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R:\ANNUAL RENEWALS - ALL PARTICIPANTS\CV\2025 RENEWAL YEAR\CV MILEAGE LOG &amp; TRIP LOGS\MILEAGE LOG\"/>
    </mc:Choice>
  </mc:AlternateContent>
  <xr:revisionPtr revIDLastSave="0" documentId="13_ncr:1_{C5396B1D-0B02-41C3-A7A2-B90ADD037A99}" xr6:coauthVersionLast="47" xr6:coauthVersionMax="47" xr10:uidLastSave="{00000000-0000-0000-0000-000000000000}"/>
  <bookViews>
    <workbookView xWindow="29610" yWindow="1380" windowWidth="28110" windowHeight="18240" tabRatio="934" activeTab="1" xr2:uid="{00000000-000D-0000-FFFF-FFFF00000000}"/>
  </bookViews>
  <sheets>
    <sheet name="YEAR SELECTION" sheetId="1" r:id="rId1"/>
    <sheet name="JANUARY - MILEAGE LOG" sheetId="86" r:id="rId2"/>
    <sheet name="FEBRUARY - MILEAGE LOG" sheetId="114" r:id="rId3"/>
    <sheet name="MARCH - MILEAGE LOG" sheetId="115" r:id="rId4"/>
    <sheet name="APRIL - MILEAGE LOG" sheetId="116" r:id="rId5"/>
    <sheet name="MAY - MILEAGE LOG" sheetId="117" r:id="rId6"/>
    <sheet name="JUNE - MILEAGE LOG" sheetId="118" r:id="rId7"/>
    <sheet name="JULY - MILEAGE LOG" sheetId="119" r:id="rId8"/>
    <sheet name="AUGUST - MILEAGE LOG" sheetId="120" r:id="rId9"/>
    <sheet name="SEPTEMBER - MILEAGE LOG" sheetId="121" r:id="rId10"/>
    <sheet name="OCTOBER - MILEAGE LOG" sheetId="122" r:id="rId11"/>
    <sheet name="NOVEMBER - TRIP LOG" sheetId="123" r:id="rId12"/>
    <sheet name="DECEMBER - MILEAGE LOG" sheetId="124" r:id="rId13"/>
    <sheet name="JANUARY NEW YEAR - MILEAGE LOG" sheetId="125" r:id="rId14"/>
    <sheet name="PROCESS JAN - LOG" sheetId="87" state="hidden" r:id="rId15"/>
    <sheet name="PROCESS FEB - LOG" sheetId="89" state="hidden" r:id="rId16"/>
    <sheet name="PROCESS MAR - LOG" sheetId="92" state="hidden" r:id="rId17"/>
    <sheet name="PROCESS APR - LOG" sheetId="93" state="hidden" r:id="rId18"/>
    <sheet name="PROCESS MAY - LOG" sheetId="94" state="hidden" r:id="rId19"/>
    <sheet name="PROCESS JUN - LOG" sheetId="101" state="hidden" r:id="rId20"/>
    <sheet name="PROCESS JUL - LOG" sheetId="100" state="hidden" r:id="rId21"/>
    <sheet name="PROCESS AUG - LOG" sheetId="99" state="hidden" r:id="rId22"/>
    <sheet name="PROCESS SEP - LOG" sheetId="96" state="hidden" r:id="rId23"/>
    <sheet name="PROCESS OCT - LOG" sheetId="97" state="hidden" r:id="rId24"/>
    <sheet name="PROCESS NOV - LOG" sheetId="98" state="hidden" r:id="rId25"/>
    <sheet name="PROCESS DEC - LOG " sheetId="95" state="hidden" r:id="rId26"/>
    <sheet name="PROCESS JANNEW - LOG" sheetId="126" state="hidden" r:id="rId27"/>
    <sheet name="PROCESS" sheetId="11" state="hidden" r:id="rId28"/>
    <sheet name="HD" sheetId="12" state="hidden" r:id="rId29"/>
    <sheet name="Leap" sheetId="3" state="hidden" r:id="rId30"/>
    <sheet name="First Day of Year" sheetId="4" state="hidden" r:id="rId31"/>
    <sheet name="PD" sheetId="19" state="hidden" r:id="rId32"/>
    <sheet name="PD-410-980-OC-VAC" sheetId="10" state="hidden" r:id="rId33"/>
  </sheets>
  <definedNames>
    <definedName name="DATE_ONLY_JAN" localSheetId="17">'PROCESS APR - LOG'!$H$1:$H$31</definedName>
    <definedName name="DATE_ONLY_JAN" localSheetId="21">'PROCESS AUG - LOG'!$H$1:$H$31</definedName>
    <definedName name="DATE_ONLY_JAN" localSheetId="25">'PROCESS DEC - LOG '!$H$1:$H$31</definedName>
    <definedName name="DATE_ONLY_JAN" localSheetId="15">'PROCESS FEB - LOG'!$H$1:$H$31</definedName>
    <definedName name="DATE_ONLY_JAN" localSheetId="26">'PROCESS JANNEW - LOG'!$H$1:$H$31</definedName>
    <definedName name="DATE_ONLY_JAN" localSheetId="20">'PROCESS JUL - LOG'!$H$1:$H$31</definedName>
    <definedName name="DATE_ONLY_JAN" localSheetId="19">'PROCESS JUN - LOG'!$H$1:$H$31</definedName>
    <definedName name="DATE_ONLY_JAN" localSheetId="16">'PROCESS MAR - LOG'!$H$1:$H$31</definedName>
    <definedName name="DATE_ONLY_JAN" localSheetId="18">'PROCESS MAY - LOG'!$H$1:$H$31</definedName>
    <definedName name="DATE_ONLY_JAN" localSheetId="24">'PROCESS NOV - LOG'!$H$1:$H$31</definedName>
    <definedName name="DATE_ONLY_JAN" localSheetId="23">'PROCESS OCT - LOG'!$H$1:$H$31</definedName>
    <definedName name="DATE_ONLY_JAN" localSheetId="22">'PROCESS SEP - LOG'!$H$1:$H$31</definedName>
    <definedName name="DATE_ONLY_JAN">'PROCESS JAN - LOG'!$H$1:$H$31</definedName>
    <definedName name="_xlnm.Print_Area" localSheetId="4">'APRIL - MILEAGE LOG'!$A$1:$M$59</definedName>
    <definedName name="_xlnm.Print_Area" localSheetId="8">'AUGUST - MILEAGE LOG'!$A$1:$M$59</definedName>
    <definedName name="_xlnm.Print_Area" localSheetId="12">'DECEMBER - MILEAGE LOG'!$A$1:$M$59</definedName>
    <definedName name="_xlnm.Print_Area" localSheetId="2">'FEBRUARY - MILEAGE LOG'!$A$1:$M$59</definedName>
    <definedName name="_xlnm.Print_Area" localSheetId="1">'JANUARY - MILEAGE LOG'!$A$1:$M$59</definedName>
    <definedName name="_xlnm.Print_Area" localSheetId="13">'JANUARY NEW YEAR - MILEAGE LOG'!$A$1:$M$59</definedName>
    <definedName name="_xlnm.Print_Area" localSheetId="7">'JULY - MILEAGE LOG'!$A$1:$M$59</definedName>
    <definedName name="_xlnm.Print_Area" localSheetId="6">'JUNE - MILEAGE LOG'!$A$1:$M$59</definedName>
    <definedName name="_xlnm.Print_Area" localSheetId="3">'MARCH - MILEAGE LOG'!$A$1:$M$59</definedName>
    <definedName name="_xlnm.Print_Area" localSheetId="5">'MAY - MILEAGE LOG'!$A$1:$M$59</definedName>
    <definedName name="_xlnm.Print_Area" localSheetId="11">'NOVEMBER - TRIP LOG'!$A$1:$M$59</definedName>
    <definedName name="_xlnm.Print_Area" localSheetId="10">'OCTOBER - MILEAGE LOG'!$A$1:$M$59</definedName>
    <definedName name="_xlnm.Print_Area" localSheetId="9">'SEPTEMBER - MILEAGE LOG'!$A$1:$M$59</definedName>
    <definedName name="_xlnm.Print_Area" localSheetId="0">'YEAR SELECTION'!$A$1:$R$20</definedName>
    <definedName name="_xlnm.Print_Titles" localSheetId="4">'APRIL - MILEAGE LOG'!$2:$5</definedName>
    <definedName name="_xlnm.Print_Titles" localSheetId="8">'AUGUST - MILEAGE LOG'!$2:$5</definedName>
    <definedName name="_xlnm.Print_Titles" localSheetId="12">'DECEMBER - MILEAGE LOG'!$2:$5</definedName>
    <definedName name="_xlnm.Print_Titles" localSheetId="2">'FEBRUARY - MILEAGE LOG'!$2:$5</definedName>
    <definedName name="_xlnm.Print_Titles" localSheetId="1">'JANUARY - MILEAGE LOG'!$2:$5</definedName>
    <definedName name="_xlnm.Print_Titles" localSheetId="13">'JANUARY NEW YEAR - MILEAGE LOG'!$2:$5</definedName>
    <definedName name="_xlnm.Print_Titles" localSheetId="7">'JULY - MILEAGE LOG'!$2:$5</definedName>
    <definedName name="_xlnm.Print_Titles" localSheetId="6">'JUNE - MILEAGE LOG'!$2:$5</definedName>
    <definedName name="_xlnm.Print_Titles" localSheetId="3">'MARCH - MILEAGE LOG'!$2:$5</definedName>
    <definedName name="_xlnm.Print_Titles" localSheetId="5">'MAY - MILEAGE LOG'!$2:$5</definedName>
    <definedName name="_xlnm.Print_Titles" localSheetId="11">'NOVEMBER - TRIP LOG'!$2:$5</definedName>
    <definedName name="_xlnm.Print_Titles" localSheetId="10">'OCTOBER - MILEAGE LOG'!$2:$5</definedName>
    <definedName name="_xlnm.Print_Titles" localSheetId="9">'SEPTEMBER - MILEAGE LOG'!$2:$5</definedName>
    <definedName name="WEEKDAY_ONLY_JAN" localSheetId="17">'PROCESS APR - LOG'!$F$1:$F$31</definedName>
    <definedName name="WEEKDAY_ONLY_JAN" localSheetId="21">'PROCESS AUG - LOG'!$F$1:$F$31</definedName>
    <definedName name="WEEKDAY_ONLY_JAN" localSheetId="25">'PROCESS DEC - LOG '!$F$1:$F$31</definedName>
    <definedName name="WEEKDAY_ONLY_JAN" localSheetId="15">'PROCESS FEB - LOG'!$F$1:$F$31</definedName>
    <definedName name="WEEKDAY_ONLY_JAN" localSheetId="26">'PROCESS JANNEW - LOG'!$F$1:$F$31</definedName>
    <definedName name="WEEKDAY_ONLY_JAN" localSheetId="20">'PROCESS JUL - LOG'!$F$1:$F$31</definedName>
    <definedName name="WEEKDAY_ONLY_JAN" localSheetId="19">'PROCESS JUN - LOG'!$F$1:$F$31</definedName>
    <definedName name="WEEKDAY_ONLY_JAN" localSheetId="16">'PROCESS MAR - LOG'!$F$1:$F$31</definedName>
    <definedName name="WEEKDAY_ONLY_JAN" localSheetId="18">'PROCESS MAY - LOG'!$F$1:$F$31</definedName>
    <definedName name="WEEKDAY_ONLY_JAN" localSheetId="24">'PROCESS NOV - LOG'!$F$1:$F$31</definedName>
    <definedName name="WEEKDAY_ONLY_JAN" localSheetId="23">'PROCESS OCT - LOG'!$F$1:$F$31</definedName>
    <definedName name="WEEKDAY_ONLY_JAN" localSheetId="22">'PROCESS SEP - LOG'!$F$1:$F$31</definedName>
    <definedName name="WEEKDAY_ONLY_JAN">'PROCESS JAN - LOG'!$F$1:$F$31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125" l="1"/>
  <c r="L3" i="124"/>
  <c r="L3" i="123"/>
  <c r="L3" i="122"/>
  <c r="L3" i="121"/>
  <c r="L3" i="120"/>
  <c r="L3" i="119"/>
  <c r="L3" i="118"/>
  <c r="L3" i="117"/>
  <c r="L3" i="116"/>
  <c r="H3" i="125"/>
  <c r="H3" i="124"/>
  <c r="H3" i="123"/>
  <c r="H3" i="122"/>
  <c r="H3" i="121"/>
  <c r="H3" i="120"/>
  <c r="H3" i="119"/>
  <c r="H3" i="118"/>
  <c r="H3" i="117"/>
  <c r="H3" i="116"/>
  <c r="L3" i="115"/>
  <c r="H3" i="115"/>
  <c r="L3" i="114"/>
  <c r="H3" i="114"/>
  <c r="B3" i="114"/>
  <c r="M4" i="125" l="1"/>
  <c r="L4" i="125"/>
  <c r="K4" i="125"/>
  <c r="J4" i="125"/>
  <c r="I4" i="125"/>
  <c r="E4" i="125"/>
  <c r="D4" i="125"/>
  <c r="C4" i="125"/>
  <c r="B4" i="125"/>
  <c r="F3" i="125"/>
  <c r="D3" i="125"/>
  <c r="B3" i="125"/>
  <c r="M4" i="124"/>
  <c r="L4" i="124"/>
  <c r="K4" i="124"/>
  <c r="J4" i="124"/>
  <c r="I4" i="124"/>
  <c r="E4" i="124"/>
  <c r="D4" i="124"/>
  <c r="C4" i="124"/>
  <c r="B4" i="124"/>
  <c r="F3" i="124"/>
  <c r="D3" i="124"/>
  <c r="B3" i="124"/>
  <c r="M4" i="123"/>
  <c r="L4" i="123"/>
  <c r="K4" i="123"/>
  <c r="J4" i="123"/>
  <c r="I4" i="123"/>
  <c r="E4" i="123"/>
  <c r="D4" i="123"/>
  <c r="C4" i="123"/>
  <c r="B4" i="123"/>
  <c r="F3" i="123"/>
  <c r="D3" i="123"/>
  <c r="B3" i="123"/>
  <c r="M4" i="122"/>
  <c r="L4" i="122"/>
  <c r="K4" i="122"/>
  <c r="J4" i="122"/>
  <c r="I4" i="122"/>
  <c r="E4" i="122"/>
  <c r="D4" i="122"/>
  <c r="C4" i="122"/>
  <c r="B4" i="122"/>
  <c r="F3" i="122"/>
  <c r="D3" i="122"/>
  <c r="B3" i="122"/>
  <c r="M4" i="121"/>
  <c r="L4" i="121"/>
  <c r="K4" i="121"/>
  <c r="J4" i="121"/>
  <c r="I4" i="121"/>
  <c r="E4" i="121"/>
  <c r="D4" i="121"/>
  <c r="C4" i="121"/>
  <c r="B4" i="121"/>
  <c r="F3" i="121"/>
  <c r="D3" i="121"/>
  <c r="B3" i="121"/>
  <c r="M4" i="120"/>
  <c r="L4" i="120"/>
  <c r="K4" i="120"/>
  <c r="J4" i="120"/>
  <c r="I4" i="120"/>
  <c r="E4" i="120"/>
  <c r="D4" i="120"/>
  <c r="C4" i="120"/>
  <c r="B4" i="120"/>
  <c r="F3" i="120"/>
  <c r="D3" i="120"/>
  <c r="B3" i="120"/>
  <c r="M4" i="119"/>
  <c r="L4" i="119"/>
  <c r="K4" i="119"/>
  <c r="J4" i="119"/>
  <c r="I4" i="119"/>
  <c r="E4" i="119"/>
  <c r="D4" i="119"/>
  <c r="C4" i="119"/>
  <c r="B4" i="119"/>
  <c r="F3" i="119"/>
  <c r="D3" i="119"/>
  <c r="B3" i="119"/>
  <c r="M4" i="118"/>
  <c r="L4" i="118"/>
  <c r="K4" i="118"/>
  <c r="J4" i="118"/>
  <c r="I4" i="118"/>
  <c r="E4" i="118"/>
  <c r="D4" i="118"/>
  <c r="C4" i="118"/>
  <c r="B4" i="118"/>
  <c r="F3" i="118"/>
  <c r="D3" i="118"/>
  <c r="B3" i="118"/>
  <c r="M4" i="117"/>
  <c r="L4" i="117"/>
  <c r="K4" i="117"/>
  <c r="J4" i="117"/>
  <c r="I4" i="117"/>
  <c r="E4" i="117"/>
  <c r="D4" i="117"/>
  <c r="C4" i="117"/>
  <c r="B4" i="117"/>
  <c r="F3" i="117"/>
  <c r="D3" i="117"/>
  <c r="B3" i="117"/>
  <c r="M4" i="116"/>
  <c r="L4" i="116"/>
  <c r="K4" i="116"/>
  <c r="J4" i="116"/>
  <c r="I4" i="116"/>
  <c r="E4" i="116"/>
  <c r="D4" i="116"/>
  <c r="C4" i="116"/>
  <c r="B4" i="116"/>
  <c r="F3" i="116"/>
  <c r="D3" i="116"/>
  <c r="B3" i="116"/>
  <c r="M4" i="115"/>
  <c r="L4" i="115"/>
  <c r="K4" i="115"/>
  <c r="J4" i="115"/>
  <c r="I4" i="115"/>
  <c r="E4" i="115"/>
  <c r="D4" i="115"/>
  <c r="C4" i="115"/>
  <c r="B4" i="115"/>
  <c r="F3" i="115"/>
  <c r="D3" i="115"/>
  <c r="B3" i="115"/>
  <c r="I4" i="114"/>
  <c r="F3" i="114"/>
  <c r="B4" i="114"/>
  <c r="D3" i="114"/>
  <c r="M4" i="114"/>
  <c r="L4" i="114"/>
  <c r="K4" i="114"/>
  <c r="J4" i="114"/>
  <c r="E4" i="114"/>
  <c r="D4" i="114"/>
  <c r="C4" i="114"/>
  <c r="A7" i="125" l="1"/>
  <c r="A1" i="126"/>
  <c r="A2" i="126"/>
  <c r="A3" i="126"/>
  <c r="A4" i="126"/>
  <c r="A5" i="126"/>
  <c r="A6" i="126"/>
  <c r="A7" i="126"/>
  <c r="A8" i="126"/>
  <c r="A9" i="126"/>
  <c r="A10" i="126"/>
  <c r="A11" i="126"/>
  <c r="A12" i="126"/>
  <c r="A13" i="126"/>
  <c r="A14" i="126"/>
  <c r="A15" i="126"/>
  <c r="A16" i="126"/>
  <c r="A17" i="126"/>
  <c r="A18" i="126"/>
  <c r="A19" i="126"/>
  <c r="A20" i="126"/>
  <c r="A21" i="126"/>
  <c r="A22" i="126"/>
  <c r="A23" i="126"/>
  <c r="A24" i="126"/>
  <c r="A25" i="126"/>
  <c r="A26" i="126"/>
  <c r="A27" i="126"/>
  <c r="A28" i="126"/>
  <c r="A29" i="126"/>
  <c r="A30" i="126"/>
  <c r="A31" i="126"/>
  <c r="A7" i="124"/>
  <c r="A7" i="123"/>
  <c r="A7" i="122"/>
  <c r="A7" i="121"/>
  <c r="A7" i="120"/>
  <c r="A7" i="119"/>
  <c r="A7" i="118"/>
  <c r="A7" i="117"/>
  <c r="A7" i="116"/>
  <c r="A7" i="115"/>
  <c r="A7" i="114"/>
  <c r="A7" i="86" l="1"/>
  <c r="A2" i="95" l="1"/>
  <c r="A3" i="95"/>
  <c r="A4" i="95"/>
  <c r="A5" i="95"/>
  <c r="A6" i="95"/>
  <c r="A7" i="95"/>
  <c r="A8" i="95"/>
  <c r="A9" i="95"/>
  <c r="A10" i="95"/>
  <c r="A11" i="95"/>
  <c r="A12" i="95"/>
  <c r="A13" i="95"/>
  <c r="A14" i="95"/>
  <c r="A15" i="95"/>
  <c r="A16" i="95"/>
  <c r="A17" i="95"/>
  <c r="A18" i="95"/>
  <c r="A19" i="95"/>
  <c r="A20" i="95"/>
  <c r="A21" i="95"/>
  <c r="A22" i="95"/>
  <c r="A23" i="95"/>
  <c r="A24" i="95"/>
  <c r="A25" i="95"/>
  <c r="A26" i="95"/>
  <c r="A27" i="95"/>
  <c r="A28" i="95"/>
  <c r="A29" i="95"/>
  <c r="A30" i="95"/>
  <c r="A31" i="95"/>
  <c r="A1" i="95"/>
  <c r="A2" i="98"/>
  <c r="A3" i="98"/>
  <c r="A4" i="98"/>
  <c r="A5" i="98"/>
  <c r="A6" i="98"/>
  <c r="A7" i="98"/>
  <c r="A8" i="98"/>
  <c r="A9" i="98"/>
  <c r="A10" i="98"/>
  <c r="A11" i="98"/>
  <c r="A12" i="98"/>
  <c r="A13" i="98"/>
  <c r="A14" i="98"/>
  <c r="A15" i="98"/>
  <c r="A16" i="98"/>
  <c r="A17" i="98"/>
  <c r="A18" i="98"/>
  <c r="A19" i="98"/>
  <c r="A20" i="98"/>
  <c r="A21" i="98"/>
  <c r="A22" i="98"/>
  <c r="A23" i="98"/>
  <c r="A24" i="98"/>
  <c r="A25" i="98"/>
  <c r="A26" i="98"/>
  <c r="A27" i="98"/>
  <c r="A28" i="98"/>
  <c r="A29" i="98"/>
  <c r="A30" i="98"/>
  <c r="A1" i="98"/>
  <c r="A1" i="97"/>
  <c r="A2" i="96"/>
  <c r="A3" i="96"/>
  <c r="A4" i="96"/>
  <c r="A5" i="96"/>
  <c r="A6" i="96"/>
  <c r="A7" i="96"/>
  <c r="A8" i="96"/>
  <c r="A9" i="96"/>
  <c r="A10" i="96"/>
  <c r="A11" i="96"/>
  <c r="A12" i="96"/>
  <c r="A13" i="96"/>
  <c r="A14" i="96"/>
  <c r="A15" i="96"/>
  <c r="A16" i="96"/>
  <c r="A17" i="96"/>
  <c r="A18" i="96"/>
  <c r="A19" i="96"/>
  <c r="A20" i="96"/>
  <c r="A21" i="96"/>
  <c r="A22" i="96"/>
  <c r="A23" i="96"/>
  <c r="A24" i="96"/>
  <c r="A25" i="96"/>
  <c r="A26" i="96"/>
  <c r="A27" i="96"/>
  <c r="A28" i="96"/>
  <c r="A29" i="96"/>
  <c r="A30" i="96"/>
  <c r="A1" i="96"/>
  <c r="A2" i="99"/>
  <c r="A3" i="99"/>
  <c r="A4" i="99"/>
  <c r="A5" i="99"/>
  <c r="A6" i="99"/>
  <c r="A7" i="99"/>
  <c r="A8" i="99"/>
  <c r="A9" i="99"/>
  <c r="A10" i="99"/>
  <c r="A11" i="99"/>
  <c r="A12" i="99"/>
  <c r="A13" i="99"/>
  <c r="A14" i="99"/>
  <c r="A15" i="99"/>
  <c r="A16" i="99"/>
  <c r="A17" i="99"/>
  <c r="A18" i="99"/>
  <c r="A19" i="99"/>
  <c r="A20" i="99"/>
  <c r="A21" i="99"/>
  <c r="A22" i="99"/>
  <c r="A23" i="99"/>
  <c r="A24" i="99"/>
  <c r="A25" i="99"/>
  <c r="A26" i="99"/>
  <c r="A27" i="99"/>
  <c r="A28" i="99"/>
  <c r="A29" i="99"/>
  <c r="A30" i="99"/>
  <c r="A31" i="99"/>
  <c r="A1" i="99"/>
  <c r="A2" i="100"/>
  <c r="A3" i="100"/>
  <c r="A4" i="100"/>
  <c r="A5" i="100"/>
  <c r="A6" i="100"/>
  <c r="A7" i="100"/>
  <c r="A8" i="100"/>
  <c r="A9" i="100"/>
  <c r="A10" i="100"/>
  <c r="A11" i="100"/>
  <c r="A12" i="100"/>
  <c r="A13" i="100"/>
  <c r="A14" i="100"/>
  <c r="A15" i="100"/>
  <c r="A16" i="100"/>
  <c r="A17" i="100"/>
  <c r="A18" i="100"/>
  <c r="A19" i="100"/>
  <c r="A20" i="100"/>
  <c r="A21" i="100"/>
  <c r="A22" i="100"/>
  <c r="A23" i="100"/>
  <c r="A24" i="100"/>
  <c r="A25" i="100"/>
  <c r="A26" i="100"/>
  <c r="A27" i="100"/>
  <c r="A28" i="100"/>
  <c r="A29" i="100"/>
  <c r="A30" i="100"/>
  <c r="A31" i="100"/>
  <c r="A1" i="100"/>
  <c r="A2" i="101"/>
  <c r="A3" i="101"/>
  <c r="A4" i="101"/>
  <c r="A5" i="101"/>
  <c r="A6" i="101"/>
  <c r="A7" i="101"/>
  <c r="A8" i="101"/>
  <c r="A9" i="101"/>
  <c r="A10" i="101"/>
  <c r="A11" i="101"/>
  <c r="A12" i="101"/>
  <c r="A13" i="101"/>
  <c r="A14" i="101"/>
  <c r="A15" i="101"/>
  <c r="A16" i="101"/>
  <c r="A17" i="101"/>
  <c r="A18" i="101"/>
  <c r="A19" i="101"/>
  <c r="A20" i="101"/>
  <c r="A21" i="101"/>
  <c r="A22" i="101"/>
  <c r="A23" i="101"/>
  <c r="A24" i="101"/>
  <c r="A25" i="101"/>
  <c r="A26" i="101"/>
  <c r="A27" i="101"/>
  <c r="A28" i="101"/>
  <c r="A29" i="101"/>
  <c r="A30" i="101"/>
  <c r="A1" i="101"/>
  <c r="A2" i="94"/>
  <c r="A3" i="94"/>
  <c r="A4" i="94"/>
  <c r="A5" i="94"/>
  <c r="A6" i="94"/>
  <c r="A7" i="94"/>
  <c r="A8" i="94"/>
  <c r="A9" i="94"/>
  <c r="A10" i="94"/>
  <c r="A11" i="94"/>
  <c r="A12" i="94"/>
  <c r="A13" i="94"/>
  <c r="A14" i="94"/>
  <c r="A15" i="94"/>
  <c r="A16" i="94"/>
  <c r="A17" i="94"/>
  <c r="A18" i="94"/>
  <c r="A19" i="94"/>
  <c r="A20" i="94"/>
  <c r="A21" i="94"/>
  <c r="A22" i="94"/>
  <c r="A23" i="94"/>
  <c r="A24" i="94"/>
  <c r="A25" i="94"/>
  <c r="A26" i="94"/>
  <c r="A27" i="94"/>
  <c r="A28" i="94"/>
  <c r="A29" i="94"/>
  <c r="A30" i="94"/>
  <c r="A31" i="94"/>
  <c r="A1" i="94"/>
  <c r="A2" i="93"/>
  <c r="A3" i="93"/>
  <c r="A4" i="93"/>
  <c r="A5" i="93"/>
  <c r="A6" i="93"/>
  <c r="A7" i="93"/>
  <c r="A8" i="93"/>
  <c r="A9" i="93"/>
  <c r="A10" i="93"/>
  <c r="A11" i="93"/>
  <c r="A12" i="93"/>
  <c r="A13" i="93"/>
  <c r="A14" i="93"/>
  <c r="A15" i="93"/>
  <c r="A16" i="93"/>
  <c r="A17" i="93"/>
  <c r="A18" i="93"/>
  <c r="A19" i="93"/>
  <c r="A20" i="93"/>
  <c r="A21" i="93"/>
  <c r="A22" i="93"/>
  <c r="A23" i="93"/>
  <c r="A24" i="93"/>
  <c r="A25" i="93"/>
  <c r="A26" i="93"/>
  <c r="A27" i="93"/>
  <c r="A28" i="93"/>
  <c r="A29" i="93"/>
  <c r="A30" i="93"/>
  <c r="A1" i="93"/>
  <c r="A2" i="92"/>
  <c r="A3" i="92"/>
  <c r="A4" i="92"/>
  <c r="A5" i="92"/>
  <c r="A6" i="92"/>
  <c r="A7" i="92"/>
  <c r="A8" i="92"/>
  <c r="A9" i="92"/>
  <c r="A10" i="92"/>
  <c r="A11" i="92"/>
  <c r="A12" i="92"/>
  <c r="A13" i="92"/>
  <c r="A14" i="92"/>
  <c r="A15" i="92"/>
  <c r="A16" i="92"/>
  <c r="A17" i="92"/>
  <c r="A18" i="92"/>
  <c r="A19" i="92"/>
  <c r="A20" i="92"/>
  <c r="A21" i="92"/>
  <c r="A22" i="92"/>
  <c r="A23" i="92"/>
  <c r="A24" i="92"/>
  <c r="A25" i="92"/>
  <c r="A26" i="92"/>
  <c r="A27" i="92"/>
  <c r="A28" i="92"/>
  <c r="A29" i="92"/>
  <c r="A30" i="92"/>
  <c r="A31" i="92"/>
  <c r="A1" i="92"/>
  <c r="A31" i="97"/>
  <c r="A30" i="97"/>
  <c r="A29" i="97"/>
  <c r="A28" i="97"/>
  <c r="A27" i="97"/>
  <c r="A26" i="97"/>
  <c r="A25" i="97"/>
  <c r="A24" i="97"/>
  <c r="A23" i="97"/>
  <c r="A22" i="97"/>
  <c r="A21" i="97"/>
  <c r="A20" i="97"/>
  <c r="A19" i="97"/>
  <c r="A18" i="97"/>
  <c r="A17" i="97"/>
  <c r="A16" i="97"/>
  <c r="A15" i="97"/>
  <c r="A14" i="97"/>
  <c r="A13" i="97"/>
  <c r="A12" i="97"/>
  <c r="A11" i="97"/>
  <c r="A10" i="97"/>
  <c r="A9" i="97"/>
  <c r="A8" i="97"/>
  <c r="A7" i="97"/>
  <c r="A6" i="97"/>
  <c r="A5" i="97"/>
  <c r="A4" i="97"/>
  <c r="A3" i="97"/>
  <c r="A2" i="97"/>
  <c r="A2" i="89" l="1"/>
  <c r="A3" i="89"/>
  <c r="A4" i="89"/>
  <c r="A5" i="89"/>
  <c r="A6" i="89"/>
  <c r="A7" i="89"/>
  <c r="A8" i="89"/>
  <c r="A9" i="89"/>
  <c r="A10" i="89"/>
  <c r="A11" i="89"/>
  <c r="A12" i="89"/>
  <c r="A13" i="89"/>
  <c r="A14" i="89"/>
  <c r="A15" i="89"/>
  <c r="A16" i="89"/>
  <c r="A17" i="89"/>
  <c r="A18" i="89"/>
  <c r="A19" i="89"/>
  <c r="A20" i="89"/>
  <c r="A21" i="89"/>
  <c r="A22" i="89"/>
  <c r="A23" i="89"/>
  <c r="A24" i="89"/>
  <c r="A25" i="89"/>
  <c r="A26" i="89"/>
  <c r="A27" i="89"/>
  <c r="A28" i="89"/>
  <c r="A1" i="89"/>
  <c r="G4" i="1" l="1"/>
  <c r="F4" i="1"/>
  <c r="A1" i="87" l="1"/>
  <c r="A2" i="87" l="1"/>
  <c r="A3" i="87"/>
  <c r="A4" i="87"/>
  <c r="A5" i="87"/>
  <c r="A6" i="87"/>
  <c r="A7" i="87"/>
  <c r="A8" i="87"/>
  <c r="A9" i="87"/>
  <c r="A10" i="87"/>
  <c r="A11" i="87"/>
  <c r="A12" i="87"/>
  <c r="A13" i="87"/>
  <c r="A14" i="87"/>
  <c r="A15" i="87"/>
  <c r="A16" i="87"/>
  <c r="A17" i="87"/>
  <c r="A18" i="87"/>
  <c r="A19" i="87"/>
  <c r="A20" i="87"/>
  <c r="A21" i="87"/>
  <c r="A22" i="87"/>
  <c r="A23" i="87"/>
  <c r="A24" i="87"/>
  <c r="A25" i="87"/>
  <c r="A26" i="87"/>
  <c r="A27" i="87"/>
  <c r="A28" i="87"/>
  <c r="A29" i="87"/>
  <c r="A30" i="87"/>
  <c r="A31" i="87"/>
  <c r="D29" i="1" l="1"/>
  <c r="D30" i="1"/>
  <c r="A31" i="1"/>
  <c r="A30" i="1"/>
  <c r="A29" i="1"/>
  <c r="D31" i="1"/>
  <c r="D9" i="1"/>
  <c r="N3" i="12"/>
  <c r="E361" i="12" s="1"/>
  <c r="N65" i="10"/>
  <c r="O65" i="10" s="1"/>
  <c r="N66" i="10"/>
  <c r="O66" i="10" s="1"/>
  <c r="N67" i="10"/>
  <c r="O67" i="10" s="1"/>
  <c r="N68" i="10"/>
  <c r="O68" i="10" s="1"/>
  <c r="N69" i="10"/>
  <c r="O69" i="10" s="1"/>
  <c r="N70" i="10"/>
  <c r="O70" i="10" s="1"/>
  <c r="N71" i="10"/>
  <c r="O71" i="10" s="1"/>
  <c r="N72" i="10"/>
  <c r="O72" i="10" s="1"/>
  <c r="N73" i="10"/>
  <c r="O73" i="10" s="1"/>
  <c r="N74" i="10"/>
  <c r="O74" i="10" s="1"/>
  <c r="N75" i="10"/>
  <c r="O75" i="10" s="1"/>
  <c r="N76" i="10"/>
  <c r="O76" i="10" s="1"/>
  <c r="N77" i="10"/>
  <c r="O77" i="10" s="1"/>
  <c r="N78" i="10"/>
  <c r="O78" i="10" s="1"/>
  <c r="N79" i="10"/>
  <c r="O79" i="10" s="1"/>
  <c r="N80" i="10"/>
  <c r="O80" i="10" s="1"/>
  <c r="N81" i="10"/>
  <c r="O81" i="10" s="1"/>
  <c r="N82" i="10"/>
  <c r="O82" i="10" s="1"/>
  <c r="N83" i="10"/>
  <c r="O83" i="10" s="1"/>
  <c r="N84" i="10"/>
  <c r="O84" i="10" s="1"/>
  <c r="N85" i="10"/>
  <c r="O85" i="10" s="1"/>
  <c r="N86" i="10"/>
  <c r="O86" i="10" s="1"/>
  <c r="N87" i="10"/>
  <c r="O87" i="10" s="1"/>
  <c r="N88" i="10"/>
  <c r="O88" i="10" s="1"/>
  <c r="N89" i="10"/>
  <c r="O89" i="10" s="1"/>
  <c r="N90" i="10"/>
  <c r="O90" i="10" s="1"/>
  <c r="N91" i="10"/>
  <c r="O91" i="10" s="1"/>
  <c r="N92" i="10"/>
  <c r="O92" i="10" s="1"/>
  <c r="N93" i="10"/>
  <c r="O93" i="10" s="1"/>
  <c r="N94" i="10"/>
  <c r="O94" i="10" s="1"/>
  <c r="N95" i="10"/>
  <c r="O95" i="10" s="1"/>
  <c r="N96" i="10"/>
  <c r="O96" i="10" s="1"/>
  <c r="N97" i="10"/>
  <c r="O97" i="10" s="1"/>
  <c r="N98" i="10"/>
  <c r="O98" i="10" s="1"/>
  <c r="N99" i="10"/>
  <c r="O99" i="10" s="1"/>
  <c r="N100" i="10"/>
  <c r="O100" i="10" s="1"/>
  <c r="N101" i="10"/>
  <c r="O101" i="10" s="1"/>
  <c r="N102" i="10"/>
  <c r="O102" i="10" s="1"/>
  <c r="N103" i="10"/>
  <c r="O103" i="10" s="1"/>
  <c r="N104" i="10"/>
  <c r="O104" i="10" s="1"/>
  <c r="N105" i="10"/>
  <c r="O105" i="10" s="1"/>
  <c r="N106" i="10"/>
  <c r="O106" i="10" s="1"/>
  <c r="N107" i="10"/>
  <c r="O107" i="10" s="1"/>
  <c r="N108" i="10"/>
  <c r="O108" i="10" s="1"/>
  <c r="N109" i="10"/>
  <c r="O109" i="10" s="1"/>
  <c r="N110" i="10"/>
  <c r="O110" i="10" s="1"/>
  <c r="N111" i="10"/>
  <c r="O111" i="10" s="1"/>
  <c r="N112" i="10"/>
  <c r="O112" i="10" s="1"/>
  <c r="N113" i="10"/>
  <c r="O113" i="10" s="1"/>
  <c r="N114" i="10"/>
  <c r="O114" i="10" s="1"/>
  <c r="N115" i="10"/>
  <c r="O115" i="10" s="1"/>
  <c r="N116" i="10"/>
  <c r="O116" i="10" s="1"/>
  <c r="N117" i="10"/>
  <c r="O117" i="10" s="1"/>
  <c r="N118" i="10"/>
  <c r="O118" i="10" s="1"/>
  <c r="N119" i="10"/>
  <c r="O119" i="10" s="1"/>
  <c r="N120" i="10"/>
  <c r="O120" i="10" s="1"/>
  <c r="N121" i="10"/>
  <c r="O121" i="10" s="1"/>
  <c r="N122" i="10"/>
  <c r="O122" i="10" s="1"/>
  <c r="N123" i="10"/>
  <c r="O123" i="10" s="1"/>
  <c r="N124" i="10"/>
  <c r="O124" i="10" s="1"/>
  <c r="N125" i="10"/>
  <c r="O125" i="10" s="1"/>
  <c r="N126" i="10"/>
  <c r="O126" i="10" s="1"/>
  <c r="N127" i="10"/>
  <c r="O127" i="10" s="1"/>
  <c r="N128" i="10"/>
  <c r="O128" i="10" s="1"/>
  <c r="N129" i="10"/>
  <c r="O129" i="10" s="1"/>
  <c r="N130" i="10"/>
  <c r="O130" i="10" s="1"/>
  <c r="N131" i="10"/>
  <c r="O131" i="10" s="1"/>
  <c r="N132" i="10"/>
  <c r="O132" i="10" s="1"/>
  <c r="N133" i="10"/>
  <c r="O133" i="10" s="1"/>
  <c r="N134" i="10"/>
  <c r="O134" i="10" s="1"/>
  <c r="N135" i="10"/>
  <c r="O135" i="10" s="1"/>
  <c r="N136" i="10"/>
  <c r="O136" i="10" s="1"/>
  <c r="N137" i="10"/>
  <c r="O137" i="10" s="1"/>
  <c r="N138" i="10"/>
  <c r="O138" i="10" s="1"/>
  <c r="N139" i="10"/>
  <c r="O139" i="10" s="1"/>
  <c r="N140" i="10"/>
  <c r="O140" i="10" s="1"/>
  <c r="N141" i="10"/>
  <c r="O141" i="10" s="1"/>
  <c r="N142" i="10"/>
  <c r="O142" i="10" s="1"/>
  <c r="N143" i="10"/>
  <c r="O143" i="10" s="1"/>
  <c r="N144" i="10"/>
  <c r="O144" i="10" s="1"/>
  <c r="N145" i="10"/>
  <c r="O145" i="10" s="1"/>
  <c r="N146" i="10"/>
  <c r="O146" i="10" s="1"/>
  <c r="N147" i="10"/>
  <c r="O147" i="10" s="1"/>
  <c r="N148" i="10"/>
  <c r="O148" i="10" s="1"/>
  <c r="N149" i="10"/>
  <c r="O149" i="10" s="1"/>
  <c r="N150" i="10"/>
  <c r="O150" i="10" s="1"/>
  <c r="N151" i="10"/>
  <c r="O151" i="10" s="1"/>
  <c r="N152" i="10"/>
  <c r="O152" i="10" s="1"/>
  <c r="N153" i="10"/>
  <c r="O153" i="10" s="1"/>
  <c r="N154" i="10"/>
  <c r="O154" i="10" s="1"/>
  <c r="N155" i="10"/>
  <c r="O155" i="10" s="1"/>
  <c r="N156" i="10"/>
  <c r="O156" i="10" s="1"/>
  <c r="N157" i="10"/>
  <c r="O157" i="10" s="1"/>
  <c r="N158" i="10"/>
  <c r="O158" i="10" s="1"/>
  <c r="N159" i="10"/>
  <c r="O159" i="10" s="1"/>
  <c r="N160" i="10"/>
  <c r="O160" i="10" s="1"/>
  <c r="N161" i="10"/>
  <c r="O161" i="10" s="1"/>
  <c r="N162" i="10"/>
  <c r="O162" i="10" s="1"/>
  <c r="N163" i="10"/>
  <c r="O163" i="10" s="1"/>
  <c r="N164" i="10"/>
  <c r="O164" i="10" s="1"/>
  <c r="N165" i="10"/>
  <c r="O165" i="10" s="1"/>
  <c r="N166" i="10"/>
  <c r="O166" i="10" s="1"/>
  <c r="N167" i="10"/>
  <c r="O167" i="10" s="1"/>
  <c r="N168" i="10"/>
  <c r="O168" i="10" s="1"/>
  <c r="N169" i="10"/>
  <c r="O169" i="10" s="1"/>
  <c r="N170" i="10"/>
  <c r="O170" i="10" s="1"/>
  <c r="N171" i="10"/>
  <c r="O171" i="10" s="1"/>
  <c r="N172" i="10"/>
  <c r="O172" i="10" s="1"/>
  <c r="N173" i="10"/>
  <c r="O173" i="10" s="1"/>
  <c r="N174" i="10"/>
  <c r="O174" i="10" s="1"/>
  <c r="N175" i="10"/>
  <c r="O175" i="10" s="1"/>
  <c r="N176" i="10"/>
  <c r="O176" i="10" s="1"/>
  <c r="N177" i="10"/>
  <c r="O177" i="10" s="1"/>
  <c r="N178" i="10"/>
  <c r="O178" i="10" s="1"/>
  <c r="N179" i="10"/>
  <c r="O179" i="10" s="1"/>
  <c r="N180" i="10"/>
  <c r="O180" i="10" s="1"/>
  <c r="N181" i="10"/>
  <c r="O181" i="10" s="1"/>
  <c r="N182" i="10"/>
  <c r="O182" i="10" s="1"/>
  <c r="N183" i="10"/>
  <c r="O183" i="10" s="1"/>
  <c r="N184" i="10"/>
  <c r="O184" i="10" s="1"/>
  <c r="N185" i="10"/>
  <c r="O185" i="10" s="1"/>
  <c r="N186" i="10"/>
  <c r="O186" i="10" s="1"/>
  <c r="N187" i="10"/>
  <c r="O187" i="10" s="1"/>
  <c r="N188" i="10"/>
  <c r="O188" i="10" s="1"/>
  <c r="N189" i="10"/>
  <c r="O189" i="10" s="1"/>
  <c r="N190" i="10"/>
  <c r="O190" i="10" s="1"/>
  <c r="N191" i="10"/>
  <c r="O191" i="10" s="1"/>
  <c r="N192" i="10"/>
  <c r="O192" i="10" s="1"/>
  <c r="N193" i="10"/>
  <c r="O193" i="10" s="1"/>
  <c r="N194" i="10"/>
  <c r="O194" i="10" s="1"/>
  <c r="N195" i="10"/>
  <c r="O195" i="10" s="1"/>
  <c r="N196" i="10"/>
  <c r="O196" i="10" s="1"/>
  <c r="N197" i="10"/>
  <c r="O197" i="10" s="1"/>
  <c r="N198" i="10"/>
  <c r="O198" i="10" s="1"/>
  <c r="N199" i="10"/>
  <c r="O199" i="10" s="1"/>
  <c r="N200" i="10"/>
  <c r="O200" i="10" s="1"/>
  <c r="N201" i="10"/>
  <c r="O201" i="10" s="1"/>
  <c r="N202" i="10"/>
  <c r="O202" i="10" s="1"/>
  <c r="N203" i="10"/>
  <c r="O203" i="10" s="1"/>
  <c r="N204" i="10"/>
  <c r="O204" i="10" s="1"/>
  <c r="N205" i="10"/>
  <c r="O205" i="10" s="1"/>
  <c r="N206" i="10"/>
  <c r="O206" i="10" s="1"/>
  <c r="N207" i="10"/>
  <c r="O207" i="10" s="1"/>
  <c r="N208" i="10"/>
  <c r="O208" i="10" s="1"/>
  <c r="N209" i="10"/>
  <c r="O209" i="10" s="1"/>
  <c r="N210" i="10"/>
  <c r="O210" i="10" s="1"/>
  <c r="N211" i="10"/>
  <c r="O211" i="10" s="1"/>
  <c r="N212" i="10"/>
  <c r="O212" i="10" s="1"/>
  <c r="N213" i="10"/>
  <c r="O213" i="10" s="1"/>
  <c r="N214" i="10"/>
  <c r="O214" i="10" s="1"/>
  <c r="N215" i="10"/>
  <c r="O215" i="10" s="1"/>
  <c r="N216" i="10"/>
  <c r="O216" i="10" s="1"/>
  <c r="N217" i="10"/>
  <c r="O217" i="10" s="1"/>
  <c r="N218" i="10"/>
  <c r="O218" i="10" s="1"/>
  <c r="N219" i="10"/>
  <c r="O219" i="10" s="1"/>
  <c r="N220" i="10"/>
  <c r="O220" i="10" s="1"/>
  <c r="N221" i="10"/>
  <c r="O221" i="10" s="1"/>
  <c r="N222" i="10"/>
  <c r="O222" i="10" s="1"/>
  <c r="N223" i="10"/>
  <c r="O223" i="10" s="1"/>
  <c r="N224" i="10"/>
  <c r="O224" i="10" s="1"/>
  <c r="N225" i="10"/>
  <c r="O225" i="10" s="1"/>
  <c r="N226" i="10"/>
  <c r="O226" i="10" s="1"/>
  <c r="N227" i="10"/>
  <c r="O227" i="10" s="1"/>
  <c r="N228" i="10"/>
  <c r="O228" i="10" s="1"/>
  <c r="N229" i="10"/>
  <c r="O229" i="10" s="1"/>
  <c r="N230" i="10"/>
  <c r="O230" i="10" s="1"/>
  <c r="N231" i="10"/>
  <c r="O231" i="10" s="1"/>
  <c r="N232" i="10"/>
  <c r="O232" i="10" s="1"/>
  <c r="N233" i="10"/>
  <c r="O233" i="10" s="1"/>
  <c r="N234" i="10"/>
  <c r="O234" i="10" s="1"/>
  <c r="N235" i="10"/>
  <c r="O235" i="10" s="1"/>
  <c r="N236" i="10"/>
  <c r="O236" i="10" s="1"/>
  <c r="N237" i="10"/>
  <c r="O237" i="10" s="1"/>
  <c r="N238" i="10"/>
  <c r="O238" i="10" s="1"/>
  <c r="N239" i="10"/>
  <c r="O239" i="10" s="1"/>
  <c r="N240" i="10"/>
  <c r="O240" i="10" s="1"/>
  <c r="N241" i="10"/>
  <c r="O241" i="10" s="1"/>
  <c r="N242" i="10"/>
  <c r="O242" i="10" s="1"/>
  <c r="N243" i="10"/>
  <c r="O243" i="10" s="1"/>
  <c r="N244" i="10"/>
  <c r="O244" i="10" s="1"/>
  <c r="N245" i="10"/>
  <c r="O245" i="10" s="1"/>
  <c r="N246" i="10"/>
  <c r="O246" i="10" s="1"/>
  <c r="N247" i="10"/>
  <c r="O247" i="10" s="1"/>
  <c r="N248" i="10"/>
  <c r="O248" i="10" s="1"/>
  <c r="N249" i="10"/>
  <c r="O249" i="10" s="1"/>
  <c r="N250" i="10"/>
  <c r="O250" i="10" s="1"/>
  <c r="N251" i="10"/>
  <c r="O251" i="10" s="1"/>
  <c r="N252" i="10"/>
  <c r="O252" i="10" s="1"/>
  <c r="N253" i="10"/>
  <c r="O253" i="10" s="1"/>
  <c r="N254" i="10"/>
  <c r="O254" i="10" s="1"/>
  <c r="N255" i="10"/>
  <c r="O255" i="10" s="1"/>
  <c r="N256" i="10"/>
  <c r="O256" i="10" s="1"/>
  <c r="N257" i="10"/>
  <c r="O257" i="10" s="1"/>
  <c r="N258" i="10"/>
  <c r="O258" i="10" s="1"/>
  <c r="N259" i="10"/>
  <c r="O259" i="10" s="1"/>
  <c r="N260" i="10"/>
  <c r="O260" i="10" s="1"/>
  <c r="N261" i="10"/>
  <c r="O261" i="10" s="1"/>
  <c r="N262" i="10"/>
  <c r="O262" i="10" s="1"/>
  <c r="N263" i="10"/>
  <c r="O263" i="10" s="1"/>
  <c r="N264" i="10"/>
  <c r="O264" i="10" s="1"/>
  <c r="N265" i="10"/>
  <c r="O265" i="10" s="1"/>
  <c r="N266" i="10"/>
  <c r="O266" i="10" s="1"/>
  <c r="N267" i="10"/>
  <c r="O267" i="10" s="1"/>
  <c r="N268" i="10"/>
  <c r="O268" i="10" s="1"/>
  <c r="N269" i="10"/>
  <c r="O269" i="10" s="1"/>
  <c r="N270" i="10"/>
  <c r="O270" i="10" s="1"/>
  <c r="N271" i="10"/>
  <c r="O271" i="10" s="1"/>
  <c r="N272" i="10"/>
  <c r="O272" i="10" s="1"/>
  <c r="N273" i="10"/>
  <c r="O273" i="10" s="1"/>
  <c r="N274" i="10"/>
  <c r="O274" i="10" s="1"/>
  <c r="N275" i="10"/>
  <c r="O275" i="10" s="1"/>
  <c r="N276" i="10"/>
  <c r="O276" i="10" s="1"/>
  <c r="N277" i="10"/>
  <c r="O277" i="10" s="1"/>
  <c r="N278" i="10"/>
  <c r="O278" i="10" s="1"/>
  <c r="N279" i="10"/>
  <c r="O279" i="10" s="1"/>
  <c r="N280" i="10"/>
  <c r="O280" i="10" s="1"/>
  <c r="N281" i="10"/>
  <c r="O281" i="10" s="1"/>
  <c r="N282" i="10"/>
  <c r="O282" i="10" s="1"/>
  <c r="N283" i="10"/>
  <c r="O283" i="10" s="1"/>
  <c r="N284" i="10"/>
  <c r="O284" i="10" s="1"/>
  <c r="N285" i="10"/>
  <c r="O285" i="10" s="1"/>
  <c r="N286" i="10"/>
  <c r="O286" i="10" s="1"/>
  <c r="N287" i="10"/>
  <c r="O287" i="10" s="1"/>
  <c r="N288" i="10"/>
  <c r="O288" i="10" s="1"/>
  <c r="N289" i="10"/>
  <c r="O289" i="10" s="1"/>
  <c r="N290" i="10"/>
  <c r="O290" i="10" s="1"/>
  <c r="N291" i="10"/>
  <c r="O291" i="10" s="1"/>
  <c r="N292" i="10"/>
  <c r="O292" i="10" s="1"/>
  <c r="N293" i="10"/>
  <c r="O293" i="10" s="1"/>
  <c r="N294" i="10"/>
  <c r="O294" i="10" s="1"/>
  <c r="N295" i="10"/>
  <c r="O295" i="10" s="1"/>
  <c r="N296" i="10"/>
  <c r="O296" i="10" s="1"/>
  <c r="N297" i="10"/>
  <c r="O297" i="10" s="1"/>
  <c r="N298" i="10"/>
  <c r="O298" i="10" s="1"/>
  <c r="N299" i="10"/>
  <c r="O299" i="10" s="1"/>
  <c r="N300" i="10"/>
  <c r="O300" i="10" s="1"/>
  <c r="N301" i="10"/>
  <c r="O301" i="10" s="1"/>
  <c r="N302" i="10"/>
  <c r="O302" i="10" s="1"/>
  <c r="N303" i="10"/>
  <c r="O303" i="10" s="1"/>
  <c r="N304" i="10"/>
  <c r="O304" i="10" s="1"/>
  <c r="N305" i="10"/>
  <c r="O305" i="10" s="1"/>
  <c r="N306" i="10"/>
  <c r="O306" i="10" s="1"/>
  <c r="N307" i="10"/>
  <c r="O307" i="10" s="1"/>
  <c r="N308" i="10"/>
  <c r="O308" i="10" s="1"/>
  <c r="N309" i="10"/>
  <c r="O309" i="10" s="1"/>
  <c r="N310" i="10"/>
  <c r="O310" i="10" s="1"/>
  <c r="N311" i="10"/>
  <c r="O311" i="10" s="1"/>
  <c r="N312" i="10"/>
  <c r="O312" i="10" s="1"/>
  <c r="N313" i="10"/>
  <c r="O313" i="10" s="1"/>
  <c r="N314" i="10"/>
  <c r="O314" i="10" s="1"/>
  <c r="N315" i="10"/>
  <c r="O315" i="10" s="1"/>
  <c r="N316" i="10"/>
  <c r="O316" i="10" s="1"/>
  <c r="N317" i="10"/>
  <c r="O317" i="10" s="1"/>
  <c r="N318" i="10"/>
  <c r="O318" i="10" s="1"/>
  <c r="N319" i="10"/>
  <c r="O319" i="10" s="1"/>
  <c r="N320" i="10"/>
  <c r="O320" i="10" s="1"/>
  <c r="N321" i="10"/>
  <c r="O321" i="10" s="1"/>
  <c r="N322" i="10"/>
  <c r="O322" i="10" s="1"/>
  <c r="N323" i="10"/>
  <c r="O323" i="10" s="1"/>
  <c r="N324" i="10"/>
  <c r="O324" i="10" s="1"/>
  <c r="N325" i="10"/>
  <c r="O325" i="10" s="1"/>
  <c r="N326" i="10"/>
  <c r="O326" i="10" s="1"/>
  <c r="N327" i="10"/>
  <c r="O327" i="10" s="1"/>
  <c r="N328" i="10"/>
  <c r="O328" i="10" s="1"/>
  <c r="N329" i="10"/>
  <c r="O329" i="10" s="1"/>
  <c r="N330" i="10"/>
  <c r="O330" i="10" s="1"/>
  <c r="N331" i="10"/>
  <c r="O331" i="10" s="1"/>
  <c r="N332" i="10"/>
  <c r="O332" i="10" s="1"/>
  <c r="N333" i="10"/>
  <c r="O333" i="10" s="1"/>
  <c r="N334" i="10"/>
  <c r="O334" i="10" s="1"/>
  <c r="N335" i="10"/>
  <c r="O335" i="10" s="1"/>
  <c r="N336" i="10"/>
  <c r="O336" i="10" s="1"/>
  <c r="N337" i="10"/>
  <c r="O337" i="10" s="1"/>
  <c r="N338" i="10"/>
  <c r="O338" i="10" s="1"/>
  <c r="N339" i="10"/>
  <c r="O339" i="10" s="1"/>
  <c r="N340" i="10"/>
  <c r="O340" i="10" s="1"/>
  <c r="N341" i="10"/>
  <c r="O341" i="10" s="1"/>
  <c r="N342" i="10"/>
  <c r="O342" i="10" s="1"/>
  <c r="N343" i="10"/>
  <c r="O343" i="10" s="1"/>
  <c r="N344" i="10"/>
  <c r="O344" i="10" s="1"/>
  <c r="N345" i="10"/>
  <c r="O345" i="10" s="1"/>
  <c r="N346" i="10"/>
  <c r="O346" i="10" s="1"/>
  <c r="N347" i="10"/>
  <c r="O347" i="10" s="1"/>
  <c r="N348" i="10"/>
  <c r="O348" i="10" s="1"/>
  <c r="N349" i="10"/>
  <c r="O349" i="10" s="1"/>
  <c r="N350" i="10"/>
  <c r="O350" i="10" s="1"/>
  <c r="N351" i="10"/>
  <c r="O351" i="10" s="1"/>
  <c r="N352" i="10"/>
  <c r="O352" i="10" s="1"/>
  <c r="N353" i="10"/>
  <c r="O353" i="10" s="1"/>
  <c r="N354" i="10"/>
  <c r="O354" i="10" s="1"/>
  <c r="N355" i="10"/>
  <c r="O355" i="10" s="1"/>
  <c r="N356" i="10"/>
  <c r="O356" i="10" s="1"/>
  <c r="N357" i="10"/>
  <c r="O357" i="10" s="1"/>
  <c r="N358" i="10"/>
  <c r="O358" i="10" s="1"/>
  <c r="N359" i="10"/>
  <c r="O359" i="10" s="1"/>
  <c r="N360" i="10"/>
  <c r="O360" i="10" s="1"/>
  <c r="N361" i="10"/>
  <c r="O361" i="10" s="1"/>
  <c r="N362" i="10"/>
  <c r="O362" i="10" s="1"/>
  <c r="N363" i="10"/>
  <c r="O363" i="10" s="1"/>
  <c r="N364" i="10"/>
  <c r="O364" i="10" s="1"/>
  <c r="N365" i="10"/>
  <c r="O365" i="10" s="1"/>
  <c r="N366" i="10"/>
  <c r="O366" i="10" s="1"/>
  <c r="N367" i="10"/>
  <c r="O367" i="10" s="1"/>
  <c r="N368" i="10"/>
  <c r="O368" i="10" s="1"/>
  <c r="N42" i="10"/>
  <c r="O42" i="10" s="1"/>
  <c r="N43" i="10"/>
  <c r="O43" i="10" s="1"/>
  <c r="N44" i="10"/>
  <c r="O44" i="10" s="1"/>
  <c r="N45" i="10"/>
  <c r="O45" i="10" s="1"/>
  <c r="N46" i="10"/>
  <c r="O46" i="10" s="1"/>
  <c r="N47" i="10"/>
  <c r="O47" i="10" s="1"/>
  <c r="N48" i="10"/>
  <c r="O48" i="10" s="1"/>
  <c r="N49" i="10"/>
  <c r="O49" i="10" s="1"/>
  <c r="N50" i="10"/>
  <c r="O50" i="10" s="1"/>
  <c r="N51" i="10"/>
  <c r="O51" i="10" s="1"/>
  <c r="N52" i="10"/>
  <c r="O52" i="10" s="1"/>
  <c r="N53" i="10"/>
  <c r="O53" i="10" s="1"/>
  <c r="N54" i="10"/>
  <c r="O54" i="10" s="1"/>
  <c r="N55" i="10"/>
  <c r="O55" i="10" s="1"/>
  <c r="N56" i="10"/>
  <c r="O56" i="10" s="1"/>
  <c r="N57" i="10"/>
  <c r="O57" i="10" s="1"/>
  <c r="N58" i="10"/>
  <c r="O58" i="10" s="1"/>
  <c r="N59" i="10"/>
  <c r="O59" i="10" s="1"/>
  <c r="N60" i="10"/>
  <c r="O60" i="10" s="1"/>
  <c r="N61" i="10"/>
  <c r="O61" i="10" s="1"/>
  <c r="N37" i="10"/>
  <c r="O37" i="10" s="1"/>
  <c r="N38" i="10"/>
  <c r="O38" i="10" s="1"/>
  <c r="N39" i="10"/>
  <c r="O39" i="10" s="1"/>
  <c r="N40" i="10"/>
  <c r="O40" i="10" s="1"/>
  <c r="N41" i="10"/>
  <c r="O41" i="10" s="1"/>
  <c r="N21" i="10"/>
  <c r="O21" i="10" s="1"/>
  <c r="N22" i="10"/>
  <c r="O22" i="10" s="1"/>
  <c r="N23" i="10"/>
  <c r="O23" i="10" s="1"/>
  <c r="N24" i="10"/>
  <c r="O24" i="10" s="1"/>
  <c r="N25" i="10"/>
  <c r="O25" i="10" s="1"/>
  <c r="N26" i="10"/>
  <c r="O26" i="10" s="1"/>
  <c r="N27" i="10"/>
  <c r="O27" i="10" s="1"/>
  <c r="N28" i="10"/>
  <c r="O28" i="10" s="1"/>
  <c r="N29" i="10"/>
  <c r="O29" i="10" s="1"/>
  <c r="N30" i="10"/>
  <c r="O30" i="10" s="1"/>
  <c r="N31" i="10"/>
  <c r="O31" i="10" s="1"/>
  <c r="N32" i="10"/>
  <c r="O32" i="10" s="1"/>
  <c r="N33" i="10"/>
  <c r="O33" i="10" s="1"/>
  <c r="N34" i="10"/>
  <c r="O34" i="10" s="1"/>
  <c r="N35" i="10"/>
  <c r="O35" i="10" s="1"/>
  <c r="N36" i="10"/>
  <c r="O36" i="10" s="1"/>
  <c r="N64" i="10"/>
  <c r="O64" i="10" s="1"/>
  <c r="N63" i="10"/>
  <c r="O63" i="10" s="1"/>
  <c r="N20" i="10"/>
  <c r="O20" i="10" s="1"/>
  <c r="N19" i="10"/>
  <c r="O19" i="10" s="1"/>
  <c r="N18" i="10"/>
  <c r="O18" i="10" s="1"/>
  <c r="N17" i="10"/>
  <c r="O17" i="10" s="1"/>
  <c r="N16" i="10"/>
  <c r="O16" i="10" s="1"/>
  <c r="N15" i="10"/>
  <c r="O15" i="10" s="1"/>
  <c r="N14" i="10"/>
  <c r="O14" i="10" s="1"/>
  <c r="N13" i="10"/>
  <c r="O13" i="10" s="1"/>
  <c r="N12" i="10"/>
  <c r="O12" i="10" s="1"/>
  <c r="N11" i="10"/>
  <c r="O11" i="10" s="1"/>
  <c r="N10" i="10"/>
  <c r="O10" i="10" s="1"/>
  <c r="N9" i="10"/>
  <c r="O9" i="10" s="1"/>
  <c r="N8" i="10"/>
  <c r="O8" i="10" s="1"/>
  <c r="N7" i="10"/>
  <c r="O7" i="10" s="1"/>
  <c r="N6" i="10"/>
  <c r="O6" i="10" s="1"/>
  <c r="N5" i="10"/>
  <c r="O5" i="10" s="1"/>
  <c r="N4" i="10"/>
  <c r="O4" i="10" s="1"/>
  <c r="N3" i="10"/>
  <c r="O3" i="10" s="1"/>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4" i="10"/>
  <c r="J295" i="10"/>
  <c r="J296" i="10"/>
  <c r="J297" i="10"/>
  <c r="J298" i="10"/>
  <c r="J299" i="10"/>
  <c r="J300" i="10"/>
  <c r="J301" i="10"/>
  <c r="J302" i="10"/>
  <c r="J303" i="10"/>
  <c r="J304" i="10"/>
  <c r="J305" i="10"/>
  <c r="J306" i="10"/>
  <c r="J307" i="10"/>
  <c r="J308" i="10"/>
  <c r="J309" i="10"/>
  <c r="J310" i="10"/>
  <c r="J311" i="10"/>
  <c r="J312" i="10"/>
  <c r="J313" i="10"/>
  <c r="J314" i="10"/>
  <c r="J315" i="10"/>
  <c r="J316" i="10"/>
  <c r="J317" i="10"/>
  <c r="J318" i="10"/>
  <c r="J319" i="10"/>
  <c r="J320" i="10"/>
  <c r="J321" i="10"/>
  <c r="J322" i="10"/>
  <c r="J323" i="10"/>
  <c r="J324" i="10"/>
  <c r="J325" i="10"/>
  <c r="J326" i="10"/>
  <c r="J327" i="10"/>
  <c r="J328" i="10"/>
  <c r="J329" i="10"/>
  <c r="J330" i="10"/>
  <c r="J331" i="10"/>
  <c r="J332" i="10"/>
  <c r="J333" i="10"/>
  <c r="J334" i="10"/>
  <c r="J335" i="10"/>
  <c r="J336" i="10"/>
  <c r="J337" i="10"/>
  <c r="J338" i="10"/>
  <c r="J339" i="10"/>
  <c r="J340" i="10"/>
  <c r="J341" i="10"/>
  <c r="J342" i="10"/>
  <c r="J343" i="10"/>
  <c r="J344" i="10"/>
  <c r="J345" i="10"/>
  <c r="J346" i="10"/>
  <c r="J347" i="10"/>
  <c r="J348" i="10"/>
  <c r="J349" i="10"/>
  <c r="J350" i="10"/>
  <c r="J351" i="10"/>
  <c r="J352" i="10"/>
  <c r="J353" i="10"/>
  <c r="J354" i="10"/>
  <c r="J355" i="10"/>
  <c r="J356" i="10"/>
  <c r="J357" i="10"/>
  <c r="J358" i="10"/>
  <c r="J359" i="10"/>
  <c r="J360" i="10"/>
  <c r="J361" i="10"/>
  <c r="J362" i="10"/>
  <c r="J363" i="10"/>
  <c r="J364" i="10"/>
  <c r="J365" i="10"/>
  <c r="J366" i="10"/>
  <c r="J367" i="10"/>
  <c r="J368" i="10"/>
  <c r="J30" i="10"/>
  <c r="J32" i="10"/>
  <c r="J33" i="10"/>
  <c r="J34" i="10"/>
  <c r="J4" i="10"/>
  <c r="J5" i="10"/>
  <c r="J6" i="10"/>
  <c r="J7" i="10"/>
  <c r="J8" i="10"/>
  <c r="J9" i="10"/>
  <c r="J10" i="10"/>
  <c r="J11" i="10"/>
  <c r="J12" i="10"/>
  <c r="J13" i="10"/>
  <c r="J14" i="10"/>
  <c r="J15" i="10"/>
  <c r="J16" i="10"/>
  <c r="J18" i="10"/>
  <c r="J19" i="10"/>
  <c r="J20" i="10"/>
  <c r="J21" i="10"/>
  <c r="J22" i="10"/>
  <c r="J23" i="10"/>
  <c r="J25" i="10"/>
  <c r="J26" i="10"/>
  <c r="J27" i="10"/>
  <c r="J29" i="10"/>
  <c r="J3" i="10"/>
  <c r="J17" i="10"/>
  <c r="AA8" i="10"/>
  <c r="AA6" i="10"/>
  <c r="G23" i="1"/>
  <c r="G22" i="1"/>
  <c r="G21" i="1"/>
  <c r="G20" i="1"/>
  <c r="G19" i="1"/>
  <c r="G18" i="1"/>
  <c r="G17" i="1"/>
  <c r="G16" i="1"/>
  <c r="G15" i="1"/>
  <c r="G14" i="1"/>
  <c r="G13" i="1"/>
  <c r="G12" i="1"/>
  <c r="G11" i="1"/>
  <c r="G10" i="1"/>
  <c r="G9" i="1"/>
  <c r="D23" i="1"/>
  <c r="D22" i="1"/>
  <c r="D21" i="1"/>
  <c r="D20" i="1"/>
  <c r="D19" i="1"/>
  <c r="D18" i="1"/>
  <c r="D17" i="1"/>
  <c r="D16" i="1"/>
  <c r="D15" i="1"/>
  <c r="D14" i="1"/>
  <c r="D13" i="1"/>
  <c r="D12" i="1"/>
  <c r="D11" i="1"/>
  <c r="D10" i="1"/>
  <c r="V4" i="10"/>
  <c r="A3" i="10" s="1"/>
  <c r="E49" i="1"/>
  <c r="C61" i="12" s="1"/>
  <c r="K3" i="12"/>
  <c r="S5" i="12" s="1"/>
  <c r="U18" i="12"/>
  <c r="U17" i="12"/>
  <c r="U16" i="12"/>
  <c r="U15" i="12"/>
  <c r="U14" i="12"/>
  <c r="U13" i="12"/>
  <c r="U12" i="12"/>
  <c r="W4" i="10"/>
  <c r="U4" i="10"/>
  <c r="E50" i="1"/>
  <c r="E283" i="12" l="1"/>
  <c r="E26" i="12"/>
  <c r="E155" i="12"/>
  <c r="E62" i="10"/>
  <c r="S8" i="12"/>
  <c r="T8" i="12" s="1"/>
  <c r="E91" i="12"/>
  <c r="E219" i="12"/>
  <c r="E367" i="12"/>
  <c r="E368" i="12" s="1"/>
  <c r="E369" i="12" s="1"/>
  <c r="E370" i="12" s="1"/>
  <c r="E371" i="12" s="1"/>
  <c r="E372" i="12" s="1"/>
  <c r="E373" i="12" s="1"/>
  <c r="E374" i="12" s="1"/>
  <c r="E375" i="12" s="1"/>
  <c r="E376" i="12" s="1"/>
  <c r="E377" i="12" s="1"/>
  <c r="E378" i="12" s="1"/>
  <c r="E379" i="12" s="1"/>
  <c r="E380" i="12" s="1"/>
  <c r="E381" i="12" s="1"/>
  <c r="E382" i="12" s="1"/>
  <c r="E383" i="12" s="1"/>
  <c r="E384" i="12" s="1"/>
  <c r="E385" i="12" s="1"/>
  <c r="E386" i="12" s="1"/>
  <c r="E387" i="12" s="1"/>
  <c r="E388" i="12" s="1"/>
  <c r="E389" i="12" s="1"/>
  <c r="E390" i="12" s="1"/>
  <c r="E391" i="12" s="1"/>
  <c r="E392" i="12" s="1"/>
  <c r="E393" i="12" s="1"/>
  <c r="E394" i="12" s="1"/>
  <c r="E395" i="12" s="1"/>
  <c r="E396" i="12" s="1"/>
  <c r="E397" i="12" s="1"/>
  <c r="E398" i="12" s="1"/>
  <c r="E2" i="12"/>
  <c r="E1" i="12" s="1"/>
  <c r="E58" i="12"/>
  <c r="E123" i="12"/>
  <c r="E187" i="12"/>
  <c r="E251" i="12"/>
  <c r="E315" i="12"/>
  <c r="E10" i="12"/>
  <c r="E42" i="12"/>
  <c r="E75" i="12"/>
  <c r="E107" i="12"/>
  <c r="E139" i="12"/>
  <c r="E171" i="12"/>
  <c r="E203" i="12"/>
  <c r="E235" i="12"/>
  <c r="E267" i="12"/>
  <c r="E299" i="12"/>
  <c r="E331" i="12"/>
  <c r="G2" i="12"/>
  <c r="S6" i="12"/>
  <c r="T6" i="12" s="1"/>
  <c r="S9" i="12"/>
  <c r="S7" i="12"/>
  <c r="T7" i="12" s="1"/>
  <c r="B62" i="10"/>
  <c r="D62" i="10"/>
  <c r="D61" i="12"/>
  <c r="C62" i="10"/>
  <c r="A29" i="89" s="1"/>
  <c r="E61" i="12"/>
  <c r="E18" i="12"/>
  <c r="E34" i="12"/>
  <c r="E50" i="12"/>
  <c r="E67" i="12"/>
  <c r="E83" i="12"/>
  <c r="E99" i="12"/>
  <c r="E115" i="12"/>
  <c r="E131" i="12"/>
  <c r="E147" i="12"/>
  <c r="E163" i="12"/>
  <c r="E179" i="12"/>
  <c r="E195" i="12"/>
  <c r="E211" i="12"/>
  <c r="E227" i="12"/>
  <c r="E243" i="12"/>
  <c r="E259" i="12"/>
  <c r="E275" i="12"/>
  <c r="E291" i="12"/>
  <c r="E307" i="12"/>
  <c r="E323" i="12"/>
  <c r="E345" i="12"/>
  <c r="H62" i="10"/>
  <c r="E6" i="12"/>
  <c r="E14" i="12"/>
  <c r="E22" i="12"/>
  <c r="E30" i="12"/>
  <c r="E38" i="12"/>
  <c r="E46" i="12"/>
  <c r="E54" i="12"/>
  <c r="E63" i="12"/>
  <c r="E71" i="12"/>
  <c r="E79" i="12"/>
  <c r="E87" i="12"/>
  <c r="E95" i="12"/>
  <c r="E103" i="12"/>
  <c r="E111" i="12"/>
  <c r="E119" i="12"/>
  <c r="E127" i="12"/>
  <c r="E135" i="12"/>
  <c r="E143" i="12"/>
  <c r="E151" i="12"/>
  <c r="E159" i="12"/>
  <c r="E167" i="12"/>
  <c r="E175" i="12"/>
  <c r="E183" i="12"/>
  <c r="E191" i="12"/>
  <c r="E199" i="12"/>
  <c r="E207" i="12"/>
  <c r="E215" i="12"/>
  <c r="E223" i="12"/>
  <c r="E231" i="12"/>
  <c r="E239" i="12"/>
  <c r="E247" i="12"/>
  <c r="E255" i="12"/>
  <c r="E263" i="12"/>
  <c r="E271" i="12"/>
  <c r="E279" i="12"/>
  <c r="E287" i="12"/>
  <c r="E295" i="12"/>
  <c r="E303" i="12"/>
  <c r="E311" i="12"/>
  <c r="E319" i="12"/>
  <c r="E327" i="12"/>
  <c r="E337" i="12"/>
  <c r="E353" i="12"/>
  <c r="E4" i="12"/>
  <c r="E8" i="12"/>
  <c r="E12" i="12"/>
  <c r="E16" i="12"/>
  <c r="E20" i="12"/>
  <c r="E24" i="12"/>
  <c r="E28" i="12"/>
  <c r="E32" i="12"/>
  <c r="E36" i="12"/>
  <c r="E40" i="12"/>
  <c r="E44" i="12"/>
  <c r="E48" i="12"/>
  <c r="E52" i="12"/>
  <c r="E56" i="12"/>
  <c r="E60" i="12"/>
  <c r="E65" i="12"/>
  <c r="E69" i="12"/>
  <c r="E73" i="12"/>
  <c r="E77" i="12"/>
  <c r="E81" i="12"/>
  <c r="E85" i="12"/>
  <c r="E89" i="12"/>
  <c r="E93" i="12"/>
  <c r="E97" i="12"/>
  <c r="E101" i="12"/>
  <c r="E105" i="12"/>
  <c r="E109" i="12"/>
  <c r="E113" i="12"/>
  <c r="E117" i="12"/>
  <c r="E121" i="12"/>
  <c r="E125" i="12"/>
  <c r="E129" i="12"/>
  <c r="E133" i="12"/>
  <c r="E137" i="12"/>
  <c r="E141" i="12"/>
  <c r="E145" i="12"/>
  <c r="E149" i="12"/>
  <c r="E153" i="12"/>
  <c r="E157" i="12"/>
  <c r="E161" i="12"/>
  <c r="E165" i="12"/>
  <c r="E169" i="12"/>
  <c r="E173" i="12"/>
  <c r="E177" i="12"/>
  <c r="E181" i="12"/>
  <c r="E185" i="12"/>
  <c r="E189" i="12"/>
  <c r="E193" i="12"/>
  <c r="E197" i="12"/>
  <c r="E201" i="12"/>
  <c r="E205" i="12"/>
  <c r="E209" i="12"/>
  <c r="E213" i="12"/>
  <c r="E217" i="12"/>
  <c r="E221" i="12"/>
  <c r="E225" i="12"/>
  <c r="E229" i="12"/>
  <c r="E233" i="12"/>
  <c r="E237" i="12"/>
  <c r="E241" i="12"/>
  <c r="E245" i="12"/>
  <c r="E249" i="12"/>
  <c r="E253" i="12"/>
  <c r="E257" i="12"/>
  <c r="E261" i="12"/>
  <c r="E265" i="12"/>
  <c r="E269" i="12"/>
  <c r="E273" i="12"/>
  <c r="E277" i="12"/>
  <c r="E281" i="12"/>
  <c r="E285" i="12"/>
  <c r="E289" i="12"/>
  <c r="E293" i="12"/>
  <c r="E297" i="12"/>
  <c r="E301" i="12"/>
  <c r="E305" i="12"/>
  <c r="E309" i="12"/>
  <c r="E313" i="12"/>
  <c r="E317" i="12"/>
  <c r="E321" i="12"/>
  <c r="E325" i="12"/>
  <c r="E329" i="12"/>
  <c r="E333" i="12"/>
  <c r="E341" i="12"/>
  <c r="E349" i="12"/>
  <c r="E357" i="12"/>
  <c r="E3" i="12"/>
  <c r="E5" i="12"/>
  <c r="E7" i="12"/>
  <c r="E9" i="12"/>
  <c r="E11" i="12"/>
  <c r="E13" i="12"/>
  <c r="E15" i="12"/>
  <c r="E17" i="12"/>
  <c r="E19" i="12"/>
  <c r="E21" i="12"/>
  <c r="E23" i="12"/>
  <c r="E25" i="12"/>
  <c r="E27" i="12"/>
  <c r="E29" i="12"/>
  <c r="E31" i="12"/>
  <c r="E33" i="12"/>
  <c r="E35" i="12"/>
  <c r="E37" i="12"/>
  <c r="E39" i="12"/>
  <c r="E41" i="12"/>
  <c r="E43" i="12"/>
  <c r="E45" i="12"/>
  <c r="E47" i="12"/>
  <c r="E49" i="12"/>
  <c r="E51" i="12"/>
  <c r="E53" i="12"/>
  <c r="E55" i="12"/>
  <c r="E57" i="12"/>
  <c r="E59" i="12"/>
  <c r="E62" i="12"/>
  <c r="E64" i="12"/>
  <c r="E66" i="12"/>
  <c r="E68" i="12"/>
  <c r="E70" i="12"/>
  <c r="E72" i="12"/>
  <c r="E74" i="12"/>
  <c r="E76" i="12"/>
  <c r="E78" i="12"/>
  <c r="E80" i="12"/>
  <c r="E82" i="12"/>
  <c r="E84" i="12"/>
  <c r="E86" i="12"/>
  <c r="E88" i="12"/>
  <c r="E90" i="12"/>
  <c r="E92" i="12"/>
  <c r="E94" i="12"/>
  <c r="E96" i="12"/>
  <c r="E98" i="12"/>
  <c r="E100" i="12"/>
  <c r="E102" i="12"/>
  <c r="E104" i="12"/>
  <c r="E106" i="12"/>
  <c r="E108" i="12"/>
  <c r="E110" i="12"/>
  <c r="E112" i="12"/>
  <c r="E114" i="12"/>
  <c r="E116" i="12"/>
  <c r="E118" i="12"/>
  <c r="E120" i="12"/>
  <c r="E122" i="12"/>
  <c r="E124" i="12"/>
  <c r="E126" i="12"/>
  <c r="E128" i="12"/>
  <c r="E130" i="12"/>
  <c r="E132" i="12"/>
  <c r="E134" i="12"/>
  <c r="E136" i="12"/>
  <c r="E138" i="12"/>
  <c r="E140" i="12"/>
  <c r="E142" i="12"/>
  <c r="E144" i="12"/>
  <c r="E146" i="12"/>
  <c r="E148" i="12"/>
  <c r="E150" i="12"/>
  <c r="E152" i="12"/>
  <c r="E154" i="12"/>
  <c r="E156" i="12"/>
  <c r="E158" i="12"/>
  <c r="E160" i="12"/>
  <c r="E162" i="12"/>
  <c r="E164" i="12"/>
  <c r="E166" i="12"/>
  <c r="E168" i="12"/>
  <c r="E170" i="12"/>
  <c r="E172" i="12"/>
  <c r="E174" i="12"/>
  <c r="E176" i="12"/>
  <c r="E178" i="12"/>
  <c r="E180" i="12"/>
  <c r="E182" i="12"/>
  <c r="E184" i="12"/>
  <c r="E186" i="12"/>
  <c r="E188" i="12"/>
  <c r="E190" i="12"/>
  <c r="E192" i="12"/>
  <c r="E194" i="12"/>
  <c r="E196" i="12"/>
  <c r="E198" i="12"/>
  <c r="E200" i="12"/>
  <c r="E202" i="12"/>
  <c r="E204" i="12"/>
  <c r="E206" i="12"/>
  <c r="E208" i="12"/>
  <c r="E210" i="12"/>
  <c r="E212" i="12"/>
  <c r="E214" i="12"/>
  <c r="E216" i="12"/>
  <c r="E218" i="12"/>
  <c r="E220" i="12"/>
  <c r="E222" i="12"/>
  <c r="E224" i="12"/>
  <c r="E226" i="12"/>
  <c r="E228" i="12"/>
  <c r="E230" i="12"/>
  <c r="E232" i="12"/>
  <c r="E234" i="12"/>
  <c r="E236" i="12"/>
  <c r="E238" i="12"/>
  <c r="E240" i="12"/>
  <c r="E242" i="12"/>
  <c r="E244" i="12"/>
  <c r="E246" i="12"/>
  <c r="E248" i="12"/>
  <c r="E250" i="12"/>
  <c r="E252" i="12"/>
  <c r="E254" i="12"/>
  <c r="E256" i="12"/>
  <c r="E258" i="12"/>
  <c r="E260" i="12"/>
  <c r="E262" i="12"/>
  <c r="E264" i="12"/>
  <c r="E266" i="12"/>
  <c r="E268" i="12"/>
  <c r="E270" i="12"/>
  <c r="E272" i="12"/>
  <c r="E274" i="12"/>
  <c r="E276" i="12"/>
  <c r="E278" i="12"/>
  <c r="E280" i="12"/>
  <c r="E282" i="12"/>
  <c r="E284" i="12"/>
  <c r="E286" i="12"/>
  <c r="E288" i="12"/>
  <c r="E290" i="12"/>
  <c r="E292" i="12"/>
  <c r="E294" i="12"/>
  <c r="E296" i="12"/>
  <c r="E298" i="12"/>
  <c r="E300" i="12"/>
  <c r="E302" i="12"/>
  <c r="E304" i="12"/>
  <c r="E306" i="12"/>
  <c r="E308" i="12"/>
  <c r="E310" i="12"/>
  <c r="E312" i="12"/>
  <c r="E314" i="12"/>
  <c r="E316" i="12"/>
  <c r="E318" i="12"/>
  <c r="E320" i="12"/>
  <c r="E322" i="12"/>
  <c r="E324" i="12"/>
  <c r="E326" i="12"/>
  <c r="E328" i="12"/>
  <c r="E330" i="12"/>
  <c r="E332" i="12"/>
  <c r="E335" i="12"/>
  <c r="E339" i="12"/>
  <c r="E343" i="12"/>
  <c r="E347" i="12"/>
  <c r="E351" i="12"/>
  <c r="E355" i="12"/>
  <c r="E334" i="12"/>
  <c r="E336" i="12"/>
  <c r="E338" i="12"/>
  <c r="E340" i="12"/>
  <c r="E342" i="12"/>
  <c r="E344" i="12"/>
  <c r="E346" i="12"/>
  <c r="E348" i="12"/>
  <c r="E350" i="12"/>
  <c r="E352" i="12"/>
  <c r="E354" i="12"/>
  <c r="E356" i="12"/>
  <c r="E359" i="12"/>
  <c r="E363" i="12"/>
  <c r="L62" i="10"/>
  <c r="N62" i="10" s="1"/>
  <c r="J41" i="10"/>
  <c r="J28" i="10"/>
  <c r="J40" i="10"/>
  <c r="J36" i="10"/>
  <c r="J39" i="10"/>
  <c r="J37" i="10"/>
  <c r="J35" i="10"/>
  <c r="E365" i="12"/>
  <c r="E358" i="12"/>
  <c r="E360" i="12"/>
  <c r="E362" i="12"/>
  <c r="E364" i="12"/>
  <c r="E366" i="12"/>
  <c r="D55" i="10"/>
  <c r="D144" i="10"/>
  <c r="D208" i="10"/>
  <c r="D273" i="10"/>
  <c r="D309" i="10"/>
  <c r="D332" i="10"/>
  <c r="D346" i="10"/>
  <c r="D364" i="10"/>
  <c r="D19" i="10"/>
  <c r="D51" i="10"/>
  <c r="D84" i="10"/>
  <c r="D116" i="10"/>
  <c r="D148" i="10"/>
  <c r="D180" i="10"/>
  <c r="D212" i="10"/>
  <c r="D244" i="10"/>
  <c r="D271" i="10"/>
  <c r="D287" i="10"/>
  <c r="D303" i="10"/>
  <c r="D319" i="10"/>
  <c r="D329" i="10"/>
  <c r="D337" i="10"/>
  <c r="D345" i="10"/>
  <c r="D353" i="10"/>
  <c r="D361" i="10"/>
  <c r="D15" i="10"/>
  <c r="D64" i="10"/>
  <c r="D104" i="10"/>
  <c r="D168" i="10"/>
  <c r="D232" i="10"/>
  <c r="D277" i="10"/>
  <c r="D305" i="10"/>
  <c r="D330" i="10"/>
  <c r="D348" i="10"/>
  <c r="D362" i="10"/>
  <c r="D316" i="10"/>
  <c r="D308" i="10"/>
  <c r="D300" i="10"/>
  <c r="D292" i="10"/>
  <c r="D284" i="10"/>
  <c r="D276" i="10"/>
  <c r="D268" i="10"/>
  <c r="D254" i="10"/>
  <c r="D238" i="10"/>
  <c r="D222" i="10"/>
  <c r="D206" i="10"/>
  <c r="D190" i="10"/>
  <c r="D174" i="10"/>
  <c r="D158" i="10"/>
  <c r="D142" i="10"/>
  <c r="D126" i="10"/>
  <c r="D110" i="10"/>
  <c r="D94" i="10"/>
  <c r="D78" i="10"/>
  <c r="D61" i="10"/>
  <c r="D45" i="10"/>
  <c r="D29" i="10"/>
  <c r="D13" i="10"/>
  <c r="D265" i="10"/>
  <c r="D257" i="10"/>
  <c r="D249" i="10"/>
  <c r="D241" i="10"/>
  <c r="D233" i="10"/>
  <c r="D225" i="10"/>
  <c r="D217" i="10"/>
  <c r="D209" i="10"/>
  <c r="D201" i="10"/>
  <c r="D193" i="10"/>
  <c r="D185" i="10"/>
  <c r="D177" i="10"/>
  <c r="D169" i="10"/>
  <c r="D161" i="10"/>
  <c r="D153" i="10"/>
  <c r="D145" i="10"/>
  <c r="D137" i="10"/>
  <c r="D129" i="10"/>
  <c r="D121" i="10"/>
  <c r="D113" i="10"/>
  <c r="D105" i="10"/>
  <c r="D97" i="10"/>
  <c r="D89" i="10"/>
  <c r="D81" i="10"/>
  <c r="D73" i="10"/>
  <c r="D65" i="10"/>
  <c r="D56" i="10"/>
  <c r="D48" i="10"/>
  <c r="D40" i="10"/>
  <c r="D32" i="10"/>
  <c r="D24" i="10"/>
  <c r="D16" i="10"/>
  <c r="D8" i="10"/>
  <c r="D31" i="10"/>
  <c r="D128" i="10"/>
  <c r="D192" i="10"/>
  <c r="D256" i="10"/>
  <c r="D301" i="10"/>
  <c r="D328" i="10"/>
  <c r="D342" i="10"/>
  <c r="D360" i="10"/>
  <c r="D11" i="10"/>
  <c r="D43" i="10"/>
  <c r="D76" i="10"/>
  <c r="D108" i="10"/>
  <c r="D140" i="10"/>
  <c r="D172" i="10"/>
  <c r="D204" i="10"/>
  <c r="D236" i="10"/>
  <c r="D267" i="10"/>
  <c r="D283" i="10"/>
  <c r="D299" i="10"/>
  <c r="D315" i="10"/>
  <c r="D327" i="10"/>
  <c r="D335" i="10"/>
  <c r="D343" i="10"/>
  <c r="D351" i="10"/>
  <c r="D359" i="10"/>
  <c r="D367" i="10"/>
  <c r="D47" i="10"/>
  <c r="D96" i="10"/>
  <c r="D152" i="10"/>
  <c r="D216" i="10"/>
  <c r="D269" i="10"/>
  <c r="D297" i="10"/>
  <c r="D326" i="10"/>
  <c r="D344" i="10"/>
  <c r="D358" i="10"/>
  <c r="D322" i="10"/>
  <c r="D314" i="10"/>
  <c r="D306" i="10"/>
  <c r="D298" i="10"/>
  <c r="D290" i="10"/>
  <c r="D282" i="10"/>
  <c r="D274" i="10"/>
  <c r="D266" i="10"/>
  <c r="D250" i="10"/>
  <c r="D234" i="10"/>
  <c r="D218" i="10"/>
  <c r="D202" i="10"/>
  <c r="D186" i="10"/>
  <c r="D170" i="10"/>
  <c r="D154" i="10"/>
  <c r="D138" i="10"/>
  <c r="D122" i="10"/>
  <c r="D106" i="10"/>
  <c r="D90" i="10"/>
  <c r="D74" i="10"/>
  <c r="D57" i="10"/>
  <c r="D41" i="10"/>
  <c r="D25" i="10"/>
  <c r="D9" i="10"/>
  <c r="D259" i="10"/>
  <c r="D251" i="10"/>
  <c r="D243" i="10"/>
  <c r="D235" i="10"/>
  <c r="D227" i="10"/>
  <c r="D219" i="10"/>
  <c r="D211" i="10"/>
  <c r="D203" i="10"/>
  <c r="D195" i="10"/>
  <c r="D187" i="10"/>
  <c r="D179" i="10"/>
  <c r="D171" i="10"/>
  <c r="D163" i="10"/>
  <c r="D155" i="10"/>
  <c r="D147" i="10"/>
  <c r="D139" i="10"/>
  <c r="D131" i="10"/>
  <c r="D123" i="10"/>
  <c r="D115" i="10"/>
  <c r="D107" i="10"/>
  <c r="D99" i="10"/>
  <c r="D91" i="10"/>
  <c r="D83" i="10"/>
  <c r="D75" i="10"/>
  <c r="D67" i="10"/>
  <c r="D58" i="10"/>
  <c r="D50" i="10"/>
  <c r="D42" i="10"/>
  <c r="D34" i="10"/>
  <c r="D26" i="10"/>
  <c r="D18" i="10"/>
  <c r="D10" i="10"/>
  <c r="D6" i="10"/>
  <c r="D7" i="10"/>
  <c r="D112" i="10"/>
  <c r="D176" i="10"/>
  <c r="D240" i="10"/>
  <c r="D289" i="10"/>
  <c r="D324" i="10"/>
  <c r="D338" i="10"/>
  <c r="D356" i="10"/>
  <c r="D3" i="10"/>
  <c r="D35" i="10"/>
  <c r="D68" i="10"/>
  <c r="D100" i="10"/>
  <c r="D132" i="10"/>
  <c r="D164" i="10"/>
  <c r="D196" i="10"/>
  <c r="D228" i="10"/>
  <c r="D260" i="10"/>
  <c r="D279" i="10"/>
  <c r="D295" i="10"/>
  <c r="D311" i="10"/>
  <c r="D325" i="10"/>
  <c r="D333" i="10"/>
  <c r="D341" i="10"/>
  <c r="D349" i="10"/>
  <c r="D357" i="10"/>
  <c r="D365" i="10"/>
  <c r="D39" i="10"/>
  <c r="D80" i="10"/>
  <c r="D136" i="10"/>
  <c r="D200" i="10"/>
  <c r="D264" i="10"/>
  <c r="D293" i="10"/>
  <c r="D321" i="10"/>
  <c r="D340" i="10"/>
  <c r="D354" i="10"/>
  <c r="D320" i="10"/>
  <c r="D312" i="10"/>
  <c r="D304" i="10"/>
  <c r="D296" i="10"/>
  <c r="D288" i="10"/>
  <c r="D280" i="10"/>
  <c r="D272" i="10"/>
  <c r="D262" i="10"/>
  <c r="D246" i="10"/>
  <c r="D230" i="10"/>
  <c r="D214" i="10"/>
  <c r="D198" i="10"/>
  <c r="D182" i="10"/>
  <c r="D166" i="10"/>
  <c r="D150" i="10"/>
  <c r="D134" i="10"/>
  <c r="D118" i="10"/>
  <c r="D102" i="10"/>
  <c r="D86" i="10"/>
  <c r="D70" i="10"/>
  <c r="D53" i="10"/>
  <c r="D37" i="10"/>
  <c r="D21" i="10"/>
  <c r="D5" i="10"/>
  <c r="D261" i="10"/>
  <c r="D253" i="10"/>
  <c r="D245" i="10"/>
  <c r="D237" i="10"/>
  <c r="D229" i="10"/>
  <c r="D221" i="10"/>
  <c r="D213" i="10"/>
  <c r="D205" i="10"/>
  <c r="D197" i="10"/>
  <c r="D189" i="10"/>
  <c r="D181" i="10"/>
  <c r="D173" i="10"/>
  <c r="D165" i="10"/>
  <c r="D157" i="10"/>
  <c r="D149" i="10"/>
  <c r="D141" i="10"/>
  <c r="D133" i="10"/>
  <c r="D125" i="10"/>
  <c r="D117" i="10"/>
  <c r="D109" i="10"/>
  <c r="D101" i="10"/>
  <c r="D93" i="10"/>
  <c r="D85" i="10"/>
  <c r="D77" i="10"/>
  <c r="D69" i="10"/>
  <c r="D60" i="10"/>
  <c r="D52" i="10"/>
  <c r="D44" i="10"/>
  <c r="D36" i="10"/>
  <c r="D28" i="10"/>
  <c r="D20" i="10"/>
  <c r="D12" i="10"/>
  <c r="D4" i="10"/>
  <c r="D88" i="10"/>
  <c r="D160" i="10"/>
  <c r="D224" i="10"/>
  <c r="D281" i="10"/>
  <c r="D317" i="10"/>
  <c r="D334" i="10"/>
  <c r="D350" i="10"/>
  <c r="D368" i="10"/>
  <c r="D369" i="10" s="1"/>
  <c r="D370" i="10" s="1"/>
  <c r="D371" i="10" s="1"/>
  <c r="D372" i="10" s="1"/>
  <c r="D373" i="10" s="1"/>
  <c r="D374" i="10" s="1"/>
  <c r="D375" i="10" s="1"/>
  <c r="D376" i="10" s="1"/>
  <c r="D377" i="10" s="1"/>
  <c r="D378" i="10" s="1"/>
  <c r="D379" i="10" s="1"/>
  <c r="D380" i="10" s="1"/>
  <c r="D381" i="10" s="1"/>
  <c r="D382" i="10" s="1"/>
  <c r="D383" i="10" s="1"/>
  <c r="D384" i="10" s="1"/>
  <c r="D385" i="10" s="1"/>
  <c r="D386" i="10" s="1"/>
  <c r="D387" i="10" s="1"/>
  <c r="D388" i="10" s="1"/>
  <c r="D389" i="10" s="1"/>
  <c r="D390" i="10" s="1"/>
  <c r="D391" i="10" s="1"/>
  <c r="D392" i="10" s="1"/>
  <c r="D393" i="10" s="1"/>
  <c r="D394" i="10" s="1"/>
  <c r="D395" i="10" s="1"/>
  <c r="D396" i="10" s="1"/>
  <c r="D397" i="10" s="1"/>
  <c r="D398" i="10" s="1"/>
  <c r="D399" i="10" s="1"/>
  <c r="D27" i="10"/>
  <c r="D59" i="10"/>
  <c r="D92" i="10"/>
  <c r="D124" i="10"/>
  <c r="D156" i="10"/>
  <c r="D188" i="10"/>
  <c r="D220" i="10"/>
  <c r="D252" i="10"/>
  <c r="D275" i="10"/>
  <c r="D291" i="10"/>
  <c r="D307" i="10"/>
  <c r="D323" i="10"/>
  <c r="D331" i="10"/>
  <c r="D339" i="10"/>
  <c r="D347" i="10"/>
  <c r="D355" i="10"/>
  <c r="D363" i="10"/>
  <c r="D23" i="10"/>
  <c r="D72" i="10"/>
  <c r="D120" i="10"/>
  <c r="D184" i="10"/>
  <c r="D248" i="10"/>
  <c r="D285" i="10"/>
  <c r="D313" i="10"/>
  <c r="D336" i="10"/>
  <c r="D352" i="10"/>
  <c r="D366" i="10"/>
  <c r="D318" i="10"/>
  <c r="D310" i="10"/>
  <c r="D302" i="10"/>
  <c r="D294" i="10"/>
  <c r="D286" i="10"/>
  <c r="D278" i="10"/>
  <c r="D270" i="10"/>
  <c r="D258" i="10"/>
  <c r="D242" i="10"/>
  <c r="D226" i="10"/>
  <c r="D210" i="10"/>
  <c r="D194" i="10"/>
  <c r="D178" i="10"/>
  <c r="D162" i="10"/>
  <c r="D146" i="10"/>
  <c r="D130" i="10"/>
  <c r="D114" i="10"/>
  <c r="D98" i="10"/>
  <c r="D82" i="10"/>
  <c r="D66" i="10"/>
  <c r="D49" i="10"/>
  <c r="D33" i="10"/>
  <c r="D17" i="10"/>
  <c r="D263" i="10"/>
  <c r="D255" i="10"/>
  <c r="D247" i="10"/>
  <c r="D239" i="10"/>
  <c r="D231" i="10"/>
  <c r="D223" i="10"/>
  <c r="D215" i="10"/>
  <c r="D207" i="10"/>
  <c r="D199" i="10"/>
  <c r="D191" i="10"/>
  <c r="D183" i="10"/>
  <c r="D175" i="10"/>
  <c r="D167" i="10"/>
  <c r="D159" i="10"/>
  <c r="D151" i="10"/>
  <c r="D143" i="10"/>
  <c r="D135" i="10"/>
  <c r="D127" i="10"/>
  <c r="D119" i="10"/>
  <c r="D111" i="10"/>
  <c r="D103" i="10"/>
  <c r="D95" i="10"/>
  <c r="D87" i="10"/>
  <c r="D79" i="10"/>
  <c r="D71" i="10"/>
  <c r="D63" i="10"/>
  <c r="D54" i="10"/>
  <c r="D46" i="10"/>
  <c r="D38" i="10"/>
  <c r="D30" i="10"/>
  <c r="D22" i="10"/>
  <c r="D14" i="10"/>
  <c r="A4" i="10"/>
  <c r="B9" i="12" l="1"/>
  <c r="B2" i="12"/>
  <c r="T9" i="12"/>
  <c r="O62" i="10"/>
  <c r="T5" i="12"/>
  <c r="G1" i="12"/>
  <c r="A17" i="11" s="1"/>
  <c r="G3" i="12"/>
  <c r="J48" i="10"/>
  <c r="J46" i="10"/>
  <c r="J43" i="10"/>
  <c r="J42" i="10"/>
  <c r="J44" i="10"/>
  <c r="J47" i="10"/>
  <c r="J24" i="10"/>
  <c r="A5" i="10"/>
  <c r="B10" i="12" l="1"/>
  <c r="B3" i="12"/>
  <c r="G4" i="12"/>
  <c r="J55" i="10"/>
  <c r="J54" i="10"/>
  <c r="J51" i="10"/>
  <c r="J49" i="10"/>
  <c r="J50" i="10"/>
  <c r="J53" i="10"/>
  <c r="J31" i="10"/>
  <c r="A6" i="10"/>
  <c r="B4" i="12" l="1"/>
  <c r="B11" i="12"/>
  <c r="G5" i="12"/>
  <c r="J62" i="10"/>
  <c r="J60" i="10"/>
  <c r="J57" i="10"/>
  <c r="J56" i="10"/>
  <c r="J58" i="10"/>
  <c r="J61" i="10"/>
  <c r="J38" i="10"/>
  <c r="A7" i="10"/>
  <c r="B5" i="12" l="1"/>
  <c r="B12" i="12"/>
  <c r="G6" i="12"/>
  <c r="J63" i="10"/>
  <c r="J45" i="10"/>
  <c r="A8" i="10"/>
  <c r="B6" i="12" l="1"/>
  <c r="B13" i="12"/>
  <c r="G7" i="12"/>
  <c r="J52" i="10"/>
  <c r="A9" i="10"/>
  <c r="B7" i="12" l="1"/>
  <c r="B14" i="12"/>
  <c r="G8" i="12"/>
  <c r="J59" i="10"/>
  <c r="A10" i="10"/>
  <c r="B8" i="12" l="1"/>
  <c r="B15" i="12"/>
  <c r="G9" i="12"/>
  <c r="B16" i="12" s="1"/>
  <c r="A11" i="10"/>
  <c r="A16" i="12" l="1"/>
  <c r="G10" i="12"/>
  <c r="B17" i="12" s="1"/>
  <c r="A12" i="10"/>
  <c r="A17" i="12" l="1"/>
  <c r="G11" i="12"/>
  <c r="B18" i="12" s="1"/>
  <c r="A13" i="10"/>
  <c r="G12" i="12" l="1"/>
  <c r="B19" i="12" s="1"/>
  <c r="A18" i="12"/>
  <c r="A14" i="10"/>
  <c r="A19" i="12" l="1"/>
  <c r="G13" i="12"/>
  <c r="A15" i="10"/>
  <c r="B20" i="12" l="1"/>
  <c r="A20" i="12" s="1"/>
  <c r="G14" i="12"/>
  <c r="A16" i="10"/>
  <c r="F3" i="10" l="1"/>
  <c r="B1" i="87" s="1"/>
  <c r="E1" i="87" s="1"/>
  <c r="B21" i="12"/>
  <c r="A21" i="12" s="1"/>
  <c r="G15" i="12"/>
  <c r="A17" i="10"/>
  <c r="I3" i="10" l="1"/>
  <c r="F4" i="10"/>
  <c r="B2" i="97" s="1"/>
  <c r="B22" i="12"/>
  <c r="A22" i="12" s="1"/>
  <c r="G16" i="12"/>
  <c r="G17" i="12" s="1"/>
  <c r="G18" i="12" s="1"/>
  <c r="G19" i="12" s="1"/>
  <c r="G20" i="12" s="1"/>
  <c r="G21" i="12" s="1"/>
  <c r="G22" i="12" s="1"/>
  <c r="G23" i="12" s="1"/>
  <c r="G24" i="12" s="1"/>
  <c r="G25" i="12" s="1"/>
  <c r="G26" i="12" s="1"/>
  <c r="G27" i="12" s="1"/>
  <c r="G28" i="12" s="1"/>
  <c r="G29" i="12" s="1"/>
  <c r="G30" i="12" s="1"/>
  <c r="G31" i="12" s="1"/>
  <c r="G32" i="12" s="1"/>
  <c r="G33" i="12" s="1"/>
  <c r="A18" i="10"/>
  <c r="E2" i="97" l="1"/>
  <c r="D2" i="97"/>
  <c r="C2" i="97"/>
  <c r="D1" i="87"/>
  <c r="C1" i="87"/>
  <c r="F5" i="10"/>
  <c r="B2" i="87"/>
  <c r="E2" i="87" s="1"/>
  <c r="I4" i="10"/>
  <c r="B33" i="12"/>
  <c r="G34" i="12"/>
  <c r="A19" i="10"/>
  <c r="B3" i="87" l="1"/>
  <c r="E3" i="87" s="1"/>
  <c r="B3" i="97"/>
  <c r="I5" i="10"/>
  <c r="F6" i="10"/>
  <c r="C2" i="87"/>
  <c r="D2" i="87"/>
  <c r="G35" i="12"/>
  <c r="B34" i="12"/>
  <c r="A20" i="10"/>
  <c r="D3" i="87" l="1"/>
  <c r="C3" i="87"/>
  <c r="B4" i="87"/>
  <c r="D4" i="87" s="1"/>
  <c r="B4" i="97"/>
  <c r="E3" i="97"/>
  <c r="C3" i="97"/>
  <c r="D3" i="97"/>
  <c r="I6" i="10"/>
  <c r="F7" i="10"/>
  <c r="B35" i="12"/>
  <c r="G36" i="12"/>
  <c r="A21" i="10"/>
  <c r="C4" i="87" l="1"/>
  <c r="B5" i="87"/>
  <c r="E5" i="87" s="1"/>
  <c r="B5" i="97"/>
  <c r="E4" i="87"/>
  <c r="E4" i="97"/>
  <c r="C4" i="97"/>
  <c r="D4" i="97"/>
  <c r="F8" i="10"/>
  <c r="I7" i="10"/>
  <c r="B36" i="12"/>
  <c r="G37" i="12"/>
  <c r="A22" i="10"/>
  <c r="C5" i="87" l="1"/>
  <c r="D5" i="87"/>
  <c r="E5" i="97"/>
  <c r="D5" i="97"/>
  <c r="C5" i="97"/>
  <c r="B6" i="87"/>
  <c r="E6" i="87" s="1"/>
  <c r="B6" i="97"/>
  <c r="I8" i="10"/>
  <c r="F9" i="10"/>
  <c r="G38" i="12"/>
  <c r="B37" i="12"/>
  <c r="A23" i="10"/>
  <c r="D6" i="87" l="1"/>
  <c r="B7" i="87"/>
  <c r="E7" i="87" s="1"/>
  <c r="B7" i="97"/>
  <c r="E6" i="97"/>
  <c r="D6" i="97"/>
  <c r="C6" i="97"/>
  <c r="C6" i="87"/>
  <c r="F10" i="10"/>
  <c r="I9" i="10"/>
  <c r="B38" i="12"/>
  <c r="G39" i="12"/>
  <c r="A24" i="10"/>
  <c r="C7" i="87" l="1"/>
  <c r="E7" i="97"/>
  <c r="D7" i="97"/>
  <c r="C7" i="97"/>
  <c r="B8" i="87"/>
  <c r="E8" i="87" s="1"/>
  <c r="B8" i="97"/>
  <c r="D7" i="87"/>
  <c r="I10" i="10"/>
  <c r="F11" i="10"/>
  <c r="B39" i="12"/>
  <c r="G40" i="12"/>
  <c r="A25" i="10"/>
  <c r="C8" i="87" l="1"/>
  <c r="D8" i="87"/>
  <c r="E8" i="97"/>
  <c r="D8" i="97"/>
  <c r="C8" i="97"/>
  <c r="B9" i="87"/>
  <c r="E9" i="87" s="1"/>
  <c r="B9" i="97"/>
  <c r="F12" i="10"/>
  <c r="I11" i="10"/>
  <c r="B40" i="12"/>
  <c r="G41" i="12"/>
  <c r="A26" i="10"/>
  <c r="C9" i="87" l="1"/>
  <c r="B10" i="87"/>
  <c r="E10" i="87" s="1"/>
  <c r="B10" i="97"/>
  <c r="E9" i="97"/>
  <c r="D9" i="97"/>
  <c r="C9" i="97"/>
  <c r="D9" i="87"/>
  <c r="I12" i="10"/>
  <c r="F13" i="10"/>
  <c r="G42" i="12"/>
  <c r="B41" i="12"/>
  <c r="A27" i="10"/>
  <c r="D10" i="87" l="1"/>
  <c r="C10" i="87"/>
  <c r="B11" i="87"/>
  <c r="E11" i="87" s="1"/>
  <c r="B11" i="97"/>
  <c r="E10" i="97"/>
  <c r="D10" i="97"/>
  <c r="C10" i="97"/>
  <c r="F14" i="10"/>
  <c r="I13" i="10"/>
  <c r="B42" i="12"/>
  <c r="G43" i="12"/>
  <c r="A28" i="10"/>
  <c r="D11" i="87" l="1"/>
  <c r="C11" i="87"/>
  <c r="B12" i="87"/>
  <c r="E12" i="87" s="1"/>
  <c r="B12" i="97"/>
  <c r="E11" i="97"/>
  <c r="D11" i="97"/>
  <c r="C11" i="97"/>
  <c r="I14" i="10"/>
  <c r="F15" i="10"/>
  <c r="B43" i="12"/>
  <c r="G44" i="12"/>
  <c r="A29" i="10"/>
  <c r="D12" i="87" l="1"/>
  <c r="C12" i="87"/>
  <c r="E12" i="97"/>
  <c r="C12" i="97"/>
  <c r="D12" i="97"/>
  <c r="B13" i="87"/>
  <c r="E13" i="87" s="1"/>
  <c r="B13" i="97"/>
  <c r="I15" i="10"/>
  <c r="F16" i="10"/>
  <c r="A30" i="10"/>
  <c r="S43" i="12"/>
  <c r="S46" i="12"/>
  <c r="S45" i="12"/>
  <c r="G45" i="12"/>
  <c r="B44" i="12"/>
  <c r="S47" i="12"/>
  <c r="S44" i="12"/>
  <c r="D13" i="87" l="1"/>
  <c r="E13" i="97"/>
  <c r="D13" i="97"/>
  <c r="C13" i="97"/>
  <c r="B14" i="87"/>
  <c r="E14" i="87" s="1"/>
  <c r="B14" i="97"/>
  <c r="C13" i="87"/>
  <c r="F17" i="10"/>
  <c r="I16" i="10"/>
  <c r="A44" i="12"/>
  <c r="A45" i="12" s="1"/>
  <c r="A31" i="10"/>
  <c r="G46" i="12"/>
  <c r="B45" i="12"/>
  <c r="C14" i="87" l="1"/>
  <c r="E14" i="97"/>
  <c r="D14" i="97"/>
  <c r="C14" i="97"/>
  <c r="D14" i="87"/>
  <c r="B15" i="87"/>
  <c r="E15" i="87" s="1"/>
  <c r="B15" i="97"/>
  <c r="I17" i="10"/>
  <c r="F18" i="10"/>
  <c r="A43" i="12"/>
  <c r="A32" i="10"/>
  <c r="B46" i="12"/>
  <c r="G47" i="12"/>
  <c r="E15" i="97" l="1"/>
  <c r="D15" i="97"/>
  <c r="C15" i="97"/>
  <c r="C15" i="87"/>
  <c r="D15" i="87"/>
  <c r="B16" i="87"/>
  <c r="E16" i="87" s="1"/>
  <c r="B16" i="97"/>
  <c r="F19" i="10"/>
  <c r="I18" i="10"/>
  <c r="A33" i="10"/>
  <c r="G48" i="12"/>
  <c r="B47" i="12"/>
  <c r="A47" i="12" s="1"/>
  <c r="E16" i="97" l="1"/>
  <c r="D16" i="97"/>
  <c r="C16" i="97"/>
  <c r="C16" i="87"/>
  <c r="D16" i="87"/>
  <c r="B17" i="87"/>
  <c r="E17" i="87" s="1"/>
  <c r="B17" i="97"/>
  <c r="F20" i="10"/>
  <c r="I19" i="10"/>
  <c r="A34" i="10"/>
  <c r="G49" i="12"/>
  <c r="B48" i="12"/>
  <c r="A48" i="12" s="1"/>
  <c r="E17" i="97" l="1"/>
  <c r="D17" i="97"/>
  <c r="C17" i="97"/>
  <c r="D17" i="87"/>
  <c r="B18" i="87"/>
  <c r="E18" i="87" s="1"/>
  <c r="B18" i="97"/>
  <c r="C17" i="87"/>
  <c r="F21" i="10"/>
  <c r="I20" i="10"/>
  <c r="A35" i="10"/>
  <c r="G50" i="12"/>
  <c r="B49" i="12"/>
  <c r="A49" i="12" s="1"/>
  <c r="E18" i="97" l="1"/>
  <c r="D18" i="97"/>
  <c r="C18" i="97"/>
  <c r="B19" i="87"/>
  <c r="E19" i="87" s="1"/>
  <c r="B19" i="97"/>
  <c r="D18" i="87"/>
  <c r="C18" i="87"/>
  <c r="I21" i="10"/>
  <c r="F22" i="10"/>
  <c r="A36" i="10"/>
  <c r="B50" i="12"/>
  <c r="A50" i="12" s="1"/>
  <c r="G51" i="12"/>
  <c r="D19" i="87" l="1"/>
  <c r="C19" i="87"/>
  <c r="E19" i="97"/>
  <c r="D19" i="97"/>
  <c r="C19" i="97"/>
  <c r="B20" i="87"/>
  <c r="E20" i="87" s="1"/>
  <c r="B20" i="97"/>
  <c r="I22" i="10"/>
  <c r="F23" i="10"/>
  <c r="A37" i="10"/>
  <c r="G52" i="12"/>
  <c r="B51" i="12"/>
  <c r="A51" i="12" s="1"/>
  <c r="D20" i="87" l="1"/>
  <c r="E20" i="97"/>
  <c r="C20" i="97"/>
  <c r="D20" i="97"/>
  <c r="B21" i="87"/>
  <c r="E21" i="87" s="1"/>
  <c r="B21" i="97"/>
  <c r="C20" i="87"/>
  <c r="F24" i="10"/>
  <c r="I23" i="10"/>
  <c r="A38" i="10"/>
  <c r="G53" i="12"/>
  <c r="B52" i="12"/>
  <c r="A52" i="12" s="1"/>
  <c r="D21" i="87" l="1"/>
  <c r="E21" i="97"/>
  <c r="D21" i="97"/>
  <c r="C21" i="97"/>
  <c r="C21" i="87"/>
  <c r="B22" i="87"/>
  <c r="E22" i="87" s="1"/>
  <c r="B22" i="97"/>
  <c r="F25" i="10"/>
  <c r="I25" i="10" s="1"/>
  <c r="I24" i="10"/>
  <c r="A39" i="10"/>
  <c r="B53" i="12"/>
  <c r="A53" i="12" s="1"/>
  <c r="G54" i="12"/>
  <c r="G55" i="12" s="1"/>
  <c r="G56" i="12" s="1"/>
  <c r="G57" i="12" s="1"/>
  <c r="G58" i="12" s="1"/>
  <c r="G59" i="12" s="1"/>
  <c r="G60" i="12" s="1"/>
  <c r="G61" i="12" s="1"/>
  <c r="G62" i="12" s="1"/>
  <c r="G63" i="12" s="1"/>
  <c r="G64" i="12" s="1"/>
  <c r="G65" i="12" s="1"/>
  <c r="G66" i="12" s="1"/>
  <c r="G67" i="12" s="1"/>
  <c r="G68" i="12" s="1"/>
  <c r="G69" i="12" s="1"/>
  <c r="G70" i="12" s="1"/>
  <c r="G71" i="12" s="1"/>
  <c r="G72" i="12" s="1"/>
  <c r="G73" i="12" s="1"/>
  <c r="G74" i="12" s="1"/>
  <c r="G75" i="12" s="1"/>
  <c r="G76" i="12" s="1"/>
  <c r="G77" i="12" s="1"/>
  <c r="G78" i="12" s="1"/>
  <c r="G79" i="12" s="1"/>
  <c r="G80" i="12" s="1"/>
  <c r="G81" i="12" s="1"/>
  <c r="G82" i="12" s="1"/>
  <c r="G83" i="12" s="1"/>
  <c r="G84" i="12" s="1"/>
  <c r="G85" i="12" s="1"/>
  <c r="G86" i="12" s="1"/>
  <c r="G87" i="12" s="1"/>
  <c r="G88" i="12" s="1"/>
  <c r="G89" i="12" s="1"/>
  <c r="G90" i="12" s="1"/>
  <c r="G91" i="12" s="1"/>
  <c r="G92" i="12" s="1"/>
  <c r="G93" i="12" s="1"/>
  <c r="G94" i="12" s="1"/>
  <c r="G95" i="12" s="1"/>
  <c r="G96" i="12" s="1"/>
  <c r="G97" i="12" s="1"/>
  <c r="G98" i="12" s="1"/>
  <c r="G99" i="12" s="1"/>
  <c r="G100" i="12" s="1"/>
  <c r="G101" i="12" s="1"/>
  <c r="G102" i="12" s="1"/>
  <c r="G103" i="12" s="1"/>
  <c r="G104" i="12" s="1"/>
  <c r="G105" i="12" s="1"/>
  <c r="G106" i="12" s="1"/>
  <c r="G107" i="12" s="1"/>
  <c r="G108" i="12" s="1"/>
  <c r="G109" i="12" s="1"/>
  <c r="G110" i="12" s="1"/>
  <c r="G111" i="12" s="1"/>
  <c r="G112" i="12" s="1"/>
  <c r="G113" i="12" s="1"/>
  <c r="G114" i="12" s="1"/>
  <c r="G115" i="12" s="1"/>
  <c r="G116" i="12" s="1"/>
  <c r="G117" i="12" s="1"/>
  <c r="G118" i="12" s="1"/>
  <c r="G119" i="12" s="1"/>
  <c r="G120" i="12" s="1"/>
  <c r="G121" i="12" s="1"/>
  <c r="G122" i="12" s="1"/>
  <c r="G123" i="12" s="1"/>
  <c r="G124" i="12" s="1"/>
  <c r="G125" i="12" s="1"/>
  <c r="G126" i="12" s="1"/>
  <c r="G127" i="12" s="1"/>
  <c r="G128" i="12" s="1"/>
  <c r="G129" i="12" s="1"/>
  <c r="G130" i="12" s="1"/>
  <c r="G131" i="12" s="1"/>
  <c r="G132" i="12" s="1"/>
  <c r="G133" i="12" s="1"/>
  <c r="G134" i="12" s="1"/>
  <c r="G135" i="12" s="1"/>
  <c r="G136" i="12" s="1"/>
  <c r="G137" i="12" s="1"/>
  <c r="G138" i="12" s="1"/>
  <c r="G139" i="12" s="1"/>
  <c r="G140" i="12" s="1"/>
  <c r="G141" i="12" s="1"/>
  <c r="G142" i="12" s="1"/>
  <c r="G143" i="12" s="1"/>
  <c r="G144" i="12" s="1"/>
  <c r="G145" i="12" s="1"/>
  <c r="G146" i="12" s="1"/>
  <c r="G147" i="12" s="1"/>
  <c r="F26" i="10" l="1"/>
  <c r="I26" i="10" s="1"/>
  <c r="D22" i="87"/>
  <c r="B23" i="87"/>
  <c r="E23" i="87" s="1"/>
  <c r="B23" i="97"/>
  <c r="E22" i="97"/>
  <c r="D22" i="97"/>
  <c r="C22" i="97"/>
  <c r="C22" i="87"/>
  <c r="A40" i="10"/>
  <c r="B147" i="12"/>
  <c r="A147" i="12" s="1"/>
  <c r="G148" i="12"/>
  <c r="B24" i="97" l="1"/>
  <c r="E24" i="97" s="1"/>
  <c r="F27" i="10"/>
  <c r="B25" i="97" s="1"/>
  <c r="B24" i="87"/>
  <c r="E24" i="87" s="1"/>
  <c r="C23" i="87"/>
  <c r="D23" i="87"/>
  <c r="E23" i="97"/>
  <c r="D23" i="97"/>
  <c r="C23" i="97"/>
  <c r="A41" i="10"/>
  <c r="B148" i="12"/>
  <c r="A148" i="12" s="1"/>
  <c r="G149" i="12"/>
  <c r="C24" i="87" l="1"/>
  <c r="B25" i="87"/>
  <c r="E25" i="87" s="1"/>
  <c r="I27" i="10"/>
  <c r="F28" i="10"/>
  <c r="B26" i="97" s="1"/>
  <c r="C24" i="97"/>
  <c r="D24" i="97"/>
  <c r="D24" i="87"/>
  <c r="E25" i="97"/>
  <c r="D25" i="97"/>
  <c r="C25" i="97"/>
  <c r="A42" i="10"/>
  <c r="B149" i="12"/>
  <c r="A149" i="12" s="1"/>
  <c r="G150" i="12"/>
  <c r="F29" i="10" l="1"/>
  <c r="B27" i="97" s="1"/>
  <c r="I28" i="10"/>
  <c r="B26" i="87"/>
  <c r="E26" i="87" s="1"/>
  <c r="C25" i="87"/>
  <c r="D25" i="87"/>
  <c r="E26" i="97"/>
  <c r="D26" i="97"/>
  <c r="C26" i="97"/>
  <c r="A43" i="10"/>
  <c r="B150" i="12"/>
  <c r="A150" i="12" s="1"/>
  <c r="G151" i="12"/>
  <c r="B27" i="87" l="1"/>
  <c r="E27" i="87" s="1"/>
  <c r="F30" i="10"/>
  <c r="B28" i="87" s="1"/>
  <c r="E28" i="87" s="1"/>
  <c r="I29" i="10"/>
  <c r="D26" i="87"/>
  <c r="C26" i="87"/>
  <c r="C27" i="87"/>
  <c r="E27" i="97"/>
  <c r="D27" i="97"/>
  <c r="C27" i="97"/>
  <c r="A44" i="10"/>
  <c r="B151" i="12"/>
  <c r="A151" i="12" s="1"/>
  <c r="G152" i="12"/>
  <c r="F31" i="10" l="1"/>
  <c r="B29" i="97" s="1"/>
  <c r="D27" i="87"/>
  <c r="I30" i="10"/>
  <c r="B28" i="97"/>
  <c r="D28" i="97" s="1"/>
  <c r="D28" i="87"/>
  <c r="C28" i="87"/>
  <c r="A45" i="10"/>
  <c r="G153" i="12"/>
  <c r="B152" i="12"/>
  <c r="A152" i="12" s="1"/>
  <c r="I31" i="10"/>
  <c r="F32" i="10"/>
  <c r="E28" i="97" l="1"/>
  <c r="C28" i="97"/>
  <c r="B29" i="87"/>
  <c r="E29" i="87" s="1"/>
  <c r="E29" i="97"/>
  <c r="D29" i="97"/>
  <c r="C29" i="97"/>
  <c r="B30" i="87"/>
  <c r="E30" i="87" s="1"/>
  <c r="B30" i="97"/>
  <c r="A46" i="10"/>
  <c r="B153" i="12"/>
  <c r="A153" i="12" s="1"/>
  <c r="G154" i="12"/>
  <c r="G155" i="12" s="1"/>
  <c r="G156" i="12" s="1"/>
  <c r="G157" i="12" s="1"/>
  <c r="G158" i="12" s="1"/>
  <c r="G159" i="12" s="1"/>
  <c r="G160" i="12" s="1"/>
  <c r="G161" i="12" s="1"/>
  <c r="G162" i="12" s="1"/>
  <c r="G163" i="12" s="1"/>
  <c r="G164" i="12" s="1"/>
  <c r="G165" i="12" s="1"/>
  <c r="G166" i="12" s="1"/>
  <c r="G167" i="12" s="1"/>
  <c r="G168" i="12" s="1"/>
  <c r="G169" i="12" s="1"/>
  <c r="G170" i="12" s="1"/>
  <c r="G171" i="12" s="1"/>
  <c r="G172" i="12" s="1"/>
  <c r="G173" i="12" s="1"/>
  <c r="G174" i="12" s="1"/>
  <c r="G175" i="12" s="1"/>
  <c r="G176" i="12" s="1"/>
  <c r="G177" i="12" s="1"/>
  <c r="G178" i="12" s="1"/>
  <c r="G179" i="12" s="1"/>
  <c r="G180" i="12" s="1"/>
  <c r="G181" i="12" s="1"/>
  <c r="G182" i="12" s="1"/>
  <c r="G183" i="12" s="1"/>
  <c r="G184" i="12" s="1"/>
  <c r="G185" i="12" s="1"/>
  <c r="G186" i="12" s="1"/>
  <c r="G187" i="12" s="1"/>
  <c r="I32" i="10"/>
  <c r="F33" i="10"/>
  <c r="D29" i="87" l="1"/>
  <c r="C29" i="87"/>
  <c r="D30" i="87"/>
  <c r="E30" i="97"/>
  <c r="D30" i="97"/>
  <c r="C30" i="97"/>
  <c r="B31" i="87"/>
  <c r="E31" i="87" s="1"/>
  <c r="B31" i="97"/>
  <c r="C30" i="87"/>
  <c r="A47" i="10"/>
  <c r="S191" i="12"/>
  <c r="S187" i="12"/>
  <c r="S189" i="12"/>
  <c r="G188" i="12"/>
  <c r="G189" i="12" s="1"/>
  <c r="G190" i="12" s="1"/>
  <c r="G191" i="12" s="1"/>
  <c r="G192" i="12" s="1"/>
  <c r="G193" i="12" s="1"/>
  <c r="G194" i="12" s="1"/>
  <c r="G195" i="12" s="1"/>
  <c r="G196" i="12" s="1"/>
  <c r="G197" i="12" s="1"/>
  <c r="G198" i="12" s="1"/>
  <c r="G199" i="12" s="1"/>
  <c r="G200" i="12" s="1"/>
  <c r="G201" i="12" s="1"/>
  <c r="G202" i="12" s="1"/>
  <c r="G203" i="12" s="1"/>
  <c r="G204" i="12" s="1"/>
  <c r="G205" i="12" s="1"/>
  <c r="G206" i="12" s="1"/>
  <c r="G207" i="12" s="1"/>
  <c r="G208" i="12" s="1"/>
  <c r="G209" i="12" s="1"/>
  <c r="G210" i="12" s="1"/>
  <c r="G211" i="12" s="1"/>
  <c r="G212" i="12" s="1"/>
  <c r="G213" i="12" s="1"/>
  <c r="G214" i="12" s="1"/>
  <c r="G215" i="12" s="1"/>
  <c r="G216" i="12" s="1"/>
  <c r="G217" i="12" s="1"/>
  <c r="G218" i="12" s="1"/>
  <c r="G219" i="12" s="1"/>
  <c r="G220" i="12" s="1"/>
  <c r="G221" i="12" s="1"/>
  <c r="G222" i="12" s="1"/>
  <c r="G223" i="12" s="1"/>
  <c r="G224" i="12" s="1"/>
  <c r="G225" i="12" s="1"/>
  <c r="G226" i="12" s="1"/>
  <c r="G227" i="12" s="1"/>
  <c r="G228" i="12" s="1"/>
  <c r="G229" i="12" s="1"/>
  <c r="G230" i="12" s="1"/>
  <c r="G231" i="12" s="1"/>
  <c r="G232" i="12" s="1"/>
  <c r="G233" i="12" s="1"/>
  <c r="G234" i="12" s="1"/>
  <c r="G235" i="12" s="1"/>
  <c r="G236" i="12" s="1"/>
  <c r="G237" i="12" s="1"/>
  <c r="G238" i="12" s="1"/>
  <c r="G239" i="12" s="1"/>
  <c r="G240" i="12" s="1"/>
  <c r="G241" i="12" s="1"/>
  <c r="G242" i="12" s="1"/>
  <c r="G243" i="12" s="1"/>
  <c r="G244" i="12" s="1"/>
  <c r="G245" i="12" s="1"/>
  <c r="G246" i="12" s="1"/>
  <c r="S188" i="12"/>
  <c r="S190" i="12"/>
  <c r="I33" i="10"/>
  <c r="F34" i="10"/>
  <c r="B1" i="89" s="1"/>
  <c r="D31" i="87" l="1"/>
  <c r="E31" i="97"/>
  <c r="D31" i="97"/>
  <c r="C31" i="97"/>
  <c r="C31" i="87"/>
  <c r="E1" i="89"/>
  <c r="D1" i="89"/>
  <c r="C1" i="89"/>
  <c r="A187" i="12"/>
  <c r="A186" i="12" s="1"/>
  <c r="A48" i="10"/>
  <c r="B246" i="12"/>
  <c r="A246" i="12" s="1"/>
  <c r="G247" i="12"/>
  <c r="I34" i="10"/>
  <c r="F35" i="10"/>
  <c r="B2" i="89" s="1"/>
  <c r="C2" i="89" l="1"/>
  <c r="E2" i="89"/>
  <c r="D2" i="89"/>
  <c r="A188" i="12"/>
  <c r="A49" i="10"/>
  <c r="B247" i="12"/>
  <c r="A247" i="12" s="1"/>
  <c r="G248" i="12"/>
  <c r="I35" i="10"/>
  <c r="F36" i="10"/>
  <c r="B3" i="89" s="1"/>
  <c r="C3" i="89" l="1"/>
  <c r="E3" i="89"/>
  <c r="D3" i="89"/>
  <c r="A50" i="10"/>
  <c r="B248" i="12"/>
  <c r="A248" i="12" s="1"/>
  <c r="G249" i="12"/>
  <c r="I36" i="10"/>
  <c r="F37" i="10"/>
  <c r="B4" i="89" s="1"/>
  <c r="E4" i="89" l="1"/>
  <c r="C4" i="89"/>
  <c r="D4" i="89"/>
  <c r="A51" i="10"/>
  <c r="G250" i="12"/>
  <c r="B249" i="12"/>
  <c r="A249" i="12" s="1"/>
  <c r="I37" i="10"/>
  <c r="F38" i="10"/>
  <c r="B5" i="89" s="1"/>
  <c r="E5" i="89" l="1"/>
  <c r="D5" i="89"/>
  <c r="C5" i="89"/>
  <c r="A52" i="10"/>
  <c r="B250" i="12"/>
  <c r="A250" i="12" s="1"/>
  <c r="G251" i="12"/>
  <c r="I38" i="10"/>
  <c r="F39" i="10"/>
  <c r="B6" i="89" s="1"/>
  <c r="C6" i="89" l="1"/>
  <c r="E6" i="89"/>
  <c r="D6" i="89"/>
  <c r="A53" i="10"/>
  <c r="G252" i="12"/>
  <c r="B251" i="12"/>
  <c r="A251" i="12" s="1"/>
  <c r="I39" i="10"/>
  <c r="F40" i="10"/>
  <c r="B7" i="89" s="1"/>
  <c r="C7" i="89" l="1"/>
  <c r="D7" i="89"/>
  <c r="E7" i="89"/>
  <c r="A54" i="10"/>
  <c r="B252" i="12"/>
  <c r="A252" i="12" s="1"/>
  <c r="G253" i="12"/>
  <c r="G254" i="12" s="1"/>
  <c r="G255" i="12" s="1"/>
  <c r="G256" i="12" s="1"/>
  <c r="G257" i="12" s="1"/>
  <c r="G258" i="12" s="1"/>
  <c r="G259" i="12" s="1"/>
  <c r="G260" i="12" s="1"/>
  <c r="G261" i="12" s="1"/>
  <c r="G262" i="12" s="1"/>
  <c r="G263" i="12" s="1"/>
  <c r="G264" i="12" s="1"/>
  <c r="G265" i="12" s="1"/>
  <c r="G266" i="12" s="1"/>
  <c r="G267" i="12" s="1"/>
  <c r="G268" i="12" s="1"/>
  <c r="G269" i="12" s="1"/>
  <c r="G270" i="12" s="1"/>
  <c r="G271" i="12" s="1"/>
  <c r="G272" i="12" s="1"/>
  <c r="G273" i="12" s="1"/>
  <c r="G274" i="12" s="1"/>
  <c r="G275" i="12" s="1"/>
  <c r="G276" i="12" s="1"/>
  <c r="I40" i="10"/>
  <c r="F41" i="10"/>
  <c r="B8" i="89" s="1"/>
  <c r="C8" i="89" l="1"/>
  <c r="E8" i="89"/>
  <c r="D8" i="89"/>
  <c r="A55" i="10"/>
  <c r="G277" i="12"/>
  <c r="B276" i="12"/>
  <c r="I41" i="10"/>
  <c r="F42" i="10"/>
  <c r="B9" i="89" s="1"/>
  <c r="C9" i="89" l="1"/>
  <c r="E9" i="89"/>
  <c r="D9" i="89"/>
  <c r="A56" i="10"/>
  <c r="G278" i="12"/>
  <c r="B277" i="12"/>
  <c r="I42" i="10"/>
  <c r="F43" i="10"/>
  <c r="B10" i="89" s="1"/>
  <c r="C10" i="89" l="1"/>
  <c r="E10" i="89"/>
  <c r="D10" i="89"/>
  <c r="A57" i="10"/>
  <c r="G279" i="12"/>
  <c r="B278" i="12"/>
  <c r="I43" i="10"/>
  <c r="F44" i="10"/>
  <c r="B11" i="89" s="1"/>
  <c r="C11" i="89" l="1"/>
  <c r="E11" i="89"/>
  <c r="D11" i="89"/>
  <c r="A58" i="10"/>
  <c r="B279" i="12"/>
  <c r="G280" i="12"/>
  <c r="I44" i="10"/>
  <c r="F45" i="10"/>
  <c r="B12" i="89" s="1"/>
  <c r="E12" i="89" l="1"/>
  <c r="D12" i="89"/>
  <c r="C12" i="89"/>
  <c r="A59" i="10"/>
  <c r="G281" i="12"/>
  <c r="B280" i="12"/>
  <c r="I45" i="10"/>
  <c r="F46" i="10"/>
  <c r="B13" i="89" s="1"/>
  <c r="E13" i="89" l="1"/>
  <c r="D13" i="89"/>
  <c r="C13" i="89"/>
  <c r="A60" i="10"/>
  <c r="B281" i="12"/>
  <c r="G282" i="12"/>
  <c r="I46" i="10"/>
  <c r="F47" i="10"/>
  <c r="B14" i="89" s="1"/>
  <c r="C14" i="89" l="1"/>
  <c r="E14" i="89"/>
  <c r="D14" i="89"/>
  <c r="A61" i="10"/>
  <c r="A62" i="10" s="1"/>
  <c r="B282" i="12"/>
  <c r="G283" i="12"/>
  <c r="I47" i="10"/>
  <c r="F48" i="10"/>
  <c r="B15" i="89" s="1"/>
  <c r="C15" i="89" l="1"/>
  <c r="E15" i="89"/>
  <c r="D15" i="89"/>
  <c r="A63" i="10"/>
  <c r="B283" i="12"/>
  <c r="A283" i="12" s="1"/>
  <c r="G284" i="12"/>
  <c r="I48" i="10"/>
  <c r="F49" i="10"/>
  <c r="B16" i="89" s="1"/>
  <c r="D16" i="89" l="1"/>
  <c r="E16" i="89"/>
  <c r="C16" i="89"/>
  <c r="A64" i="10"/>
  <c r="G285" i="12"/>
  <c r="B284" i="12"/>
  <c r="A284" i="12" s="1"/>
  <c r="I49" i="10"/>
  <c r="F50" i="10"/>
  <c r="B17" i="89" s="1"/>
  <c r="C17" i="89" l="1"/>
  <c r="E17" i="89"/>
  <c r="D17" i="89"/>
  <c r="A65" i="10"/>
  <c r="B285" i="12"/>
  <c r="A285" i="12" s="1"/>
  <c r="G286" i="12"/>
  <c r="I50" i="10"/>
  <c r="F51" i="10"/>
  <c r="B18" i="89" s="1"/>
  <c r="E18" i="89" l="1"/>
  <c r="D18" i="89"/>
  <c r="C18" i="89"/>
  <c r="A66" i="10"/>
  <c r="G287" i="12"/>
  <c r="B286" i="12"/>
  <c r="A286" i="12" s="1"/>
  <c r="I51" i="10"/>
  <c r="F52" i="10"/>
  <c r="B19" i="89" s="1"/>
  <c r="C19" i="89" l="1"/>
  <c r="E19" i="89"/>
  <c r="D19" i="89"/>
  <c r="A67" i="10"/>
  <c r="B287" i="12"/>
  <c r="A287" i="12" s="1"/>
  <c r="G288" i="12"/>
  <c r="I52" i="10"/>
  <c r="F53" i="10"/>
  <c r="B20" i="89" s="1"/>
  <c r="E20" i="89" l="1"/>
  <c r="D20" i="89"/>
  <c r="C20" i="89"/>
  <c r="A68" i="10"/>
  <c r="G289" i="12"/>
  <c r="B288" i="12"/>
  <c r="A288" i="12" s="1"/>
  <c r="I53" i="10"/>
  <c r="F54" i="10"/>
  <c r="B21" i="89" s="1"/>
  <c r="C21" i="89" l="1"/>
  <c r="E21" i="89"/>
  <c r="D21" i="89"/>
  <c r="A69" i="10"/>
  <c r="B289" i="12"/>
  <c r="A289" i="12" s="1"/>
  <c r="G290" i="12"/>
  <c r="G291" i="12" s="1"/>
  <c r="G292" i="12" s="1"/>
  <c r="G293" i="12" s="1"/>
  <c r="G294" i="12" s="1"/>
  <c r="G295" i="12" s="1"/>
  <c r="G296" i="12" s="1"/>
  <c r="G297" i="12" s="1"/>
  <c r="G298" i="12" s="1"/>
  <c r="G299" i="12" s="1"/>
  <c r="G300" i="12" s="1"/>
  <c r="G301" i="12" s="1"/>
  <c r="G302" i="12" s="1"/>
  <c r="G303" i="12" s="1"/>
  <c r="G304" i="12" s="1"/>
  <c r="G305" i="12" s="1"/>
  <c r="G306" i="12" s="1"/>
  <c r="G307" i="12" s="1"/>
  <c r="I54" i="10"/>
  <c r="F55" i="10"/>
  <c r="B22" i="89" s="1"/>
  <c r="C22" i="89" l="1"/>
  <c r="E22" i="89"/>
  <c r="D22" i="89"/>
  <c r="A70" i="10"/>
  <c r="B307" i="12"/>
  <c r="G308" i="12"/>
  <c r="I55" i="10"/>
  <c r="F56" i="10"/>
  <c r="B23" i="89" s="1"/>
  <c r="D23" i="89" l="1"/>
  <c r="E23" i="89"/>
  <c r="C23" i="89"/>
  <c r="A71" i="10"/>
  <c r="B308" i="12"/>
  <c r="G309" i="12"/>
  <c r="I56" i="10"/>
  <c r="F57" i="10"/>
  <c r="B24" i="89" s="1"/>
  <c r="E24" i="89" l="1"/>
  <c r="C24" i="89"/>
  <c r="D24" i="89"/>
  <c r="A72" i="10"/>
  <c r="G310" i="12"/>
  <c r="B309" i="12"/>
  <c r="I57" i="10"/>
  <c r="F58" i="10"/>
  <c r="B25" i="89" s="1"/>
  <c r="D25" i="89" l="1"/>
  <c r="E25" i="89"/>
  <c r="C25" i="89"/>
  <c r="A73" i="10"/>
  <c r="G311" i="12"/>
  <c r="B310" i="12"/>
  <c r="I58" i="10"/>
  <c r="F59" i="10"/>
  <c r="B26" i="89" s="1"/>
  <c r="D26" i="89" l="1"/>
  <c r="E26" i="89"/>
  <c r="C26" i="89"/>
  <c r="A74" i="10"/>
  <c r="G312" i="12"/>
  <c r="B311" i="12"/>
  <c r="I59" i="10"/>
  <c r="F60" i="10"/>
  <c r="B27" i="89" s="1"/>
  <c r="E27" i="89" l="1"/>
  <c r="C27" i="89"/>
  <c r="D27" i="89"/>
  <c r="A75" i="10"/>
  <c r="G313" i="12"/>
  <c r="B312" i="12"/>
  <c r="I60" i="10"/>
  <c r="F61" i="10"/>
  <c r="B28" i="89" s="1"/>
  <c r="E28" i="89" l="1"/>
  <c r="D28" i="89"/>
  <c r="C28" i="89"/>
  <c r="A76" i="10"/>
  <c r="B313" i="12"/>
  <c r="G314" i="12"/>
  <c r="I61" i="10"/>
  <c r="F62" i="10"/>
  <c r="B29" i="89" s="1"/>
  <c r="E29" i="89" l="1"/>
  <c r="D29" i="89"/>
  <c r="C29" i="89"/>
  <c r="A77" i="10"/>
  <c r="B314" i="12"/>
  <c r="G315" i="12"/>
  <c r="I62" i="10"/>
  <c r="F63" i="10"/>
  <c r="B1" i="92" s="1"/>
  <c r="C1" i="92" l="1"/>
  <c r="E1" i="92"/>
  <c r="D1" i="92"/>
  <c r="A78" i="10"/>
  <c r="B315" i="12"/>
  <c r="G316" i="12"/>
  <c r="I63" i="10"/>
  <c r="F64" i="10"/>
  <c r="B2" i="92" s="1"/>
  <c r="E2" i="92" l="1"/>
  <c r="D2" i="92"/>
  <c r="C2" i="92"/>
  <c r="A79" i="10"/>
  <c r="G317" i="12"/>
  <c r="B316" i="12"/>
  <c r="I64" i="10"/>
  <c r="F65" i="10"/>
  <c r="B3" i="92" s="1"/>
  <c r="E3" i="92" l="1"/>
  <c r="D3" i="92"/>
  <c r="C3" i="92"/>
  <c r="A80" i="10"/>
  <c r="S313" i="12"/>
  <c r="S312" i="12"/>
  <c r="G318" i="12"/>
  <c r="S314" i="12"/>
  <c r="S311" i="12"/>
  <c r="B317" i="12"/>
  <c r="S310" i="12"/>
  <c r="I65" i="10"/>
  <c r="F66" i="10"/>
  <c r="B4" i="92" s="1"/>
  <c r="C4" i="92" l="1"/>
  <c r="E4" i="92"/>
  <c r="D4" i="92"/>
  <c r="A317" i="12"/>
  <c r="A318" i="12" s="1"/>
  <c r="A81" i="10"/>
  <c r="B318" i="12"/>
  <c r="G319" i="12"/>
  <c r="I66" i="10"/>
  <c r="F67" i="10"/>
  <c r="B5" i="92" s="1"/>
  <c r="E5" i="92" l="1"/>
  <c r="D5" i="92"/>
  <c r="C5" i="92"/>
  <c r="A316" i="12"/>
  <c r="A82" i="10"/>
  <c r="B319" i="12"/>
  <c r="G320" i="12"/>
  <c r="I67" i="10"/>
  <c r="F68" i="10"/>
  <c r="B6" i="92" s="1"/>
  <c r="C6" i="92" l="1"/>
  <c r="E6" i="92"/>
  <c r="D6" i="92"/>
  <c r="A83" i="10"/>
  <c r="B320" i="12"/>
  <c r="G321" i="12"/>
  <c r="I68" i="10"/>
  <c r="F69" i="10"/>
  <c r="B7" i="92" s="1"/>
  <c r="C7" i="92" l="1"/>
  <c r="E7" i="92"/>
  <c r="D7" i="92"/>
  <c r="A84" i="10"/>
  <c r="G322" i="12"/>
  <c r="B321" i="12"/>
  <c r="I69" i="10"/>
  <c r="F70" i="10"/>
  <c r="B8" i="92" s="1"/>
  <c r="D8" i="92" l="1"/>
  <c r="C8" i="92"/>
  <c r="E8" i="92"/>
  <c r="A85" i="10"/>
  <c r="B322" i="12"/>
  <c r="G323" i="12"/>
  <c r="I70" i="10"/>
  <c r="F71" i="10"/>
  <c r="B9" i="92" s="1"/>
  <c r="D9" i="92" l="1"/>
  <c r="C9" i="92"/>
  <c r="E9" i="92"/>
  <c r="A86" i="10"/>
  <c r="G324" i="12"/>
  <c r="B323" i="12"/>
  <c r="I71" i="10"/>
  <c r="F72" i="10"/>
  <c r="B10" i="92" s="1"/>
  <c r="C10" i="92" l="1"/>
  <c r="D10" i="92"/>
  <c r="E10" i="92"/>
  <c r="A87" i="10"/>
  <c r="B324" i="12"/>
  <c r="G325" i="12"/>
  <c r="I72" i="10"/>
  <c r="F73" i="10"/>
  <c r="B11" i="92" s="1"/>
  <c r="D11" i="92" l="1"/>
  <c r="C11" i="92"/>
  <c r="E11" i="92"/>
  <c r="A88" i="10"/>
  <c r="B325" i="12"/>
  <c r="G326" i="12"/>
  <c r="I73" i="10"/>
  <c r="F74" i="10"/>
  <c r="B12" i="92" s="1"/>
  <c r="D12" i="92" l="1"/>
  <c r="C12" i="92"/>
  <c r="E12" i="92"/>
  <c r="A89" i="10"/>
  <c r="G327" i="12"/>
  <c r="B326" i="12"/>
  <c r="I74" i="10"/>
  <c r="F75" i="10"/>
  <c r="B13" i="92" s="1"/>
  <c r="C13" i="92" l="1"/>
  <c r="E13" i="92"/>
  <c r="D13" i="92"/>
  <c r="A90" i="10"/>
  <c r="B327" i="12"/>
  <c r="G328" i="12"/>
  <c r="I75" i="10"/>
  <c r="F76" i="10"/>
  <c r="B14" i="92" s="1"/>
  <c r="C14" i="92" l="1"/>
  <c r="D14" i="92"/>
  <c r="E14" i="92"/>
  <c r="A91" i="10"/>
  <c r="B328" i="12"/>
  <c r="A328" i="12" s="1"/>
  <c r="G329" i="12"/>
  <c r="I76" i="10"/>
  <c r="F77" i="10"/>
  <c r="B15" i="92" s="1"/>
  <c r="C15" i="92" l="1"/>
  <c r="D15" i="92"/>
  <c r="E15" i="92"/>
  <c r="A92" i="10"/>
  <c r="B329" i="12"/>
  <c r="A329" i="12" s="1"/>
  <c r="G330" i="12"/>
  <c r="I77" i="10"/>
  <c r="F78" i="10"/>
  <c r="B16" i="92" s="1"/>
  <c r="D16" i="92" l="1"/>
  <c r="C16" i="92"/>
  <c r="E16" i="92"/>
  <c r="A93" i="10"/>
  <c r="B330" i="12"/>
  <c r="A330" i="12" s="1"/>
  <c r="G331" i="12"/>
  <c r="I78" i="10"/>
  <c r="F79" i="10"/>
  <c r="B17" i="92" s="1"/>
  <c r="D17" i="92" l="1"/>
  <c r="C17" i="92"/>
  <c r="E17" i="92"/>
  <c r="A94" i="10"/>
  <c r="B331" i="12"/>
  <c r="A331" i="12" s="1"/>
  <c r="G332" i="12"/>
  <c r="I79" i="10"/>
  <c r="F80" i="10"/>
  <c r="B18" i="92" s="1"/>
  <c r="C18" i="92" l="1"/>
  <c r="E18" i="92"/>
  <c r="D18" i="92"/>
  <c r="A95" i="10"/>
  <c r="G333" i="12"/>
  <c r="B332" i="12"/>
  <c r="A332" i="12" s="1"/>
  <c r="I80" i="10"/>
  <c r="F81" i="10"/>
  <c r="B19" i="92" s="1"/>
  <c r="E19" i="92" l="1"/>
  <c r="D19" i="92"/>
  <c r="C19" i="92"/>
  <c r="A96" i="10"/>
  <c r="G334" i="12"/>
  <c r="B333" i="12"/>
  <c r="A333" i="12" s="1"/>
  <c r="I81" i="10"/>
  <c r="F82" i="10"/>
  <c r="B20" i="92" s="1"/>
  <c r="E20" i="92" l="1"/>
  <c r="D20" i="92"/>
  <c r="C20" i="92"/>
  <c r="A97" i="10"/>
  <c r="G335" i="12"/>
  <c r="G336" i="12" s="1"/>
  <c r="G337" i="12" s="1"/>
  <c r="G338" i="12" s="1"/>
  <c r="G339" i="12" s="1"/>
  <c r="G340" i="12" s="1"/>
  <c r="G341" i="12" s="1"/>
  <c r="G342" i="12" s="1"/>
  <c r="G343" i="12" s="1"/>
  <c r="G344" i="12" s="1"/>
  <c r="G345" i="12" s="1"/>
  <c r="G346" i="12" s="1"/>
  <c r="G347" i="12" s="1"/>
  <c r="G348" i="12" s="1"/>
  <c r="G349" i="12" s="1"/>
  <c r="G350" i="12" s="1"/>
  <c r="G351" i="12" s="1"/>
  <c r="G352" i="12" s="1"/>
  <c r="G353" i="12" s="1"/>
  <c r="G354" i="12" s="1"/>
  <c r="G355" i="12" s="1"/>
  <c r="G356" i="12" s="1"/>
  <c r="G357" i="12" s="1"/>
  <c r="G358" i="12" s="1"/>
  <c r="G359" i="12" s="1"/>
  <c r="G360" i="12" s="1"/>
  <c r="G361" i="12" s="1"/>
  <c r="B334" i="12"/>
  <c r="A334" i="12" s="1"/>
  <c r="I82" i="10"/>
  <c r="F83" i="10"/>
  <c r="B21" i="92" s="1"/>
  <c r="E21" i="92" l="1"/>
  <c r="D21" i="92"/>
  <c r="C21" i="92"/>
  <c r="A98" i="10"/>
  <c r="S343" i="12"/>
  <c r="S342" i="12"/>
  <c r="S341" i="12"/>
  <c r="S340" i="12" s="1"/>
  <c r="G362" i="12"/>
  <c r="I83" i="10"/>
  <c r="F84" i="10"/>
  <c r="B22" i="92" s="1"/>
  <c r="C22" i="92" l="1"/>
  <c r="E22" i="92"/>
  <c r="D22" i="92"/>
  <c r="A99" i="10"/>
  <c r="S344" i="12"/>
  <c r="A360" i="12" s="1"/>
  <c r="G363" i="12"/>
  <c r="G364" i="12" s="1"/>
  <c r="G365" i="12" s="1"/>
  <c r="G366" i="12" s="1"/>
  <c r="G367" i="12" s="1"/>
  <c r="I84" i="10"/>
  <c r="F85" i="10"/>
  <c r="B23" i="92" s="1"/>
  <c r="A367" i="12" l="1"/>
  <c r="G368" i="12"/>
  <c r="C23" i="92"/>
  <c r="E23" i="92"/>
  <c r="D23" i="92"/>
  <c r="A361" i="12"/>
  <c r="A362" i="12"/>
  <c r="A100" i="10"/>
  <c r="I85" i="10"/>
  <c r="F86" i="10"/>
  <c r="B24" i="92" s="1"/>
  <c r="G369" i="12" l="1"/>
  <c r="B375" i="12"/>
  <c r="B368" i="12"/>
  <c r="B17" i="11"/>
  <c r="E17" i="11"/>
  <c r="G17" i="11"/>
  <c r="B18" i="11"/>
  <c r="I17" i="11"/>
  <c r="K18" i="11"/>
  <c r="J17" i="11"/>
  <c r="K17" i="11"/>
  <c r="C24" i="92"/>
  <c r="E24" i="92"/>
  <c r="D24" i="92"/>
  <c r="A18" i="11"/>
  <c r="I1" i="87"/>
  <c r="F1" i="87" s="1"/>
  <c r="H1" i="87" s="1"/>
  <c r="A101" i="10"/>
  <c r="I86" i="10"/>
  <c r="F87" i="10"/>
  <c r="B25" i="92" s="1"/>
  <c r="G370" i="12" l="1"/>
  <c r="B376" i="12"/>
  <c r="B369" i="12"/>
  <c r="C25" i="92"/>
  <c r="E25" i="92"/>
  <c r="D25" i="92"/>
  <c r="A102" i="10"/>
  <c r="I87" i="10"/>
  <c r="F88" i="10"/>
  <c r="B26" i="92" s="1"/>
  <c r="G371" i="12" l="1"/>
  <c r="B370" i="12"/>
  <c r="B377" i="12"/>
  <c r="E26" i="92"/>
  <c r="D26" i="92"/>
  <c r="C26" i="92"/>
  <c r="A103" i="10"/>
  <c r="I88" i="10"/>
  <c r="F89" i="10"/>
  <c r="B27" i="92" s="1"/>
  <c r="G372" i="12" l="1"/>
  <c r="B371" i="12"/>
  <c r="B378" i="12"/>
  <c r="D27" i="92"/>
  <c r="C27" i="92"/>
  <c r="E27" i="92"/>
  <c r="A104" i="10"/>
  <c r="I89" i="10"/>
  <c r="F90" i="10"/>
  <c r="B28" i="92" s="1"/>
  <c r="G373" i="12" l="1"/>
  <c r="B372" i="12"/>
  <c r="B379" i="12"/>
  <c r="D28" i="92"/>
  <c r="C28" i="92"/>
  <c r="E28" i="92"/>
  <c r="A105" i="10"/>
  <c r="I90" i="10"/>
  <c r="F91" i="10"/>
  <c r="B29" i="92" s="1"/>
  <c r="G374" i="12" l="1"/>
  <c r="B373" i="12"/>
  <c r="B380" i="12"/>
  <c r="D29" i="92"/>
  <c r="C29" i="92"/>
  <c r="E29" i="92"/>
  <c r="A106" i="10"/>
  <c r="I91" i="10"/>
  <c r="F92" i="10"/>
  <c r="B30" i="92" s="1"/>
  <c r="G375" i="12" l="1"/>
  <c r="B374" i="12"/>
  <c r="B381" i="12"/>
  <c r="C30" i="92"/>
  <c r="E30" i="92"/>
  <c r="D30" i="92"/>
  <c r="A107" i="10"/>
  <c r="I92" i="10"/>
  <c r="F93" i="10"/>
  <c r="B31" i="92" s="1"/>
  <c r="G376" i="12" l="1"/>
  <c r="B382" i="12"/>
  <c r="A382" i="12" s="1"/>
  <c r="D31" i="92"/>
  <c r="C31" i="92"/>
  <c r="E31" i="92"/>
  <c r="A108" i="10"/>
  <c r="I93" i="10"/>
  <c r="F94" i="10"/>
  <c r="B1" i="93" s="1"/>
  <c r="G377" i="12" l="1"/>
  <c r="B383" i="12"/>
  <c r="A383" i="12" s="1"/>
  <c r="E1" i="93"/>
  <c r="D1" i="93"/>
  <c r="C1" i="93"/>
  <c r="A109" i="10"/>
  <c r="I94" i="10"/>
  <c r="F95" i="10"/>
  <c r="B2" i="93" s="1"/>
  <c r="G378" i="12" l="1"/>
  <c r="B384" i="12"/>
  <c r="A384" i="12" s="1"/>
  <c r="E2" i="93"/>
  <c r="D2" i="93"/>
  <c r="C2" i="93"/>
  <c r="A110" i="10"/>
  <c r="I95" i="10"/>
  <c r="F96" i="10"/>
  <c r="B3" i="93" s="1"/>
  <c r="G379" i="12" l="1"/>
  <c r="B385" i="12"/>
  <c r="A385" i="12" s="1"/>
  <c r="E3" i="93"/>
  <c r="C3" i="93"/>
  <c r="D3" i="93"/>
  <c r="A111" i="10"/>
  <c r="I96" i="10"/>
  <c r="F97" i="10"/>
  <c r="B4" i="93" s="1"/>
  <c r="G380" i="12" l="1"/>
  <c r="B386" i="12"/>
  <c r="A386" i="12" s="1"/>
  <c r="E4" i="93"/>
  <c r="C4" i="93"/>
  <c r="D4" i="93"/>
  <c r="A112" i="10"/>
  <c r="I97" i="10"/>
  <c r="F98" i="10"/>
  <c r="B5" i="93" s="1"/>
  <c r="G381" i="12" l="1"/>
  <c r="B387" i="12"/>
  <c r="A387" i="12" s="1"/>
  <c r="E5" i="93"/>
  <c r="D5" i="93"/>
  <c r="C5" i="93"/>
  <c r="A113" i="10"/>
  <c r="I98" i="10"/>
  <c r="F99" i="10"/>
  <c r="B6" i="93" s="1"/>
  <c r="G382" i="12" l="1"/>
  <c r="G383" i="12" s="1"/>
  <c r="G384" i="12" s="1"/>
  <c r="G385" i="12" s="1"/>
  <c r="G386" i="12" s="1"/>
  <c r="G387" i="12" s="1"/>
  <c r="G388" i="12" s="1"/>
  <c r="G389" i="12" s="1"/>
  <c r="G390" i="12" s="1"/>
  <c r="G391" i="12" s="1"/>
  <c r="G392" i="12" s="1"/>
  <c r="G393" i="12" s="1"/>
  <c r="G394" i="12" s="1"/>
  <c r="G395" i="12" s="1"/>
  <c r="G396" i="12" s="1"/>
  <c r="G397" i="12" s="1"/>
  <c r="G398" i="12" s="1"/>
  <c r="B388" i="12"/>
  <c r="E6" i="93"/>
  <c r="D6" i="93"/>
  <c r="C6" i="93"/>
  <c r="A114" i="10"/>
  <c r="I99" i="10"/>
  <c r="F100" i="10"/>
  <c r="B7" i="93" s="1"/>
  <c r="A388" i="12" l="1"/>
  <c r="M17" i="11"/>
  <c r="M19" i="11"/>
  <c r="L17" i="11"/>
  <c r="M18" i="11"/>
  <c r="C17" i="11"/>
  <c r="A19" i="11"/>
  <c r="I20" i="87" s="1"/>
  <c r="F20" i="87" s="1"/>
  <c r="H20" i="87" s="1"/>
  <c r="E18" i="11"/>
  <c r="E7" i="93"/>
  <c r="D7" i="93"/>
  <c r="C7" i="93"/>
  <c r="A115" i="10"/>
  <c r="I100" i="10"/>
  <c r="F101" i="10"/>
  <c r="B8" i="93" s="1"/>
  <c r="K19" i="11" l="1"/>
  <c r="L18" i="11"/>
  <c r="I15" i="87"/>
  <c r="F15" i="87" s="1"/>
  <c r="H15" i="87" s="1"/>
  <c r="I23" i="87"/>
  <c r="F23" i="87" s="1"/>
  <c r="H23" i="87" s="1"/>
  <c r="I19" i="87"/>
  <c r="F19" i="87" s="1"/>
  <c r="H19" i="87" s="1"/>
  <c r="I10" i="87"/>
  <c r="F10" i="87" s="1"/>
  <c r="H10" i="87" s="1"/>
  <c r="I28" i="87"/>
  <c r="F28" i="87" s="1"/>
  <c r="H28" i="87" s="1"/>
  <c r="I14" i="87"/>
  <c r="F14" i="87" s="1"/>
  <c r="H14" i="87" s="1"/>
  <c r="I12" i="87"/>
  <c r="F12" i="87" s="1"/>
  <c r="H12" i="87" s="1"/>
  <c r="I9" i="87"/>
  <c r="F9" i="87" s="1"/>
  <c r="H9" i="87" s="1"/>
  <c r="I2" i="87"/>
  <c r="F2" i="87" s="1"/>
  <c r="H2" i="87" s="1"/>
  <c r="I17" i="87"/>
  <c r="F17" i="87" s="1"/>
  <c r="H17" i="87" s="1"/>
  <c r="I8" i="87"/>
  <c r="F8" i="87" s="1"/>
  <c r="H8" i="87" s="1"/>
  <c r="I25" i="87"/>
  <c r="F25" i="87" s="1"/>
  <c r="H25" i="87" s="1"/>
  <c r="I18" i="87"/>
  <c r="F18" i="87" s="1"/>
  <c r="H18" i="87" s="1"/>
  <c r="I16" i="87"/>
  <c r="F16" i="87" s="1"/>
  <c r="H16" i="87" s="1"/>
  <c r="I3" i="87"/>
  <c r="F3" i="87" s="1"/>
  <c r="H3" i="87" s="1"/>
  <c r="I29" i="87"/>
  <c r="F29" i="87" s="1"/>
  <c r="H29" i="87" s="1"/>
  <c r="I21" i="87"/>
  <c r="F21" i="87" s="1"/>
  <c r="H21" i="87" s="1"/>
  <c r="I22" i="87"/>
  <c r="F22" i="87" s="1"/>
  <c r="H22" i="87" s="1"/>
  <c r="I31" i="87"/>
  <c r="F31" i="87" s="1"/>
  <c r="H31" i="87" s="1"/>
  <c r="I11" i="87"/>
  <c r="F11" i="87" s="1"/>
  <c r="H11" i="87" s="1"/>
  <c r="I27" i="87"/>
  <c r="F27" i="87" s="1"/>
  <c r="H27" i="87" s="1"/>
  <c r="I6" i="87"/>
  <c r="F6" i="87" s="1"/>
  <c r="H6" i="87" s="1"/>
  <c r="I4" i="87"/>
  <c r="F4" i="87" s="1"/>
  <c r="H4" i="87" s="1"/>
  <c r="I30" i="87"/>
  <c r="F30" i="87" s="1"/>
  <c r="H30" i="87" s="1"/>
  <c r="I24" i="87"/>
  <c r="F24" i="87" s="1"/>
  <c r="H24" i="87" s="1"/>
  <c r="I7" i="87"/>
  <c r="F7" i="87" s="1"/>
  <c r="H7" i="87" s="1"/>
  <c r="I26" i="87"/>
  <c r="F26" i="87" s="1"/>
  <c r="H26" i="87" s="1"/>
  <c r="I5" i="87"/>
  <c r="F5" i="87" s="1"/>
  <c r="H5" i="87" s="1"/>
  <c r="I13" i="87"/>
  <c r="F13" i="87" s="1"/>
  <c r="H13" i="87" s="1"/>
  <c r="I25" i="126"/>
  <c r="I26" i="126"/>
  <c r="I11" i="126"/>
  <c r="I4" i="126"/>
  <c r="I12" i="126"/>
  <c r="I20" i="126"/>
  <c r="I28" i="126"/>
  <c r="I5" i="126"/>
  <c r="I21" i="126"/>
  <c r="I29" i="126"/>
  <c r="I3" i="126"/>
  <c r="I13" i="126"/>
  <c r="I18" i="126"/>
  <c r="I27" i="126"/>
  <c r="I6" i="126"/>
  <c r="I14" i="126"/>
  <c r="I22" i="126"/>
  <c r="I30" i="126"/>
  <c r="I17" i="126"/>
  <c r="I2" i="126"/>
  <c r="I7" i="126"/>
  <c r="I15" i="126"/>
  <c r="I23" i="126"/>
  <c r="I31" i="126"/>
  <c r="I8" i="126"/>
  <c r="I16" i="126"/>
  <c r="I24" i="126"/>
  <c r="I1" i="126"/>
  <c r="F1" i="126" s="1"/>
  <c r="H1" i="126" s="1"/>
  <c r="I9" i="126"/>
  <c r="I10" i="126"/>
  <c r="I19" i="126"/>
  <c r="F17" i="11"/>
  <c r="I19" i="11"/>
  <c r="L19" i="11"/>
  <c r="H18" i="11"/>
  <c r="G18" i="11"/>
  <c r="H19" i="11"/>
  <c r="D17" i="11"/>
  <c r="D18" i="11"/>
  <c r="F19" i="11"/>
  <c r="G19" i="11"/>
  <c r="F18" i="11"/>
  <c r="D19" i="11"/>
  <c r="E19" i="11"/>
  <c r="I19" i="94" s="1"/>
  <c r="J18" i="11"/>
  <c r="I18" i="11"/>
  <c r="J19" i="11"/>
  <c r="C18" i="11"/>
  <c r="H17" i="11"/>
  <c r="B19" i="11"/>
  <c r="C19" i="11"/>
  <c r="E8" i="93"/>
  <c r="D8" i="93"/>
  <c r="C8" i="93"/>
  <c r="A116" i="10"/>
  <c r="I101" i="10"/>
  <c r="F102" i="10"/>
  <c r="B9" i="93" s="1"/>
  <c r="I3" i="95" l="1"/>
  <c r="I28" i="98"/>
  <c r="I11" i="98"/>
  <c r="I17" i="89"/>
  <c r="F17" i="89" s="1"/>
  <c r="H17" i="89" s="1"/>
  <c r="I12" i="89"/>
  <c r="F12" i="89" s="1"/>
  <c r="H12" i="89" s="1"/>
  <c r="I28" i="92"/>
  <c r="F28" i="92" s="1"/>
  <c r="H28" i="92" s="1"/>
  <c r="I1" i="96"/>
  <c r="I29" i="98"/>
  <c r="I9" i="98"/>
  <c r="I25" i="98"/>
  <c r="I12" i="98"/>
  <c r="I8" i="98"/>
  <c r="I2" i="98"/>
  <c r="I4" i="98"/>
  <c r="I1" i="98"/>
  <c r="I14" i="98"/>
  <c r="I23" i="98"/>
  <c r="I22" i="98"/>
  <c r="I19" i="98"/>
  <c r="I7" i="98"/>
  <c r="I20" i="98"/>
  <c r="I26" i="98"/>
  <c r="I17" i="98"/>
  <c r="I13" i="98"/>
  <c r="I10" i="98"/>
  <c r="I24" i="98"/>
  <c r="I15" i="98"/>
  <c r="I30" i="98"/>
  <c r="I5" i="98"/>
  <c r="I6" i="98"/>
  <c r="I18" i="98"/>
  <c r="I3" i="98"/>
  <c r="I21" i="98"/>
  <c r="I27" i="98"/>
  <c r="I16" i="98"/>
  <c r="I26" i="95"/>
  <c r="I25" i="95"/>
  <c r="I13" i="97"/>
  <c r="F13" i="97" s="1"/>
  <c r="H13" i="97" s="1"/>
  <c r="I4" i="100"/>
  <c r="I26" i="94"/>
  <c r="I29" i="95"/>
  <c r="I2" i="95"/>
  <c r="I13" i="95"/>
  <c r="I11" i="95"/>
  <c r="I12" i="92"/>
  <c r="F12" i="92" s="1"/>
  <c r="H12" i="92" s="1"/>
  <c r="I31" i="92"/>
  <c r="F31" i="92" s="1"/>
  <c r="H31" i="92" s="1"/>
  <c r="I15" i="92"/>
  <c r="F15" i="92" s="1"/>
  <c r="H15" i="92" s="1"/>
  <c r="I30" i="92"/>
  <c r="F30" i="92" s="1"/>
  <c r="H30" i="92" s="1"/>
  <c r="I20" i="94"/>
  <c r="I9" i="94"/>
  <c r="I29" i="94"/>
  <c r="I14" i="96"/>
  <c r="I22" i="96"/>
  <c r="I27" i="96"/>
  <c r="I13" i="96"/>
  <c r="I6" i="96"/>
  <c r="I24" i="96"/>
  <c r="I11" i="96"/>
  <c r="I9" i="96"/>
  <c r="I12" i="96"/>
  <c r="I26" i="96"/>
  <c r="I16" i="96"/>
  <c r="I30" i="96"/>
  <c r="I28" i="96"/>
  <c r="I29" i="96"/>
  <c r="I10" i="96"/>
  <c r="I23" i="96"/>
  <c r="I21" i="96"/>
  <c r="I25" i="96"/>
  <c r="I18" i="96"/>
  <c r="I15" i="96"/>
  <c r="I2" i="96"/>
  <c r="I20" i="96"/>
  <c r="I3" i="96"/>
  <c r="I19" i="96"/>
  <c r="I4" i="96"/>
  <c r="I5" i="96"/>
  <c r="I8" i="96"/>
  <c r="I7" i="96"/>
  <c r="I17" i="96"/>
  <c r="I16" i="93"/>
  <c r="I29" i="93"/>
  <c r="I1" i="93"/>
  <c r="F1" i="93" s="1"/>
  <c r="H1" i="93" s="1"/>
  <c r="I7" i="93"/>
  <c r="F7" i="93" s="1"/>
  <c r="H7" i="93" s="1"/>
  <c r="I24" i="93"/>
  <c r="I6" i="93"/>
  <c r="F6" i="93" s="1"/>
  <c r="H6" i="93" s="1"/>
  <c r="I2" i="93"/>
  <c r="F2" i="93" s="1"/>
  <c r="H2" i="93" s="1"/>
  <c r="I23" i="93"/>
  <c r="I9" i="93"/>
  <c r="I14" i="93"/>
  <c r="I18" i="93"/>
  <c r="I10" i="93"/>
  <c r="I17" i="93"/>
  <c r="I22" i="93"/>
  <c r="I3" i="93"/>
  <c r="F3" i="93" s="1"/>
  <c r="H3" i="93" s="1"/>
  <c r="I26" i="93"/>
  <c r="I25" i="93"/>
  <c r="I30" i="93"/>
  <c r="I19" i="93"/>
  <c r="I27" i="93"/>
  <c r="I5" i="93"/>
  <c r="F5" i="93" s="1"/>
  <c r="H5" i="93" s="1"/>
  <c r="I12" i="93"/>
  <c r="I4" i="93"/>
  <c r="F4" i="93" s="1"/>
  <c r="H4" i="93" s="1"/>
  <c r="I13" i="93"/>
  <c r="I28" i="93"/>
  <c r="I20" i="93"/>
  <c r="I8" i="93"/>
  <c r="I21" i="93"/>
  <c r="I15" i="93"/>
  <c r="I11" i="93"/>
  <c r="I23" i="95"/>
  <c r="I10" i="95"/>
  <c r="I16" i="95"/>
  <c r="I14" i="92"/>
  <c r="F14" i="92" s="1"/>
  <c r="H14" i="92" s="1"/>
  <c r="I24" i="92"/>
  <c r="F24" i="92" s="1"/>
  <c r="H24" i="92" s="1"/>
  <c r="I25" i="92"/>
  <c r="F25" i="92" s="1"/>
  <c r="H25" i="92" s="1"/>
  <c r="I9" i="92"/>
  <c r="F9" i="92" s="1"/>
  <c r="H9" i="92" s="1"/>
  <c r="I3" i="94"/>
  <c r="I10" i="94"/>
  <c r="I31" i="94"/>
  <c r="I29" i="97"/>
  <c r="F29" i="97" s="1"/>
  <c r="H29" i="97" s="1"/>
  <c r="I17" i="97"/>
  <c r="F17" i="97" s="1"/>
  <c r="H17" i="97" s="1"/>
  <c r="I10" i="97"/>
  <c r="F10" i="97" s="1"/>
  <c r="H10" i="97" s="1"/>
  <c r="I18" i="97"/>
  <c r="F18" i="97" s="1"/>
  <c r="H18" i="97" s="1"/>
  <c r="I16" i="97"/>
  <c r="F16" i="97" s="1"/>
  <c r="H16" i="97" s="1"/>
  <c r="I15" i="97"/>
  <c r="F15" i="97" s="1"/>
  <c r="H15" i="97" s="1"/>
  <c r="I28" i="97"/>
  <c r="F28" i="97" s="1"/>
  <c r="H28" i="97" s="1"/>
  <c r="I11" i="97"/>
  <c r="F11" i="97" s="1"/>
  <c r="H11" i="97" s="1"/>
  <c r="I7" i="97"/>
  <c r="F7" i="97" s="1"/>
  <c r="H7" i="97" s="1"/>
  <c r="I8" i="97"/>
  <c r="F8" i="97" s="1"/>
  <c r="H8" i="97" s="1"/>
  <c r="I14" i="97"/>
  <c r="F14" i="97" s="1"/>
  <c r="H14" i="97" s="1"/>
  <c r="I2" i="97"/>
  <c r="F2" i="97" s="1"/>
  <c r="H2" i="97" s="1"/>
  <c r="I19" i="97"/>
  <c r="F19" i="97" s="1"/>
  <c r="H19" i="97" s="1"/>
  <c r="I4" i="97"/>
  <c r="F4" i="97" s="1"/>
  <c r="H4" i="97" s="1"/>
  <c r="I20" i="97"/>
  <c r="F20" i="97" s="1"/>
  <c r="H20" i="97" s="1"/>
  <c r="I6" i="97"/>
  <c r="F6" i="97" s="1"/>
  <c r="H6" i="97" s="1"/>
  <c r="I21" i="97"/>
  <c r="F21" i="97" s="1"/>
  <c r="H21" i="97" s="1"/>
  <c r="I9" i="97"/>
  <c r="F9" i="97" s="1"/>
  <c r="H9" i="97" s="1"/>
  <c r="I25" i="97"/>
  <c r="F25" i="97" s="1"/>
  <c r="H25" i="97" s="1"/>
  <c r="I5" i="97"/>
  <c r="F5" i="97" s="1"/>
  <c r="H5" i="97" s="1"/>
  <c r="I26" i="97"/>
  <c r="F26" i="97" s="1"/>
  <c r="H26" i="97" s="1"/>
  <c r="I22" i="97"/>
  <c r="F22" i="97" s="1"/>
  <c r="H22" i="97" s="1"/>
  <c r="I23" i="97"/>
  <c r="F23" i="97" s="1"/>
  <c r="H23" i="97" s="1"/>
  <c r="I24" i="97"/>
  <c r="F24" i="97" s="1"/>
  <c r="H24" i="97" s="1"/>
  <c r="I30" i="97"/>
  <c r="F30" i="97" s="1"/>
  <c r="H30" i="97" s="1"/>
  <c r="I31" i="97"/>
  <c r="F31" i="97" s="1"/>
  <c r="H31" i="97" s="1"/>
  <c r="I1" i="97"/>
  <c r="I27" i="97"/>
  <c r="F27" i="97" s="1"/>
  <c r="H27" i="97" s="1"/>
  <c r="I12" i="97"/>
  <c r="F12" i="97" s="1"/>
  <c r="H12" i="97" s="1"/>
  <c r="I3" i="97"/>
  <c r="F3" i="97" s="1"/>
  <c r="H3" i="97" s="1"/>
  <c r="I27" i="95"/>
  <c r="I4" i="95"/>
  <c r="I17" i="95"/>
  <c r="I5" i="95"/>
  <c r="I8" i="92"/>
  <c r="F8" i="92" s="1"/>
  <c r="H8" i="92" s="1"/>
  <c r="I18" i="92"/>
  <c r="F18" i="92" s="1"/>
  <c r="H18" i="92" s="1"/>
  <c r="I29" i="92"/>
  <c r="F29" i="92" s="1"/>
  <c r="H29" i="92" s="1"/>
  <c r="I3" i="92"/>
  <c r="F3" i="92" s="1"/>
  <c r="H3" i="92" s="1"/>
  <c r="I14" i="94"/>
  <c r="I17" i="94"/>
  <c r="I12" i="94"/>
  <c r="I30" i="94"/>
  <c r="I15" i="89"/>
  <c r="F15" i="89" s="1"/>
  <c r="H15" i="89" s="1"/>
  <c r="I7" i="89"/>
  <c r="F7" i="89" s="1"/>
  <c r="H7" i="89" s="1"/>
  <c r="I16" i="89"/>
  <c r="F16" i="89" s="1"/>
  <c r="H16" i="89" s="1"/>
  <c r="I25" i="89"/>
  <c r="F25" i="89" s="1"/>
  <c r="H25" i="89" s="1"/>
  <c r="I29" i="89"/>
  <c r="F29" i="89" s="1"/>
  <c r="H29" i="89" s="1"/>
  <c r="I4" i="89"/>
  <c r="F4" i="89" s="1"/>
  <c r="H4" i="89" s="1"/>
  <c r="I2" i="89"/>
  <c r="F2" i="89" s="1"/>
  <c r="H2" i="89" s="1"/>
  <c r="I26" i="89"/>
  <c r="F26" i="89" s="1"/>
  <c r="H26" i="89" s="1"/>
  <c r="I9" i="89"/>
  <c r="F9" i="89" s="1"/>
  <c r="H9" i="89" s="1"/>
  <c r="I21" i="89"/>
  <c r="F21" i="89" s="1"/>
  <c r="H21" i="89" s="1"/>
  <c r="I10" i="89"/>
  <c r="F10" i="89" s="1"/>
  <c r="H10" i="89" s="1"/>
  <c r="I14" i="89"/>
  <c r="F14" i="89" s="1"/>
  <c r="H14" i="89" s="1"/>
  <c r="I27" i="89"/>
  <c r="F27" i="89" s="1"/>
  <c r="H27" i="89" s="1"/>
  <c r="I24" i="89"/>
  <c r="F24" i="89" s="1"/>
  <c r="H24" i="89" s="1"/>
  <c r="I20" i="89"/>
  <c r="F20" i="89" s="1"/>
  <c r="H20" i="89" s="1"/>
  <c r="I6" i="89"/>
  <c r="F6" i="89" s="1"/>
  <c r="H6" i="89" s="1"/>
  <c r="I5" i="89"/>
  <c r="F5" i="89" s="1"/>
  <c r="H5" i="89" s="1"/>
  <c r="I22" i="89"/>
  <c r="F22" i="89" s="1"/>
  <c r="H22" i="89" s="1"/>
  <c r="I1" i="89"/>
  <c r="F1" i="89" s="1"/>
  <c r="H1" i="89" s="1"/>
  <c r="I19" i="89"/>
  <c r="F19" i="89" s="1"/>
  <c r="H19" i="89" s="1"/>
  <c r="I8" i="89"/>
  <c r="F8" i="89" s="1"/>
  <c r="H8" i="89" s="1"/>
  <c r="I18" i="89"/>
  <c r="F18" i="89" s="1"/>
  <c r="H18" i="89" s="1"/>
  <c r="I11" i="89"/>
  <c r="F11" i="89" s="1"/>
  <c r="H11" i="89" s="1"/>
  <c r="I3" i="89"/>
  <c r="F3" i="89" s="1"/>
  <c r="H3" i="89" s="1"/>
  <c r="I28" i="89"/>
  <c r="F28" i="89" s="1"/>
  <c r="H28" i="89" s="1"/>
  <c r="I23" i="89"/>
  <c r="F23" i="89" s="1"/>
  <c r="H23" i="89" s="1"/>
  <c r="I13" i="89"/>
  <c r="F13" i="89" s="1"/>
  <c r="H13" i="89" s="1"/>
  <c r="I11" i="100"/>
  <c r="I27" i="100"/>
  <c r="I12" i="100"/>
  <c r="I31" i="100"/>
  <c r="I13" i="100"/>
  <c r="I29" i="100"/>
  <c r="I17" i="100"/>
  <c r="I28" i="100"/>
  <c r="I18" i="100"/>
  <c r="I15" i="100"/>
  <c r="I14" i="100"/>
  <c r="I23" i="100"/>
  <c r="I24" i="100"/>
  <c r="I30" i="100"/>
  <c r="I8" i="100"/>
  <c r="I19" i="100"/>
  <c r="I2" i="100"/>
  <c r="I3" i="100"/>
  <c r="I21" i="100"/>
  <c r="I9" i="100"/>
  <c r="I20" i="100"/>
  <c r="I5" i="100"/>
  <c r="I10" i="100"/>
  <c r="I26" i="100"/>
  <c r="I16" i="100"/>
  <c r="I25" i="100"/>
  <c r="I6" i="100"/>
  <c r="I7" i="100"/>
  <c r="I1" i="100"/>
  <c r="I22" i="100"/>
  <c r="I18" i="95"/>
  <c r="I9" i="95"/>
  <c r="I15" i="95"/>
  <c r="I8" i="95"/>
  <c r="I27" i="92"/>
  <c r="F27" i="92" s="1"/>
  <c r="H27" i="92" s="1"/>
  <c r="I2" i="92"/>
  <c r="F2" i="92" s="1"/>
  <c r="H2" i="92" s="1"/>
  <c r="I13" i="92"/>
  <c r="F13" i="92" s="1"/>
  <c r="H13" i="92" s="1"/>
  <c r="I20" i="92"/>
  <c r="F20" i="92" s="1"/>
  <c r="H20" i="92" s="1"/>
  <c r="I25" i="94"/>
  <c r="I6" i="94"/>
  <c r="I5" i="94"/>
  <c r="I8" i="94"/>
  <c r="I24" i="95"/>
  <c r="I28" i="95"/>
  <c r="I19" i="95"/>
  <c r="I7" i="95"/>
  <c r="I4" i="92"/>
  <c r="F4" i="92" s="1"/>
  <c r="H4" i="92" s="1"/>
  <c r="I23" i="92"/>
  <c r="F23" i="92" s="1"/>
  <c r="H23" i="92" s="1"/>
  <c r="I7" i="92"/>
  <c r="F7" i="92" s="1"/>
  <c r="H7" i="92" s="1"/>
  <c r="I22" i="92"/>
  <c r="F22" i="92" s="1"/>
  <c r="H22" i="92" s="1"/>
  <c r="I27" i="94"/>
  <c r="I23" i="94"/>
  <c r="I2" i="94"/>
  <c r="I16" i="94"/>
  <c r="I21" i="95"/>
  <c r="I1" i="95"/>
  <c r="I14" i="95"/>
  <c r="I31" i="95"/>
  <c r="I6" i="92"/>
  <c r="F6" i="92" s="1"/>
  <c r="H6" i="92" s="1"/>
  <c r="I10" i="92"/>
  <c r="F10" i="92" s="1"/>
  <c r="H10" i="92" s="1"/>
  <c r="I21" i="92"/>
  <c r="F21" i="92" s="1"/>
  <c r="H21" i="92" s="1"/>
  <c r="I22" i="94"/>
  <c r="I4" i="94"/>
  <c r="I28" i="94"/>
  <c r="I7" i="94"/>
  <c r="I16" i="99"/>
  <c r="I18" i="99"/>
  <c r="I23" i="99"/>
  <c r="I11" i="99"/>
  <c r="I24" i="99"/>
  <c r="I26" i="99"/>
  <c r="I31" i="99"/>
  <c r="I29" i="99"/>
  <c r="I1" i="99"/>
  <c r="I6" i="99"/>
  <c r="I3" i="99"/>
  <c r="I12" i="99"/>
  <c r="I9" i="99"/>
  <c r="I14" i="99"/>
  <c r="I21" i="99"/>
  <c r="I20" i="99"/>
  <c r="I17" i="99"/>
  <c r="I22" i="99"/>
  <c r="I4" i="99"/>
  <c r="I13" i="99"/>
  <c r="I25" i="99"/>
  <c r="I30" i="99"/>
  <c r="I27" i="99"/>
  <c r="I19" i="99"/>
  <c r="I2" i="99"/>
  <c r="I7" i="99"/>
  <c r="I5" i="99"/>
  <c r="I8" i="99"/>
  <c r="I10" i="99"/>
  <c r="I15" i="99"/>
  <c r="I28" i="99"/>
  <c r="I22" i="95"/>
  <c r="I12" i="95"/>
  <c r="I20" i="95"/>
  <c r="I19" i="92"/>
  <c r="F19" i="92" s="1"/>
  <c r="H19" i="92" s="1"/>
  <c r="I1" i="92"/>
  <c r="F1" i="92" s="1"/>
  <c r="H1" i="92" s="1"/>
  <c r="I5" i="92"/>
  <c r="F5" i="92" s="1"/>
  <c r="H5" i="92" s="1"/>
  <c r="I17" i="92"/>
  <c r="F17" i="92" s="1"/>
  <c r="H17" i="92" s="1"/>
  <c r="I13" i="94"/>
  <c r="I11" i="94"/>
  <c r="I18" i="94"/>
  <c r="I21" i="94"/>
  <c r="I23" i="101"/>
  <c r="I28" i="101"/>
  <c r="I27" i="101"/>
  <c r="I1" i="101"/>
  <c r="I5" i="101"/>
  <c r="I18" i="101"/>
  <c r="I6" i="101"/>
  <c r="I8" i="101"/>
  <c r="I13" i="101"/>
  <c r="I19" i="101"/>
  <c r="I14" i="101"/>
  <c r="I16" i="101"/>
  <c r="I21" i="101"/>
  <c r="I2" i="101"/>
  <c r="I22" i="101"/>
  <c r="I24" i="101"/>
  <c r="I29" i="101"/>
  <c r="I25" i="101"/>
  <c r="I30" i="101"/>
  <c r="I4" i="101"/>
  <c r="I10" i="101"/>
  <c r="I3" i="101"/>
  <c r="I7" i="101"/>
  <c r="I12" i="101"/>
  <c r="I11" i="101"/>
  <c r="I26" i="101"/>
  <c r="I15" i="101"/>
  <c r="I20" i="101"/>
  <c r="I17" i="101"/>
  <c r="I9" i="101"/>
  <c r="I6" i="95"/>
  <c r="I30" i="95"/>
  <c r="I11" i="92"/>
  <c r="F11" i="92" s="1"/>
  <c r="H11" i="92" s="1"/>
  <c r="I16" i="92"/>
  <c r="F16" i="92" s="1"/>
  <c r="H16" i="92" s="1"/>
  <c r="I26" i="92"/>
  <c r="F26" i="92" s="1"/>
  <c r="H26" i="92" s="1"/>
  <c r="I1" i="94"/>
  <c r="I24" i="94"/>
  <c r="I15" i="94"/>
  <c r="F8" i="93"/>
  <c r="H8" i="93" s="1"/>
  <c r="E9" i="93"/>
  <c r="D9" i="93"/>
  <c r="C9" i="93"/>
  <c r="A117" i="10"/>
  <c r="I102" i="10"/>
  <c r="F103" i="10"/>
  <c r="B10" i="93" s="1"/>
  <c r="F9" i="93" l="1"/>
  <c r="H9" i="93" s="1"/>
  <c r="E10" i="93"/>
  <c r="D10" i="93"/>
  <c r="C10" i="93"/>
  <c r="A118" i="10"/>
  <c r="I103" i="10"/>
  <c r="F104" i="10"/>
  <c r="B11" i="93" s="1"/>
  <c r="E11" i="93" l="1"/>
  <c r="C11" i="93"/>
  <c r="D11" i="93"/>
  <c r="F10" i="93"/>
  <c r="H10" i="93" s="1"/>
  <c r="A119" i="10"/>
  <c r="I104" i="10"/>
  <c r="F105" i="10"/>
  <c r="B12" i="93" s="1"/>
  <c r="F11" i="93" l="1"/>
  <c r="H11" i="93" s="1"/>
  <c r="E12" i="93"/>
  <c r="C12" i="93"/>
  <c r="D12" i="93"/>
  <c r="A120" i="10"/>
  <c r="I105" i="10"/>
  <c r="F106" i="10"/>
  <c r="B13" i="93" s="1"/>
  <c r="E13" i="93" l="1"/>
  <c r="D13" i="93"/>
  <c r="C13" i="93"/>
  <c r="F12" i="93"/>
  <c r="H12" i="93" s="1"/>
  <c r="A121" i="10"/>
  <c r="I106" i="10"/>
  <c r="F107" i="10"/>
  <c r="B14" i="93" s="1"/>
  <c r="E14" i="93" l="1"/>
  <c r="D14" i="93"/>
  <c r="C14" i="93"/>
  <c r="F13" i="93"/>
  <c r="H13" i="93" s="1"/>
  <c r="A122" i="10"/>
  <c r="I107" i="10"/>
  <c r="F108" i="10"/>
  <c r="B15" i="93" s="1"/>
  <c r="F14" i="93" l="1"/>
  <c r="H14" i="93" s="1"/>
  <c r="E15" i="93"/>
  <c r="D15" i="93"/>
  <c r="C15" i="93"/>
  <c r="A123" i="10"/>
  <c r="I108" i="10"/>
  <c r="F109" i="10"/>
  <c r="B16" i="93" s="1"/>
  <c r="F15" i="93" l="1"/>
  <c r="H15" i="93" s="1"/>
  <c r="E16" i="93"/>
  <c r="D16" i="93"/>
  <c r="C16" i="93"/>
  <c r="A124" i="10"/>
  <c r="I109" i="10"/>
  <c r="F110" i="10"/>
  <c r="B17" i="93" s="1"/>
  <c r="F16" i="93" l="1"/>
  <c r="H16" i="93" s="1"/>
  <c r="E17" i="93"/>
  <c r="D17" i="93"/>
  <c r="C17" i="93"/>
  <c r="A125" i="10"/>
  <c r="I110" i="10"/>
  <c r="F111" i="10"/>
  <c r="B18" i="93" s="1"/>
  <c r="F17" i="93" l="1"/>
  <c r="H17" i="93" s="1"/>
  <c r="E18" i="93"/>
  <c r="D18" i="93"/>
  <c r="C18" i="93"/>
  <c r="A126" i="10"/>
  <c r="I111" i="10"/>
  <c r="F112" i="10"/>
  <c r="B19" i="93" s="1"/>
  <c r="F18" i="93" l="1"/>
  <c r="H18" i="93" s="1"/>
  <c r="E19" i="93"/>
  <c r="C19" i="93"/>
  <c r="D19" i="93"/>
  <c r="A127" i="10"/>
  <c r="I112" i="10"/>
  <c r="F113" i="10"/>
  <c r="B20" i="93" s="1"/>
  <c r="E20" i="93" l="1"/>
  <c r="C20" i="93"/>
  <c r="D20" i="93"/>
  <c r="F19" i="93"/>
  <c r="H19" i="93" s="1"/>
  <c r="A128" i="10"/>
  <c r="I113" i="10"/>
  <c r="F114" i="10"/>
  <c r="B21" i="93" s="1"/>
  <c r="F20" i="93" l="1"/>
  <c r="H20" i="93" s="1"/>
  <c r="E21" i="93"/>
  <c r="D21" i="93"/>
  <c r="C21" i="93"/>
  <c r="A129" i="10"/>
  <c r="I114" i="10"/>
  <c r="F115" i="10"/>
  <c r="B22" i="93" s="1"/>
  <c r="F21" i="93" l="1"/>
  <c r="H21" i="93" s="1"/>
  <c r="E22" i="93"/>
  <c r="D22" i="93"/>
  <c r="C22" i="93"/>
  <c r="A130" i="10"/>
  <c r="I115" i="10"/>
  <c r="F116" i="10"/>
  <c r="B23" i="93" s="1"/>
  <c r="E23" i="93" l="1"/>
  <c r="D23" i="93"/>
  <c r="C23" i="93"/>
  <c r="F22" i="93"/>
  <c r="H22" i="93" s="1"/>
  <c r="A131" i="10"/>
  <c r="I116" i="10"/>
  <c r="F117" i="10"/>
  <c r="B24" i="93" s="1"/>
  <c r="F23" i="93" l="1"/>
  <c r="H23" i="93" s="1"/>
  <c r="E24" i="93"/>
  <c r="D24" i="93"/>
  <c r="C24" i="93"/>
  <c r="A132" i="10"/>
  <c r="I117" i="10"/>
  <c r="F118" i="10"/>
  <c r="B25" i="93" s="1"/>
  <c r="F24" i="93" l="1"/>
  <c r="H24" i="93" s="1"/>
  <c r="E25" i="93"/>
  <c r="D25" i="93"/>
  <c r="C25" i="93"/>
  <c r="A133" i="10"/>
  <c r="I118" i="10"/>
  <c r="F119" i="10"/>
  <c r="B26" i="93" s="1"/>
  <c r="F25" i="93" l="1"/>
  <c r="H25" i="93" s="1"/>
  <c r="E26" i="93"/>
  <c r="D26" i="93"/>
  <c r="C26" i="93"/>
  <c r="A134" i="10"/>
  <c r="I119" i="10"/>
  <c r="F120" i="10"/>
  <c r="B27" i="93" s="1"/>
  <c r="F26" i="93" l="1"/>
  <c r="H26" i="93" s="1"/>
  <c r="D27" i="93"/>
  <c r="E27" i="93"/>
  <c r="C27" i="93"/>
  <c r="A135" i="10"/>
  <c r="I120" i="10"/>
  <c r="F121" i="10"/>
  <c r="B28" i="93" s="1"/>
  <c r="F27" i="93" l="1"/>
  <c r="H27" i="93" s="1"/>
  <c r="E28" i="93"/>
  <c r="D28" i="93"/>
  <c r="C28" i="93"/>
  <c r="A136" i="10"/>
  <c r="I121" i="10"/>
  <c r="F122" i="10"/>
  <c r="B29" i="93" s="1"/>
  <c r="F28" i="93" l="1"/>
  <c r="H28" i="93" s="1"/>
  <c r="D29" i="93"/>
  <c r="E29" i="93"/>
  <c r="C29" i="93"/>
  <c r="A137" i="10"/>
  <c r="I122" i="10"/>
  <c r="F123" i="10"/>
  <c r="B30" i="93" s="1"/>
  <c r="F29" i="93" l="1"/>
  <c r="H29" i="93" s="1"/>
  <c r="E30" i="93"/>
  <c r="D30" i="93"/>
  <c r="C30" i="93"/>
  <c r="A138" i="10"/>
  <c r="I123" i="10"/>
  <c r="F124" i="10"/>
  <c r="B1" i="94" s="1"/>
  <c r="D1" i="94" l="1"/>
  <c r="E1" i="94"/>
  <c r="C1" i="94"/>
  <c r="F30" i="93"/>
  <c r="H30" i="93" s="1"/>
  <c r="A139" i="10"/>
  <c r="I124" i="10"/>
  <c r="F125" i="10"/>
  <c r="B2" i="94" s="1"/>
  <c r="F1" i="94" l="1"/>
  <c r="H1" i="94" s="1"/>
  <c r="C2" i="94"/>
  <c r="E2" i="94"/>
  <c r="D2" i="94"/>
  <c r="A140" i="10"/>
  <c r="I125" i="10"/>
  <c r="F126" i="10"/>
  <c r="B3" i="94" s="1"/>
  <c r="F2" i="94" l="1"/>
  <c r="H2" i="94" s="1"/>
  <c r="E3" i="94"/>
  <c r="D3" i="94"/>
  <c r="C3" i="94"/>
  <c r="A141" i="10"/>
  <c r="I126" i="10"/>
  <c r="F127" i="10"/>
  <c r="B4" i="94" s="1"/>
  <c r="F3" i="94" l="1"/>
  <c r="H3" i="94" s="1"/>
  <c r="C4" i="94"/>
  <c r="D4" i="94"/>
  <c r="E4" i="94"/>
  <c r="A142" i="10"/>
  <c r="I127" i="10"/>
  <c r="F128" i="10"/>
  <c r="B5" i="94" s="1"/>
  <c r="F4" i="94" l="1"/>
  <c r="H4" i="94" s="1"/>
  <c r="E5" i="94"/>
  <c r="D5" i="94"/>
  <c r="C5" i="94"/>
  <c r="A143" i="10"/>
  <c r="I128" i="10"/>
  <c r="F129" i="10"/>
  <c r="B6" i="94" s="1"/>
  <c r="F5" i="94" l="1"/>
  <c r="H5" i="94" s="1"/>
  <c r="C6" i="94"/>
  <c r="E6" i="94"/>
  <c r="D6" i="94"/>
  <c r="A144" i="10"/>
  <c r="I129" i="10"/>
  <c r="F130" i="10"/>
  <c r="B7" i="94" s="1"/>
  <c r="F6" i="94" l="1"/>
  <c r="H6" i="94" s="1"/>
  <c r="E7" i="94"/>
  <c r="D7" i="94"/>
  <c r="C7" i="94"/>
  <c r="A145" i="10"/>
  <c r="I130" i="10"/>
  <c r="F131" i="10"/>
  <c r="B8" i="94" s="1"/>
  <c r="F7" i="94" l="1"/>
  <c r="H7" i="94" s="1"/>
  <c r="C8" i="94"/>
  <c r="E8" i="94"/>
  <c r="D8" i="94"/>
  <c r="A146" i="10"/>
  <c r="I131" i="10"/>
  <c r="F132" i="10"/>
  <c r="B9" i="94" s="1"/>
  <c r="F8" i="94" l="1"/>
  <c r="H8" i="94" s="1"/>
  <c r="C9" i="94"/>
  <c r="E9" i="94"/>
  <c r="D9" i="94"/>
  <c r="A147" i="10"/>
  <c r="I132" i="10"/>
  <c r="F133" i="10"/>
  <c r="B10" i="94" s="1"/>
  <c r="C10" i="94" l="1"/>
  <c r="E10" i="94"/>
  <c r="D10" i="94"/>
  <c r="F9" i="94"/>
  <c r="H9" i="94" s="1"/>
  <c r="A148" i="10"/>
  <c r="I133" i="10"/>
  <c r="F134" i="10"/>
  <c r="B11" i="94" s="1"/>
  <c r="F10" i="94" l="1"/>
  <c r="H10" i="94" s="1"/>
  <c r="D11" i="94"/>
  <c r="C11" i="94"/>
  <c r="E11" i="94"/>
  <c r="A149" i="10"/>
  <c r="I134" i="10"/>
  <c r="F135" i="10"/>
  <c r="B12" i="94" s="1"/>
  <c r="F11" i="94" l="1"/>
  <c r="H11" i="94" s="1"/>
  <c r="C12" i="94"/>
  <c r="E12" i="94"/>
  <c r="D12" i="94"/>
  <c r="A150" i="10"/>
  <c r="I135" i="10"/>
  <c r="F136" i="10"/>
  <c r="B13" i="94" s="1"/>
  <c r="F12" i="94" l="1"/>
  <c r="H12" i="94" s="1"/>
  <c r="C13" i="94"/>
  <c r="E13" i="94"/>
  <c r="D13" i="94"/>
  <c r="A151" i="10"/>
  <c r="I136" i="10"/>
  <c r="F137" i="10"/>
  <c r="B14" i="94" s="1"/>
  <c r="F13" i="94" l="1"/>
  <c r="H13" i="94" s="1"/>
  <c r="C14" i="94"/>
  <c r="E14" i="94"/>
  <c r="D14" i="94"/>
  <c r="A152" i="10"/>
  <c r="I137" i="10"/>
  <c r="F138" i="10"/>
  <c r="B15" i="94" s="1"/>
  <c r="F14" i="94" l="1"/>
  <c r="H14" i="94" s="1"/>
  <c r="C15" i="94"/>
  <c r="E15" i="94"/>
  <c r="D15" i="94"/>
  <c r="A153" i="10"/>
  <c r="I138" i="10"/>
  <c r="F139" i="10"/>
  <c r="B16" i="94" s="1"/>
  <c r="C16" i="94" l="1"/>
  <c r="E16" i="94"/>
  <c r="D16" i="94"/>
  <c r="F15" i="94"/>
  <c r="H15" i="94" s="1"/>
  <c r="A154" i="10"/>
  <c r="I139" i="10"/>
  <c r="F140" i="10"/>
  <c r="B17" i="94" s="1"/>
  <c r="F16" i="94" l="1"/>
  <c r="H16" i="94" s="1"/>
  <c r="D17" i="94"/>
  <c r="C17" i="94"/>
  <c r="E17" i="94"/>
  <c r="A155" i="10"/>
  <c r="I140" i="10"/>
  <c r="F141" i="10"/>
  <c r="B18" i="94" s="1"/>
  <c r="F17" i="94" l="1"/>
  <c r="H17" i="94" s="1"/>
  <c r="C18" i="94"/>
  <c r="E18" i="94"/>
  <c r="D18" i="94"/>
  <c r="A156" i="10"/>
  <c r="I141" i="10"/>
  <c r="F142" i="10"/>
  <c r="B19" i="94" s="1"/>
  <c r="E19" i="94" l="1"/>
  <c r="C19" i="94"/>
  <c r="D19" i="94"/>
  <c r="F18" i="94"/>
  <c r="H18" i="94" s="1"/>
  <c r="A157" i="10"/>
  <c r="I142" i="10"/>
  <c r="F143" i="10"/>
  <c r="B20" i="94" s="1"/>
  <c r="C20" i="94" l="1"/>
  <c r="D20" i="94"/>
  <c r="E20" i="94"/>
  <c r="F19" i="94"/>
  <c r="H19" i="94" s="1"/>
  <c r="A158" i="10"/>
  <c r="I143" i="10"/>
  <c r="F144" i="10"/>
  <c r="B21" i="94" s="1"/>
  <c r="E21" i="94" l="1"/>
  <c r="D21" i="94"/>
  <c r="C21" i="94"/>
  <c r="F20" i="94"/>
  <c r="H20" i="94" s="1"/>
  <c r="A159" i="10"/>
  <c r="I144" i="10"/>
  <c r="F145" i="10"/>
  <c r="B22" i="94" s="1"/>
  <c r="F21" i="94" l="1"/>
  <c r="H21" i="94" s="1"/>
  <c r="C22" i="94"/>
  <c r="E22" i="94"/>
  <c r="D22" i="94"/>
  <c r="A160" i="10"/>
  <c r="I145" i="10"/>
  <c r="F146" i="10"/>
  <c r="B23" i="94" s="1"/>
  <c r="F22" i="94" l="1"/>
  <c r="H22" i="94" s="1"/>
  <c r="C23" i="94"/>
  <c r="E23" i="94"/>
  <c r="D23" i="94"/>
  <c r="A161" i="10"/>
  <c r="I146" i="10"/>
  <c r="F147" i="10"/>
  <c r="B24" i="94" s="1"/>
  <c r="C24" i="94" l="1"/>
  <c r="E24" i="94"/>
  <c r="D24" i="94"/>
  <c r="F23" i="94"/>
  <c r="H23" i="94" s="1"/>
  <c r="A162" i="10"/>
  <c r="I147" i="10"/>
  <c r="F148" i="10"/>
  <c r="B25" i="94" s="1"/>
  <c r="E25" i="94" l="1"/>
  <c r="D25" i="94"/>
  <c r="C25" i="94"/>
  <c r="F24" i="94"/>
  <c r="H24" i="94" s="1"/>
  <c r="A163" i="10"/>
  <c r="I148" i="10"/>
  <c r="F149" i="10"/>
  <c r="B26" i="94" s="1"/>
  <c r="F25" i="94" l="1"/>
  <c r="H25" i="94" s="1"/>
  <c r="E26" i="94"/>
  <c r="D26" i="94"/>
  <c r="C26" i="94"/>
  <c r="A164" i="10"/>
  <c r="I149" i="10"/>
  <c r="F150" i="10"/>
  <c r="B27" i="94" s="1"/>
  <c r="F26" i="94" l="1"/>
  <c r="H26" i="94" s="1"/>
  <c r="E27" i="94"/>
  <c r="D27" i="94"/>
  <c r="C27" i="94"/>
  <c r="A165" i="10"/>
  <c r="I150" i="10"/>
  <c r="F151" i="10"/>
  <c r="B28" i="94" s="1"/>
  <c r="F27" i="94" l="1"/>
  <c r="H27" i="94" s="1"/>
  <c r="E28" i="94"/>
  <c r="D28" i="94"/>
  <c r="C28" i="94"/>
  <c r="A166" i="10"/>
  <c r="I151" i="10"/>
  <c r="F152" i="10"/>
  <c r="B29" i="94" s="1"/>
  <c r="F28" i="94" l="1"/>
  <c r="H28" i="94" s="1"/>
  <c r="E29" i="94"/>
  <c r="D29" i="94"/>
  <c r="C29" i="94"/>
  <c r="A167" i="10"/>
  <c r="I152" i="10"/>
  <c r="F153" i="10"/>
  <c r="B30" i="94" s="1"/>
  <c r="F29" i="94" l="1"/>
  <c r="H29" i="94" s="1"/>
  <c r="E30" i="94"/>
  <c r="D30" i="94"/>
  <c r="C30" i="94"/>
  <c r="A168" i="10"/>
  <c r="I153" i="10"/>
  <c r="F154" i="10"/>
  <c r="B31" i="94" s="1"/>
  <c r="E31" i="94" l="1"/>
  <c r="D31" i="94"/>
  <c r="C31" i="94"/>
  <c r="F30" i="94"/>
  <c r="H30" i="94" s="1"/>
  <c r="A169" i="10"/>
  <c r="I154" i="10"/>
  <c r="F155" i="10"/>
  <c r="B1" i="101" s="1"/>
  <c r="F31" i="94" l="1"/>
  <c r="H31" i="94" s="1"/>
  <c r="E1" i="101"/>
  <c r="D1" i="101"/>
  <c r="C1" i="101"/>
  <c r="A170" i="10"/>
  <c r="I155" i="10"/>
  <c r="F156" i="10"/>
  <c r="B2" i="101" s="1"/>
  <c r="F1" i="101" l="1"/>
  <c r="H1" i="101" s="1"/>
  <c r="E2" i="101"/>
  <c r="C2" i="101"/>
  <c r="D2" i="101"/>
  <c r="A171" i="10"/>
  <c r="I156" i="10"/>
  <c r="F157" i="10"/>
  <c r="B3" i="101" s="1"/>
  <c r="F2" i="101" l="1"/>
  <c r="H2" i="101" s="1"/>
  <c r="E3" i="101"/>
  <c r="C3" i="101"/>
  <c r="D3" i="101"/>
  <c r="A172" i="10"/>
  <c r="I157" i="10"/>
  <c r="F158" i="10"/>
  <c r="B4" i="101" s="1"/>
  <c r="F3" i="101" l="1"/>
  <c r="H3" i="101" s="1"/>
  <c r="E4" i="101"/>
  <c r="D4" i="101"/>
  <c r="C4" i="101"/>
  <c r="A173" i="10"/>
  <c r="I158" i="10"/>
  <c r="F159" i="10"/>
  <c r="B5" i="101" s="1"/>
  <c r="F4" i="101" l="1"/>
  <c r="H4" i="101" s="1"/>
  <c r="E5" i="101"/>
  <c r="D5" i="101"/>
  <c r="C5" i="101"/>
  <c r="A174" i="10"/>
  <c r="I159" i="10"/>
  <c r="F160" i="10"/>
  <c r="B6" i="101" s="1"/>
  <c r="F5" i="101" l="1"/>
  <c r="H5" i="101" s="1"/>
  <c r="E6" i="101"/>
  <c r="D6" i="101"/>
  <c r="C6" i="101"/>
  <c r="A175" i="10"/>
  <c r="I160" i="10"/>
  <c r="F161" i="10"/>
  <c r="B7" i="101" s="1"/>
  <c r="F6" i="101" l="1"/>
  <c r="H6" i="101" s="1"/>
  <c r="E7" i="101"/>
  <c r="D7" i="101"/>
  <c r="C7" i="101"/>
  <c r="A176" i="10"/>
  <c r="I161" i="10"/>
  <c r="F162" i="10"/>
  <c r="B8" i="101" s="1"/>
  <c r="F7" i="101" l="1"/>
  <c r="H7" i="101" s="1"/>
  <c r="E8" i="101"/>
  <c r="D8" i="101"/>
  <c r="C8" i="101"/>
  <c r="A177" i="10"/>
  <c r="I162" i="10"/>
  <c r="F163" i="10"/>
  <c r="B9" i="101" s="1"/>
  <c r="F8" i="101" l="1"/>
  <c r="H8" i="101" s="1"/>
  <c r="E9" i="101"/>
  <c r="D9" i="101"/>
  <c r="C9" i="101"/>
  <c r="A178" i="10"/>
  <c r="I163" i="10"/>
  <c r="F164" i="10"/>
  <c r="B10" i="101" s="1"/>
  <c r="F9" i="101" l="1"/>
  <c r="H9" i="101" s="1"/>
  <c r="E10" i="101"/>
  <c r="C10" i="101"/>
  <c r="D10" i="101"/>
  <c r="A179" i="10"/>
  <c r="I164" i="10"/>
  <c r="F165" i="10"/>
  <c r="B11" i="101" s="1"/>
  <c r="F10" i="101" l="1"/>
  <c r="H10" i="101" s="1"/>
  <c r="E11" i="101"/>
  <c r="C11" i="101"/>
  <c r="D11" i="101"/>
  <c r="A180" i="10"/>
  <c r="I165" i="10"/>
  <c r="F166" i="10"/>
  <c r="B12" i="101" s="1"/>
  <c r="E12" i="101" l="1"/>
  <c r="D12" i="101"/>
  <c r="C12" i="101"/>
  <c r="F11" i="101"/>
  <c r="H11" i="101" s="1"/>
  <c r="A181" i="10"/>
  <c r="I166" i="10"/>
  <c r="F167" i="10"/>
  <c r="B13" i="101" s="1"/>
  <c r="F12" i="101" l="1"/>
  <c r="H12" i="101" s="1"/>
  <c r="E13" i="101"/>
  <c r="D13" i="101"/>
  <c r="C13" i="101"/>
  <c r="A182" i="10"/>
  <c r="I167" i="10"/>
  <c r="F168" i="10"/>
  <c r="B14" i="101" s="1"/>
  <c r="F13" i="101" l="1"/>
  <c r="H13" i="101" s="1"/>
  <c r="E14" i="101"/>
  <c r="D14" i="101"/>
  <c r="C14" i="101"/>
  <c r="A183" i="10"/>
  <c r="I168" i="10"/>
  <c r="F169" i="10"/>
  <c r="B15" i="101" s="1"/>
  <c r="F14" i="101" l="1"/>
  <c r="H14" i="101" s="1"/>
  <c r="E15" i="101"/>
  <c r="D15" i="101"/>
  <c r="C15" i="101"/>
  <c r="A184" i="10"/>
  <c r="I169" i="10"/>
  <c r="F170" i="10"/>
  <c r="B16" i="101" s="1"/>
  <c r="F15" i="101" l="1"/>
  <c r="H15" i="101" s="1"/>
  <c r="E16" i="101"/>
  <c r="D16" i="101"/>
  <c r="C16" i="101"/>
  <c r="A185" i="10"/>
  <c r="I170" i="10"/>
  <c r="F171" i="10"/>
  <c r="B17" i="101" s="1"/>
  <c r="F16" i="101" l="1"/>
  <c r="H16" i="101" s="1"/>
  <c r="E17" i="101"/>
  <c r="D17" i="101"/>
  <c r="C17" i="101"/>
  <c r="A186" i="10"/>
  <c r="I171" i="10"/>
  <c r="F172" i="10"/>
  <c r="B18" i="101" s="1"/>
  <c r="F17" i="101" l="1"/>
  <c r="H17" i="101" s="1"/>
  <c r="E18" i="101"/>
  <c r="C18" i="101"/>
  <c r="D18" i="101"/>
  <c r="A187" i="10"/>
  <c r="I172" i="10"/>
  <c r="F173" i="10"/>
  <c r="B19" i="101" s="1"/>
  <c r="F18" i="101" l="1"/>
  <c r="H18" i="101" s="1"/>
  <c r="E19" i="101"/>
  <c r="C19" i="101"/>
  <c r="D19" i="101"/>
  <c r="A188" i="10"/>
  <c r="I173" i="10"/>
  <c r="F174" i="10"/>
  <c r="B20" i="101" s="1"/>
  <c r="E20" i="101" l="1"/>
  <c r="D20" i="101"/>
  <c r="C20" i="101"/>
  <c r="F19" i="101"/>
  <c r="H19" i="101" s="1"/>
  <c r="A189" i="10"/>
  <c r="I174" i="10"/>
  <c r="F175" i="10"/>
  <c r="B21" i="101" s="1"/>
  <c r="F20" i="101" l="1"/>
  <c r="H20" i="101" s="1"/>
  <c r="E21" i="101"/>
  <c r="D21" i="101"/>
  <c r="C21" i="101"/>
  <c r="A190" i="10"/>
  <c r="I175" i="10"/>
  <c r="F176" i="10"/>
  <c r="B22" i="101" s="1"/>
  <c r="F21" i="101" l="1"/>
  <c r="H21" i="101" s="1"/>
  <c r="E22" i="101"/>
  <c r="D22" i="101"/>
  <c r="C22" i="101"/>
  <c r="A191" i="10"/>
  <c r="I176" i="10"/>
  <c r="F177" i="10"/>
  <c r="B23" i="101" s="1"/>
  <c r="F22" i="101" l="1"/>
  <c r="H22" i="101" s="1"/>
  <c r="E23" i="101"/>
  <c r="D23" i="101"/>
  <c r="C23" i="101"/>
  <c r="A192" i="10"/>
  <c r="I177" i="10"/>
  <c r="F178" i="10"/>
  <c r="B24" i="101" s="1"/>
  <c r="F23" i="101" l="1"/>
  <c r="H23" i="101" s="1"/>
  <c r="E24" i="101"/>
  <c r="D24" i="101"/>
  <c r="C24" i="101"/>
  <c r="A193" i="10"/>
  <c r="I178" i="10"/>
  <c r="F179" i="10"/>
  <c r="B25" i="101" s="1"/>
  <c r="F24" i="101" l="1"/>
  <c r="H24" i="101" s="1"/>
  <c r="E25" i="101"/>
  <c r="D25" i="101"/>
  <c r="C25" i="101"/>
  <c r="A194" i="10"/>
  <c r="I179" i="10"/>
  <c r="F180" i="10"/>
  <c r="B26" i="101" s="1"/>
  <c r="F25" i="101" l="1"/>
  <c r="H25" i="101" s="1"/>
  <c r="E26" i="101"/>
  <c r="C26" i="101"/>
  <c r="D26" i="101"/>
  <c r="A195" i="10"/>
  <c r="I180" i="10"/>
  <c r="F181" i="10"/>
  <c r="B27" i="101" s="1"/>
  <c r="F26" i="101" l="1"/>
  <c r="H26" i="101" s="1"/>
  <c r="E27" i="101"/>
  <c r="C27" i="101"/>
  <c r="D27" i="101"/>
  <c r="A196" i="10"/>
  <c r="I181" i="10"/>
  <c r="F182" i="10"/>
  <c r="B28" i="101" s="1"/>
  <c r="F27" i="101" l="1"/>
  <c r="H27" i="101" s="1"/>
  <c r="E28" i="101"/>
  <c r="D28" i="101"/>
  <c r="C28" i="101"/>
  <c r="A197" i="10"/>
  <c r="I182" i="10"/>
  <c r="F183" i="10"/>
  <c r="B29" i="101" s="1"/>
  <c r="F28" i="101" l="1"/>
  <c r="H28" i="101" s="1"/>
  <c r="E29" i="101"/>
  <c r="D29" i="101"/>
  <c r="C29" i="101"/>
  <c r="A198" i="10"/>
  <c r="I183" i="10"/>
  <c r="F184" i="10"/>
  <c r="B30" i="101" s="1"/>
  <c r="F29" i="101" l="1"/>
  <c r="H29" i="101" s="1"/>
  <c r="E30" i="101"/>
  <c r="D30" i="101"/>
  <c r="C30" i="101"/>
  <c r="A199" i="10"/>
  <c r="I184" i="10"/>
  <c r="F185" i="10"/>
  <c r="B1" i="100" s="1"/>
  <c r="F30" i="101" l="1"/>
  <c r="H30" i="101" s="1"/>
  <c r="E1" i="100"/>
  <c r="D1" i="100"/>
  <c r="C1" i="100"/>
  <c r="A200" i="10"/>
  <c r="I185" i="10"/>
  <c r="F186" i="10"/>
  <c r="B2" i="100" s="1"/>
  <c r="F1" i="100" l="1"/>
  <c r="H1" i="100" s="1"/>
  <c r="E2" i="100"/>
  <c r="D2" i="100"/>
  <c r="C2" i="100"/>
  <c r="A201" i="10"/>
  <c r="I186" i="10"/>
  <c r="F187" i="10"/>
  <c r="B3" i="100" s="1"/>
  <c r="F2" i="100" l="1"/>
  <c r="H2" i="100" s="1"/>
  <c r="C3" i="100"/>
  <c r="D3" i="100"/>
  <c r="E3" i="100"/>
  <c r="A202" i="10"/>
  <c r="I187" i="10"/>
  <c r="F188" i="10"/>
  <c r="B4" i="100" s="1"/>
  <c r="E4" i="100" l="1"/>
  <c r="D4" i="100"/>
  <c r="C4" i="100"/>
  <c r="F3" i="100"/>
  <c r="H3" i="100" s="1"/>
  <c r="A203" i="10"/>
  <c r="I188" i="10"/>
  <c r="F189" i="10"/>
  <c r="B5" i="100" s="1"/>
  <c r="F4" i="100" l="1"/>
  <c r="H4" i="100" s="1"/>
  <c r="C5" i="100"/>
  <c r="D5" i="100"/>
  <c r="E5" i="100"/>
  <c r="A204" i="10"/>
  <c r="I189" i="10"/>
  <c r="F190" i="10"/>
  <c r="B6" i="100" s="1"/>
  <c r="F5" i="100" l="1"/>
  <c r="H5" i="100" s="1"/>
  <c r="C6" i="100"/>
  <c r="E6" i="100"/>
  <c r="D6" i="100"/>
  <c r="A205" i="10"/>
  <c r="I190" i="10"/>
  <c r="F191" i="10"/>
  <c r="B7" i="100" s="1"/>
  <c r="F6" i="100" l="1"/>
  <c r="H6" i="100" s="1"/>
  <c r="C7" i="100"/>
  <c r="E7" i="100"/>
  <c r="D7" i="100"/>
  <c r="A206" i="10"/>
  <c r="I191" i="10"/>
  <c r="F192" i="10"/>
  <c r="B8" i="100" s="1"/>
  <c r="F7" i="100" l="1"/>
  <c r="H7" i="100" s="1"/>
  <c r="C8" i="100"/>
  <c r="E8" i="100"/>
  <c r="D8" i="100"/>
  <c r="A207" i="10"/>
  <c r="I192" i="10"/>
  <c r="F193" i="10"/>
  <c r="B9" i="100" s="1"/>
  <c r="F8" i="100" l="1"/>
  <c r="H8" i="100" s="1"/>
  <c r="C9" i="100"/>
  <c r="D9" i="100"/>
  <c r="E9" i="100"/>
  <c r="A208" i="10"/>
  <c r="I193" i="10"/>
  <c r="F194" i="10"/>
  <c r="B10" i="100" s="1"/>
  <c r="F9" i="100" l="1"/>
  <c r="H9" i="100" s="1"/>
  <c r="C10" i="100"/>
  <c r="E10" i="100"/>
  <c r="D10" i="100"/>
  <c r="A209" i="10"/>
  <c r="I194" i="10"/>
  <c r="F195" i="10"/>
  <c r="B11" i="100" s="1"/>
  <c r="F10" i="100" l="1"/>
  <c r="H10" i="100" s="1"/>
  <c r="C11" i="100"/>
  <c r="E11" i="100"/>
  <c r="D11" i="100"/>
  <c r="A210" i="10"/>
  <c r="I195" i="10"/>
  <c r="F196" i="10"/>
  <c r="B12" i="100" s="1"/>
  <c r="F11" i="100" l="1"/>
  <c r="H11" i="100" s="1"/>
  <c r="C12" i="100"/>
  <c r="E12" i="100"/>
  <c r="D12" i="100"/>
  <c r="A211" i="10"/>
  <c r="I196" i="10"/>
  <c r="F197" i="10"/>
  <c r="B13" i="100" s="1"/>
  <c r="F12" i="100" l="1"/>
  <c r="H12" i="100" s="1"/>
  <c r="C13" i="100"/>
  <c r="D13" i="100"/>
  <c r="E13" i="100"/>
  <c r="A212" i="10"/>
  <c r="I197" i="10"/>
  <c r="F198" i="10"/>
  <c r="B14" i="100" s="1"/>
  <c r="E14" i="100" l="1"/>
  <c r="C14" i="100"/>
  <c r="D14" i="100"/>
  <c r="F13" i="100"/>
  <c r="H13" i="100" s="1"/>
  <c r="A213" i="10"/>
  <c r="I198" i="10"/>
  <c r="F199" i="10"/>
  <c r="B15" i="100" s="1"/>
  <c r="F14" i="100" l="1"/>
  <c r="H14" i="100" s="1"/>
  <c r="C15" i="100"/>
  <c r="E15" i="100"/>
  <c r="D15" i="100"/>
  <c r="A214" i="10"/>
  <c r="I199" i="10"/>
  <c r="F200" i="10"/>
  <c r="B16" i="100" s="1"/>
  <c r="F15" i="100" l="1"/>
  <c r="H15" i="100" s="1"/>
  <c r="C16" i="100"/>
  <c r="E16" i="100"/>
  <c r="D16" i="100"/>
  <c r="A215" i="10"/>
  <c r="I200" i="10"/>
  <c r="F201" i="10"/>
  <c r="B17" i="100" s="1"/>
  <c r="F16" i="100" l="1"/>
  <c r="H16" i="100" s="1"/>
  <c r="C17" i="100"/>
  <c r="D17" i="100"/>
  <c r="E17" i="100"/>
  <c r="A216" i="10"/>
  <c r="I201" i="10"/>
  <c r="F202" i="10"/>
  <c r="B18" i="100" s="1"/>
  <c r="C18" i="100" l="1"/>
  <c r="E18" i="100"/>
  <c r="D18" i="100"/>
  <c r="F17" i="100"/>
  <c r="H17" i="100" s="1"/>
  <c r="A217" i="10"/>
  <c r="I202" i="10"/>
  <c r="F203" i="10"/>
  <c r="B19" i="100" s="1"/>
  <c r="F18" i="100" l="1"/>
  <c r="H18" i="100" s="1"/>
  <c r="C19" i="100"/>
  <c r="E19" i="100"/>
  <c r="D19" i="100"/>
  <c r="A218" i="10"/>
  <c r="I203" i="10"/>
  <c r="F204" i="10"/>
  <c r="B20" i="100" s="1"/>
  <c r="F19" i="100" l="1"/>
  <c r="H19" i="100" s="1"/>
  <c r="E20" i="100"/>
  <c r="C20" i="100"/>
  <c r="D20" i="100"/>
  <c r="A219" i="10"/>
  <c r="I204" i="10"/>
  <c r="F205" i="10"/>
  <c r="B21" i="100" s="1"/>
  <c r="C21" i="100" l="1"/>
  <c r="D21" i="100"/>
  <c r="E21" i="100"/>
  <c r="F20" i="100"/>
  <c r="H20" i="100" s="1"/>
  <c r="A220" i="10"/>
  <c r="I205" i="10"/>
  <c r="F206" i="10"/>
  <c r="B22" i="100" s="1"/>
  <c r="F21" i="100" l="1"/>
  <c r="H21" i="100" s="1"/>
  <c r="C22" i="100"/>
  <c r="E22" i="100"/>
  <c r="D22" i="100"/>
  <c r="A221" i="10"/>
  <c r="I206" i="10"/>
  <c r="F207" i="10"/>
  <c r="B23" i="100" s="1"/>
  <c r="F22" i="100" l="1"/>
  <c r="H22" i="100" s="1"/>
  <c r="C23" i="100"/>
  <c r="E23" i="100"/>
  <c r="D23" i="100"/>
  <c r="A222" i="10"/>
  <c r="I207" i="10"/>
  <c r="F208" i="10"/>
  <c r="B24" i="100" s="1"/>
  <c r="F23" i="100" l="1"/>
  <c r="H23" i="100" s="1"/>
  <c r="C24" i="100"/>
  <c r="E24" i="100"/>
  <c r="D24" i="100"/>
  <c r="A223" i="10"/>
  <c r="I208" i="10"/>
  <c r="F209" i="10"/>
  <c r="B25" i="100" s="1"/>
  <c r="F24" i="100" l="1"/>
  <c r="H24" i="100" s="1"/>
  <c r="C25" i="100"/>
  <c r="D25" i="100"/>
  <c r="E25" i="100"/>
  <c r="A224" i="10"/>
  <c r="I209" i="10"/>
  <c r="F210" i="10"/>
  <c r="B26" i="100" s="1"/>
  <c r="F25" i="100" l="1"/>
  <c r="H25" i="100" s="1"/>
  <c r="C26" i="100"/>
  <c r="E26" i="100"/>
  <c r="D26" i="100"/>
  <c r="A225" i="10"/>
  <c r="I210" i="10"/>
  <c r="F211" i="10"/>
  <c r="B27" i="100" s="1"/>
  <c r="F26" i="100" l="1"/>
  <c r="H26" i="100" s="1"/>
  <c r="C27" i="100"/>
  <c r="E27" i="100"/>
  <c r="D27" i="100"/>
  <c r="A226" i="10"/>
  <c r="I211" i="10"/>
  <c r="F212" i="10"/>
  <c r="B28" i="100" s="1"/>
  <c r="F27" i="100" l="1"/>
  <c r="H27" i="100" s="1"/>
  <c r="C28" i="100"/>
  <c r="E28" i="100"/>
  <c r="D28" i="100"/>
  <c r="A227" i="10"/>
  <c r="I212" i="10"/>
  <c r="F213" i="10"/>
  <c r="B29" i="100" s="1"/>
  <c r="F28" i="100" l="1"/>
  <c r="H28" i="100" s="1"/>
  <c r="C29" i="100"/>
  <c r="E29" i="100"/>
  <c r="D29" i="100"/>
  <c r="A228" i="10"/>
  <c r="I213" i="10"/>
  <c r="F214" i="10"/>
  <c r="B30" i="100" s="1"/>
  <c r="F29" i="100" l="1"/>
  <c r="H29" i="100" s="1"/>
  <c r="E30" i="100"/>
  <c r="C30" i="100"/>
  <c r="D30" i="100"/>
  <c r="A229" i="10"/>
  <c r="I214" i="10"/>
  <c r="F215" i="10"/>
  <c r="B31" i="100" s="1"/>
  <c r="F30" i="100" l="1"/>
  <c r="H30" i="100" s="1"/>
  <c r="C31" i="100"/>
  <c r="E31" i="100"/>
  <c r="D31" i="100"/>
  <c r="A230" i="10"/>
  <c r="I215" i="10"/>
  <c r="F216" i="10"/>
  <c r="B1" i="99" s="1"/>
  <c r="E1" i="99" l="1"/>
  <c r="D1" i="99"/>
  <c r="C1" i="99"/>
  <c r="F31" i="100"/>
  <c r="H31" i="100" s="1"/>
  <c r="A231" i="10"/>
  <c r="I216" i="10"/>
  <c r="F217" i="10"/>
  <c r="B2" i="99" s="1"/>
  <c r="F1" i="99" l="1"/>
  <c r="H1" i="99" s="1"/>
  <c r="E2" i="99"/>
  <c r="D2" i="99"/>
  <c r="C2" i="99"/>
  <c r="A232" i="10"/>
  <c r="I217" i="10"/>
  <c r="F218" i="10"/>
  <c r="B3" i="99" s="1"/>
  <c r="F2" i="99" l="1"/>
  <c r="H2" i="99" s="1"/>
  <c r="D3" i="99"/>
  <c r="E3" i="99"/>
  <c r="C3" i="99"/>
  <c r="A233" i="10"/>
  <c r="I218" i="10"/>
  <c r="F219" i="10"/>
  <c r="B4" i="99" s="1"/>
  <c r="F3" i="99" l="1"/>
  <c r="H3" i="99" s="1"/>
  <c r="D4" i="99"/>
  <c r="E4" i="99"/>
  <c r="C4" i="99"/>
  <c r="A234" i="10"/>
  <c r="I219" i="10"/>
  <c r="F220" i="10"/>
  <c r="B5" i="99" s="1"/>
  <c r="F4" i="99" l="1"/>
  <c r="H4" i="99" s="1"/>
  <c r="D5" i="99"/>
  <c r="E5" i="99"/>
  <c r="C5" i="99"/>
  <c r="A235" i="10"/>
  <c r="I220" i="10"/>
  <c r="F221" i="10"/>
  <c r="B6" i="99" s="1"/>
  <c r="F5" i="99" l="1"/>
  <c r="H5" i="99" s="1"/>
  <c r="D6" i="99"/>
  <c r="E6" i="99"/>
  <c r="C6" i="99"/>
  <c r="A236" i="10"/>
  <c r="I221" i="10"/>
  <c r="F222" i="10"/>
  <c r="B7" i="99" s="1"/>
  <c r="F6" i="99" l="1"/>
  <c r="H6" i="99" s="1"/>
  <c r="E7" i="99"/>
  <c r="D7" i="99"/>
  <c r="C7" i="99"/>
  <c r="A237" i="10"/>
  <c r="I222" i="10"/>
  <c r="F223" i="10"/>
  <c r="B8" i="99" s="1"/>
  <c r="F7" i="99" l="1"/>
  <c r="H7" i="99" s="1"/>
  <c r="D8" i="99"/>
  <c r="E8" i="99"/>
  <c r="C8" i="99"/>
  <c r="A238" i="10"/>
  <c r="I223" i="10"/>
  <c r="F224" i="10"/>
  <c r="B9" i="99" s="1"/>
  <c r="F8" i="99" l="1"/>
  <c r="H8" i="99" s="1"/>
  <c r="E9" i="99"/>
  <c r="D9" i="99"/>
  <c r="C9" i="99"/>
  <c r="A239" i="10"/>
  <c r="I224" i="10"/>
  <c r="F225" i="10"/>
  <c r="B10" i="99" s="1"/>
  <c r="F9" i="99" l="1"/>
  <c r="H9" i="99" s="1"/>
  <c r="D10" i="99"/>
  <c r="E10" i="99"/>
  <c r="C10" i="99"/>
  <c r="A240" i="10"/>
  <c r="I225" i="10"/>
  <c r="F226" i="10"/>
  <c r="B11" i="99" s="1"/>
  <c r="F10" i="99" l="1"/>
  <c r="H10" i="99" s="1"/>
  <c r="D11" i="99"/>
  <c r="E11" i="99"/>
  <c r="C11" i="99"/>
  <c r="A241" i="10"/>
  <c r="I226" i="10"/>
  <c r="F227" i="10"/>
  <c r="B12" i="99" s="1"/>
  <c r="F11" i="99" l="1"/>
  <c r="H11" i="99" s="1"/>
  <c r="E12" i="99"/>
  <c r="D12" i="99"/>
  <c r="C12" i="99"/>
  <c r="A242" i="10"/>
  <c r="I227" i="10"/>
  <c r="F228" i="10"/>
  <c r="B13" i="99" s="1"/>
  <c r="F12" i="99" l="1"/>
  <c r="H12" i="99" s="1"/>
  <c r="D13" i="99"/>
  <c r="E13" i="99"/>
  <c r="C13" i="99"/>
  <c r="A243" i="10"/>
  <c r="I228" i="10"/>
  <c r="F229" i="10"/>
  <c r="B14" i="99" s="1"/>
  <c r="F13" i="99" l="1"/>
  <c r="H13" i="99" s="1"/>
  <c r="D14" i="99"/>
  <c r="E14" i="99"/>
  <c r="C14" i="99"/>
  <c r="A244" i="10"/>
  <c r="I229" i="10"/>
  <c r="F230" i="10"/>
  <c r="B15" i="99" s="1"/>
  <c r="F14" i="99" l="1"/>
  <c r="H14" i="99" s="1"/>
  <c r="D15" i="99"/>
  <c r="E15" i="99"/>
  <c r="C15" i="99"/>
  <c r="A245" i="10"/>
  <c r="I230" i="10"/>
  <c r="F231" i="10"/>
  <c r="B16" i="99" s="1"/>
  <c r="F15" i="99" l="1"/>
  <c r="H15" i="99" s="1"/>
  <c r="D16" i="99"/>
  <c r="E16" i="99"/>
  <c r="C16" i="99"/>
  <c r="A246" i="10"/>
  <c r="I231" i="10"/>
  <c r="F232" i="10"/>
  <c r="B17" i="99" s="1"/>
  <c r="F16" i="99" l="1"/>
  <c r="H16" i="99" s="1"/>
  <c r="E17" i="99"/>
  <c r="D17" i="99"/>
  <c r="C17" i="99"/>
  <c r="A247" i="10"/>
  <c r="I232" i="10"/>
  <c r="F233" i="10"/>
  <c r="B18" i="99" s="1"/>
  <c r="F17" i="99" l="1"/>
  <c r="H17" i="99" s="1"/>
  <c r="E18" i="99"/>
  <c r="D18" i="99"/>
  <c r="C18" i="99"/>
  <c r="A248" i="10"/>
  <c r="I233" i="10"/>
  <c r="F234" i="10"/>
  <c r="B19" i="99" s="1"/>
  <c r="F18" i="99" l="1"/>
  <c r="H18" i="99" s="1"/>
  <c r="D19" i="99"/>
  <c r="E19" i="99"/>
  <c r="C19" i="99"/>
  <c r="A249" i="10"/>
  <c r="I234" i="10"/>
  <c r="F235" i="10"/>
  <c r="B20" i="99" s="1"/>
  <c r="F19" i="99" l="1"/>
  <c r="H19" i="99" s="1"/>
  <c r="D20" i="99"/>
  <c r="E20" i="99"/>
  <c r="C20" i="99"/>
  <c r="A250" i="10"/>
  <c r="I235" i="10"/>
  <c r="F236" i="10"/>
  <c r="B21" i="99" s="1"/>
  <c r="D21" i="99" l="1"/>
  <c r="C21" i="99"/>
  <c r="E21" i="99"/>
  <c r="F20" i="99"/>
  <c r="H20" i="99" s="1"/>
  <c r="A251" i="10"/>
  <c r="I236" i="10"/>
  <c r="F237" i="10"/>
  <c r="B22" i="99" s="1"/>
  <c r="F21" i="99" l="1"/>
  <c r="H21" i="99" s="1"/>
  <c r="D22" i="99"/>
  <c r="E22" i="99"/>
  <c r="C22" i="99"/>
  <c r="A252" i="10"/>
  <c r="I237" i="10"/>
  <c r="F238" i="10"/>
  <c r="B23" i="99" s="1"/>
  <c r="F22" i="99" l="1"/>
  <c r="H22" i="99" s="1"/>
  <c r="D23" i="99"/>
  <c r="C23" i="99"/>
  <c r="E23" i="99"/>
  <c r="A253" i="10"/>
  <c r="I238" i="10"/>
  <c r="F239" i="10"/>
  <c r="B24" i="99" s="1"/>
  <c r="F23" i="99" l="1"/>
  <c r="H23" i="99" s="1"/>
  <c r="E24" i="99"/>
  <c r="D24" i="99"/>
  <c r="C24" i="99"/>
  <c r="A254" i="10"/>
  <c r="I239" i="10"/>
  <c r="F240" i="10"/>
  <c r="B25" i="99" s="1"/>
  <c r="F24" i="99" l="1"/>
  <c r="H24" i="99" s="1"/>
  <c r="E25" i="99"/>
  <c r="D25" i="99"/>
  <c r="C25" i="99"/>
  <c r="A255" i="10"/>
  <c r="I240" i="10"/>
  <c r="F241" i="10"/>
  <c r="B26" i="99" s="1"/>
  <c r="F25" i="99" l="1"/>
  <c r="H25" i="99" s="1"/>
  <c r="D26" i="99"/>
  <c r="E26" i="99"/>
  <c r="C26" i="99"/>
  <c r="A256" i="10"/>
  <c r="I241" i="10"/>
  <c r="F242" i="10"/>
  <c r="B27" i="99" s="1"/>
  <c r="F26" i="99" l="1"/>
  <c r="H26" i="99" s="1"/>
  <c r="E27" i="99"/>
  <c r="D27" i="99"/>
  <c r="C27" i="99"/>
  <c r="A257" i="10"/>
  <c r="I242" i="10"/>
  <c r="F243" i="10"/>
  <c r="B28" i="99" s="1"/>
  <c r="F27" i="99" l="1"/>
  <c r="H27" i="99" s="1"/>
  <c r="D28" i="99"/>
  <c r="E28" i="99"/>
  <c r="C28" i="99"/>
  <c r="A258" i="10"/>
  <c r="I243" i="10"/>
  <c r="F244" i="10"/>
  <c r="B29" i="99" s="1"/>
  <c r="F28" i="99" l="1"/>
  <c r="H28" i="99" s="1"/>
  <c r="D29" i="99"/>
  <c r="C29" i="99"/>
  <c r="E29" i="99"/>
  <c r="A259" i="10"/>
  <c r="I244" i="10"/>
  <c r="F245" i="10"/>
  <c r="B30" i="99" s="1"/>
  <c r="F29" i="99" l="1"/>
  <c r="H29" i="99" s="1"/>
  <c r="D30" i="99"/>
  <c r="E30" i="99"/>
  <c r="C30" i="99"/>
  <c r="A260" i="10"/>
  <c r="I245" i="10"/>
  <c r="F246" i="10"/>
  <c r="B31" i="99" s="1"/>
  <c r="F30" i="99" l="1"/>
  <c r="H30" i="99" s="1"/>
  <c r="D31" i="99"/>
  <c r="C31" i="99"/>
  <c r="E31" i="99"/>
  <c r="A261" i="10"/>
  <c r="I246" i="10"/>
  <c r="F247" i="10"/>
  <c r="B1" i="96" s="1"/>
  <c r="F31" i="99" l="1"/>
  <c r="H31" i="99" s="1"/>
  <c r="C1" i="96"/>
  <c r="E1" i="96"/>
  <c r="D1" i="96"/>
  <c r="A262" i="10"/>
  <c r="I247" i="10"/>
  <c r="F248" i="10"/>
  <c r="B2" i="96" s="1"/>
  <c r="F1" i="96" l="1"/>
  <c r="H1" i="96" s="1"/>
  <c r="C2" i="96"/>
  <c r="E2" i="96"/>
  <c r="D2" i="96"/>
  <c r="A263" i="10"/>
  <c r="I248" i="10"/>
  <c r="F249" i="10"/>
  <c r="B3" i="96" s="1"/>
  <c r="F2" i="96" l="1"/>
  <c r="H2" i="96" s="1"/>
  <c r="C3" i="96"/>
  <c r="E3" i="96"/>
  <c r="D3" i="96"/>
  <c r="A264" i="10"/>
  <c r="I249" i="10"/>
  <c r="F250" i="10"/>
  <c r="B4" i="96" s="1"/>
  <c r="F3" i="96" l="1"/>
  <c r="H3" i="96" s="1"/>
  <c r="E4" i="96"/>
  <c r="D4" i="96"/>
  <c r="C4" i="96"/>
  <c r="A265" i="10"/>
  <c r="I250" i="10"/>
  <c r="F251" i="10"/>
  <c r="B5" i="96" s="1"/>
  <c r="F4" i="96" l="1"/>
  <c r="H4" i="96" s="1"/>
  <c r="D5" i="96"/>
  <c r="C5" i="96"/>
  <c r="E5" i="96"/>
  <c r="A266" i="10"/>
  <c r="I251" i="10"/>
  <c r="F252" i="10"/>
  <c r="B6" i="96" s="1"/>
  <c r="F5" i="96" l="1"/>
  <c r="H5" i="96" s="1"/>
  <c r="C6" i="96"/>
  <c r="E6" i="96"/>
  <c r="D6" i="96"/>
  <c r="A267" i="10"/>
  <c r="I252" i="10"/>
  <c r="F253" i="10"/>
  <c r="B7" i="96" s="1"/>
  <c r="F6" i="96" l="1"/>
  <c r="H6" i="96" s="1"/>
  <c r="C7" i="96"/>
  <c r="D7" i="96"/>
  <c r="E7" i="96"/>
  <c r="A268" i="10"/>
  <c r="I253" i="10"/>
  <c r="F254" i="10"/>
  <c r="B8" i="96" s="1"/>
  <c r="F7" i="96" l="1"/>
  <c r="H7" i="96" s="1"/>
  <c r="E8" i="96"/>
  <c r="D8" i="96"/>
  <c r="C8" i="96"/>
  <c r="A269" i="10"/>
  <c r="I254" i="10"/>
  <c r="F255" i="10"/>
  <c r="B9" i="96" s="1"/>
  <c r="F8" i="96" l="1"/>
  <c r="H8" i="96" s="1"/>
  <c r="C9" i="96"/>
  <c r="E9" i="96"/>
  <c r="D9" i="96"/>
  <c r="A270" i="10"/>
  <c r="I255" i="10"/>
  <c r="F256" i="10"/>
  <c r="B10" i="96" s="1"/>
  <c r="C10" i="96" l="1"/>
  <c r="E10" i="96"/>
  <c r="D10" i="96"/>
  <c r="F9" i="96"/>
  <c r="H9" i="96" s="1"/>
  <c r="A271" i="10"/>
  <c r="I256" i="10"/>
  <c r="F257" i="10"/>
  <c r="B11" i="96" s="1"/>
  <c r="F10" i="96" l="1"/>
  <c r="H10" i="96" s="1"/>
  <c r="C11" i="96"/>
  <c r="E11" i="96"/>
  <c r="D11" i="96"/>
  <c r="A272" i="10"/>
  <c r="I257" i="10"/>
  <c r="F258" i="10"/>
  <c r="B12" i="96" s="1"/>
  <c r="C12" i="96" l="1"/>
  <c r="E12" i="96"/>
  <c r="D12" i="96"/>
  <c r="F11" i="96"/>
  <c r="H11" i="96" s="1"/>
  <c r="A273" i="10"/>
  <c r="I258" i="10"/>
  <c r="F259" i="10"/>
  <c r="B13" i="96" s="1"/>
  <c r="E13" i="96" l="1"/>
  <c r="D13" i="96"/>
  <c r="C13" i="96"/>
  <c r="F12" i="96"/>
  <c r="H12" i="96" s="1"/>
  <c r="A274" i="10"/>
  <c r="I259" i="10"/>
  <c r="F260" i="10"/>
  <c r="B14" i="96" s="1"/>
  <c r="F13" i="96" l="1"/>
  <c r="H13" i="96" s="1"/>
  <c r="C14" i="96"/>
  <c r="E14" i="96"/>
  <c r="D14" i="96"/>
  <c r="A275" i="10"/>
  <c r="I260" i="10"/>
  <c r="F261" i="10"/>
  <c r="B15" i="96" s="1"/>
  <c r="F14" i="96" l="1"/>
  <c r="H14" i="96" s="1"/>
  <c r="C15" i="96"/>
  <c r="D15" i="96"/>
  <c r="E15" i="96"/>
  <c r="A276" i="10"/>
  <c r="I261" i="10"/>
  <c r="F262" i="10"/>
  <c r="B16" i="96" s="1"/>
  <c r="C16" i="96" l="1"/>
  <c r="E16" i="96"/>
  <c r="D16" i="96"/>
  <c r="F15" i="96"/>
  <c r="H15" i="96" s="1"/>
  <c r="A277" i="10"/>
  <c r="I262" i="10"/>
  <c r="F263" i="10"/>
  <c r="B17" i="96" s="1"/>
  <c r="E17" i="96" l="1"/>
  <c r="D17" i="96"/>
  <c r="C17" i="96"/>
  <c r="F16" i="96"/>
  <c r="H16" i="96" s="1"/>
  <c r="A278" i="10"/>
  <c r="I263" i="10"/>
  <c r="F264" i="10"/>
  <c r="B18" i="96" s="1"/>
  <c r="F17" i="96" l="1"/>
  <c r="H17" i="96" s="1"/>
  <c r="C18" i="96"/>
  <c r="E18" i="96"/>
  <c r="D18" i="96"/>
  <c r="A279" i="10"/>
  <c r="I264" i="10"/>
  <c r="F265" i="10"/>
  <c r="B19" i="96" s="1"/>
  <c r="C19" i="96" l="1"/>
  <c r="E19" i="96"/>
  <c r="D19" i="96"/>
  <c r="F18" i="96"/>
  <c r="H18" i="96" s="1"/>
  <c r="A280" i="10"/>
  <c r="I265" i="10"/>
  <c r="F266" i="10"/>
  <c r="B20" i="96" s="1"/>
  <c r="F19" i="96" l="1"/>
  <c r="H19" i="96" s="1"/>
  <c r="E20" i="96"/>
  <c r="C20" i="96"/>
  <c r="D20" i="96"/>
  <c r="A281" i="10"/>
  <c r="I266" i="10"/>
  <c r="F267" i="10"/>
  <c r="B21" i="96" s="1"/>
  <c r="F20" i="96" l="1"/>
  <c r="H20" i="96" s="1"/>
  <c r="E21" i="96"/>
  <c r="D21" i="96"/>
  <c r="C21" i="96"/>
  <c r="A282" i="10"/>
  <c r="I267" i="10"/>
  <c r="F268" i="10"/>
  <c r="B22" i="96" s="1"/>
  <c r="F21" i="96" l="1"/>
  <c r="H21" i="96" s="1"/>
  <c r="E22" i="96"/>
  <c r="D22" i="96"/>
  <c r="C22" i="96"/>
  <c r="A283" i="10"/>
  <c r="I268" i="10"/>
  <c r="F269" i="10"/>
  <c r="B23" i="96" s="1"/>
  <c r="F22" i="96" l="1"/>
  <c r="H22" i="96" s="1"/>
  <c r="E23" i="96"/>
  <c r="D23" i="96"/>
  <c r="C23" i="96"/>
  <c r="A284" i="10"/>
  <c r="I269" i="10"/>
  <c r="F270" i="10"/>
  <c r="B24" i="96" s="1"/>
  <c r="F23" i="96" l="1"/>
  <c r="H23" i="96" s="1"/>
  <c r="E24" i="96"/>
  <c r="D24" i="96"/>
  <c r="C24" i="96"/>
  <c r="A285" i="10"/>
  <c r="I270" i="10"/>
  <c r="F271" i="10"/>
  <c r="B25" i="96" s="1"/>
  <c r="F24" i="96" l="1"/>
  <c r="H24" i="96" s="1"/>
  <c r="E25" i="96"/>
  <c r="D25" i="96"/>
  <c r="C25" i="96"/>
  <c r="A286" i="10"/>
  <c r="I271" i="10"/>
  <c r="F272" i="10"/>
  <c r="B26" i="96" s="1"/>
  <c r="F25" i="96" l="1"/>
  <c r="H25" i="96" s="1"/>
  <c r="E26" i="96"/>
  <c r="D26" i="96"/>
  <c r="C26" i="96"/>
  <c r="A287" i="10"/>
  <c r="I272" i="10"/>
  <c r="F273" i="10"/>
  <c r="B27" i="96" s="1"/>
  <c r="F26" i="96" l="1"/>
  <c r="H26" i="96" s="1"/>
  <c r="E27" i="96"/>
  <c r="D27" i="96"/>
  <c r="C27" i="96"/>
  <c r="A288" i="10"/>
  <c r="I273" i="10"/>
  <c r="F274" i="10"/>
  <c r="B28" i="96" s="1"/>
  <c r="F27" i="96" l="1"/>
  <c r="H27" i="96" s="1"/>
  <c r="E28" i="96"/>
  <c r="D28" i="96"/>
  <c r="C28" i="96"/>
  <c r="A289" i="10"/>
  <c r="I274" i="10"/>
  <c r="F275" i="10"/>
  <c r="B29" i="96" s="1"/>
  <c r="F28" i="96" l="1"/>
  <c r="H28" i="96" s="1"/>
  <c r="E29" i="96"/>
  <c r="D29" i="96"/>
  <c r="C29" i="96"/>
  <c r="A290" i="10"/>
  <c r="I275" i="10"/>
  <c r="F276" i="10"/>
  <c r="B30" i="96" s="1"/>
  <c r="F29" i="96" l="1"/>
  <c r="H29" i="96" s="1"/>
  <c r="E30" i="96"/>
  <c r="D30" i="96"/>
  <c r="C30" i="96"/>
  <c r="A291" i="10"/>
  <c r="I276" i="10"/>
  <c r="F277" i="10"/>
  <c r="B1" i="97" s="1"/>
  <c r="F30" i="96" l="1"/>
  <c r="H30" i="96" s="1"/>
  <c r="E1" i="97"/>
  <c r="D1" i="97"/>
  <c r="C1" i="97"/>
  <c r="A292" i="10"/>
  <c r="I277" i="10"/>
  <c r="F278" i="10"/>
  <c r="F1" i="97" l="1"/>
  <c r="H1" i="97" s="1"/>
  <c r="A293" i="10"/>
  <c r="I278" i="10"/>
  <c r="F279" i="10"/>
  <c r="A294" i="10" l="1"/>
  <c r="I279" i="10"/>
  <c r="F280" i="10"/>
  <c r="A295" i="10" l="1"/>
  <c r="I280" i="10"/>
  <c r="F281" i="10"/>
  <c r="A296" i="10" l="1"/>
  <c r="I281" i="10"/>
  <c r="F282" i="10"/>
  <c r="A297" i="10" l="1"/>
  <c r="I282" i="10"/>
  <c r="F283" i="10"/>
  <c r="A298" i="10" l="1"/>
  <c r="I283" i="10"/>
  <c r="F284" i="10"/>
  <c r="A299" i="10" l="1"/>
  <c r="I284" i="10"/>
  <c r="F285" i="10"/>
  <c r="A300" i="10" l="1"/>
  <c r="I285" i="10"/>
  <c r="F286" i="10"/>
  <c r="A301" i="10" l="1"/>
  <c r="I286" i="10"/>
  <c r="F287" i="10"/>
  <c r="A302" i="10" l="1"/>
  <c r="I287" i="10"/>
  <c r="F288" i="10"/>
  <c r="A303" i="10" l="1"/>
  <c r="I288" i="10"/>
  <c r="F289" i="10"/>
  <c r="A304" i="10" l="1"/>
  <c r="I289" i="10"/>
  <c r="F290" i="10"/>
  <c r="A305" i="10" l="1"/>
  <c r="I290" i="10"/>
  <c r="F291" i="10"/>
  <c r="A306" i="10" l="1"/>
  <c r="I291" i="10"/>
  <c r="F292" i="10"/>
  <c r="A307" i="10" l="1"/>
  <c r="I292" i="10"/>
  <c r="F293" i="10"/>
  <c r="A308" i="10" l="1"/>
  <c r="I293" i="10"/>
  <c r="F294" i="10"/>
  <c r="A309" i="10" l="1"/>
  <c r="I294" i="10"/>
  <c r="F295" i="10"/>
  <c r="A310" i="10" l="1"/>
  <c r="I295" i="10"/>
  <c r="F296" i="10"/>
  <c r="A311" i="10" l="1"/>
  <c r="I296" i="10"/>
  <c r="F297" i="10"/>
  <c r="A312" i="10" l="1"/>
  <c r="I297" i="10"/>
  <c r="F298" i="10"/>
  <c r="A313" i="10" l="1"/>
  <c r="I298" i="10"/>
  <c r="F299" i="10"/>
  <c r="A314" i="10" l="1"/>
  <c r="I299" i="10"/>
  <c r="F300" i="10"/>
  <c r="A315" i="10" l="1"/>
  <c r="I300" i="10"/>
  <c r="F301" i="10"/>
  <c r="A316" i="10" l="1"/>
  <c r="I301" i="10"/>
  <c r="F302" i="10"/>
  <c r="A317" i="10" l="1"/>
  <c r="I302" i="10"/>
  <c r="F303" i="10"/>
  <c r="A318" i="10" l="1"/>
  <c r="I303" i="10"/>
  <c r="F304" i="10"/>
  <c r="A319" i="10" l="1"/>
  <c r="I304" i="10"/>
  <c r="F305" i="10"/>
  <c r="A320" i="10" l="1"/>
  <c r="I305" i="10"/>
  <c r="F306" i="10"/>
  <c r="A321" i="10" l="1"/>
  <c r="I306" i="10"/>
  <c r="F307" i="10"/>
  <c r="A322" i="10" l="1"/>
  <c r="I307" i="10"/>
  <c r="F308" i="10"/>
  <c r="B1" i="98" s="1"/>
  <c r="E1" i="98" l="1"/>
  <c r="D1" i="98"/>
  <c r="C1" i="98"/>
  <c r="A323" i="10"/>
  <c r="I308" i="10"/>
  <c r="F309" i="10"/>
  <c r="B2" i="98" s="1"/>
  <c r="F1" i="98" l="1"/>
  <c r="H1" i="98" s="1"/>
  <c r="E2" i="98"/>
  <c r="D2" i="98"/>
  <c r="C2" i="98"/>
  <c r="A324" i="10"/>
  <c r="I309" i="10"/>
  <c r="F310" i="10"/>
  <c r="B3" i="98" s="1"/>
  <c r="F2" i="98" l="1"/>
  <c r="H2" i="98" s="1"/>
  <c r="E3" i="98"/>
  <c r="D3" i="98"/>
  <c r="C3" i="98"/>
  <c r="A325" i="10"/>
  <c r="I310" i="10"/>
  <c r="F311" i="10"/>
  <c r="B4" i="98" s="1"/>
  <c r="F3" i="98" l="1"/>
  <c r="H3" i="98" s="1"/>
  <c r="E4" i="98"/>
  <c r="D4" i="98"/>
  <c r="C4" i="98"/>
  <c r="A326" i="10"/>
  <c r="I311" i="10"/>
  <c r="F312" i="10"/>
  <c r="B5" i="98" s="1"/>
  <c r="F4" i="98" l="1"/>
  <c r="H4" i="98" s="1"/>
  <c r="E5" i="98"/>
  <c r="C5" i="98"/>
  <c r="D5" i="98"/>
  <c r="A327" i="10"/>
  <c r="I312" i="10"/>
  <c r="F313" i="10"/>
  <c r="B6" i="98" s="1"/>
  <c r="F5" i="98" l="1"/>
  <c r="H5" i="98" s="1"/>
  <c r="E6" i="98"/>
  <c r="C6" i="98"/>
  <c r="D6" i="98"/>
  <c r="A328" i="10"/>
  <c r="I313" i="10"/>
  <c r="F314" i="10"/>
  <c r="B7" i="98" s="1"/>
  <c r="F6" i="98" l="1"/>
  <c r="H6" i="98" s="1"/>
  <c r="E7" i="98"/>
  <c r="D7" i="98"/>
  <c r="C7" i="98"/>
  <c r="A329" i="10"/>
  <c r="I314" i="10"/>
  <c r="F315" i="10"/>
  <c r="B8" i="98" s="1"/>
  <c r="F7" i="98" l="1"/>
  <c r="H7" i="98" s="1"/>
  <c r="E8" i="98"/>
  <c r="D8" i="98"/>
  <c r="C8" i="98"/>
  <c r="A330" i="10"/>
  <c r="I315" i="10"/>
  <c r="F316" i="10"/>
  <c r="B9" i="98" s="1"/>
  <c r="F8" i="98" l="1"/>
  <c r="H8" i="98" s="1"/>
  <c r="E9" i="98"/>
  <c r="D9" i="98"/>
  <c r="C9" i="98"/>
  <c r="A331" i="10"/>
  <c r="I316" i="10"/>
  <c r="F317" i="10"/>
  <c r="B10" i="98" s="1"/>
  <c r="F9" i="98" l="1"/>
  <c r="H9" i="98" s="1"/>
  <c r="E10" i="98"/>
  <c r="D10" i="98"/>
  <c r="C10" i="98"/>
  <c r="A332" i="10"/>
  <c r="I317" i="10"/>
  <c r="F318" i="10"/>
  <c r="B11" i="98" s="1"/>
  <c r="F10" i="98" l="1"/>
  <c r="H10" i="98" s="1"/>
  <c r="E11" i="98"/>
  <c r="D11" i="98"/>
  <c r="C11" i="98"/>
  <c r="A333" i="10"/>
  <c r="I318" i="10"/>
  <c r="F319" i="10"/>
  <c r="B12" i="98" s="1"/>
  <c r="F11" i="98" l="1"/>
  <c r="H11" i="98" s="1"/>
  <c r="E12" i="98"/>
  <c r="D12" i="98"/>
  <c r="C12" i="98"/>
  <c r="A334" i="10"/>
  <c r="I319" i="10"/>
  <c r="F320" i="10"/>
  <c r="B13" i="98" s="1"/>
  <c r="F12" i="98" l="1"/>
  <c r="H12" i="98" s="1"/>
  <c r="E13" i="98"/>
  <c r="C13" i="98"/>
  <c r="D13" i="98"/>
  <c r="A335" i="10"/>
  <c r="I320" i="10"/>
  <c r="F321" i="10"/>
  <c r="B14" i="98" s="1"/>
  <c r="F13" i="98" l="1"/>
  <c r="H13" i="98" s="1"/>
  <c r="E14" i="98"/>
  <c r="C14" i="98"/>
  <c r="D14" i="98"/>
  <c r="A336" i="10"/>
  <c r="I321" i="10"/>
  <c r="F322" i="10"/>
  <c r="B15" i="98" s="1"/>
  <c r="F14" i="98" l="1"/>
  <c r="H14" i="98" s="1"/>
  <c r="E15" i="98"/>
  <c r="D15" i="98"/>
  <c r="C15" i="98"/>
  <c r="A337" i="10"/>
  <c r="I322" i="10"/>
  <c r="F323" i="10"/>
  <c r="B16" i="98" s="1"/>
  <c r="F15" i="98" l="1"/>
  <c r="H15" i="98" s="1"/>
  <c r="E16" i="98"/>
  <c r="D16" i="98"/>
  <c r="C16" i="98"/>
  <c r="A338" i="10"/>
  <c r="I323" i="10"/>
  <c r="F324" i="10"/>
  <c r="B17" i="98" s="1"/>
  <c r="F16" i="98" l="1"/>
  <c r="H16" i="98" s="1"/>
  <c r="E17" i="98"/>
  <c r="D17" i="98"/>
  <c r="C17" i="98"/>
  <c r="A339" i="10"/>
  <c r="I324" i="10"/>
  <c r="F325" i="10"/>
  <c r="B18" i="98" s="1"/>
  <c r="F17" i="98" l="1"/>
  <c r="H17" i="98" s="1"/>
  <c r="E18" i="98"/>
  <c r="D18" i="98"/>
  <c r="C18" i="98"/>
  <c r="A340" i="10"/>
  <c r="I325" i="10"/>
  <c r="F326" i="10"/>
  <c r="B19" i="98" s="1"/>
  <c r="F18" i="98" l="1"/>
  <c r="H18" i="98" s="1"/>
  <c r="E19" i="98"/>
  <c r="D19" i="98"/>
  <c r="C19" i="98"/>
  <c r="A341" i="10"/>
  <c r="I326" i="10"/>
  <c r="F327" i="10"/>
  <c r="B20" i="98" s="1"/>
  <c r="F19" i="98" l="1"/>
  <c r="H19" i="98" s="1"/>
  <c r="E20" i="98"/>
  <c r="D20" i="98"/>
  <c r="C20" i="98"/>
  <c r="A342" i="10"/>
  <c r="I327" i="10"/>
  <c r="F328" i="10"/>
  <c r="B21" i="98" s="1"/>
  <c r="F20" i="98" l="1"/>
  <c r="H20" i="98" s="1"/>
  <c r="E21" i="98"/>
  <c r="C21" i="98"/>
  <c r="D21" i="98"/>
  <c r="A343" i="10"/>
  <c r="I328" i="10"/>
  <c r="F329" i="10"/>
  <c r="B22" i="98" s="1"/>
  <c r="E22" i="98" l="1"/>
  <c r="C22" i="98"/>
  <c r="D22" i="98"/>
  <c r="F21" i="98"/>
  <c r="H21" i="98" s="1"/>
  <c r="A344" i="10"/>
  <c r="I329" i="10"/>
  <c r="F330" i="10"/>
  <c r="B23" i="98" s="1"/>
  <c r="E23" i="98" l="1"/>
  <c r="D23" i="98"/>
  <c r="C23" i="98"/>
  <c r="F22" i="98"/>
  <c r="H22" i="98" s="1"/>
  <c r="A345" i="10"/>
  <c r="I330" i="10"/>
  <c r="F331" i="10"/>
  <c r="B24" i="98" s="1"/>
  <c r="E24" i="98" l="1"/>
  <c r="D24" i="98"/>
  <c r="C24" i="98"/>
  <c r="F23" i="98"/>
  <c r="H23" i="98" s="1"/>
  <c r="A346" i="10"/>
  <c r="I331" i="10"/>
  <c r="F332" i="10"/>
  <c r="B25" i="98" s="1"/>
  <c r="F24" i="98" l="1"/>
  <c r="H24" i="98" s="1"/>
  <c r="E25" i="98"/>
  <c r="D25" i="98"/>
  <c r="C25" i="98"/>
  <c r="A347" i="10"/>
  <c r="I332" i="10"/>
  <c r="F333" i="10"/>
  <c r="B26" i="98" s="1"/>
  <c r="F25" i="98" l="1"/>
  <c r="H25" i="98" s="1"/>
  <c r="E26" i="98"/>
  <c r="D26" i="98"/>
  <c r="C26" i="98"/>
  <c r="A348" i="10"/>
  <c r="I333" i="10"/>
  <c r="F334" i="10"/>
  <c r="B27" i="98" s="1"/>
  <c r="F26" i="98" l="1"/>
  <c r="H26" i="98" s="1"/>
  <c r="E27" i="98"/>
  <c r="D27" i="98"/>
  <c r="C27" i="98"/>
  <c r="A349" i="10"/>
  <c r="I334" i="10"/>
  <c r="F335" i="10"/>
  <c r="B28" i="98" s="1"/>
  <c r="F27" i="98" l="1"/>
  <c r="H27" i="98" s="1"/>
  <c r="E28" i="98"/>
  <c r="D28" i="98"/>
  <c r="C28" i="98"/>
  <c r="A350" i="10"/>
  <c r="I335" i="10"/>
  <c r="F336" i="10"/>
  <c r="B29" i="98" s="1"/>
  <c r="F28" i="98" l="1"/>
  <c r="H28" i="98" s="1"/>
  <c r="E29" i="98"/>
  <c r="C29" i="98"/>
  <c r="D29" i="98"/>
  <c r="A351" i="10"/>
  <c r="I336" i="10"/>
  <c r="F337" i="10"/>
  <c r="B30" i="98" s="1"/>
  <c r="F29" i="98" l="1"/>
  <c r="H29" i="98" s="1"/>
  <c r="E30" i="98"/>
  <c r="C30" i="98"/>
  <c r="D30" i="98"/>
  <c r="A352" i="10"/>
  <c r="I337" i="10"/>
  <c r="F338" i="10"/>
  <c r="B1" i="95" s="1"/>
  <c r="F30" i="98" l="1"/>
  <c r="H30" i="98" s="1"/>
  <c r="C1" i="95"/>
  <c r="E1" i="95"/>
  <c r="D1" i="95"/>
  <c r="A353" i="10"/>
  <c r="I338" i="10"/>
  <c r="F339" i="10"/>
  <c r="B2" i="95" s="1"/>
  <c r="C2" i="95" l="1"/>
  <c r="E2" i="95"/>
  <c r="D2" i="95"/>
  <c r="F1" i="95"/>
  <c r="H1" i="95" s="1"/>
  <c r="A354" i="10"/>
  <c r="I339" i="10"/>
  <c r="F340" i="10"/>
  <c r="B3" i="95" s="1"/>
  <c r="F2" i="95" l="1"/>
  <c r="H2" i="95" s="1"/>
  <c r="C3" i="95"/>
  <c r="E3" i="95"/>
  <c r="D3" i="95"/>
  <c r="A355" i="10"/>
  <c r="I340" i="10"/>
  <c r="F341" i="10"/>
  <c r="B4" i="95" s="1"/>
  <c r="C4" i="95" l="1"/>
  <c r="E4" i="95"/>
  <c r="D4" i="95"/>
  <c r="F3" i="95"/>
  <c r="H3" i="95" s="1"/>
  <c r="A356" i="10"/>
  <c r="I341" i="10"/>
  <c r="F342" i="10"/>
  <c r="B5" i="95" s="1"/>
  <c r="F4" i="95" l="1"/>
  <c r="H4" i="95" s="1"/>
  <c r="C5" i="95"/>
  <c r="E5" i="95"/>
  <c r="D5" i="95"/>
  <c r="A357" i="10"/>
  <c r="I342" i="10"/>
  <c r="F343" i="10"/>
  <c r="B6" i="95" s="1"/>
  <c r="F5" i="95" l="1"/>
  <c r="H5" i="95" s="1"/>
  <c r="C6" i="95"/>
  <c r="E6" i="95"/>
  <c r="D6" i="95"/>
  <c r="A358" i="10"/>
  <c r="I343" i="10"/>
  <c r="F344" i="10"/>
  <c r="B7" i="95" s="1"/>
  <c r="F6" i="95" l="1"/>
  <c r="H6" i="95" s="1"/>
  <c r="C7" i="95"/>
  <c r="E7" i="95"/>
  <c r="D7" i="95"/>
  <c r="A359" i="10"/>
  <c r="I344" i="10"/>
  <c r="F345" i="10"/>
  <c r="B8" i="95" s="1"/>
  <c r="C8" i="95" l="1"/>
  <c r="E8" i="95"/>
  <c r="D8" i="95"/>
  <c r="F7" i="95"/>
  <c r="H7" i="95" s="1"/>
  <c r="A360" i="10"/>
  <c r="I345" i="10"/>
  <c r="F346" i="10"/>
  <c r="B9" i="95" s="1"/>
  <c r="D9" i="95" l="1"/>
  <c r="C9" i="95"/>
  <c r="E9" i="95"/>
  <c r="F8" i="95"/>
  <c r="H8" i="95" s="1"/>
  <c r="A361" i="10"/>
  <c r="I346" i="10"/>
  <c r="F347" i="10"/>
  <c r="B10" i="95" s="1"/>
  <c r="F9" i="95" l="1"/>
  <c r="H9" i="95" s="1"/>
  <c r="C10" i="95"/>
  <c r="E10" i="95"/>
  <c r="D10" i="95"/>
  <c r="A362" i="10"/>
  <c r="I347" i="10"/>
  <c r="F348" i="10"/>
  <c r="B11" i="95" s="1"/>
  <c r="F10" i="95" l="1"/>
  <c r="H10" i="95" s="1"/>
  <c r="D11" i="95"/>
  <c r="C11" i="95"/>
  <c r="E11" i="95"/>
  <c r="A363" i="10"/>
  <c r="I348" i="10"/>
  <c r="F349" i="10"/>
  <c r="B12" i="95" s="1"/>
  <c r="F11" i="95" l="1"/>
  <c r="H11" i="95" s="1"/>
  <c r="C12" i="95"/>
  <c r="E12" i="95"/>
  <c r="D12" i="95"/>
  <c r="A364" i="10"/>
  <c r="I349" i="10"/>
  <c r="F350" i="10"/>
  <c r="B13" i="95" s="1"/>
  <c r="F12" i="95" l="1"/>
  <c r="H12" i="95" s="1"/>
  <c r="E13" i="95"/>
  <c r="D13" i="95"/>
  <c r="C13" i="95"/>
  <c r="A365" i="10"/>
  <c r="I350" i="10"/>
  <c r="F351" i="10"/>
  <c r="B14" i="95" s="1"/>
  <c r="F13" i="95" l="1"/>
  <c r="H13" i="95" s="1"/>
  <c r="C14" i="95"/>
  <c r="D14" i="95"/>
  <c r="E14" i="95"/>
  <c r="A366" i="10"/>
  <c r="I351" i="10"/>
  <c r="F352" i="10"/>
  <c r="B15" i="95" s="1"/>
  <c r="E15" i="95" l="1"/>
  <c r="D15" i="95"/>
  <c r="C15" i="95"/>
  <c r="F14" i="95"/>
  <c r="H14" i="95" s="1"/>
  <c r="A367" i="10"/>
  <c r="I352" i="10"/>
  <c r="F353" i="10"/>
  <c r="B16" i="95" s="1"/>
  <c r="F15" i="95" l="1"/>
  <c r="H15" i="95" s="1"/>
  <c r="C16" i="95"/>
  <c r="E16" i="95"/>
  <c r="D16" i="95"/>
  <c r="A368" i="10"/>
  <c r="I353" i="10"/>
  <c r="F354" i="10"/>
  <c r="B17" i="95" s="1"/>
  <c r="F16" i="95" l="1"/>
  <c r="H16" i="95" s="1"/>
  <c r="E17" i="95"/>
  <c r="D17" i="95"/>
  <c r="C17" i="95"/>
  <c r="A8" i="11"/>
  <c r="A7" i="11"/>
  <c r="J8" i="11"/>
  <c r="A9" i="11"/>
  <c r="L9" i="11"/>
  <c r="J7" i="11"/>
  <c r="B8" i="11"/>
  <c r="L7" i="11"/>
  <c r="F8" i="11"/>
  <c r="D9" i="11"/>
  <c r="H7" i="11"/>
  <c r="K7" i="11"/>
  <c r="H8" i="11"/>
  <c r="G9" i="11"/>
  <c r="I8" i="11"/>
  <c r="D8" i="11"/>
  <c r="L8" i="11"/>
  <c r="I7" i="11"/>
  <c r="C7" i="11"/>
  <c r="E8" i="11"/>
  <c r="H9" i="11"/>
  <c r="D7" i="11"/>
  <c r="J9" i="11"/>
  <c r="C9" i="11"/>
  <c r="B7" i="11"/>
  <c r="K8" i="11"/>
  <c r="K9" i="11"/>
  <c r="B9" i="11"/>
  <c r="E9" i="11"/>
  <c r="C8" i="11"/>
  <c r="G8" i="11"/>
  <c r="G7" i="11"/>
  <c r="F9" i="11"/>
  <c r="E7" i="11"/>
  <c r="I9" i="11"/>
  <c r="F7" i="11"/>
  <c r="B679" i="11"/>
  <c r="D702" i="11"/>
  <c r="E694" i="11"/>
  <c r="B689" i="11"/>
  <c r="C681" i="11"/>
  <c r="E704" i="11"/>
  <c r="B699" i="11"/>
  <c r="C691" i="11"/>
  <c r="D683" i="11"/>
  <c r="F706" i="11"/>
  <c r="C701" i="11"/>
  <c r="L695" i="11"/>
  <c r="A688" i="11"/>
  <c r="B680" i="11"/>
  <c r="L705" i="11"/>
  <c r="A698" i="11"/>
  <c r="B690" i="11"/>
  <c r="K684" i="11"/>
  <c r="A708" i="11"/>
  <c r="B700" i="11"/>
  <c r="C692" i="11"/>
  <c r="L686" i="11"/>
  <c r="A679" i="11"/>
  <c r="C694" i="11"/>
  <c r="D686" i="11"/>
  <c r="G678" i="11"/>
  <c r="C704" i="11"/>
  <c r="D696" i="11"/>
  <c r="E688" i="11"/>
  <c r="B683" i="11"/>
  <c r="D706" i="11"/>
  <c r="E698" i="11"/>
  <c r="F690" i="11"/>
  <c r="C685" i="11"/>
  <c r="E708" i="11"/>
  <c r="B703" i="11"/>
  <c r="C695" i="11"/>
  <c r="L689" i="11"/>
  <c r="A682" i="11"/>
  <c r="C705" i="11"/>
  <c r="L699" i="11"/>
  <c r="A692" i="11"/>
  <c r="B684" i="11"/>
  <c r="D707" i="11"/>
  <c r="E699" i="11"/>
  <c r="B694" i="11"/>
  <c r="A695" i="11"/>
  <c r="G699" i="11"/>
  <c r="H691" i="11"/>
  <c r="I683" i="11"/>
  <c r="H678" i="11"/>
  <c r="H701" i="11"/>
  <c r="I693" i="11"/>
  <c r="F688" i="11"/>
  <c r="G680" i="11"/>
  <c r="I703" i="11"/>
  <c r="J695" i="11"/>
  <c r="G690" i="11"/>
  <c r="D685" i="11"/>
  <c r="F708" i="11"/>
  <c r="G700" i="11"/>
  <c r="D695" i="11"/>
  <c r="E687" i="11"/>
  <c r="F679" i="11"/>
  <c r="D705" i="11"/>
  <c r="E697" i="11"/>
  <c r="F689" i="11"/>
  <c r="G681" i="11"/>
  <c r="I704" i="11"/>
  <c r="F699" i="11"/>
  <c r="G683" i="11"/>
  <c r="I706" i="11"/>
  <c r="J698" i="11"/>
  <c r="G693" i="11"/>
  <c r="H685" i="11"/>
  <c r="J708" i="11"/>
  <c r="G703" i="11"/>
  <c r="H695" i="11"/>
  <c r="I687" i="11"/>
  <c r="J679" i="11"/>
  <c r="H705" i="11"/>
  <c r="I697" i="11"/>
  <c r="F692" i="11"/>
  <c r="G684" i="11"/>
  <c r="I707" i="11"/>
  <c r="F702" i="11"/>
  <c r="G694" i="11"/>
  <c r="D689" i="11"/>
  <c r="E681" i="11"/>
  <c r="G704" i="11"/>
  <c r="H696" i="11"/>
  <c r="I688" i="11"/>
  <c r="J704" i="11"/>
  <c r="K688" i="11"/>
  <c r="L680" i="11"/>
  <c r="B704" i="11"/>
  <c r="K698" i="11"/>
  <c r="L690" i="11"/>
  <c r="A683" i="11"/>
  <c r="K708" i="11"/>
  <c r="L700" i="11"/>
  <c r="A693" i="11"/>
  <c r="B685" i="11"/>
  <c r="K679" i="11"/>
  <c r="A703" i="11"/>
  <c r="J697" i="11"/>
  <c r="K689" i="11"/>
  <c r="H684" i="11"/>
  <c r="J707" i="11"/>
  <c r="K699" i="11"/>
  <c r="H694" i="11"/>
  <c r="I686" i="11"/>
  <c r="L678" i="11"/>
  <c r="L701" i="11"/>
  <c r="A694" i="11"/>
  <c r="J688" i="11"/>
  <c r="L703" i="11"/>
  <c r="A696" i="11"/>
  <c r="B688" i="11"/>
  <c r="K682" i="11"/>
  <c r="A706" i="11"/>
  <c r="B698" i="11"/>
  <c r="K692" i="11"/>
  <c r="L684" i="11"/>
  <c r="B708" i="11"/>
  <c r="C700" i="11"/>
  <c r="L694" i="11"/>
  <c r="A687" i="11"/>
  <c r="J681" i="11"/>
  <c r="L704" i="11"/>
  <c r="A697" i="11"/>
  <c r="J691" i="11"/>
  <c r="K683" i="11"/>
  <c r="A707" i="11"/>
  <c r="J701" i="11"/>
  <c r="K693" i="11"/>
  <c r="L685" i="11"/>
  <c r="C678" i="11"/>
  <c r="K703" i="11"/>
  <c r="F683" i="11"/>
  <c r="E678" i="11"/>
  <c r="E701" i="11"/>
  <c r="F693" i="11"/>
  <c r="C688" i="11"/>
  <c r="D680" i="11"/>
  <c r="F703" i="11"/>
  <c r="C698" i="11"/>
  <c r="D690" i="11"/>
  <c r="E682" i="11"/>
  <c r="G705" i="11"/>
  <c r="D700" i="11"/>
  <c r="E692" i="11"/>
  <c r="B687" i="11"/>
  <c r="C679" i="11"/>
  <c r="E702" i="11"/>
  <c r="B697" i="11"/>
  <c r="C689" i="11"/>
  <c r="L683" i="11"/>
  <c r="B707" i="11"/>
  <c r="C699" i="11"/>
  <c r="D691" i="11"/>
  <c r="E683" i="11"/>
  <c r="D678" i="11"/>
  <c r="D693" i="11"/>
  <c r="E685" i="11"/>
  <c r="G708" i="11"/>
  <c r="D703" i="11"/>
  <c r="E695" i="11"/>
  <c r="F687" i="11"/>
  <c r="C682" i="11"/>
  <c r="E705" i="11"/>
  <c r="F697" i="11"/>
  <c r="G689" i="11"/>
  <c r="D684" i="11"/>
  <c r="F707" i="11"/>
  <c r="C702" i="11"/>
  <c r="D694" i="11"/>
  <c r="E686" i="11"/>
  <c r="B681" i="11"/>
  <c r="D704" i="11"/>
  <c r="E696" i="11"/>
  <c r="B691" i="11"/>
  <c r="C683" i="11"/>
  <c r="E706" i="11"/>
  <c r="F698" i="11"/>
  <c r="C693" i="11"/>
  <c r="H698" i="11"/>
  <c r="I690" i="11"/>
  <c r="J682" i="11"/>
  <c r="H708" i="11"/>
  <c r="I700" i="11"/>
  <c r="J692" i="11"/>
  <c r="G687" i="11"/>
  <c r="H679" i="11"/>
  <c r="J702" i="11"/>
  <c r="K694" i="11"/>
  <c r="H689" i="11"/>
  <c r="I681" i="11"/>
  <c r="G707" i="11"/>
  <c r="H699" i="11"/>
  <c r="I691" i="11"/>
  <c r="F686" i="11"/>
  <c r="I678" i="11"/>
  <c r="I701" i="11"/>
  <c r="F696" i="11"/>
  <c r="G688" i="11"/>
  <c r="H680" i="11"/>
  <c r="J703" i="11"/>
  <c r="G698" i="11"/>
  <c r="H682" i="11"/>
  <c r="J705" i="11"/>
  <c r="K697" i="11"/>
  <c r="H692" i="11"/>
  <c r="I684" i="11"/>
  <c r="K707" i="11"/>
  <c r="H702" i="11"/>
  <c r="I694" i="11"/>
  <c r="J686" i="11"/>
  <c r="A678" i="11"/>
  <c r="A702" i="11"/>
  <c r="J696" i="11"/>
  <c r="G691" i="11"/>
  <c r="H683" i="11"/>
  <c r="J706" i="11"/>
  <c r="G701" i="11"/>
  <c r="H693" i="11"/>
  <c r="I685" i="11"/>
  <c r="F680" i="11"/>
  <c r="H703" i="11"/>
  <c r="I695" i="11"/>
  <c r="J687" i="11"/>
  <c r="G682" i="11"/>
  <c r="I705" i="11"/>
  <c r="L687" i="11"/>
  <c r="A680" i="11"/>
  <c r="C703" i="11"/>
  <c r="L697" i="11"/>
  <c r="A690" i="11"/>
  <c r="B682" i="11"/>
  <c r="L707" i="11"/>
  <c r="A700" i="11"/>
  <c r="B692" i="11"/>
  <c r="C684" i="11"/>
  <c r="E707" i="11"/>
  <c r="B702" i="11"/>
  <c r="K696" i="11"/>
  <c r="L688" i="11"/>
  <c r="A681" i="11"/>
  <c r="K706" i="11"/>
  <c r="L698" i="11"/>
  <c r="A691" i="11"/>
  <c r="J685" i="11"/>
  <c r="L708" i="11"/>
  <c r="A701" i="11"/>
  <c r="B693" i="11"/>
  <c r="K687" i="11"/>
  <c r="L679" i="11"/>
  <c r="B695" i="11"/>
  <c r="C687" i="11"/>
  <c r="L681" i="11"/>
  <c r="B705" i="11"/>
  <c r="C697" i="11"/>
  <c r="L691" i="11"/>
  <c r="A684" i="11"/>
  <c r="C707" i="11"/>
  <c r="D699" i="11"/>
  <c r="E691" i="11"/>
  <c r="B686" i="11"/>
  <c r="K680" i="11"/>
  <c r="A704" i="11"/>
  <c r="B696" i="11"/>
  <c r="K690" i="11"/>
  <c r="L682" i="11"/>
  <c r="B706" i="11"/>
  <c r="K700" i="11"/>
  <c r="L692" i="11"/>
  <c r="A685" i="11"/>
  <c r="C708" i="11"/>
  <c r="L702" i="11"/>
  <c r="J678" i="11"/>
  <c r="F700" i="11"/>
  <c r="G692" i="11"/>
  <c r="D687" i="11"/>
  <c r="E679" i="11"/>
  <c r="G702" i="11"/>
  <c r="D697" i="11"/>
  <c r="E689" i="11"/>
  <c r="F681" i="11"/>
  <c r="H704" i="11"/>
  <c r="I696" i="11"/>
  <c r="F691" i="11"/>
  <c r="C686" i="11"/>
  <c r="F678" i="11"/>
  <c r="F701" i="11"/>
  <c r="C696" i="11"/>
  <c r="D688" i="11"/>
  <c r="E680" i="11"/>
  <c r="C706" i="11"/>
  <c r="D698" i="11"/>
  <c r="E690" i="11"/>
  <c r="F682" i="11"/>
  <c r="D708" i="11"/>
  <c r="E700" i="11"/>
  <c r="F684" i="11"/>
  <c r="H707" i="11"/>
  <c r="I699" i="11"/>
  <c r="F694" i="11"/>
  <c r="G686" i="11"/>
  <c r="D681" i="11"/>
  <c r="F704" i="11"/>
  <c r="G696" i="11"/>
  <c r="H688" i="11"/>
  <c r="I680" i="11"/>
  <c r="G706" i="11"/>
  <c r="D701" i="11"/>
  <c r="E693" i="11"/>
  <c r="F685" i="11"/>
  <c r="C680" i="11"/>
  <c r="E703" i="11"/>
  <c r="F695" i="11"/>
  <c r="C690" i="11"/>
  <c r="D682" i="11"/>
  <c r="F705" i="11"/>
  <c r="G697" i="11"/>
  <c r="D692" i="11"/>
  <c r="E684" i="11"/>
  <c r="D679" i="11"/>
  <c r="J689" i="11"/>
  <c r="K681" i="11"/>
  <c r="A705" i="11"/>
  <c r="J699" i="11"/>
  <c r="K691" i="11"/>
  <c r="H686" i="11"/>
  <c r="K678" i="11"/>
  <c r="K701" i="11"/>
  <c r="L693" i="11"/>
  <c r="A686" i="11"/>
  <c r="J680" i="11"/>
  <c r="H706" i="11"/>
  <c r="I698" i="11"/>
  <c r="J690" i="11"/>
  <c r="G685" i="11"/>
  <c r="I708" i="11"/>
  <c r="J700" i="11"/>
  <c r="G695" i="11"/>
  <c r="H687" i="11"/>
  <c r="I679" i="11"/>
  <c r="K702" i="11"/>
  <c r="H697" i="11"/>
  <c r="I689" i="11"/>
  <c r="K704" i="11"/>
  <c r="L696" i="11"/>
  <c r="A689" i="11"/>
  <c r="J683" i="11"/>
  <c r="L706" i="11"/>
  <c r="A699" i="11"/>
  <c r="J693" i="11"/>
  <c r="K685" i="11"/>
  <c r="B678" i="11"/>
  <c r="B701" i="11"/>
  <c r="K695" i="11"/>
  <c r="H690" i="11"/>
  <c r="I682" i="11"/>
  <c r="K705" i="11"/>
  <c r="H700" i="11"/>
  <c r="I692" i="11"/>
  <c r="J684" i="11"/>
  <c r="G679" i="11"/>
  <c r="I702" i="11"/>
  <c r="J694" i="11"/>
  <c r="K686" i="11"/>
  <c r="H681" i="11"/>
  <c r="I354" i="10"/>
  <c r="F355" i="10"/>
  <c r="B18" i="95" s="1"/>
  <c r="F17" i="95" l="1"/>
  <c r="H17" i="95" s="1"/>
  <c r="C18" i="95"/>
  <c r="E18" i="95"/>
  <c r="D18" i="95"/>
  <c r="B657" i="11"/>
  <c r="A658" i="11"/>
  <c r="A661" i="11"/>
  <c r="L666" i="11"/>
  <c r="A645" i="11"/>
  <c r="B666" i="11"/>
  <c r="L645" i="11"/>
  <c r="D651" i="11"/>
  <c r="F675" i="11"/>
  <c r="B663" i="11"/>
  <c r="D649" i="11"/>
  <c r="B675" i="11"/>
  <c r="A672" i="11"/>
  <c r="L672" i="11"/>
  <c r="J648" i="11"/>
  <c r="E675" i="11"/>
  <c r="G670" i="11"/>
  <c r="D663" i="11"/>
  <c r="F660" i="11"/>
  <c r="K647" i="11"/>
  <c r="G650" i="11"/>
  <c r="E651" i="11"/>
  <c r="C675" i="11"/>
  <c r="D673" i="11"/>
  <c r="F658" i="11"/>
  <c r="D645" i="11"/>
  <c r="I660" i="11"/>
  <c r="K646" i="11"/>
  <c r="E660" i="11"/>
  <c r="C655" i="11"/>
  <c r="L659" i="11"/>
  <c r="K659" i="11"/>
  <c r="L658" i="11"/>
  <c r="C646" i="11"/>
  <c r="H653" i="11"/>
  <c r="L664" i="11"/>
  <c r="B655" i="11"/>
  <c r="G664" i="11"/>
  <c r="E662" i="11"/>
  <c r="F652" i="11"/>
  <c r="C664" i="11"/>
  <c r="H669" i="11"/>
  <c r="J663" i="11"/>
  <c r="E674" i="11"/>
  <c r="D666" i="11"/>
  <c r="F662" i="11"/>
  <c r="G652" i="11"/>
  <c r="D653" i="11"/>
  <c r="E671" i="11"/>
  <c r="G658" i="11"/>
  <c r="D659" i="11"/>
  <c r="H671" i="11"/>
  <c r="J658" i="11"/>
  <c r="A669" i="11"/>
  <c r="H646" i="11"/>
  <c r="I648" i="11"/>
  <c r="H657" i="11"/>
  <c r="C657" i="11"/>
  <c r="G662" i="11"/>
  <c r="I645" i="11"/>
  <c r="H647" i="11"/>
  <c r="F650" i="11"/>
  <c r="L652" i="11"/>
  <c r="C647" i="11"/>
  <c r="D662" i="11"/>
  <c r="H674" i="11"/>
  <c r="F670" i="11"/>
  <c r="K648" i="11"/>
  <c r="I646" i="11"/>
  <c r="I670" i="11"/>
  <c r="D646" i="11"/>
  <c r="L646" i="11"/>
  <c r="B667" i="11"/>
  <c r="K650" i="11"/>
  <c r="F647" i="11"/>
  <c r="A664" i="11"/>
  <c r="F651" i="11"/>
  <c r="K664" i="11"/>
  <c r="J656" i="11"/>
  <c r="H661" i="11"/>
  <c r="F664" i="11"/>
  <c r="H668" i="11"/>
  <c r="B647" i="11"/>
  <c r="J645" i="11"/>
  <c r="A651" i="11"/>
  <c r="B653" i="11"/>
  <c r="A646" i="11"/>
  <c r="K674" i="11"/>
  <c r="E653" i="11"/>
  <c r="I658" i="11"/>
  <c r="K672" i="11"/>
  <c r="F672" i="11"/>
  <c r="K656" i="11"/>
  <c r="L654" i="11"/>
  <c r="I668" i="11"/>
  <c r="D671" i="11"/>
  <c r="F665" i="11"/>
  <c r="L675" i="11"/>
  <c r="J670" i="11"/>
  <c r="H660" i="11"/>
  <c r="A665" i="11"/>
  <c r="J668" i="11"/>
  <c r="H666" i="11"/>
  <c r="A667" i="11"/>
  <c r="C666" i="11"/>
  <c r="K666" i="11"/>
  <c r="E645" i="11"/>
  <c r="B671" i="11"/>
  <c r="H675" i="11"/>
  <c r="A648" i="11"/>
  <c r="H656" i="11"/>
  <c r="C661" i="11"/>
  <c r="J662" i="11"/>
  <c r="I655" i="11"/>
  <c r="E657" i="11"/>
  <c r="K661" i="11"/>
  <c r="K649" i="11"/>
  <c r="G651" i="11"/>
  <c r="B656" i="11"/>
  <c r="B646" i="11"/>
  <c r="I647" i="11"/>
  <c r="D652" i="11"/>
  <c r="G665" i="11"/>
  <c r="C667" i="11"/>
  <c r="I671" i="11"/>
  <c r="I661" i="11"/>
  <c r="E663" i="11"/>
  <c r="K667" i="11"/>
  <c r="D647" i="11"/>
  <c r="J651" i="11"/>
  <c r="F653" i="11"/>
  <c r="A649" i="11"/>
  <c r="L647" i="11"/>
  <c r="H649" i="11"/>
  <c r="J665" i="11"/>
  <c r="F667" i="11"/>
  <c r="B669" i="11"/>
  <c r="L661" i="11"/>
  <c r="H663" i="11"/>
  <c r="K653" i="11"/>
  <c r="G655" i="11"/>
  <c r="B660" i="11"/>
  <c r="B650" i="11"/>
  <c r="I651" i="11"/>
  <c r="D656" i="11"/>
  <c r="G669" i="11"/>
  <c r="C671" i="11"/>
  <c r="I675" i="11"/>
  <c r="I665" i="11"/>
  <c r="D670" i="11"/>
  <c r="K671" i="11"/>
  <c r="C654" i="11"/>
  <c r="J655" i="11"/>
  <c r="F657" i="11"/>
  <c r="E650" i="11"/>
  <c r="L651" i="11"/>
  <c r="E646" i="11"/>
  <c r="J669" i="11"/>
  <c r="F671" i="11"/>
  <c r="F661" i="11"/>
  <c r="L665" i="11"/>
  <c r="H667" i="11"/>
  <c r="H655" i="11"/>
  <c r="C660" i="11"/>
  <c r="J661" i="11"/>
  <c r="I654" i="11"/>
  <c r="E656" i="11"/>
  <c r="K660" i="11"/>
  <c r="C674" i="11"/>
  <c r="J675" i="11"/>
  <c r="F646" i="11"/>
  <c r="E670" i="11"/>
  <c r="L671" i="11"/>
  <c r="G645" i="11"/>
  <c r="K655" i="11"/>
  <c r="G657" i="11"/>
  <c r="B662" i="11"/>
  <c r="B652" i="11"/>
  <c r="I653" i="11"/>
  <c r="D658" i="11"/>
  <c r="G671" i="11"/>
  <c r="B645" i="11"/>
  <c r="A653" i="11"/>
  <c r="H670" i="11"/>
  <c r="D672" i="11"/>
  <c r="H648" i="11"/>
  <c r="F674" i="11"/>
  <c r="G673" i="11"/>
  <c r="B659" i="11"/>
  <c r="D655" i="11"/>
  <c r="I674" i="11"/>
  <c r="K670" i="11"/>
  <c r="F656" i="11"/>
  <c r="H652" i="11"/>
  <c r="J646" i="11"/>
  <c r="H654" i="11"/>
  <c r="J650" i="11"/>
  <c r="J674" i="11"/>
  <c r="L670" i="11"/>
  <c r="G656" i="11"/>
  <c r="K673" i="11"/>
  <c r="K645" i="11"/>
  <c r="G647" i="11"/>
  <c r="C649" i="11"/>
  <c r="B673" i="11"/>
  <c r="A652" i="11"/>
  <c r="A670" i="11"/>
  <c r="G661" i="11"/>
  <c r="C663" i="11"/>
  <c r="I667" i="11"/>
  <c r="I657" i="11"/>
  <c r="E659" i="11"/>
  <c r="K663" i="11"/>
  <c r="A647" i="11"/>
  <c r="J647" i="11"/>
  <c r="F649" i="11"/>
  <c r="E673" i="11"/>
  <c r="L674" i="11"/>
  <c r="A673" i="11"/>
  <c r="K658" i="11"/>
  <c r="F663" i="11"/>
  <c r="B665" i="11"/>
  <c r="L657" i="11"/>
  <c r="H659" i="11"/>
  <c r="D661" i="11"/>
  <c r="C652" i="11"/>
  <c r="J653" i="11"/>
  <c r="F655" i="11"/>
  <c r="E648" i="11"/>
  <c r="L649" i="11"/>
  <c r="H651" i="11"/>
  <c r="J667" i="11"/>
  <c r="F669" i="11"/>
  <c r="F659" i="11"/>
  <c r="L663" i="11"/>
  <c r="H665" i="11"/>
  <c r="A666" i="11"/>
  <c r="G649" i="11"/>
  <c r="C651" i="11"/>
  <c r="A656" i="11"/>
  <c r="A674" i="11"/>
  <c r="D650" i="11"/>
  <c r="G663" i="11"/>
  <c r="C665" i="11"/>
  <c r="I669" i="11"/>
  <c r="I659" i="11"/>
  <c r="E661" i="11"/>
  <c r="K665" i="11"/>
  <c r="D668" i="11"/>
  <c r="E667" i="11"/>
  <c r="K652" i="11"/>
  <c r="B649" i="11"/>
  <c r="G668" i="11"/>
  <c r="I664" i="11"/>
  <c r="J654" i="11"/>
  <c r="E649" i="11"/>
  <c r="A668" i="11"/>
  <c r="D675" i="11"/>
  <c r="C659" i="11"/>
  <c r="E655" i="11"/>
  <c r="C673" i="11"/>
  <c r="E669" i="11"/>
  <c r="K654" i="11"/>
  <c r="B651" i="11"/>
  <c r="C656" i="11"/>
  <c r="J657" i="11"/>
  <c r="D665" i="11"/>
  <c r="E652" i="11"/>
  <c r="L653" i="11"/>
  <c r="D667" i="11"/>
  <c r="J671" i="11"/>
  <c r="F673" i="11"/>
  <c r="E666" i="11"/>
  <c r="L667" i="11"/>
  <c r="G672" i="11"/>
  <c r="K651" i="11"/>
  <c r="G653" i="11"/>
  <c r="B658" i="11"/>
  <c r="B648" i="11"/>
  <c r="I649" i="11"/>
  <c r="D654" i="11"/>
  <c r="G667" i="11"/>
  <c r="C669" i="11"/>
  <c r="I673" i="11"/>
  <c r="I663" i="11"/>
  <c r="E665" i="11"/>
  <c r="K669" i="11"/>
  <c r="K657" i="11"/>
  <c r="G659" i="11"/>
  <c r="B664" i="11"/>
  <c r="B654" i="11"/>
  <c r="H658" i="11"/>
  <c r="D660" i="11"/>
  <c r="F645" i="11"/>
  <c r="A657" i="11"/>
  <c r="A675" i="11"/>
  <c r="H672" i="11"/>
  <c r="D674" i="11"/>
  <c r="K675" i="11"/>
  <c r="C658" i="11"/>
  <c r="J659" i="11"/>
  <c r="J649" i="11"/>
  <c r="E654" i="11"/>
  <c r="L655" i="11"/>
  <c r="C672" i="11"/>
  <c r="J673" i="11"/>
  <c r="A660" i="11"/>
  <c r="E668" i="11"/>
  <c r="L669" i="11"/>
  <c r="G674" i="11"/>
  <c r="J672" i="11"/>
  <c r="L668" i="11"/>
  <c r="G654" i="11"/>
  <c r="I650" i="11"/>
  <c r="C670" i="11"/>
  <c r="D669" i="11"/>
  <c r="C653" i="11"/>
  <c r="L650" i="11"/>
  <c r="A650" i="11"/>
  <c r="H673" i="11"/>
  <c r="J660" i="11"/>
  <c r="L656" i="11"/>
  <c r="A671" i="11"/>
  <c r="G675" i="11"/>
  <c r="B661" i="11"/>
  <c r="I652" i="11"/>
  <c r="J664" i="11"/>
  <c r="F666" i="11"/>
  <c r="B668" i="11"/>
  <c r="L660" i="11"/>
  <c r="H662" i="11"/>
  <c r="D664" i="11"/>
  <c r="G646" i="11"/>
  <c r="C648" i="11"/>
  <c r="B672" i="11"/>
  <c r="H645" i="11"/>
  <c r="A659" i="11"/>
  <c r="G660" i="11"/>
  <c r="C662" i="11"/>
  <c r="I666" i="11"/>
  <c r="I656" i="11"/>
  <c r="E658" i="11"/>
  <c r="K662" i="11"/>
  <c r="C645" i="11"/>
  <c r="A654" i="11"/>
  <c r="F648" i="11"/>
  <c r="E672" i="11"/>
  <c r="L673" i="11"/>
  <c r="A662" i="11"/>
  <c r="G666" i="11"/>
  <c r="C668" i="11"/>
  <c r="I672" i="11"/>
  <c r="I662" i="11"/>
  <c r="E664" i="11"/>
  <c r="K668" i="11"/>
  <c r="D648" i="11"/>
  <c r="J652" i="11"/>
  <c r="F654" i="11"/>
  <c r="E647" i="11"/>
  <c r="L648" i="11"/>
  <c r="H650" i="11"/>
  <c r="J666" i="11"/>
  <c r="F668" i="11"/>
  <c r="B670" i="11"/>
  <c r="L662" i="11"/>
  <c r="H664" i="11"/>
  <c r="A655" i="11"/>
  <c r="G648" i="11"/>
  <c r="C650" i="11"/>
  <c r="B674" i="11"/>
  <c r="A663" i="11"/>
  <c r="D657" i="11"/>
  <c r="I355" i="10"/>
  <c r="F356" i="10"/>
  <c r="B19" i="95" s="1"/>
  <c r="F18" i="95" l="1"/>
  <c r="H18" i="95" s="1"/>
  <c r="E19" i="95"/>
  <c r="D19" i="95"/>
  <c r="C19" i="95"/>
  <c r="A479" i="11"/>
  <c r="C479" i="11"/>
  <c r="D480" i="11"/>
  <c r="B486" i="11"/>
  <c r="K491" i="11"/>
  <c r="I497" i="11"/>
  <c r="G503" i="11"/>
  <c r="G484" i="11"/>
  <c r="E490" i="11"/>
  <c r="C496" i="11"/>
  <c r="L501" i="11"/>
  <c r="H507" i="11"/>
  <c r="H504" i="11"/>
  <c r="A484" i="11"/>
  <c r="F480" i="11"/>
  <c r="D486" i="11"/>
  <c r="B492" i="11"/>
  <c r="K497" i="11"/>
  <c r="I503" i="11"/>
  <c r="I484" i="11"/>
  <c r="G490" i="11"/>
  <c r="E496" i="11"/>
  <c r="C502" i="11"/>
  <c r="J507" i="11"/>
  <c r="J504" i="11"/>
  <c r="A486" i="11"/>
  <c r="F482" i="11"/>
  <c r="D488" i="11"/>
  <c r="B494" i="11"/>
  <c r="K499" i="11"/>
  <c r="K480" i="11"/>
  <c r="I486" i="11"/>
  <c r="G492" i="11"/>
  <c r="E498" i="11"/>
  <c r="C504" i="11"/>
  <c r="J509" i="11"/>
  <c r="J506" i="11"/>
  <c r="A508" i="11"/>
  <c r="F488" i="11"/>
  <c r="B500" i="11"/>
  <c r="K486" i="11"/>
  <c r="G498" i="11"/>
  <c r="L509" i="11"/>
  <c r="D484" i="11"/>
  <c r="B490" i="11"/>
  <c r="K495" i="11"/>
  <c r="I501" i="11"/>
  <c r="I482" i="11"/>
  <c r="G488" i="11"/>
  <c r="E494" i="11"/>
  <c r="C500" i="11"/>
  <c r="J505" i="11"/>
  <c r="A497" i="11"/>
  <c r="H508" i="11"/>
  <c r="G481" i="11"/>
  <c r="E487" i="11"/>
  <c r="C493" i="11"/>
  <c r="L498" i="11"/>
  <c r="L479" i="11"/>
  <c r="J485" i="11"/>
  <c r="H491" i="11"/>
  <c r="F497" i="11"/>
  <c r="D503" i="11"/>
  <c r="K508" i="11"/>
  <c r="K505" i="11"/>
  <c r="A498" i="11"/>
  <c r="G483" i="11"/>
  <c r="E489" i="11"/>
  <c r="C495" i="11"/>
  <c r="L500" i="11"/>
  <c r="L481" i="11"/>
  <c r="J487" i="11"/>
  <c r="H493" i="11"/>
  <c r="F499" i="11"/>
  <c r="B505" i="11"/>
  <c r="A489" i="11"/>
  <c r="K507" i="11"/>
  <c r="E479" i="11"/>
  <c r="C485" i="11"/>
  <c r="L490" i="11"/>
  <c r="J496" i="11"/>
  <c r="H502" i="11"/>
  <c r="H483" i="11"/>
  <c r="F489" i="11"/>
  <c r="D495" i="11"/>
  <c r="B501" i="11"/>
  <c r="I506" i="11"/>
  <c r="A507" i="11"/>
  <c r="G509" i="11"/>
  <c r="K479" i="11"/>
  <c r="I485" i="11"/>
  <c r="G491" i="11"/>
  <c r="E497" i="11"/>
  <c r="C503" i="11"/>
  <c r="C484" i="11"/>
  <c r="L489" i="11"/>
  <c r="J495" i="11"/>
  <c r="H501" i="11"/>
  <c r="D507" i="11"/>
  <c r="D504" i="11"/>
  <c r="A480" i="11"/>
  <c r="L482" i="11"/>
  <c r="J488" i="11"/>
  <c r="H494" i="11"/>
  <c r="F500" i="11"/>
  <c r="F481" i="11"/>
  <c r="D487" i="11"/>
  <c r="B493" i="11"/>
  <c r="K498" i="11"/>
  <c r="G504" i="11"/>
  <c r="A483" i="11"/>
  <c r="E507" i="11"/>
  <c r="B482" i="11"/>
  <c r="K487" i="11"/>
  <c r="I493" i="11"/>
  <c r="G499" i="11"/>
  <c r="G480" i="11"/>
  <c r="E486" i="11"/>
  <c r="C492" i="11"/>
  <c r="L497" i="11"/>
  <c r="J503" i="11"/>
  <c r="F509" i="11"/>
  <c r="F506" i="11"/>
  <c r="A504" i="11"/>
  <c r="I483" i="11"/>
  <c r="G489" i="11"/>
  <c r="E495" i="11"/>
  <c r="C501" i="11"/>
  <c r="C482" i="11"/>
  <c r="L487" i="11"/>
  <c r="J493" i="11"/>
  <c r="H499" i="11"/>
  <c r="D505" i="11"/>
  <c r="A491" i="11"/>
  <c r="B508" i="11"/>
  <c r="A494" i="11"/>
  <c r="G505" i="11"/>
  <c r="G508" i="11"/>
  <c r="K502" i="11"/>
  <c r="B497" i="11"/>
  <c r="D491" i="11"/>
  <c r="F485" i="11"/>
  <c r="H479" i="11"/>
  <c r="H498" i="11"/>
  <c r="J492" i="11"/>
  <c r="L486" i="11"/>
  <c r="C481" i="11"/>
  <c r="H484" i="11"/>
  <c r="F490" i="11"/>
  <c r="D496" i="11"/>
  <c r="B502" i="11"/>
  <c r="B483" i="11"/>
  <c r="K488" i="11"/>
  <c r="I494" i="11"/>
  <c r="G500" i="11"/>
  <c r="C506" i="11"/>
  <c r="A501" i="11"/>
  <c r="L508" i="11"/>
  <c r="J484" i="11"/>
  <c r="H490" i="11"/>
  <c r="F496" i="11"/>
  <c r="D502" i="11"/>
  <c r="D483" i="11"/>
  <c r="B489" i="11"/>
  <c r="K494" i="11"/>
  <c r="I500" i="11"/>
  <c r="E506" i="11"/>
  <c r="A503" i="11"/>
  <c r="C509" i="11"/>
  <c r="L480" i="11"/>
  <c r="J486" i="11"/>
  <c r="H492" i="11"/>
  <c r="F498" i="11"/>
  <c r="F479" i="11"/>
  <c r="D485" i="11"/>
  <c r="B491" i="11"/>
  <c r="K496" i="11"/>
  <c r="I502" i="11"/>
  <c r="E508" i="11"/>
  <c r="E505" i="11"/>
  <c r="A492" i="11"/>
  <c r="I479" i="11"/>
  <c r="E491" i="11"/>
  <c r="L502" i="11"/>
  <c r="J489" i="11"/>
  <c r="F501" i="11"/>
  <c r="K503" i="11"/>
  <c r="L506" i="11"/>
  <c r="C483" i="11"/>
  <c r="L488" i="11"/>
  <c r="J494" i="11"/>
  <c r="H500" i="11"/>
  <c r="H481" i="11"/>
  <c r="F487" i="11"/>
  <c r="D493" i="11"/>
  <c r="B499" i="11"/>
  <c r="I504" i="11"/>
  <c r="A485" i="11"/>
  <c r="G507" i="11"/>
  <c r="E483" i="11"/>
  <c r="C489" i="11"/>
  <c r="L494" i="11"/>
  <c r="J500" i="11"/>
  <c r="J481" i="11"/>
  <c r="H487" i="11"/>
  <c r="F493" i="11"/>
  <c r="D499" i="11"/>
  <c r="K504" i="11"/>
  <c r="A487" i="11"/>
  <c r="I507" i="11"/>
  <c r="G479" i="11"/>
  <c r="E485" i="11"/>
  <c r="C491" i="11"/>
  <c r="L496" i="11"/>
  <c r="J502" i="11"/>
  <c r="J483" i="11"/>
  <c r="H489" i="11"/>
  <c r="F495" i="11"/>
  <c r="D501" i="11"/>
  <c r="K506" i="11"/>
  <c r="A509" i="11"/>
  <c r="I509" i="11"/>
  <c r="H482" i="11"/>
  <c r="D494" i="11"/>
  <c r="B481" i="11"/>
  <c r="I492" i="11"/>
  <c r="B504" i="11"/>
  <c r="E481" i="11"/>
  <c r="C487" i="11"/>
  <c r="L492" i="11"/>
  <c r="J498" i="11"/>
  <c r="J479" i="11"/>
  <c r="H485" i="11"/>
  <c r="F491" i="11"/>
  <c r="D497" i="11"/>
  <c r="B503" i="11"/>
  <c r="I508" i="11"/>
  <c r="I505" i="11"/>
  <c r="A496" i="11"/>
  <c r="F484" i="11"/>
  <c r="D490" i="11"/>
  <c r="B496" i="11"/>
  <c r="K501" i="11"/>
  <c r="K482" i="11"/>
  <c r="I488" i="11"/>
  <c r="G494" i="11"/>
  <c r="E500" i="11"/>
  <c r="L505" i="11"/>
  <c r="A499" i="11"/>
  <c r="J508" i="11"/>
  <c r="H480" i="11"/>
  <c r="F486" i="11"/>
  <c r="D492" i="11"/>
  <c r="B498" i="11"/>
  <c r="B479" i="11"/>
  <c r="K484" i="11"/>
  <c r="I490" i="11"/>
  <c r="G496" i="11"/>
  <c r="E502" i="11"/>
  <c r="L507" i="11"/>
  <c r="L504" i="11"/>
  <c r="A488" i="11"/>
  <c r="D482" i="11"/>
  <c r="B488" i="11"/>
  <c r="K493" i="11"/>
  <c r="I499" i="11"/>
  <c r="I480" i="11"/>
  <c r="G486" i="11"/>
  <c r="E492" i="11"/>
  <c r="C498" i="11"/>
  <c r="L503" i="11"/>
  <c r="H509" i="11"/>
  <c r="H506" i="11"/>
  <c r="A506" i="11"/>
  <c r="J482" i="11"/>
  <c r="H488" i="11"/>
  <c r="F494" i="11"/>
  <c r="D500" i="11"/>
  <c r="D481" i="11"/>
  <c r="B487" i="11"/>
  <c r="K492" i="11"/>
  <c r="I498" i="11"/>
  <c r="E504" i="11"/>
  <c r="A481" i="11"/>
  <c r="C507" i="11"/>
  <c r="B480" i="11"/>
  <c r="K485" i="11"/>
  <c r="I491" i="11"/>
  <c r="G497" i="11"/>
  <c r="E503" i="11"/>
  <c r="E484" i="11"/>
  <c r="C490" i="11"/>
  <c r="L495" i="11"/>
  <c r="J501" i="11"/>
  <c r="F507" i="11"/>
  <c r="F504" i="11"/>
  <c r="A482" i="11"/>
  <c r="L484" i="11"/>
  <c r="J490" i="11"/>
  <c r="H496" i="11"/>
  <c r="F502" i="11"/>
  <c r="F483" i="11"/>
  <c r="D489" i="11"/>
  <c r="B495" i="11"/>
  <c r="K500" i="11"/>
  <c r="G506" i="11"/>
  <c r="A505" i="11"/>
  <c r="E509" i="11"/>
  <c r="J480" i="11"/>
  <c r="H486" i="11"/>
  <c r="F492" i="11"/>
  <c r="D498" i="11"/>
  <c r="D479" i="11"/>
  <c r="B485" i="11"/>
  <c r="K490" i="11"/>
  <c r="I496" i="11"/>
  <c r="G502" i="11"/>
  <c r="C508" i="11"/>
  <c r="C505" i="11"/>
  <c r="A490" i="11"/>
  <c r="F508" i="11"/>
  <c r="A495" i="11"/>
  <c r="H505" i="11"/>
  <c r="L499" i="11"/>
  <c r="C494" i="11"/>
  <c r="E488" i="11"/>
  <c r="G482" i="11"/>
  <c r="G501" i="11"/>
  <c r="I495" i="11"/>
  <c r="K489" i="11"/>
  <c r="B484" i="11"/>
  <c r="I481" i="11"/>
  <c r="G487" i="11"/>
  <c r="E493" i="11"/>
  <c r="C499" i="11"/>
  <c r="C480" i="11"/>
  <c r="L485" i="11"/>
  <c r="J491" i="11"/>
  <c r="H497" i="11"/>
  <c r="F503" i="11"/>
  <c r="B509" i="11"/>
  <c r="B506" i="11"/>
  <c r="A500" i="11"/>
  <c r="K481" i="11"/>
  <c r="I487" i="11"/>
  <c r="G493" i="11"/>
  <c r="E499" i="11"/>
  <c r="E480" i="11"/>
  <c r="C486" i="11"/>
  <c r="L491" i="11"/>
  <c r="J497" i="11"/>
  <c r="H503" i="11"/>
  <c r="D509" i="11"/>
  <c r="D506" i="11"/>
  <c r="A502" i="11"/>
  <c r="K483" i="11"/>
  <c r="I489" i="11"/>
  <c r="G495" i="11"/>
  <c r="E501" i="11"/>
  <c r="E482" i="11"/>
  <c r="C488" i="11"/>
  <c r="L493" i="11"/>
  <c r="J499" i="11"/>
  <c r="F505" i="11"/>
  <c r="A493" i="11"/>
  <c r="D508" i="11"/>
  <c r="G485" i="11"/>
  <c r="C497" i="11"/>
  <c r="L483" i="11"/>
  <c r="H495" i="11"/>
  <c r="B507" i="11"/>
  <c r="K509" i="11"/>
  <c r="C512" i="11"/>
  <c r="E514" i="11"/>
  <c r="A514" i="11"/>
  <c r="E537" i="11"/>
  <c r="G531" i="11"/>
  <c r="I525" i="11"/>
  <c r="J541" i="11"/>
  <c r="L535" i="11"/>
  <c r="C530" i="11"/>
  <c r="L523" i="11"/>
  <c r="C519" i="11"/>
  <c r="E513" i="11"/>
  <c r="K518" i="11"/>
  <c r="B513" i="11"/>
  <c r="J540" i="11"/>
  <c r="L534" i="11"/>
  <c r="C529" i="11"/>
  <c r="A537" i="11"/>
  <c r="F539" i="11"/>
  <c r="H533" i="11"/>
  <c r="J527" i="11"/>
  <c r="H522" i="11"/>
  <c r="J516" i="11"/>
  <c r="E522" i="11"/>
  <c r="G516" i="11"/>
  <c r="A522" i="11"/>
  <c r="B538" i="11"/>
  <c r="D532" i="11"/>
  <c r="F526" i="11"/>
  <c r="G542" i="11"/>
  <c r="I536" i="11"/>
  <c r="K530" i="11"/>
  <c r="B525" i="11"/>
  <c r="K519" i="11"/>
  <c r="B514" i="11"/>
  <c r="H519" i="11"/>
  <c r="J513" i="11"/>
  <c r="G541" i="11"/>
  <c r="I535" i="11"/>
  <c r="K529" i="11"/>
  <c r="F523" i="11"/>
  <c r="C540" i="11"/>
  <c r="E534" i="11"/>
  <c r="G528" i="11"/>
  <c r="E523" i="11"/>
  <c r="G517" i="11"/>
  <c r="B523" i="11"/>
  <c r="D517" i="11"/>
  <c r="E541" i="11"/>
  <c r="G535" i="11"/>
  <c r="I529" i="11"/>
  <c r="A512" i="11"/>
  <c r="L539" i="11"/>
  <c r="C534" i="11"/>
  <c r="E528" i="11"/>
  <c r="C523" i="11"/>
  <c r="E517" i="11"/>
  <c r="K522" i="11"/>
  <c r="B517" i="11"/>
  <c r="A532" i="11"/>
  <c r="L538" i="11"/>
  <c r="C533" i="11"/>
  <c r="E527" i="11"/>
  <c r="A517" i="11"/>
  <c r="H537" i="11"/>
  <c r="J531" i="11"/>
  <c r="L525" i="11"/>
  <c r="J520" i="11"/>
  <c r="L514" i="11"/>
  <c r="G520" i="11"/>
  <c r="I514" i="11"/>
  <c r="H540" i="11"/>
  <c r="J534" i="11"/>
  <c r="L528" i="11"/>
  <c r="A535" i="11"/>
  <c r="D539" i="11"/>
  <c r="F533" i="11"/>
  <c r="H527" i="11"/>
  <c r="F522" i="11"/>
  <c r="H516" i="11"/>
  <c r="C522" i="11"/>
  <c r="E516" i="11"/>
  <c r="A524" i="11"/>
  <c r="D538" i="11"/>
  <c r="F532" i="11"/>
  <c r="H526" i="11"/>
  <c r="I542" i="11"/>
  <c r="K536" i="11"/>
  <c r="B531" i="11"/>
  <c r="D525" i="11"/>
  <c r="B520" i="11"/>
  <c r="D514" i="11"/>
  <c r="J519" i="11"/>
  <c r="L513" i="11"/>
  <c r="J542" i="11"/>
  <c r="L536" i="11"/>
  <c r="C531" i="11"/>
  <c r="E525" i="11"/>
  <c r="F541" i="11"/>
  <c r="H535" i="11"/>
  <c r="J529" i="11"/>
  <c r="H524" i="11"/>
  <c r="J518" i="11"/>
  <c r="L512" i="11"/>
  <c r="G518" i="11"/>
  <c r="I512" i="11"/>
  <c r="F540" i="11"/>
  <c r="H534" i="11"/>
  <c r="J528" i="11"/>
  <c r="A533" i="11"/>
  <c r="B539" i="11"/>
  <c r="D533" i="11"/>
  <c r="F527" i="11"/>
  <c r="D522" i="11"/>
  <c r="F516" i="11"/>
  <c r="L521" i="11"/>
  <c r="C516" i="11"/>
  <c r="A534" i="11"/>
  <c r="C539" i="11"/>
  <c r="E533" i="11"/>
  <c r="G527" i="11"/>
  <c r="A519" i="11"/>
  <c r="J537" i="11"/>
  <c r="L531" i="11"/>
  <c r="C526" i="11"/>
  <c r="L520" i="11"/>
  <c r="C515" i="11"/>
  <c r="I520" i="11"/>
  <c r="K514" i="11"/>
  <c r="H542" i="11"/>
  <c r="J536" i="11"/>
  <c r="L530" i="11"/>
  <c r="C525" i="11"/>
  <c r="D541" i="11"/>
  <c r="F535" i="11"/>
  <c r="H529" i="11"/>
  <c r="F524" i="11"/>
  <c r="H518" i="11"/>
  <c r="J512" i="11"/>
  <c r="E518" i="11"/>
  <c r="G512" i="11"/>
  <c r="A530" i="11"/>
  <c r="J538" i="11"/>
  <c r="L532" i="11"/>
  <c r="C527" i="11"/>
  <c r="A515" i="11"/>
  <c r="F537" i="11"/>
  <c r="H531" i="11"/>
  <c r="J525" i="11"/>
  <c r="H520" i="11"/>
  <c r="J514" i="11"/>
  <c r="E520" i="11"/>
  <c r="G514" i="11"/>
  <c r="D542" i="11"/>
  <c r="F536" i="11"/>
  <c r="H530" i="11"/>
  <c r="J524" i="11"/>
  <c r="K540" i="11"/>
  <c r="B535" i="11"/>
  <c r="D529" i="11"/>
  <c r="B524" i="11"/>
  <c r="D518" i="11"/>
  <c r="F512" i="11"/>
  <c r="L517" i="11"/>
  <c r="F542" i="11"/>
  <c r="H536" i="11"/>
  <c r="J530" i="11"/>
  <c r="L524" i="11"/>
  <c r="B541" i="11"/>
  <c r="D535" i="11"/>
  <c r="F529" i="11"/>
  <c r="D524" i="11"/>
  <c r="F518" i="11"/>
  <c r="H512" i="11"/>
  <c r="C518" i="11"/>
  <c r="E512" i="11"/>
  <c r="B540" i="11"/>
  <c r="D534" i="11"/>
  <c r="F528" i="11"/>
  <c r="A529" i="11"/>
  <c r="I538" i="11"/>
  <c r="K532" i="11"/>
  <c r="B527" i="11"/>
  <c r="K521" i="11"/>
  <c r="B516" i="11"/>
  <c r="H521" i="11"/>
  <c r="J515" i="11"/>
  <c r="D540" i="11"/>
  <c r="F534" i="11"/>
  <c r="H528" i="11"/>
  <c r="A531" i="11"/>
  <c r="K538" i="11"/>
  <c r="B533" i="11"/>
  <c r="D527" i="11"/>
  <c r="B522" i="11"/>
  <c r="D516" i="11"/>
  <c r="J521" i="11"/>
  <c r="L515" i="11"/>
  <c r="A520" i="11"/>
  <c r="K537" i="11"/>
  <c r="B532" i="11"/>
  <c r="D526" i="11"/>
  <c r="E542" i="11"/>
  <c r="G536" i="11"/>
  <c r="I530" i="11"/>
  <c r="K524" i="11"/>
  <c r="I519" i="11"/>
  <c r="K513" i="11"/>
  <c r="F519" i="11"/>
  <c r="H513" i="11"/>
  <c r="L540" i="11"/>
  <c r="C535" i="11"/>
  <c r="E529" i="11"/>
  <c r="A539" i="11"/>
  <c r="H539" i="11"/>
  <c r="J533" i="11"/>
  <c r="L527" i="11"/>
  <c r="J522" i="11"/>
  <c r="L516" i="11"/>
  <c r="G522" i="11"/>
  <c r="I516" i="11"/>
  <c r="A528" i="11"/>
  <c r="H538" i="11"/>
  <c r="J532" i="11"/>
  <c r="L526" i="11"/>
  <c r="A513" i="11"/>
  <c r="D537" i="11"/>
  <c r="F531" i="11"/>
  <c r="H525" i="11"/>
  <c r="F520" i="11"/>
  <c r="H514" i="11"/>
  <c r="C520" i="11"/>
  <c r="A526" i="11"/>
  <c r="F538" i="11"/>
  <c r="H532" i="11"/>
  <c r="J526" i="11"/>
  <c r="K542" i="11"/>
  <c r="B537" i="11"/>
  <c r="D531" i="11"/>
  <c r="F525" i="11"/>
  <c r="D520" i="11"/>
  <c r="F514" i="11"/>
  <c r="L519" i="11"/>
  <c r="C514" i="11"/>
  <c r="K541" i="11"/>
  <c r="B536" i="11"/>
  <c r="D530" i="11"/>
  <c r="C524" i="11"/>
  <c r="G540" i="11"/>
  <c r="I534" i="11"/>
  <c r="K528" i="11"/>
  <c r="I523" i="11"/>
  <c r="K517" i="11"/>
  <c r="B512" i="11"/>
  <c r="H517" i="11"/>
  <c r="A518" i="11"/>
  <c r="I537" i="11"/>
  <c r="K531" i="11"/>
  <c r="B526" i="11"/>
  <c r="C542" i="11"/>
  <c r="E536" i="11"/>
  <c r="G530" i="11"/>
  <c r="I524" i="11"/>
  <c r="G519" i="11"/>
  <c r="I513" i="11"/>
  <c r="D519" i="11"/>
  <c r="F513" i="11"/>
  <c r="C541" i="11"/>
  <c r="E535" i="11"/>
  <c r="G529" i="11"/>
  <c r="A541" i="11"/>
  <c r="J539" i="11"/>
  <c r="L533" i="11"/>
  <c r="C528" i="11"/>
  <c r="L522" i="11"/>
  <c r="C517" i="11"/>
  <c r="I522" i="11"/>
  <c r="K516" i="11"/>
  <c r="A542" i="11"/>
  <c r="K539" i="11"/>
  <c r="B534" i="11"/>
  <c r="D528" i="11"/>
  <c r="A527" i="11"/>
  <c r="G538" i="11"/>
  <c r="I532" i="11"/>
  <c r="K526" i="11"/>
  <c r="I521" i="11"/>
  <c r="K515" i="11"/>
  <c r="F521" i="11"/>
  <c r="H515" i="11"/>
  <c r="A516" i="11"/>
  <c r="G537" i="11"/>
  <c r="I531" i="11"/>
  <c r="K525" i="11"/>
  <c r="L541" i="11"/>
  <c r="C536" i="11"/>
  <c r="E530" i="11"/>
  <c r="E524" i="11"/>
  <c r="E519" i="11"/>
  <c r="G513" i="11"/>
  <c r="B519" i="11"/>
  <c r="D513" i="11"/>
  <c r="B542" i="11"/>
  <c r="D536" i="11"/>
  <c r="F530" i="11"/>
  <c r="G524" i="11"/>
  <c r="I540" i="11"/>
  <c r="K534" i="11"/>
  <c r="B529" i="11"/>
  <c r="K523" i="11"/>
  <c r="B518" i="11"/>
  <c r="D512" i="11"/>
  <c r="J517" i="11"/>
  <c r="A540" i="11"/>
  <c r="I539" i="11"/>
  <c r="K533" i="11"/>
  <c r="B528" i="11"/>
  <c r="A525" i="11"/>
  <c r="E538" i="11"/>
  <c r="G532" i="11"/>
  <c r="I526" i="11"/>
  <c r="G521" i="11"/>
  <c r="I515" i="11"/>
  <c r="D521" i="11"/>
  <c r="F515" i="11"/>
  <c r="I541" i="11"/>
  <c r="K535" i="11"/>
  <c r="B530" i="11"/>
  <c r="J523" i="11"/>
  <c r="E540" i="11"/>
  <c r="G534" i="11"/>
  <c r="I528" i="11"/>
  <c r="G523" i="11"/>
  <c r="I517" i="11"/>
  <c r="D523" i="11"/>
  <c r="F517" i="11"/>
  <c r="A536" i="11"/>
  <c r="E539" i="11"/>
  <c r="G533" i="11"/>
  <c r="I527" i="11"/>
  <c r="A521" i="11"/>
  <c r="L537" i="11"/>
  <c r="C532" i="11"/>
  <c r="E526" i="11"/>
  <c r="C521" i="11"/>
  <c r="E515" i="11"/>
  <c r="K520" i="11"/>
  <c r="B515" i="11"/>
  <c r="A538" i="11"/>
  <c r="G539" i="11"/>
  <c r="I533" i="11"/>
  <c r="K527" i="11"/>
  <c r="A523" i="11"/>
  <c r="C538" i="11"/>
  <c r="E532" i="11"/>
  <c r="G526" i="11"/>
  <c r="E521" i="11"/>
  <c r="G515" i="11"/>
  <c r="B521" i="11"/>
  <c r="D515" i="11"/>
  <c r="L542" i="11"/>
  <c r="C537" i="11"/>
  <c r="E531" i="11"/>
  <c r="G525" i="11"/>
  <c r="H541" i="11"/>
  <c r="J535" i="11"/>
  <c r="L529" i="11"/>
  <c r="H523" i="11"/>
  <c r="L518" i="11"/>
  <c r="C513" i="11"/>
  <c r="I518" i="11"/>
  <c r="K512" i="11"/>
  <c r="A83" i="11"/>
  <c r="I356" i="10"/>
  <c r="F357" i="10"/>
  <c r="B20" i="95" s="1"/>
  <c r="F19" i="95" l="1"/>
  <c r="H19" i="95" s="1"/>
  <c r="C20" i="95"/>
  <c r="E20" i="95"/>
  <c r="D20" i="95"/>
  <c r="A118" i="11"/>
  <c r="A117" i="11"/>
  <c r="C83" i="11"/>
  <c r="H84" i="11"/>
  <c r="K91" i="11"/>
  <c r="G103" i="11"/>
  <c r="A96" i="11"/>
  <c r="J87" i="11"/>
  <c r="H93" i="11"/>
  <c r="F99" i="11"/>
  <c r="D105" i="11"/>
  <c r="B111" i="11"/>
  <c r="K87" i="11"/>
  <c r="I93" i="11"/>
  <c r="G99" i="11"/>
  <c r="E105" i="11"/>
  <c r="C111" i="11"/>
  <c r="B83" i="11"/>
  <c r="K88" i="11"/>
  <c r="I94" i="11"/>
  <c r="G100" i="11"/>
  <c r="E106" i="11"/>
  <c r="C112" i="11"/>
  <c r="G111" i="11"/>
  <c r="I105" i="11"/>
  <c r="K99" i="11"/>
  <c r="B94" i="11"/>
  <c r="D88" i="11"/>
  <c r="I83" i="11"/>
  <c r="G89" i="11"/>
  <c r="E95" i="11"/>
  <c r="C101" i="11"/>
  <c r="L106" i="11"/>
  <c r="J112" i="11"/>
  <c r="B85" i="11"/>
  <c r="K90" i="11"/>
  <c r="I96" i="11"/>
  <c r="G102" i="11"/>
  <c r="E108" i="11"/>
  <c r="A85" i="11"/>
  <c r="D86" i="11"/>
  <c r="B92" i="11"/>
  <c r="K97" i="11"/>
  <c r="I103" i="11"/>
  <c r="G109" i="11"/>
  <c r="A98" i="11"/>
  <c r="H87" i="11"/>
  <c r="F93" i="11"/>
  <c r="D99" i="11"/>
  <c r="B105" i="11"/>
  <c r="K110" i="11"/>
  <c r="A113" i="11"/>
  <c r="J88" i="11"/>
  <c r="H94" i="11"/>
  <c r="F100" i="11"/>
  <c r="D106" i="11"/>
  <c r="B112" i="11"/>
  <c r="E84" i="11"/>
  <c r="C90" i="11"/>
  <c r="L95" i="11"/>
  <c r="J101" i="11"/>
  <c r="H107" i="11"/>
  <c r="F113" i="11"/>
  <c r="G85" i="11"/>
  <c r="E91" i="11"/>
  <c r="C97" i="11"/>
  <c r="L102" i="11"/>
  <c r="J108" i="11"/>
  <c r="A90" i="11"/>
  <c r="K86" i="11"/>
  <c r="I92" i="11"/>
  <c r="G98" i="11"/>
  <c r="E104" i="11"/>
  <c r="C110" i="11"/>
  <c r="A105" i="11"/>
  <c r="D96" i="11"/>
  <c r="K107" i="11"/>
  <c r="C84" i="11"/>
  <c r="L89" i="11"/>
  <c r="J95" i="11"/>
  <c r="H101" i="11"/>
  <c r="F107" i="11"/>
  <c r="D113" i="11"/>
  <c r="D84" i="11"/>
  <c r="B90" i="11"/>
  <c r="K95" i="11"/>
  <c r="I101" i="11"/>
  <c r="G107" i="11"/>
  <c r="E113" i="11"/>
  <c r="D85" i="11"/>
  <c r="B91" i="11"/>
  <c r="K96" i="11"/>
  <c r="I102" i="11"/>
  <c r="G108" i="11"/>
  <c r="A87" i="11"/>
  <c r="J94" i="11"/>
  <c r="F106" i="11"/>
  <c r="F83" i="11"/>
  <c r="D89" i="11"/>
  <c r="B95" i="11"/>
  <c r="K100" i="11"/>
  <c r="I106" i="11"/>
  <c r="G112" i="11"/>
  <c r="F86" i="11"/>
  <c r="D92" i="11"/>
  <c r="B98" i="11"/>
  <c r="K103" i="11"/>
  <c r="I109" i="11"/>
  <c r="A100" i="11"/>
  <c r="F87" i="11"/>
  <c r="D93" i="11"/>
  <c r="B99" i="11"/>
  <c r="K104" i="11"/>
  <c r="I110" i="11"/>
  <c r="A111" i="11"/>
  <c r="L112" i="11"/>
  <c r="C107" i="11"/>
  <c r="E101" i="11"/>
  <c r="G95" i="11"/>
  <c r="I89" i="11"/>
  <c r="K83" i="11"/>
  <c r="B88" i="11"/>
  <c r="K93" i="11"/>
  <c r="I99" i="11"/>
  <c r="G105" i="11"/>
  <c r="E111" i="11"/>
  <c r="H83" i="11"/>
  <c r="F89" i="11"/>
  <c r="D95" i="11"/>
  <c r="B101" i="11"/>
  <c r="K106" i="11"/>
  <c r="I112" i="11"/>
  <c r="J84" i="11"/>
  <c r="H90" i="11"/>
  <c r="F96" i="11"/>
  <c r="D102" i="11"/>
  <c r="B108" i="11"/>
  <c r="K113" i="11"/>
  <c r="C86" i="11"/>
  <c r="L91" i="11"/>
  <c r="J97" i="11"/>
  <c r="H103" i="11"/>
  <c r="F109" i="11"/>
  <c r="A97" i="11"/>
  <c r="E87" i="11"/>
  <c r="C93" i="11"/>
  <c r="L98" i="11"/>
  <c r="J104" i="11"/>
  <c r="H110" i="11"/>
  <c r="A110" i="11"/>
  <c r="I88" i="11"/>
  <c r="G94" i="11"/>
  <c r="E100" i="11"/>
  <c r="C106" i="11"/>
  <c r="L111" i="11"/>
  <c r="B84" i="11"/>
  <c r="K89" i="11"/>
  <c r="I95" i="11"/>
  <c r="G101" i="11"/>
  <c r="E107" i="11"/>
  <c r="C113" i="11"/>
  <c r="F85" i="11"/>
  <c r="D91" i="11"/>
  <c r="B97" i="11"/>
  <c r="K102" i="11"/>
  <c r="I108" i="11"/>
  <c r="A89" i="11"/>
  <c r="G87" i="11"/>
  <c r="C99" i="11"/>
  <c r="J110" i="11"/>
  <c r="H85" i="11"/>
  <c r="F91" i="11"/>
  <c r="D97" i="11"/>
  <c r="B103" i="11"/>
  <c r="K108" i="11"/>
  <c r="A91" i="11"/>
  <c r="H88" i="11"/>
  <c r="F94" i="11"/>
  <c r="D100" i="11"/>
  <c r="B106" i="11"/>
  <c r="K111" i="11"/>
  <c r="J83" i="11"/>
  <c r="H89" i="11"/>
  <c r="F95" i="11"/>
  <c r="D101" i="11"/>
  <c r="B107" i="11"/>
  <c r="K112" i="11"/>
  <c r="A103" i="11"/>
  <c r="B86" i="11"/>
  <c r="I97" i="11"/>
  <c r="E109" i="11"/>
  <c r="K84" i="11"/>
  <c r="I90" i="11"/>
  <c r="G96" i="11"/>
  <c r="E102" i="11"/>
  <c r="C108" i="11"/>
  <c r="L113" i="11"/>
  <c r="L84" i="11"/>
  <c r="J90" i="11"/>
  <c r="H96" i="11"/>
  <c r="F102" i="11"/>
  <c r="D108" i="11"/>
  <c r="A84" i="11"/>
  <c r="L85" i="11"/>
  <c r="J91" i="11"/>
  <c r="H97" i="11"/>
  <c r="F103" i="11"/>
  <c r="D109" i="11"/>
  <c r="A95" i="11"/>
  <c r="A88" i="11"/>
  <c r="H108" i="11"/>
  <c r="J102" i="11"/>
  <c r="L96" i="11"/>
  <c r="C91" i="11"/>
  <c r="E85" i="11"/>
  <c r="H86" i="11"/>
  <c r="F92" i="11"/>
  <c r="D98" i="11"/>
  <c r="B104" i="11"/>
  <c r="K109" i="11"/>
  <c r="A102" i="11"/>
  <c r="L87" i="11"/>
  <c r="J93" i="11"/>
  <c r="H99" i="11"/>
  <c r="F105" i="11"/>
  <c r="D111" i="11"/>
  <c r="E83" i="11"/>
  <c r="C89" i="11"/>
  <c r="L94" i="11"/>
  <c r="J100" i="11"/>
  <c r="H106" i="11"/>
  <c r="F112" i="11"/>
  <c r="I84" i="11"/>
  <c r="G90" i="11"/>
  <c r="E96" i="11"/>
  <c r="C102" i="11"/>
  <c r="L107" i="11"/>
  <c r="J113" i="11"/>
  <c r="K85" i="11"/>
  <c r="I91" i="11"/>
  <c r="G97" i="11"/>
  <c r="E103" i="11"/>
  <c r="C109" i="11"/>
  <c r="A94" i="11"/>
  <c r="D87" i="11"/>
  <c r="B93" i="11"/>
  <c r="K98" i="11"/>
  <c r="I104" i="11"/>
  <c r="G110" i="11"/>
  <c r="A109" i="11"/>
  <c r="F88" i="11"/>
  <c r="D94" i="11"/>
  <c r="B100" i="11"/>
  <c r="K105" i="11"/>
  <c r="I111" i="11"/>
  <c r="L83" i="11"/>
  <c r="J89" i="11"/>
  <c r="H95" i="11"/>
  <c r="F101" i="11"/>
  <c r="D107" i="11"/>
  <c r="B113" i="11"/>
  <c r="F90" i="11"/>
  <c r="B102" i="11"/>
  <c r="I113" i="11"/>
  <c r="B87" i="11"/>
  <c r="K92" i="11"/>
  <c r="I98" i="11"/>
  <c r="G104" i="11"/>
  <c r="E110" i="11"/>
  <c r="A107" i="11"/>
  <c r="C87" i="11"/>
  <c r="L92" i="11"/>
  <c r="J98" i="11"/>
  <c r="H104" i="11"/>
  <c r="F110" i="11"/>
  <c r="A108" i="11"/>
  <c r="C88" i="11"/>
  <c r="L93" i="11"/>
  <c r="J99" i="11"/>
  <c r="H105" i="11"/>
  <c r="F111" i="11"/>
  <c r="L88" i="11"/>
  <c r="H100" i="11"/>
  <c r="D112" i="11"/>
  <c r="E86" i="11"/>
  <c r="C92" i="11"/>
  <c r="L97" i="11"/>
  <c r="J103" i="11"/>
  <c r="H109" i="11"/>
  <c r="A99" i="11"/>
  <c r="G83" i="11"/>
  <c r="E89" i="11"/>
  <c r="C95" i="11"/>
  <c r="L100" i="11"/>
  <c r="J106" i="11"/>
  <c r="H112" i="11"/>
  <c r="G84" i="11"/>
  <c r="E90" i="11"/>
  <c r="C96" i="11"/>
  <c r="L101" i="11"/>
  <c r="J107" i="11"/>
  <c r="H113" i="11"/>
  <c r="A104" i="11"/>
  <c r="B110" i="11"/>
  <c r="D104" i="11"/>
  <c r="F98" i="11"/>
  <c r="H92" i="11"/>
  <c r="J86" i="11"/>
  <c r="C85" i="11"/>
  <c r="L90" i="11"/>
  <c r="J96" i="11"/>
  <c r="H102" i="11"/>
  <c r="F108" i="11"/>
  <c r="A86" i="11"/>
  <c r="G86" i="11"/>
  <c r="E92" i="11"/>
  <c r="C98" i="11"/>
  <c r="L103" i="11"/>
  <c r="J109" i="11"/>
  <c r="A101" i="11"/>
  <c r="I87" i="11"/>
  <c r="G93" i="11"/>
  <c r="E99" i="11"/>
  <c r="C105" i="11"/>
  <c r="L110" i="11"/>
  <c r="D83" i="11"/>
  <c r="B89" i="11"/>
  <c r="K94" i="11"/>
  <c r="I100" i="11"/>
  <c r="G106" i="11"/>
  <c r="E112" i="11"/>
  <c r="F84" i="11"/>
  <c r="D90" i="11"/>
  <c r="B96" i="11"/>
  <c r="K101" i="11"/>
  <c r="I107" i="11"/>
  <c r="G113" i="11"/>
  <c r="J85" i="11"/>
  <c r="H91" i="11"/>
  <c r="F97" i="11"/>
  <c r="D103" i="11"/>
  <c r="B109" i="11"/>
  <c r="A93" i="11"/>
  <c r="L86" i="11"/>
  <c r="J92" i="11"/>
  <c r="H98" i="11"/>
  <c r="F104" i="11"/>
  <c r="D110" i="11"/>
  <c r="A106" i="11"/>
  <c r="E88" i="11"/>
  <c r="C94" i="11"/>
  <c r="L99" i="11"/>
  <c r="J105" i="11"/>
  <c r="H111" i="11"/>
  <c r="E93" i="11"/>
  <c r="L104" i="11"/>
  <c r="A112" i="11"/>
  <c r="G88" i="11"/>
  <c r="E94" i="11"/>
  <c r="C100" i="11"/>
  <c r="L105" i="11"/>
  <c r="J111" i="11"/>
  <c r="I85" i="11"/>
  <c r="G91" i="11"/>
  <c r="E97" i="11"/>
  <c r="C103" i="11"/>
  <c r="L108" i="11"/>
  <c r="A92" i="11"/>
  <c r="I86" i="11"/>
  <c r="G92" i="11"/>
  <c r="E98" i="11"/>
  <c r="C104" i="11"/>
  <c r="L109" i="11"/>
  <c r="H183" i="11"/>
  <c r="E211" i="11"/>
  <c r="G205" i="11"/>
  <c r="I199" i="11"/>
  <c r="K193" i="11"/>
  <c r="B188" i="11"/>
  <c r="D182" i="11"/>
  <c r="E210" i="11"/>
  <c r="G204" i="11"/>
  <c r="I198" i="11"/>
  <c r="K192" i="11"/>
  <c r="B187" i="11"/>
  <c r="A202" i="11"/>
  <c r="L208" i="11"/>
  <c r="C203" i="11"/>
  <c r="E197" i="11"/>
  <c r="G191" i="11"/>
  <c r="I185" i="11"/>
  <c r="A191" i="11"/>
  <c r="L207" i="11"/>
  <c r="C202" i="11"/>
  <c r="E196" i="11"/>
  <c r="G190" i="11"/>
  <c r="I184" i="11"/>
  <c r="F212" i="11"/>
  <c r="H206" i="11"/>
  <c r="J200" i="11"/>
  <c r="L194" i="11"/>
  <c r="C189" i="11"/>
  <c r="E183" i="11"/>
  <c r="F211" i="11"/>
  <c r="H205" i="11"/>
  <c r="J199" i="11"/>
  <c r="L193" i="11"/>
  <c r="C188" i="11"/>
  <c r="E182" i="11"/>
  <c r="B210" i="11"/>
  <c r="D204" i="11"/>
  <c r="F198" i="11"/>
  <c r="H192" i="11"/>
  <c r="J186" i="11"/>
  <c r="A203" i="11"/>
  <c r="B209" i="11"/>
  <c r="D203" i="11"/>
  <c r="F197" i="11"/>
  <c r="H191" i="11"/>
  <c r="J185" i="11"/>
  <c r="A188" i="11"/>
  <c r="I207" i="11"/>
  <c r="K201" i="11"/>
  <c r="B196" i="11"/>
  <c r="D190" i="11"/>
  <c r="F184" i="11"/>
  <c r="G212" i="11"/>
  <c r="I206" i="11"/>
  <c r="K200" i="11"/>
  <c r="B195" i="11"/>
  <c r="D189" i="11"/>
  <c r="F183" i="11"/>
  <c r="C211" i="11"/>
  <c r="E205" i="11"/>
  <c r="G199" i="11"/>
  <c r="I193" i="11"/>
  <c r="K187" i="11"/>
  <c r="B182" i="11"/>
  <c r="C210" i="11"/>
  <c r="E204" i="11"/>
  <c r="G198" i="11"/>
  <c r="I192" i="11"/>
  <c r="K186" i="11"/>
  <c r="A200" i="11"/>
  <c r="J208" i="11"/>
  <c r="L202" i="11"/>
  <c r="C197" i="11"/>
  <c r="E191" i="11"/>
  <c r="G185" i="11"/>
  <c r="A189" i="11"/>
  <c r="J207" i="11"/>
  <c r="L201" i="11"/>
  <c r="C196" i="11"/>
  <c r="E190" i="11"/>
  <c r="G184" i="11"/>
  <c r="D212" i="11"/>
  <c r="F206" i="11"/>
  <c r="H200" i="11"/>
  <c r="J194" i="11"/>
  <c r="L188" i="11"/>
  <c r="C183" i="11"/>
  <c r="D211" i="11"/>
  <c r="F205" i="11"/>
  <c r="H199" i="11"/>
  <c r="J193" i="11"/>
  <c r="L187" i="11"/>
  <c r="C182" i="11"/>
  <c r="A212" i="11"/>
  <c r="K209" i="11"/>
  <c r="B204" i="11"/>
  <c r="D198" i="11"/>
  <c r="F192" i="11"/>
  <c r="H186" i="11"/>
  <c r="A201" i="11"/>
  <c r="K208" i="11"/>
  <c r="B203" i="11"/>
  <c r="D197" i="11"/>
  <c r="F191" i="11"/>
  <c r="H185" i="11"/>
  <c r="A186" i="11"/>
  <c r="G207" i="11"/>
  <c r="I201" i="11"/>
  <c r="K195" i="11"/>
  <c r="B190" i="11"/>
  <c r="D184" i="11"/>
  <c r="E212" i="11"/>
  <c r="G206" i="11"/>
  <c r="I200" i="11"/>
  <c r="K194" i="11"/>
  <c r="B189" i="11"/>
  <c r="D183" i="11"/>
  <c r="L210" i="11"/>
  <c r="C205" i="11"/>
  <c r="E199" i="11"/>
  <c r="G193" i="11"/>
  <c r="I187" i="11"/>
  <c r="A182" i="11"/>
  <c r="L209" i="11"/>
  <c r="C204" i="11"/>
  <c r="E198" i="11"/>
  <c r="G192" i="11"/>
  <c r="I186" i="11"/>
  <c r="A198" i="11"/>
  <c r="H208" i="11"/>
  <c r="J202" i="11"/>
  <c r="L196" i="11"/>
  <c r="C191" i="11"/>
  <c r="E185" i="11"/>
  <c r="A187" i="11"/>
  <c r="H207" i="11"/>
  <c r="J201" i="11"/>
  <c r="L195" i="11"/>
  <c r="C190" i="11"/>
  <c r="E184" i="11"/>
  <c r="B212" i="11"/>
  <c r="D206" i="11"/>
  <c r="F200" i="11"/>
  <c r="H194" i="11"/>
  <c r="J188" i="11"/>
  <c r="L182" i="11"/>
  <c r="B211" i="11"/>
  <c r="D205" i="11"/>
  <c r="F199" i="11"/>
  <c r="H193" i="11"/>
  <c r="J187" i="11"/>
  <c r="A210" i="11"/>
  <c r="I209" i="11"/>
  <c r="K203" i="11"/>
  <c r="B198" i="11"/>
  <c r="D192" i="11"/>
  <c r="F186" i="11"/>
  <c r="A199" i="11"/>
  <c r="I208" i="11"/>
  <c r="K202" i="11"/>
  <c r="B197" i="11"/>
  <c r="D191" i="11"/>
  <c r="F185" i="11"/>
  <c r="A184" i="11"/>
  <c r="E207" i="11"/>
  <c r="G201" i="11"/>
  <c r="I195" i="11"/>
  <c r="K189" i="11"/>
  <c r="B184" i="11"/>
  <c r="C212" i="11"/>
  <c r="E206" i="11"/>
  <c r="G200" i="11"/>
  <c r="I194" i="11"/>
  <c r="K188" i="11"/>
  <c r="B183" i="11"/>
  <c r="J210" i="11"/>
  <c r="L204" i="11"/>
  <c r="C199" i="11"/>
  <c r="E193" i="11"/>
  <c r="G187" i="11"/>
  <c r="A211" i="11"/>
  <c r="J209" i="11"/>
  <c r="L203" i="11"/>
  <c r="C198" i="11"/>
  <c r="E192" i="11"/>
  <c r="G186" i="11"/>
  <c r="A196" i="11"/>
  <c r="F208" i="11"/>
  <c r="H202" i="11"/>
  <c r="J196" i="11"/>
  <c r="L190" i="11"/>
  <c r="C185" i="11"/>
  <c r="A185" i="11"/>
  <c r="F207" i="11"/>
  <c r="H201" i="11"/>
  <c r="J195" i="11"/>
  <c r="L189" i="11"/>
  <c r="C184" i="11"/>
  <c r="K211" i="11"/>
  <c r="B206" i="11"/>
  <c r="D200" i="11"/>
  <c r="F194" i="11"/>
  <c r="H188" i="11"/>
  <c r="J182" i="11"/>
  <c r="K210" i="11"/>
  <c r="B205" i="11"/>
  <c r="D199" i="11"/>
  <c r="F193" i="11"/>
  <c r="H187" i="11"/>
  <c r="A208" i="11"/>
  <c r="G209" i="11"/>
  <c r="I203" i="11"/>
  <c r="K197" i="11"/>
  <c r="B192" i="11"/>
  <c r="D186" i="11"/>
  <c r="A197" i="11"/>
  <c r="G208" i="11"/>
  <c r="I202" i="11"/>
  <c r="K196" i="11"/>
  <c r="B191" i="11"/>
  <c r="D185" i="11"/>
  <c r="L212" i="11"/>
  <c r="C207" i="11"/>
  <c r="E201" i="11"/>
  <c r="G195" i="11"/>
  <c r="I189" i="11"/>
  <c r="K183" i="11"/>
  <c r="L211" i="11"/>
  <c r="C206" i="11"/>
  <c r="E200" i="11"/>
  <c r="G194" i="11"/>
  <c r="I188" i="11"/>
  <c r="K182" i="11"/>
  <c r="H210" i="11"/>
  <c r="J204" i="11"/>
  <c r="L198" i="11"/>
  <c r="C193" i="11"/>
  <c r="E187" i="11"/>
  <c r="A209" i="11"/>
  <c r="H209" i="11"/>
  <c r="J203" i="11"/>
  <c r="L197" i="11"/>
  <c r="C192" i="11"/>
  <c r="E186" i="11"/>
  <c r="A194" i="11"/>
  <c r="D208" i="11"/>
  <c r="F202" i="11"/>
  <c r="H196" i="11"/>
  <c r="J190" i="11"/>
  <c r="L184" i="11"/>
  <c r="A183" i="11"/>
  <c r="D207" i="11"/>
  <c r="F201" i="11"/>
  <c r="H195" i="11"/>
  <c r="J189" i="11"/>
  <c r="L183" i="11"/>
  <c r="I211" i="11"/>
  <c r="K205" i="11"/>
  <c r="B200" i="11"/>
  <c r="D194" i="11"/>
  <c r="F188" i="11"/>
  <c r="H182" i="11"/>
  <c r="I210" i="11"/>
  <c r="K204" i="11"/>
  <c r="B199" i="11"/>
  <c r="D193" i="11"/>
  <c r="F187" i="11"/>
  <c r="A206" i="11"/>
  <c r="E209" i="11"/>
  <c r="G203" i="11"/>
  <c r="I197" i="11"/>
  <c r="K191" i="11"/>
  <c r="B186" i="11"/>
  <c r="A195" i="11"/>
  <c r="E208" i="11"/>
  <c r="G202" i="11"/>
  <c r="I196" i="11"/>
  <c r="K190" i="11"/>
  <c r="B185" i="11"/>
  <c r="J212" i="11"/>
  <c r="L206" i="11"/>
  <c r="C201" i="11"/>
  <c r="E195" i="11"/>
  <c r="G189" i="11"/>
  <c r="I183" i="11"/>
  <c r="J211" i="11"/>
  <c r="L205" i="11"/>
  <c r="C200" i="11"/>
  <c r="E194" i="11"/>
  <c r="G188" i="11"/>
  <c r="I182" i="11"/>
  <c r="F210" i="11"/>
  <c r="H204" i="11"/>
  <c r="J198" i="11"/>
  <c r="L192" i="11"/>
  <c r="C187" i="11"/>
  <c r="A207" i="11"/>
  <c r="F209" i="11"/>
  <c r="H203" i="11"/>
  <c r="J197" i="11"/>
  <c r="L191" i="11"/>
  <c r="C186" i="11"/>
  <c r="A192" i="11"/>
  <c r="B208" i="11"/>
  <c r="D202" i="11"/>
  <c r="F196" i="11"/>
  <c r="H190" i="11"/>
  <c r="J184" i="11"/>
  <c r="K212" i="11"/>
  <c r="B207" i="11"/>
  <c r="D201" i="11"/>
  <c r="F195" i="11"/>
  <c r="H189" i="11"/>
  <c r="J183" i="11"/>
  <c r="G211" i="11"/>
  <c r="I205" i="11"/>
  <c r="K199" i="11"/>
  <c r="B194" i="11"/>
  <c r="D188" i="11"/>
  <c r="F182" i="11"/>
  <c r="G210" i="11"/>
  <c r="I204" i="11"/>
  <c r="K198" i="11"/>
  <c r="B193" i="11"/>
  <c r="D187" i="11"/>
  <c r="A204" i="11"/>
  <c r="C209" i="11"/>
  <c r="E203" i="11"/>
  <c r="G197" i="11"/>
  <c r="I191" i="11"/>
  <c r="K185" i="11"/>
  <c r="A193" i="11"/>
  <c r="C208" i="11"/>
  <c r="E202" i="11"/>
  <c r="G196" i="11"/>
  <c r="I190" i="11"/>
  <c r="K184" i="11"/>
  <c r="H212" i="11"/>
  <c r="J206" i="11"/>
  <c r="L200" i="11"/>
  <c r="C195" i="11"/>
  <c r="E189" i="11"/>
  <c r="G183" i="11"/>
  <c r="H211" i="11"/>
  <c r="J205" i="11"/>
  <c r="L199" i="11"/>
  <c r="C194" i="11"/>
  <c r="E188" i="11"/>
  <c r="G182" i="11"/>
  <c r="D210" i="11"/>
  <c r="F204" i="11"/>
  <c r="H198" i="11"/>
  <c r="J192" i="11"/>
  <c r="L186" i="11"/>
  <c r="A205" i="11"/>
  <c r="D209" i="11"/>
  <c r="F203" i="11"/>
  <c r="H197" i="11"/>
  <c r="J191" i="11"/>
  <c r="L185" i="11"/>
  <c r="A190" i="11"/>
  <c r="K207" i="11"/>
  <c r="B202" i="11"/>
  <c r="D196" i="11"/>
  <c r="F190" i="11"/>
  <c r="H184" i="11"/>
  <c r="I212" i="11"/>
  <c r="K206" i="11"/>
  <c r="B201" i="11"/>
  <c r="D195" i="11"/>
  <c r="F189" i="11"/>
  <c r="E277" i="11"/>
  <c r="G271" i="11"/>
  <c r="I265" i="11"/>
  <c r="K259" i="11"/>
  <c r="B254" i="11"/>
  <c r="D248" i="11"/>
  <c r="E276" i="11"/>
  <c r="G270" i="11"/>
  <c r="I264" i="11"/>
  <c r="K258" i="11"/>
  <c r="B253" i="11"/>
  <c r="A268" i="11"/>
  <c r="L274" i="11"/>
  <c r="C269" i="11"/>
  <c r="E263" i="11"/>
  <c r="G257" i="11"/>
  <c r="I251" i="11"/>
  <c r="A257" i="11"/>
  <c r="L273" i="11"/>
  <c r="C268" i="11"/>
  <c r="E262" i="11"/>
  <c r="G256" i="11"/>
  <c r="I250" i="11"/>
  <c r="F278" i="11"/>
  <c r="H272" i="11"/>
  <c r="J266" i="11"/>
  <c r="L260" i="11"/>
  <c r="C255" i="11"/>
  <c r="E249" i="11"/>
  <c r="F277" i="11"/>
  <c r="H271" i="11"/>
  <c r="J265" i="11"/>
  <c r="L259" i="11"/>
  <c r="C254" i="11"/>
  <c r="E248" i="11"/>
  <c r="B276" i="11"/>
  <c r="D270" i="11"/>
  <c r="F264" i="11"/>
  <c r="H258" i="11"/>
  <c r="J252" i="11"/>
  <c r="A269" i="11"/>
  <c r="B275" i="11"/>
  <c r="D269" i="11"/>
  <c r="F263" i="11"/>
  <c r="H257" i="11"/>
  <c r="J251" i="11"/>
  <c r="A254" i="11"/>
  <c r="I273" i="11"/>
  <c r="K267" i="11"/>
  <c r="B262" i="11"/>
  <c r="D256" i="11"/>
  <c r="F250" i="11"/>
  <c r="G278" i="11"/>
  <c r="I272" i="11"/>
  <c r="K266" i="11"/>
  <c r="B261" i="11"/>
  <c r="D255" i="11"/>
  <c r="F249" i="11"/>
  <c r="C277" i="11"/>
  <c r="E271" i="11"/>
  <c r="G265" i="11"/>
  <c r="I259" i="11"/>
  <c r="K253" i="11"/>
  <c r="B248" i="11"/>
  <c r="C276" i="11"/>
  <c r="E270" i="11"/>
  <c r="G264" i="11"/>
  <c r="I258" i="11"/>
  <c r="K252" i="11"/>
  <c r="A266" i="11"/>
  <c r="J274" i="11"/>
  <c r="L268" i="11"/>
  <c r="C263" i="11"/>
  <c r="E257" i="11"/>
  <c r="G251" i="11"/>
  <c r="A255" i="11"/>
  <c r="J273" i="11"/>
  <c r="L267" i="11"/>
  <c r="C262" i="11"/>
  <c r="E256" i="11"/>
  <c r="G250" i="11"/>
  <c r="D278" i="11"/>
  <c r="F272" i="11"/>
  <c r="H266" i="11"/>
  <c r="J260" i="11"/>
  <c r="L254" i="11"/>
  <c r="C249" i="11"/>
  <c r="D277" i="11"/>
  <c r="F271" i="11"/>
  <c r="H265" i="11"/>
  <c r="J259" i="11"/>
  <c r="L253" i="11"/>
  <c r="C248" i="11"/>
  <c r="A278" i="11"/>
  <c r="K275" i="11"/>
  <c r="B270" i="11"/>
  <c r="D264" i="11"/>
  <c r="F258" i="11"/>
  <c r="H252" i="11"/>
  <c r="A267" i="11"/>
  <c r="K274" i="11"/>
  <c r="B269" i="11"/>
  <c r="D263" i="11"/>
  <c r="F257" i="11"/>
  <c r="H251" i="11"/>
  <c r="A252" i="11"/>
  <c r="G273" i="11"/>
  <c r="I267" i="11"/>
  <c r="K261" i="11"/>
  <c r="B256" i="11"/>
  <c r="D250" i="11"/>
  <c r="E278" i="11"/>
  <c r="G272" i="11"/>
  <c r="I266" i="11"/>
  <c r="K260" i="11"/>
  <c r="B255" i="11"/>
  <c r="D249" i="11"/>
  <c r="L276" i="11"/>
  <c r="C271" i="11"/>
  <c r="E265" i="11"/>
  <c r="G259" i="11"/>
  <c r="I253" i="11"/>
  <c r="A248" i="11"/>
  <c r="L275" i="11"/>
  <c r="C270" i="11"/>
  <c r="E264" i="11"/>
  <c r="G258" i="11"/>
  <c r="I252" i="11"/>
  <c r="A264" i="11"/>
  <c r="H274" i="11"/>
  <c r="J268" i="11"/>
  <c r="L262" i="11"/>
  <c r="C257" i="11"/>
  <c r="E251" i="11"/>
  <c r="A253" i="11"/>
  <c r="H273" i="11"/>
  <c r="J267" i="11"/>
  <c r="L261" i="11"/>
  <c r="C256" i="11"/>
  <c r="E250" i="11"/>
  <c r="B278" i="11"/>
  <c r="D272" i="11"/>
  <c r="F266" i="11"/>
  <c r="H260" i="11"/>
  <c r="J254" i="11"/>
  <c r="L248" i="11"/>
  <c r="B277" i="11"/>
  <c r="D271" i="11"/>
  <c r="F265" i="11"/>
  <c r="H259" i="11"/>
  <c r="J253" i="11"/>
  <c r="A276" i="11"/>
  <c r="I275" i="11"/>
  <c r="K269" i="11"/>
  <c r="B264" i="11"/>
  <c r="D258" i="11"/>
  <c r="F252" i="11"/>
  <c r="A265" i="11"/>
  <c r="I274" i="11"/>
  <c r="K268" i="11"/>
  <c r="B263" i="11"/>
  <c r="D257" i="11"/>
  <c r="F251" i="11"/>
  <c r="A250" i="11"/>
  <c r="E273" i="11"/>
  <c r="G267" i="11"/>
  <c r="I261" i="11"/>
  <c r="K255" i="11"/>
  <c r="B250" i="11"/>
  <c r="C278" i="11"/>
  <c r="E272" i="11"/>
  <c r="G266" i="11"/>
  <c r="I260" i="11"/>
  <c r="K254" i="11"/>
  <c r="B249" i="11"/>
  <c r="J276" i="11"/>
  <c r="L270" i="11"/>
  <c r="C265" i="11"/>
  <c r="E259" i="11"/>
  <c r="G253" i="11"/>
  <c r="A277" i="11"/>
  <c r="J275" i="11"/>
  <c r="L269" i="11"/>
  <c r="C264" i="11"/>
  <c r="E258" i="11"/>
  <c r="G252" i="11"/>
  <c r="H249" i="11"/>
  <c r="A262" i="11"/>
  <c r="F274" i="11"/>
  <c r="H268" i="11"/>
  <c r="J262" i="11"/>
  <c r="L256" i="11"/>
  <c r="C251" i="11"/>
  <c r="A251" i="11"/>
  <c r="F273" i="11"/>
  <c r="H267" i="11"/>
  <c r="J261" i="11"/>
  <c r="L255" i="11"/>
  <c r="C250" i="11"/>
  <c r="K277" i="11"/>
  <c r="B272" i="11"/>
  <c r="D266" i="11"/>
  <c r="F260" i="11"/>
  <c r="H254" i="11"/>
  <c r="J248" i="11"/>
  <c r="K276" i="11"/>
  <c r="B271" i="11"/>
  <c r="D265" i="11"/>
  <c r="F259" i="11"/>
  <c r="H253" i="11"/>
  <c r="A274" i="11"/>
  <c r="G275" i="11"/>
  <c r="I269" i="11"/>
  <c r="K263" i="11"/>
  <c r="B258" i="11"/>
  <c r="D252" i="11"/>
  <c r="A263" i="11"/>
  <c r="G274" i="11"/>
  <c r="I268" i="11"/>
  <c r="K262" i="11"/>
  <c r="B257" i="11"/>
  <c r="D251" i="11"/>
  <c r="L278" i="11"/>
  <c r="C273" i="11"/>
  <c r="E267" i="11"/>
  <c r="G261" i="11"/>
  <c r="I255" i="11"/>
  <c r="K249" i="11"/>
  <c r="L277" i="11"/>
  <c r="C272" i="11"/>
  <c r="E266" i="11"/>
  <c r="G260" i="11"/>
  <c r="I254" i="11"/>
  <c r="K248" i="11"/>
  <c r="H276" i="11"/>
  <c r="J270" i="11"/>
  <c r="L264" i="11"/>
  <c r="C259" i="11"/>
  <c r="E253" i="11"/>
  <c r="A275" i="11"/>
  <c r="H275" i="11"/>
  <c r="J269" i="11"/>
  <c r="L263" i="11"/>
  <c r="C258" i="11"/>
  <c r="E252" i="11"/>
  <c r="A260" i="11"/>
  <c r="D274" i="11"/>
  <c r="F268" i="11"/>
  <c r="H262" i="11"/>
  <c r="J256" i="11"/>
  <c r="L250" i="11"/>
  <c r="A249" i="11"/>
  <c r="D273" i="11"/>
  <c r="F267" i="11"/>
  <c r="H261" i="11"/>
  <c r="J255" i="11"/>
  <c r="L249" i="11"/>
  <c r="I277" i="11"/>
  <c r="K271" i="11"/>
  <c r="B266" i="11"/>
  <c r="D260" i="11"/>
  <c r="F254" i="11"/>
  <c r="H248" i="11"/>
  <c r="I276" i="11"/>
  <c r="K270" i="11"/>
  <c r="B265" i="11"/>
  <c r="D259" i="11"/>
  <c r="F253" i="11"/>
  <c r="A272" i="11"/>
  <c r="E275" i="11"/>
  <c r="G269" i="11"/>
  <c r="I263" i="11"/>
  <c r="K257" i="11"/>
  <c r="B252" i="11"/>
  <c r="A261" i="11"/>
  <c r="E274" i="11"/>
  <c r="G268" i="11"/>
  <c r="I262" i="11"/>
  <c r="K256" i="11"/>
  <c r="B251" i="11"/>
  <c r="J278" i="11"/>
  <c r="L272" i="11"/>
  <c r="C267" i="11"/>
  <c r="E261" i="11"/>
  <c r="G255" i="11"/>
  <c r="I249" i="11"/>
  <c r="J277" i="11"/>
  <c r="L271" i="11"/>
  <c r="C266" i="11"/>
  <c r="E260" i="11"/>
  <c r="G254" i="11"/>
  <c r="I248" i="11"/>
  <c r="F276" i="11"/>
  <c r="H270" i="11"/>
  <c r="J264" i="11"/>
  <c r="L258" i="11"/>
  <c r="C253" i="11"/>
  <c r="A273" i="11"/>
  <c r="F275" i="11"/>
  <c r="H269" i="11"/>
  <c r="J263" i="11"/>
  <c r="L257" i="11"/>
  <c r="C252" i="11"/>
  <c r="A258" i="11"/>
  <c r="B274" i="11"/>
  <c r="D268" i="11"/>
  <c r="F262" i="11"/>
  <c r="H256" i="11"/>
  <c r="J250" i="11"/>
  <c r="K278" i="11"/>
  <c r="B273" i="11"/>
  <c r="D267" i="11"/>
  <c r="F261" i="11"/>
  <c r="H255" i="11"/>
  <c r="J249" i="11"/>
  <c r="G277" i="11"/>
  <c r="I271" i="11"/>
  <c r="K265" i="11"/>
  <c r="B260" i="11"/>
  <c r="D254" i="11"/>
  <c r="F248" i="11"/>
  <c r="G276" i="11"/>
  <c r="I270" i="11"/>
  <c r="K264" i="11"/>
  <c r="B259" i="11"/>
  <c r="D253" i="11"/>
  <c r="A270" i="11"/>
  <c r="C275" i="11"/>
  <c r="E269" i="11"/>
  <c r="G263" i="11"/>
  <c r="I257" i="11"/>
  <c r="K251" i="11"/>
  <c r="A259" i="11"/>
  <c r="C274" i="11"/>
  <c r="E268" i="11"/>
  <c r="G262" i="11"/>
  <c r="I256" i="11"/>
  <c r="K250" i="11"/>
  <c r="H278" i="11"/>
  <c r="J272" i="11"/>
  <c r="L266" i="11"/>
  <c r="C261" i="11"/>
  <c r="E255" i="11"/>
  <c r="G249" i="11"/>
  <c r="H277" i="11"/>
  <c r="J271" i="11"/>
  <c r="L265" i="11"/>
  <c r="C260" i="11"/>
  <c r="E254" i="11"/>
  <c r="G248" i="11"/>
  <c r="D276" i="11"/>
  <c r="F270" i="11"/>
  <c r="H264" i="11"/>
  <c r="J258" i="11"/>
  <c r="L252" i="11"/>
  <c r="A271" i="11"/>
  <c r="D275" i="11"/>
  <c r="F269" i="11"/>
  <c r="H263" i="11"/>
  <c r="J257" i="11"/>
  <c r="L251" i="11"/>
  <c r="A256" i="11"/>
  <c r="K273" i="11"/>
  <c r="B268" i="11"/>
  <c r="D262" i="11"/>
  <c r="F256" i="11"/>
  <c r="H250" i="11"/>
  <c r="I278" i="11"/>
  <c r="K272" i="11"/>
  <c r="B267" i="11"/>
  <c r="D261" i="11"/>
  <c r="F255" i="11"/>
  <c r="H315" i="11"/>
  <c r="E343" i="11"/>
  <c r="G337" i="11"/>
  <c r="I331" i="11"/>
  <c r="K325" i="11"/>
  <c r="B320" i="11"/>
  <c r="D314" i="11"/>
  <c r="E342" i="11"/>
  <c r="G336" i="11"/>
  <c r="I330" i="11"/>
  <c r="K324" i="11"/>
  <c r="B319" i="11"/>
  <c r="A334" i="11"/>
  <c r="L340" i="11"/>
  <c r="C335" i="11"/>
  <c r="E329" i="11"/>
  <c r="G323" i="11"/>
  <c r="I317" i="11"/>
  <c r="A323" i="11"/>
  <c r="L339" i="11"/>
  <c r="C334" i="11"/>
  <c r="E328" i="11"/>
  <c r="G322" i="11"/>
  <c r="I316" i="11"/>
  <c r="F344" i="11"/>
  <c r="H338" i="11"/>
  <c r="J332" i="11"/>
  <c r="L326" i="11"/>
  <c r="C321" i="11"/>
  <c r="E315" i="11"/>
  <c r="F343" i="11"/>
  <c r="H337" i="11"/>
  <c r="J331" i="11"/>
  <c r="L325" i="11"/>
  <c r="C320" i="11"/>
  <c r="E314" i="11"/>
  <c r="B342" i="11"/>
  <c r="D336" i="11"/>
  <c r="F330" i="11"/>
  <c r="H324" i="11"/>
  <c r="J318" i="11"/>
  <c r="A335" i="11"/>
  <c r="B341" i="11"/>
  <c r="D335" i="11"/>
  <c r="F329" i="11"/>
  <c r="H323" i="11"/>
  <c r="J317" i="11"/>
  <c r="A320" i="11"/>
  <c r="I339" i="11"/>
  <c r="K333" i="11"/>
  <c r="B328" i="11"/>
  <c r="D322" i="11"/>
  <c r="F316" i="11"/>
  <c r="G344" i="11"/>
  <c r="I338" i="11"/>
  <c r="K332" i="11"/>
  <c r="B327" i="11"/>
  <c r="D321" i="11"/>
  <c r="F315" i="11"/>
  <c r="C343" i="11"/>
  <c r="E337" i="11"/>
  <c r="G331" i="11"/>
  <c r="I325" i="11"/>
  <c r="K319" i="11"/>
  <c r="B314" i="11"/>
  <c r="C342" i="11"/>
  <c r="E336" i="11"/>
  <c r="G330" i="11"/>
  <c r="I324" i="11"/>
  <c r="K318" i="11"/>
  <c r="A332" i="11"/>
  <c r="J340" i="11"/>
  <c r="L334" i="11"/>
  <c r="C329" i="11"/>
  <c r="E323" i="11"/>
  <c r="G317" i="11"/>
  <c r="A321" i="11"/>
  <c r="J339" i="11"/>
  <c r="L333" i="11"/>
  <c r="C328" i="11"/>
  <c r="E322" i="11"/>
  <c r="G316" i="11"/>
  <c r="D344" i="11"/>
  <c r="F338" i="11"/>
  <c r="H332" i="11"/>
  <c r="J326" i="11"/>
  <c r="L320" i="11"/>
  <c r="C315" i="11"/>
  <c r="D343" i="11"/>
  <c r="F337" i="11"/>
  <c r="H331" i="11"/>
  <c r="J325" i="11"/>
  <c r="L319" i="11"/>
  <c r="C314" i="11"/>
  <c r="A344" i="11"/>
  <c r="K341" i="11"/>
  <c r="B336" i="11"/>
  <c r="D330" i="11"/>
  <c r="F324" i="11"/>
  <c r="H318" i="11"/>
  <c r="A333" i="11"/>
  <c r="K340" i="11"/>
  <c r="B335" i="11"/>
  <c r="D329" i="11"/>
  <c r="F323" i="11"/>
  <c r="H317" i="11"/>
  <c r="A318" i="11"/>
  <c r="G339" i="11"/>
  <c r="I333" i="11"/>
  <c r="K327" i="11"/>
  <c r="B322" i="11"/>
  <c r="D316" i="11"/>
  <c r="E344" i="11"/>
  <c r="G338" i="11"/>
  <c r="I332" i="11"/>
  <c r="K326" i="11"/>
  <c r="B321" i="11"/>
  <c r="D315" i="11"/>
  <c r="L342" i="11"/>
  <c r="C337" i="11"/>
  <c r="E331" i="11"/>
  <c r="G325" i="11"/>
  <c r="I319" i="11"/>
  <c r="A314" i="11"/>
  <c r="L341" i="11"/>
  <c r="C336" i="11"/>
  <c r="E330" i="11"/>
  <c r="G324" i="11"/>
  <c r="I318" i="11"/>
  <c r="A330" i="11"/>
  <c r="H340" i="11"/>
  <c r="J334" i="11"/>
  <c r="L328" i="11"/>
  <c r="C323" i="11"/>
  <c r="E317" i="11"/>
  <c r="A319" i="11"/>
  <c r="H339" i="11"/>
  <c r="J333" i="11"/>
  <c r="L327" i="11"/>
  <c r="C322" i="11"/>
  <c r="E316" i="11"/>
  <c r="B344" i="11"/>
  <c r="D338" i="11"/>
  <c r="F332" i="11"/>
  <c r="H326" i="11"/>
  <c r="J320" i="11"/>
  <c r="L314" i="11"/>
  <c r="B343" i="11"/>
  <c r="D337" i="11"/>
  <c r="F331" i="11"/>
  <c r="H325" i="11"/>
  <c r="J319" i="11"/>
  <c r="A342" i="11"/>
  <c r="I341" i="11"/>
  <c r="K335" i="11"/>
  <c r="B330" i="11"/>
  <c r="D324" i="11"/>
  <c r="F318" i="11"/>
  <c r="A331" i="11"/>
  <c r="I340" i="11"/>
  <c r="K334" i="11"/>
  <c r="B329" i="11"/>
  <c r="D323" i="11"/>
  <c r="F317" i="11"/>
  <c r="A316" i="11"/>
  <c r="E339" i="11"/>
  <c r="G333" i="11"/>
  <c r="I327" i="11"/>
  <c r="K321" i="11"/>
  <c r="B316" i="11"/>
  <c r="C344" i="11"/>
  <c r="E338" i="11"/>
  <c r="G332" i="11"/>
  <c r="I326" i="11"/>
  <c r="K320" i="11"/>
  <c r="B315" i="11"/>
  <c r="J342" i="11"/>
  <c r="L336" i="11"/>
  <c r="C331" i="11"/>
  <c r="E325" i="11"/>
  <c r="G319" i="11"/>
  <c r="A343" i="11"/>
  <c r="J341" i="11"/>
  <c r="L335" i="11"/>
  <c r="C330" i="11"/>
  <c r="E324" i="11"/>
  <c r="G318" i="11"/>
  <c r="A328" i="11"/>
  <c r="F340" i="11"/>
  <c r="H334" i="11"/>
  <c r="J328" i="11"/>
  <c r="L322" i="11"/>
  <c r="C317" i="11"/>
  <c r="A317" i="11"/>
  <c r="F339" i="11"/>
  <c r="H333" i="11"/>
  <c r="J327" i="11"/>
  <c r="L321" i="11"/>
  <c r="C316" i="11"/>
  <c r="K343" i="11"/>
  <c r="B338" i="11"/>
  <c r="D332" i="11"/>
  <c r="F326" i="11"/>
  <c r="H320" i="11"/>
  <c r="J314" i="11"/>
  <c r="K342" i="11"/>
  <c r="B337" i="11"/>
  <c r="D331" i="11"/>
  <c r="F325" i="11"/>
  <c r="H319" i="11"/>
  <c r="A340" i="11"/>
  <c r="G341" i="11"/>
  <c r="I335" i="11"/>
  <c r="K329" i="11"/>
  <c r="B324" i="11"/>
  <c r="D318" i="11"/>
  <c r="A329" i="11"/>
  <c r="G340" i="11"/>
  <c r="I334" i="11"/>
  <c r="K328" i="11"/>
  <c r="B323" i="11"/>
  <c r="D317" i="11"/>
  <c r="L344" i="11"/>
  <c r="C339" i="11"/>
  <c r="E333" i="11"/>
  <c r="G327" i="11"/>
  <c r="I321" i="11"/>
  <c r="K315" i="11"/>
  <c r="L343" i="11"/>
  <c r="C338" i="11"/>
  <c r="E332" i="11"/>
  <c r="G326" i="11"/>
  <c r="I320" i="11"/>
  <c r="K314" i="11"/>
  <c r="H342" i="11"/>
  <c r="J336" i="11"/>
  <c r="L330" i="11"/>
  <c r="C325" i="11"/>
  <c r="E319" i="11"/>
  <c r="A341" i="11"/>
  <c r="H341" i="11"/>
  <c r="J335" i="11"/>
  <c r="L329" i="11"/>
  <c r="C324" i="11"/>
  <c r="E318" i="11"/>
  <c r="A326" i="11"/>
  <c r="D340" i="11"/>
  <c r="F334" i="11"/>
  <c r="H328" i="11"/>
  <c r="J322" i="11"/>
  <c r="L316" i="11"/>
  <c r="A315" i="11"/>
  <c r="D339" i="11"/>
  <c r="F333" i="11"/>
  <c r="H327" i="11"/>
  <c r="J321" i="11"/>
  <c r="L315" i="11"/>
  <c r="I343" i="11"/>
  <c r="K337" i="11"/>
  <c r="B332" i="11"/>
  <c r="D326" i="11"/>
  <c r="F320" i="11"/>
  <c r="H314" i="11"/>
  <c r="I342" i="11"/>
  <c r="K336" i="11"/>
  <c r="B331" i="11"/>
  <c r="D325" i="11"/>
  <c r="F319" i="11"/>
  <c r="A338" i="11"/>
  <c r="E341" i="11"/>
  <c r="G335" i="11"/>
  <c r="I329" i="11"/>
  <c r="K323" i="11"/>
  <c r="B318" i="11"/>
  <c r="A327" i="11"/>
  <c r="E340" i="11"/>
  <c r="G334" i="11"/>
  <c r="I328" i="11"/>
  <c r="K322" i="11"/>
  <c r="B317" i="11"/>
  <c r="J344" i="11"/>
  <c r="L338" i="11"/>
  <c r="C333" i="11"/>
  <c r="E327" i="11"/>
  <c r="G321" i="11"/>
  <c r="I315" i="11"/>
  <c r="J343" i="11"/>
  <c r="L337" i="11"/>
  <c r="C332" i="11"/>
  <c r="E326" i="11"/>
  <c r="G320" i="11"/>
  <c r="I314" i="11"/>
  <c r="F342" i="11"/>
  <c r="H336" i="11"/>
  <c r="J330" i="11"/>
  <c r="L324" i="11"/>
  <c r="C319" i="11"/>
  <c r="A339" i="11"/>
  <c r="F341" i="11"/>
  <c r="H335" i="11"/>
  <c r="J329" i="11"/>
  <c r="L323" i="11"/>
  <c r="C318" i="11"/>
  <c r="A324" i="11"/>
  <c r="B340" i="11"/>
  <c r="D334" i="11"/>
  <c r="F328" i="11"/>
  <c r="H322" i="11"/>
  <c r="J316" i="11"/>
  <c r="K344" i="11"/>
  <c r="B339" i="11"/>
  <c r="D333" i="11"/>
  <c r="F327" i="11"/>
  <c r="H321" i="11"/>
  <c r="J315" i="11"/>
  <c r="G343" i="11"/>
  <c r="I337" i="11"/>
  <c r="K331" i="11"/>
  <c r="B326" i="11"/>
  <c r="D320" i="11"/>
  <c r="F314" i="11"/>
  <c r="G342" i="11"/>
  <c r="I336" i="11"/>
  <c r="K330" i="11"/>
  <c r="B325" i="11"/>
  <c r="D319" i="11"/>
  <c r="A336" i="11"/>
  <c r="C341" i="11"/>
  <c r="E335" i="11"/>
  <c r="G329" i="11"/>
  <c r="I323" i="11"/>
  <c r="K317" i="11"/>
  <c r="A325" i="11"/>
  <c r="C340" i="11"/>
  <c r="E334" i="11"/>
  <c r="G328" i="11"/>
  <c r="I322" i="11"/>
  <c r="K316" i="11"/>
  <c r="H344" i="11"/>
  <c r="J338" i="11"/>
  <c r="L332" i="11"/>
  <c r="C327" i="11"/>
  <c r="E321" i="11"/>
  <c r="G315" i="11"/>
  <c r="H343" i="11"/>
  <c r="J337" i="11"/>
  <c r="L331" i="11"/>
  <c r="C326" i="11"/>
  <c r="E320" i="11"/>
  <c r="G314" i="11"/>
  <c r="D342" i="11"/>
  <c r="F336" i="11"/>
  <c r="H330" i="11"/>
  <c r="J324" i="11"/>
  <c r="L318" i="11"/>
  <c r="A337" i="11"/>
  <c r="D341" i="11"/>
  <c r="F335" i="11"/>
  <c r="H329" i="11"/>
  <c r="J323" i="11"/>
  <c r="L317" i="11"/>
  <c r="A322" i="11"/>
  <c r="K339" i="11"/>
  <c r="B334" i="11"/>
  <c r="D328" i="11"/>
  <c r="F322" i="11"/>
  <c r="H316" i="11"/>
  <c r="I344" i="11"/>
  <c r="K338" i="11"/>
  <c r="B333" i="11"/>
  <c r="D327" i="11"/>
  <c r="F321" i="11"/>
  <c r="E409" i="11"/>
  <c r="G403" i="11"/>
  <c r="I397" i="11"/>
  <c r="D409" i="11"/>
  <c r="F403" i="11"/>
  <c r="H397" i="11"/>
  <c r="J391" i="11"/>
  <c r="L385" i="11"/>
  <c r="C380" i="11"/>
  <c r="J390" i="11"/>
  <c r="L384" i="11"/>
  <c r="A400" i="11"/>
  <c r="L406" i="11"/>
  <c r="C401" i="11"/>
  <c r="A399" i="11"/>
  <c r="K406" i="11"/>
  <c r="B401" i="11"/>
  <c r="D395" i="11"/>
  <c r="F389" i="11"/>
  <c r="H383" i="11"/>
  <c r="D394" i="11"/>
  <c r="F388" i="11"/>
  <c r="H382" i="11"/>
  <c r="F410" i="11"/>
  <c r="H404" i="11"/>
  <c r="J398" i="11"/>
  <c r="E410" i="11"/>
  <c r="G404" i="11"/>
  <c r="I398" i="11"/>
  <c r="K392" i="11"/>
  <c r="B387" i="11"/>
  <c r="D381" i="11"/>
  <c r="K391" i="11"/>
  <c r="B386" i="11"/>
  <c r="D380" i="11"/>
  <c r="B408" i="11"/>
  <c r="D402" i="11"/>
  <c r="A380" i="11"/>
  <c r="L407" i="11"/>
  <c r="C402" i="11"/>
  <c r="E396" i="11"/>
  <c r="G390" i="11"/>
  <c r="I384" i="11"/>
  <c r="E395" i="11"/>
  <c r="G389" i="11"/>
  <c r="I383" i="11"/>
  <c r="A386" i="11"/>
  <c r="I405" i="11"/>
  <c r="K399" i="11"/>
  <c r="A385" i="11"/>
  <c r="H405" i="11"/>
  <c r="J399" i="11"/>
  <c r="L393" i="11"/>
  <c r="C388" i="11"/>
  <c r="E382" i="11"/>
  <c r="L392" i="11"/>
  <c r="C387" i="11"/>
  <c r="E381" i="11"/>
  <c r="C409" i="11"/>
  <c r="E403" i="11"/>
  <c r="G397" i="11"/>
  <c r="B409" i="11"/>
  <c r="D403" i="11"/>
  <c r="F397" i="11"/>
  <c r="H391" i="11"/>
  <c r="J385" i="11"/>
  <c r="F396" i="11"/>
  <c r="H390" i="11"/>
  <c r="J384" i="11"/>
  <c r="A398" i="11"/>
  <c r="J406" i="11"/>
  <c r="L400" i="11"/>
  <c r="A397" i="11"/>
  <c r="I406" i="11"/>
  <c r="K400" i="11"/>
  <c r="B395" i="11"/>
  <c r="D389" i="11"/>
  <c r="F383" i="11"/>
  <c r="B394" i="11"/>
  <c r="D388" i="11"/>
  <c r="F382" i="11"/>
  <c r="D410" i="11"/>
  <c r="F404" i="11"/>
  <c r="H398" i="11"/>
  <c r="C410" i="11"/>
  <c r="E404" i="11"/>
  <c r="G398" i="11"/>
  <c r="I392" i="11"/>
  <c r="K386" i="11"/>
  <c r="B381" i="11"/>
  <c r="I391" i="11"/>
  <c r="K385" i="11"/>
  <c r="B380" i="11"/>
  <c r="A410" i="11"/>
  <c r="K407" i="11"/>
  <c r="B402" i="11"/>
  <c r="A409" i="11"/>
  <c r="J407" i="11"/>
  <c r="L401" i="11"/>
  <c r="C396" i="11"/>
  <c r="E390" i="11"/>
  <c r="G384" i="11"/>
  <c r="C395" i="11"/>
  <c r="E389" i="11"/>
  <c r="G383" i="11"/>
  <c r="A384" i="11"/>
  <c r="G405" i="11"/>
  <c r="I399" i="11"/>
  <c r="A383" i="11"/>
  <c r="F405" i="11"/>
  <c r="H399" i="11"/>
  <c r="J393" i="11"/>
  <c r="L387" i="11"/>
  <c r="C382" i="11"/>
  <c r="J392" i="11"/>
  <c r="L386" i="11"/>
  <c r="C381" i="11"/>
  <c r="L408" i="11"/>
  <c r="C403" i="11"/>
  <c r="E397" i="11"/>
  <c r="K408" i="11"/>
  <c r="B403" i="11"/>
  <c r="D397" i="11"/>
  <c r="F391" i="11"/>
  <c r="H385" i="11"/>
  <c r="D396" i="11"/>
  <c r="F390" i="11"/>
  <c r="H384" i="11"/>
  <c r="A396" i="11"/>
  <c r="H406" i="11"/>
  <c r="J400" i="11"/>
  <c r="A395" i="11"/>
  <c r="G406" i="11"/>
  <c r="I400" i="11"/>
  <c r="K394" i="11"/>
  <c r="B389" i="11"/>
  <c r="D383" i="11"/>
  <c r="K393" i="11"/>
  <c r="B388" i="11"/>
  <c r="D382" i="11"/>
  <c r="B410" i="11"/>
  <c r="D404" i="11"/>
  <c r="F398" i="11"/>
  <c r="L409" i="11"/>
  <c r="C404" i="11"/>
  <c r="E398" i="11"/>
  <c r="G392" i="11"/>
  <c r="I386" i="11"/>
  <c r="K380" i="11"/>
  <c r="G391" i="11"/>
  <c r="I385" i="11"/>
  <c r="A408" i="11"/>
  <c r="I407" i="11"/>
  <c r="K401" i="11"/>
  <c r="A407" i="11"/>
  <c r="H407" i="11"/>
  <c r="J401" i="11"/>
  <c r="L395" i="11"/>
  <c r="C390" i="11"/>
  <c r="E384" i="11"/>
  <c r="L394" i="11"/>
  <c r="C389" i="11"/>
  <c r="E383" i="11"/>
  <c r="A382" i="11"/>
  <c r="E405" i="11"/>
  <c r="G399" i="11"/>
  <c r="A381" i="11"/>
  <c r="D405" i="11"/>
  <c r="F399" i="11"/>
  <c r="H393" i="11"/>
  <c r="J387" i="11"/>
  <c r="L381" i="11"/>
  <c r="H392" i="11"/>
  <c r="J386" i="11"/>
  <c r="L380" i="11"/>
  <c r="J408" i="11"/>
  <c r="L402" i="11"/>
  <c r="C397" i="11"/>
  <c r="I408" i="11"/>
  <c r="K402" i="11"/>
  <c r="B397" i="11"/>
  <c r="D391" i="11"/>
  <c r="F385" i="11"/>
  <c r="B396" i="11"/>
  <c r="D390" i="11"/>
  <c r="F384" i="11"/>
  <c r="G381" i="11"/>
  <c r="A394" i="11"/>
  <c r="F406" i="11"/>
  <c r="H400" i="11"/>
  <c r="A393" i="11"/>
  <c r="E406" i="11"/>
  <c r="G400" i="11"/>
  <c r="I394" i="11"/>
  <c r="K388" i="11"/>
  <c r="B383" i="11"/>
  <c r="I393" i="11"/>
  <c r="K387" i="11"/>
  <c r="B382" i="11"/>
  <c r="K409" i="11"/>
  <c r="B404" i="11"/>
  <c r="D398" i="11"/>
  <c r="J409" i="11"/>
  <c r="L403" i="11"/>
  <c r="C398" i="11"/>
  <c r="E392" i="11"/>
  <c r="G386" i="11"/>
  <c r="I380" i="11"/>
  <c r="E391" i="11"/>
  <c r="G385" i="11"/>
  <c r="A406" i="11"/>
  <c r="G407" i="11"/>
  <c r="I401" i="11"/>
  <c r="A405" i="11"/>
  <c r="F407" i="11"/>
  <c r="H401" i="11"/>
  <c r="J395" i="11"/>
  <c r="L389" i="11"/>
  <c r="C384" i="11"/>
  <c r="J394" i="11"/>
  <c r="L388" i="11"/>
  <c r="C383" i="11"/>
  <c r="L410" i="11"/>
  <c r="C405" i="11"/>
  <c r="E399" i="11"/>
  <c r="K410" i="11"/>
  <c r="B405" i="11"/>
  <c r="D399" i="11"/>
  <c r="F393" i="11"/>
  <c r="H387" i="11"/>
  <c r="J381" i="11"/>
  <c r="F392" i="11"/>
  <c r="H386" i="11"/>
  <c r="J380" i="11"/>
  <c r="H408" i="11"/>
  <c r="J402" i="11"/>
  <c r="L396" i="11"/>
  <c r="G408" i="11"/>
  <c r="I402" i="11"/>
  <c r="K396" i="11"/>
  <c r="B391" i="11"/>
  <c r="D385" i="11"/>
  <c r="K395" i="11"/>
  <c r="B390" i="11"/>
  <c r="D384" i="11"/>
  <c r="A392" i="11"/>
  <c r="D406" i="11"/>
  <c r="F400" i="11"/>
  <c r="A391" i="11"/>
  <c r="C406" i="11"/>
  <c r="E400" i="11"/>
  <c r="G394" i="11"/>
  <c r="I388" i="11"/>
  <c r="K382" i="11"/>
  <c r="G393" i="11"/>
  <c r="I387" i="11"/>
  <c r="K381" i="11"/>
  <c r="I409" i="11"/>
  <c r="K403" i="11"/>
  <c r="B398" i="11"/>
  <c r="H409" i="11"/>
  <c r="J403" i="11"/>
  <c r="L397" i="11"/>
  <c r="C392" i="11"/>
  <c r="E386" i="11"/>
  <c r="G380" i="11"/>
  <c r="C391" i="11"/>
  <c r="E385" i="11"/>
  <c r="A404" i="11"/>
  <c r="E407" i="11"/>
  <c r="G401" i="11"/>
  <c r="A403" i="11"/>
  <c r="D407" i="11"/>
  <c r="F401" i="11"/>
  <c r="H395" i="11"/>
  <c r="J389" i="11"/>
  <c r="L383" i="11"/>
  <c r="H394" i="11"/>
  <c r="J388" i="11"/>
  <c r="L382" i="11"/>
  <c r="J410" i="11"/>
  <c r="L404" i="11"/>
  <c r="C399" i="11"/>
  <c r="I410" i="11"/>
  <c r="K404" i="11"/>
  <c r="B399" i="11"/>
  <c r="D393" i="11"/>
  <c r="F387" i="11"/>
  <c r="H381" i="11"/>
  <c r="D392" i="11"/>
  <c r="F386" i="11"/>
  <c r="H380" i="11"/>
  <c r="F408" i="11"/>
  <c r="H402" i="11"/>
  <c r="J396" i="11"/>
  <c r="E408" i="11"/>
  <c r="G402" i="11"/>
  <c r="I396" i="11"/>
  <c r="K390" i="11"/>
  <c r="B385" i="11"/>
  <c r="I395" i="11"/>
  <c r="K389" i="11"/>
  <c r="B384" i="11"/>
  <c r="A390" i="11"/>
  <c r="B406" i="11"/>
  <c r="D400" i="11"/>
  <c r="A389" i="11"/>
  <c r="L405" i="11"/>
  <c r="C400" i="11"/>
  <c r="E394" i="11"/>
  <c r="G388" i="11"/>
  <c r="I382" i="11"/>
  <c r="E393" i="11"/>
  <c r="G387" i="11"/>
  <c r="I381" i="11"/>
  <c r="G409" i="11"/>
  <c r="I403" i="11"/>
  <c r="K397" i="11"/>
  <c r="F409" i="11"/>
  <c r="H403" i="11"/>
  <c r="J397" i="11"/>
  <c r="L391" i="11"/>
  <c r="C386" i="11"/>
  <c r="E380" i="11"/>
  <c r="L390" i="11"/>
  <c r="C385" i="11"/>
  <c r="A402" i="11"/>
  <c r="C407" i="11"/>
  <c r="E401" i="11"/>
  <c r="A401" i="11"/>
  <c r="B407" i="11"/>
  <c r="D401" i="11"/>
  <c r="F395" i="11"/>
  <c r="H389" i="11"/>
  <c r="J383" i="11"/>
  <c r="F394" i="11"/>
  <c r="H388" i="11"/>
  <c r="J382" i="11"/>
  <c r="H410" i="11"/>
  <c r="J404" i="11"/>
  <c r="L398" i="11"/>
  <c r="G410" i="11"/>
  <c r="I404" i="11"/>
  <c r="K398" i="11"/>
  <c r="B393" i="11"/>
  <c r="D387" i="11"/>
  <c r="F381" i="11"/>
  <c r="B392" i="11"/>
  <c r="D386" i="11"/>
  <c r="F380" i="11"/>
  <c r="D408" i="11"/>
  <c r="F402" i="11"/>
  <c r="H396" i="11"/>
  <c r="C408" i="11"/>
  <c r="E402" i="11"/>
  <c r="G396" i="11"/>
  <c r="I390" i="11"/>
  <c r="K384" i="11"/>
  <c r="G395" i="11"/>
  <c r="I389" i="11"/>
  <c r="K383" i="11"/>
  <c r="A388" i="11"/>
  <c r="K405" i="11"/>
  <c r="B400" i="11"/>
  <c r="A387" i="11"/>
  <c r="J405" i="11"/>
  <c r="L399" i="11"/>
  <c r="C394" i="11"/>
  <c r="E388" i="11"/>
  <c r="G382" i="11"/>
  <c r="C393" i="11"/>
  <c r="E387" i="11"/>
  <c r="B446" i="11"/>
  <c r="J446" i="11"/>
  <c r="A459" i="11"/>
  <c r="L448" i="11"/>
  <c r="J454" i="11"/>
  <c r="H460" i="11"/>
  <c r="F466" i="11"/>
  <c r="D472" i="11"/>
  <c r="A458" i="11"/>
  <c r="C450" i="11"/>
  <c r="L455" i="11"/>
  <c r="J461" i="11"/>
  <c r="H467" i="11"/>
  <c r="F473" i="11"/>
  <c r="A471" i="11"/>
  <c r="C447" i="11"/>
  <c r="L452" i="11"/>
  <c r="J458" i="11"/>
  <c r="H464" i="11"/>
  <c r="F470" i="11"/>
  <c r="D476" i="11"/>
  <c r="E448" i="11"/>
  <c r="C454" i="11"/>
  <c r="L459" i="11"/>
  <c r="J465" i="11"/>
  <c r="H471" i="11"/>
  <c r="A451" i="11"/>
  <c r="I447" i="11"/>
  <c r="G453" i="11"/>
  <c r="E459" i="11"/>
  <c r="C465" i="11"/>
  <c r="L470" i="11"/>
  <c r="J476" i="11"/>
  <c r="K448" i="11"/>
  <c r="I454" i="11"/>
  <c r="G460" i="11"/>
  <c r="E466" i="11"/>
  <c r="C472" i="11"/>
  <c r="A457" i="11"/>
  <c r="G449" i="11"/>
  <c r="E455" i="11"/>
  <c r="C461" i="11"/>
  <c r="L466" i="11"/>
  <c r="J472" i="11"/>
  <c r="A464" i="11"/>
  <c r="I450" i="11"/>
  <c r="G456" i="11"/>
  <c r="E462" i="11"/>
  <c r="C468" i="11"/>
  <c r="L473" i="11"/>
  <c r="A446" i="11"/>
  <c r="E451" i="11"/>
  <c r="C457" i="11"/>
  <c r="L462" i="11"/>
  <c r="J468" i="11"/>
  <c r="H474" i="11"/>
  <c r="I446" i="11"/>
  <c r="G452" i="11"/>
  <c r="E458" i="11"/>
  <c r="C464" i="11"/>
  <c r="L469" i="11"/>
  <c r="J475" i="11"/>
  <c r="E447" i="11"/>
  <c r="C453" i="11"/>
  <c r="L458" i="11"/>
  <c r="J464" i="11"/>
  <c r="H470" i="11"/>
  <c r="F476" i="11"/>
  <c r="G448" i="11"/>
  <c r="E454" i="11"/>
  <c r="C460" i="11"/>
  <c r="L465" i="11"/>
  <c r="J471" i="11"/>
  <c r="A453" i="11"/>
  <c r="D448" i="11"/>
  <c r="B454" i="11"/>
  <c r="K459" i="11"/>
  <c r="I465" i="11"/>
  <c r="G471" i="11"/>
  <c r="A450" i="11"/>
  <c r="F449" i="11"/>
  <c r="D455" i="11"/>
  <c r="B461" i="11"/>
  <c r="K466" i="11"/>
  <c r="I472" i="11"/>
  <c r="A463" i="11"/>
  <c r="E449" i="11"/>
  <c r="C455" i="11"/>
  <c r="L460" i="11"/>
  <c r="J466" i="11"/>
  <c r="H472" i="11"/>
  <c r="A462" i="11"/>
  <c r="G450" i="11"/>
  <c r="E456" i="11"/>
  <c r="C462" i="11"/>
  <c r="L467" i="11"/>
  <c r="J473" i="11"/>
  <c r="A475" i="11"/>
  <c r="G447" i="11"/>
  <c r="E453" i="11"/>
  <c r="C459" i="11"/>
  <c r="L464" i="11"/>
  <c r="J470" i="11"/>
  <c r="H476" i="11"/>
  <c r="I448" i="11"/>
  <c r="G454" i="11"/>
  <c r="E460" i="11"/>
  <c r="C466" i="11"/>
  <c r="L471" i="11"/>
  <c r="A455" i="11"/>
  <c r="G451" i="11"/>
  <c r="E457" i="11"/>
  <c r="C463" i="11"/>
  <c r="L468" i="11"/>
  <c r="J474" i="11"/>
  <c r="K446" i="11"/>
  <c r="I452" i="11"/>
  <c r="G458" i="11"/>
  <c r="E464" i="11"/>
  <c r="C470" i="11"/>
  <c r="L475" i="11"/>
  <c r="C449" i="11"/>
  <c r="L454" i="11"/>
  <c r="J460" i="11"/>
  <c r="H466" i="11"/>
  <c r="F472" i="11"/>
  <c r="A460" i="11"/>
  <c r="E450" i="11"/>
  <c r="C456" i="11"/>
  <c r="L461" i="11"/>
  <c r="J467" i="11"/>
  <c r="H473" i="11"/>
  <c r="A473" i="11"/>
  <c r="L450" i="11"/>
  <c r="J456" i="11"/>
  <c r="H462" i="11"/>
  <c r="F468" i="11"/>
  <c r="D474" i="11"/>
  <c r="E446" i="11"/>
  <c r="C452" i="11"/>
  <c r="L457" i="11"/>
  <c r="J463" i="11"/>
  <c r="H469" i="11"/>
  <c r="F475" i="11"/>
  <c r="L446" i="11"/>
  <c r="J452" i="11"/>
  <c r="H458" i="11"/>
  <c r="F464" i="11"/>
  <c r="D470" i="11"/>
  <c r="B476" i="11"/>
  <c r="C448" i="11"/>
  <c r="L453" i="11"/>
  <c r="J459" i="11"/>
  <c r="H465" i="11"/>
  <c r="F471" i="11"/>
  <c r="A449" i="11"/>
  <c r="I451" i="11"/>
  <c r="G457" i="11"/>
  <c r="E463" i="11"/>
  <c r="C469" i="11"/>
  <c r="L474" i="11"/>
  <c r="B447" i="11"/>
  <c r="K452" i="11"/>
  <c r="I458" i="11"/>
  <c r="G464" i="11"/>
  <c r="E470" i="11"/>
  <c r="C476" i="11"/>
  <c r="H452" i="11"/>
  <c r="F458" i="11"/>
  <c r="D464" i="11"/>
  <c r="B470" i="11"/>
  <c r="K475" i="11"/>
  <c r="L447" i="11"/>
  <c r="J453" i="11"/>
  <c r="H459" i="11"/>
  <c r="F465" i="11"/>
  <c r="D471" i="11"/>
  <c r="A447" i="11"/>
  <c r="J450" i="11"/>
  <c r="H456" i="11"/>
  <c r="F462" i="11"/>
  <c r="D468" i="11"/>
  <c r="B474" i="11"/>
  <c r="C446" i="11"/>
  <c r="L451" i="11"/>
  <c r="J457" i="11"/>
  <c r="H463" i="11"/>
  <c r="F469" i="11"/>
  <c r="D475" i="11"/>
  <c r="K451" i="11"/>
  <c r="I457" i="11"/>
  <c r="G463" i="11"/>
  <c r="E469" i="11"/>
  <c r="C475" i="11"/>
  <c r="D447" i="11"/>
  <c r="B453" i="11"/>
  <c r="K458" i="11"/>
  <c r="I464" i="11"/>
  <c r="G470" i="11"/>
  <c r="E476" i="11"/>
  <c r="B450" i="11"/>
  <c r="K455" i="11"/>
  <c r="I461" i="11"/>
  <c r="G467" i="11"/>
  <c r="E473" i="11"/>
  <c r="A470" i="11"/>
  <c r="D451" i="11"/>
  <c r="B457" i="11"/>
  <c r="K462" i="11"/>
  <c r="I468" i="11"/>
  <c r="G474" i="11"/>
  <c r="H450" i="11"/>
  <c r="F456" i="11"/>
  <c r="D462" i="11"/>
  <c r="B468" i="11"/>
  <c r="K473" i="11"/>
  <c r="A476" i="11"/>
  <c r="J451" i="11"/>
  <c r="H457" i="11"/>
  <c r="F463" i="11"/>
  <c r="D469" i="11"/>
  <c r="B475" i="11"/>
  <c r="H446" i="11"/>
  <c r="F452" i="11"/>
  <c r="D458" i="11"/>
  <c r="B464" i="11"/>
  <c r="K469" i="11"/>
  <c r="I475" i="11"/>
  <c r="J447" i="11"/>
  <c r="H453" i="11"/>
  <c r="F459" i="11"/>
  <c r="D465" i="11"/>
  <c r="B471" i="11"/>
  <c r="K476" i="11"/>
  <c r="F448" i="11"/>
  <c r="D454" i="11"/>
  <c r="B460" i="11"/>
  <c r="K465" i="11"/>
  <c r="I471" i="11"/>
  <c r="A452" i="11"/>
  <c r="H449" i="11"/>
  <c r="F455" i="11"/>
  <c r="D461" i="11"/>
  <c r="B467" i="11"/>
  <c r="K472" i="11"/>
  <c r="A465" i="11"/>
  <c r="D450" i="11"/>
  <c r="B456" i="11"/>
  <c r="K461" i="11"/>
  <c r="I467" i="11"/>
  <c r="G473" i="11"/>
  <c r="A472" i="11"/>
  <c r="F451" i="11"/>
  <c r="D457" i="11"/>
  <c r="B463" i="11"/>
  <c r="K468" i="11"/>
  <c r="I474" i="11"/>
  <c r="C451" i="11"/>
  <c r="L456" i="11"/>
  <c r="J462" i="11"/>
  <c r="H468" i="11"/>
  <c r="F474" i="11"/>
  <c r="G446" i="11"/>
  <c r="E452" i="11"/>
  <c r="C458" i="11"/>
  <c r="L463" i="11"/>
  <c r="J469" i="11"/>
  <c r="H475" i="11"/>
  <c r="F446" i="11"/>
  <c r="D452" i="11"/>
  <c r="B458" i="11"/>
  <c r="K463" i="11"/>
  <c r="I469" i="11"/>
  <c r="G475" i="11"/>
  <c r="H447" i="11"/>
  <c r="F453" i="11"/>
  <c r="D459" i="11"/>
  <c r="B465" i="11"/>
  <c r="K470" i="11"/>
  <c r="I476" i="11"/>
  <c r="F450" i="11"/>
  <c r="D456" i="11"/>
  <c r="B462" i="11"/>
  <c r="K467" i="11"/>
  <c r="I473" i="11"/>
  <c r="A474" i="11"/>
  <c r="H451" i="11"/>
  <c r="F457" i="11"/>
  <c r="D463" i="11"/>
  <c r="B469" i="11"/>
  <c r="K474" i="11"/>
  <c r="H448" i="11"/>
  <c r="F454" i="11"/>
  <c r="D460" i="11"/>
  <c r="B466" i="11"/>
  <c r="K471" i="11"/>
  <c r="A454" i="11"/>
  <c r="J449" i="11"/>
  <c r="H455" i="11"/>
  <c r="F461" i="11"/>
  <c r="D467" i="11"/>
  <c r="B473" i="11"/>
  <c r="A467" i="11"/>
  <c r="D446" i="11"/>
  <c r="B452" i="11"/>
  <c r="K457" i="11"/>
  <c r="I463" i="11"/>
  <c r="G469" i="11"/>
  <c r="E475" i="11"/>
  <c r="F447" i="11"/>
  <c r="D453" i="11"/>
  <c r="B459" i="11"/>
  <c r="K464" i="11"/>
  <c r="I470" i="11"/>
  <c r="G476" i="11"/>
  <c r="B448" i="11"/>
  <c r="K453" i="11"/>
  <c r="I459" i="11"/>
  <c r="G465" i="11"/>
  <c r="E471" i="11"/>
  <c r="A448" i="11"/>
  <c r="D449" i="11"/>
  <c r="B455" i="11"/>
  <c r="K460" i="11"/>
  <c r="I466" i="11"/>
  <c r="G472" i="11"/>
  <c r="A461" i="11"/>
  <c r="K449" i="11"/>
  <c r="I455" i="11"/>
  <c r="G461" i="11"/>
  <c r="E467" i="11"/>
  <c r="C473" i="11"/>
  <c r="A468" i="11"/>
  <c r="B451" i="11"/>
  <c r="K456" i="11"/>
  <c r="I462" i="11"/>
  <c r="G468" i="11"/>
  <c r="E474" i="11"/>
  <c r="J448" i="11"/>
  <c r="H454" i="11"/>
  <c r="F460" i="11"/>
  <c r="D466" i="11"/>
  <c r="B472" i="11"/>
  <c r="A456" i="11"/>
  <c r="L449" i="11"/>
  <c r="J455" i="11"/>
  <c r="H461" i="11"/>
  <c r="F467" i="11"/>
  <c r="D473" i="11"/>
  <c r="A469" i="11"/>
  <c r="I449" i="11"/>
  <c r="G455" i="11"/>
  <c r="E461" i="11"/>
  <c r="C467" i="11"/>
  <c r="L472" i="11"/>
  <c r="A466" i="11"/>
  <c r="K450" i="11"/>
  <c r="I456" i="11"/>
  <c r="G462" i="11"/>
  <c r="E468" i="11"/>
  <c r="C474" i="11"/>
  <c r="K447" i="11"/>
  <c r="I453" i="11"/>
  <c r="G459" i="11"/>
  <c r="E465" i="11"/>
  <c r="C471" i="11"/>
  <c r="L476" i="11"/>
  <c r="B449" i="11"/>
  <c r="K454" i="11"/>
  <c r="I460" i="11"/>
  <c r="G466" i="11"/>
  <c r="E472" i="11"/>
  <c r="K136" i="11"/>
  <c r="A141" i="11"/>
  <c r="F139" i="11"/>
  <c r="K125" i="11"/>
  <c r="I131" i="11"/>
  <c r="G137" i="11"/>
  <c r="C143" i="11"/>
  <c r="A138" i="11"/>
  <c r="J145" i="11"/>
  <c r="E134" i="11"/>
  <c r="G128" i="11"/>
  <c r="I122" i="11"/>
  <c r="K116" i="11"/>
  <c r="F120" i="11"/>
  <c r="D139" i="11"/>
  <c r="F133" i="11"/>
  <c r="H127" i="11"/>
  <c r="J121" i="11"/>
  <c r="H137" i="11"/>
  <c r="H124" i="11"/>
  <c r="J130" i="11"/>
  <c r="H136" i="11"/>
  <c r="D142" i="11"/>
  <c r="A128" i="11"/>
  <c r="K144" i="11"/>
  <c r="D137" i="11"/>
  <c r="D124" i="11"/>
  <c r="H130" i="11"/>
  <c r="F136" i="11"/>
  <c r="B142" i="11"/>
  <c r="A134" i="11"/>
  <c r="F145" i="11"/>
  <c r="C136" i="11"/>
  <c r="E130" i="11"/>
  <c r="G124" i="11"/>
  <c r="I118" i="11"/>
  <c r="D122" i="11"/>
  <c r="F116" i="11"/>
  <c r="D135" i="11"/>
  <c r="F129" i="11"/>
  <c r="H123" i="11"/>
  <c r="J117" i="11"/>
  <c r="L120" i="11"/>
  <c r="L128" i="11"/>
  <c r="J134" i="11"/>
  <c r="H140" i="11"/>
  <c r="D146" i="11"/>
  <c r="B143" i="11"/>
  <c r="A137" i="11"/>
  <c r="D116" i="11"/>
  <c r="H126" i="11"/>
  <c r="F132" i="11"/>
  <c r="D138" i="11"/>
  <c r="K143" i="11"/>
  <c r="A146" i="11"/>
  <c r="G146" i="11"/>
  <c r="B135" i="11"/>
  <c r="D129" i="11"/>
  <c r="F123" i="11"/>
  <c r="H117" i="11"/>
  <c r="C121" i="11"/>
  <c r="L139" i="11"/>
  <c r="C134" i="11"/>
  <c r="E128" i="11"/>
  <c r="G122" i="11"/>
  <c r="I116" i="11"/>
  <c r="C123" i="11"/>
  <c r="B130" i="11"/>
  <c r="K135" i="11"/>
  <c r="G141" i="11"/>
  <c r="A120" i="11"/>
  <c r="C144" i="11"/>
  <c r="I138" i="11"/>
  <c r="G125" i="11"/>
  <c r="E131" i="11"/>
  <c r="C137" i="11"/>
  <c r="J142" i="11"/>
  <c r="A142" i="11"/>
  <c r="C146" i="11"/>
  <c r="F135" i="11"/>
  <c r="H129" i="11"/>
  <c r="J123" i="11"/>
  <c r="L117" i="11"/>
  <c r="G121" i="11"/>
  <c r="E140" i="11"/>
  <c r="G134" i="11"/>
  <c r="I128" i="11"/>
  <c r="K122" i="11"/>
  <c r="B117" i="11"/>
  <c r="F122" i="11"/>
  <c r="I129" i="11"/>
  <c r="G135" i="11"/>
  <c r="C141" i="11"/>
  <c r="L146" i="11"/>
  <c r="J143" i="11"/>
  <c r="A145" i="11"/>
  <c r="G123" i="11"/>
  <c r="D130" i="11"/>
  <c r="B136" i="11"/>
  <c r="I141" i="11"/>
  <c r="A122" i="11"/>
  <c r="E144" i="11"/>
  <c r="J135" i="11"/>
  <c r="L129" i="11"/>
  <c r="C124" i="11"/>
  <c r="E118" i="11"/>
  <c r="K121" i="11"/>
  <c r="B116" i="11"/>
  <c r="K134" i="11"/>
  <c r="B129" i="11"/>
  <c r="D123" i="11"/>
  <c r="F117" i="11"/>
  <c r="I121" i="11"/>
  <c r="E129" i="11"/>
  <c r="C135" i="11"/>
  <c r="L140" i="11"/>
  <c r="H146" i="11"/>
  <c r="F143" i="11"/>
  <c r="C140" i="11"/>
  <c r="D126" i="11"/>
  <c r="B132" i="11"/>
  <c r="K137" i="11"/>
  <c r="G143" i="11"/>
  <c r="B141" i="11"/>
  <c r="K146" i="11"/>
  <c r="I134" i="11"/>
  <c r="K128" i="11"/>
  <c r="B123" i="11"/>
  <c r="D117" i="11"/>
  <c r="J120" i="11"/>
  <c r="H139" i="11"/>
  <c r="J133" i="11"/>
  <c r="L127" i="11"/>
  <c r="C122" i="11"/>
  <c r="E116" i="11"/>
  <c r="K123" i="11"/>
  <c r="F130" i="11"/>
  <c r="D136" i="11"/>
  <c r="K141" i="11"/>
  <c r="A124" i="11"/>
  <c r="G144" i="11"/>
  <c r="L137" i="11"/>
  <c r="L124" i="11"/>
  <c r="L130" i="11"/>
  <c r="J136" i="11"/>
  <c r="F142" i="11"/>
  <c r="A130" i="11"/>
  <c r="B145" i="11"/>
  <c r="G136" i="11"/>
  <c r="I130" i="11"/>
  <c r="K124" i="11"/>
  <c r="B119" i="11"/>
  <c r="H122" i="11"/>
  <c r="J116" i="11"/>
  <c r="H135" i="11"/>
  <c r="J129" i="11"/>
  <c r="L123" i="11"/>
  <c r="C118" i="11"/>
  <c r="D120" i="11"/>
  <c r="H128" i="11"/>
  <c r="F134" i="11"/>
  <c r="D140" i="11"/>
  <c r="K145" i="11"/>
  <c r="I142" i="11"/>
  <c r="L116" i="11"/>
  <c r="L126" i="11"/>
  <c r="J132" i="11"/>
  <c r="H138" i="11"/>
  <c r="D144" i="11"/>
  <c r="J141" i="11"/>
  <c r="A123" i="11"/>
  <c r="B131" i="11"/>
  <c r="D125" i="11"/>
  <c r="F119" i="11"/>
  <c r="L122" i="11"/>
  <c r="C117" i="11"/>
  <c r="L135" i="11"/>
  <c r="C130" i="11"/>
  <c r="E124" i="11"/>
  <c r="G118" i="11"/>
  <c r="G119" i="11"/>
  <c r="D128" i="11"/>
  <c r="B134" i="11"/>
  <c r="K139" i="11"/>
  <c r="G145" i="11"/>
  <c r="E142" i="11"/>
  <c r="A129" i="11"/>
  <c r="H120" i="11"/>
  <c r="J128" i="11"/>
  <c r="H134" i="11"/>
  <c r="F140" i="11"/>
  <c r="B146" i="11"/>
  <c r="K142" i="11"/>
  <c r="A135" i="11"/>
  <c r="F131" i="11"/>
  <c r="H125" i="11"/>
  <c r="J119" i="11"/>
  <c r="E123" i="11"/>
  <c r="G117" i="11"/>
  <c r="E136" i="11"/>
  <c r="G130" i="11"/>
  <c r="I124" i="11"/>
  <c r="K118" i="11"/>
  <c r="J118" i="11"/>
  <c r="K127" i="11"/>
  <c r="I133" i="11"/>
  <c r="G139" i="11"/>
  <c r="C145" i="11"/>
  <c r="L141" i="11"/>
  <c r="A133" i="11"/>
  <c r="F118" i="11"/>
  <c r="I127" i="11"/>
  <c r="G133" i="11"/>
  <c r="E139" i="11"/>
  <c r="L144" i="11"/>
  <c r="G142" i="11"/>
  <c r="A131" i="11"/>
  <c r="D133" i="11"/>
  <c r="F127" i="11"/>
  <c r="H121" i="11"/>
  <c r="C125" i="11"/>
  <c r="E119" i="11"/>
  <c r="C138" i="11"/>
  <c r="E132" i="11"/>
  <c r="G126" i="11"/>
  <c r="I120" i="11"/>
  <c r="J139" i="11"/>
  <c r="B126" i="11"/>
  <c r="K131" i="11"/>
  <c r="I137" i="11"/>
  <c r="E143" i="11"/>
  <c r="A140" i="11"/>
  <c r="L145" i="11"/>
  <c r="B122" i="11"/>
  <c r="G129" i="11"/>
  <c r="E135" i="11"/>
  <c r="K140" i="11"/>
  <c r="J146" i="11"/>
  <c r="H143" i="11"/>
  <c r="A143" i="11"/>
  <c r="C132" i="11"/>
  <c r="E126" i="11"/>
  <c r="G120" i="11"/>
  <c r="B124" i="11"/>
  <c r="D118" i="11"/>
  <c r="B137" i="11"/>
  <c r="D131" i="11"/>
  <c r="F125" i="11"/>
  <c r="H119" i="11"/>
  <c r="E117" i="11"/>
  <c r="C127" i="11"/>
  <c r="L132" i="11"/>
  <c r="J138" i="11"/>
  <c r="F144" i="11"/>
  <c r="D141" i="11"/>
  <c r="A125" i="11"/>
  <c r="K119" i="11"/>
  <c r="F128" i="11"/>
  <c r="D134" i="11"/>
  <c r="B140" i="11"/>
  <c r="I145" i="11"/>
  <c r="D143" i="11"/>
  <c r="A139" i="11"/>
  <c r="G132" i="11"/>
  <c r="I126" i="11"/>
  <c r="K120" i="11"/>
  <c r="F124" i="11"/>
  <c r="H118" i="11"/>
  <c r="F137" i="11"/>
  <c r="H131" i="11"/>
  <c r="J125" i="11"/>
  <c r="L119" i="11"/>
  <c r="H116" i="11"/>
  <c r="J126" i="11"/>
  <c r="H132" i="11"/>
  <c r="F138" i="11"/>
  <c r="B144" i="11"/>
  <c r="I140" i="11"/>
  <c r="I146" i="11"/>
  <c r="I117" i="11"/>
  <c r="E127" i="11"/>
  <c r="C133" i="11"/>
  <c r="L138" i="11"/>
  <c r="H144" i="11"/>
  <c r="F141" i="11"/>
  <c r="A119" i="11"/>
  <c r="K132" i="11"/>
  <c r="B127" i="11"/>
  <c r="D121" i="11"/>
  <c r="J124" i="11"/>
  <c r="L118" i="11"/>
  <c r="J137" i="11"/>
  <c r="L131" i="11"/>
  <c r="C126" i="11"/>
  <c r="E120" i="11"/>
  <c r="G140" i="11"/>
  <c r="F126" i="11"/>
  <c r="D132" i="11"/>
  <c r="B138" i="11"/>
  <c r="I143" i="11"/>
  <c r="A144" i="11"/>
  <c r="E146" i="11"/>
  <c r="E121" i="11"/>
  <c r="C129" i="11"/>
  <c r="L134" i="11"/>
  <c r="J140" i="11"/>
  <c r="F146" i="11"/>
  <c r="L143" i="11"/>
  <c r="A116" i="11"/>
  <c r="J131" i="11"/>
  <c r="L125" i="11"/>
  <c r="C120" i="11"/>
  <c r="I123" i="11"/>
  <c r="K117" i="11"/>
  <c r="I136" i="11"/>
  <c r="K130" i="11"/>
  <c r="B125" i="11"/>
  <c r="D119" i="11"/>
  <c r="B118" i="11"/>
  <c r="G127" i="11"/>
  <c r="E133" i="11"/>
  <c r="C139" i="11"/>
  <c r="J144" i="11"/>
  <c r="H141" i="11"/>
  <c r="A121" i="11"/>
  <c r="C119" i="11"/>
  <c r="B128" i="11"/>
  <c r="K133" i="11"/>
  <c r="I139" i="11"/>
  <c r="E145" i="11"/>
  <c r="C142" i="11"/>
  <c r="A127" i="11"/>
  <c r="H133" i="11"/>
  <c r="J127" i="11"/>
  <c r="L121" i="11"/>
  <c r="C116" i="11"/>
  <c r="I119" i="11"/>
  <c r="G138" i="11"/>
  <c r="I132" i="11"/>
  <c r="K126" i="11"/>
  <c r="B121" i="11"/>
  <c r="B139" i="11"/>
  <c r="I125" i="11"/>
  <c r="G131" i="11"/>
  <c r="E137" i="11"/>
  <c r="L142" i="11"/>
  <c r="A136" i="11"/>
  <c r="H145" i="11"/>
  <c r="J122" i="11"/>
  <c r="K129" i="11"/>
  <c r="I135" i="11"/>
  <c r="E141" i="11"/>
  <c r="A126" i="11"/>
  <c r="I144" i="11"/>
  <c r="L133" i="11"/>
  <c r="C128" i="11"/>
  <c r="E122" i="11"/>
  <c r="G116" i="11"/>
  <c r="B120" i="11"/>
  <c r="K138" i="11"/>
  <c r="B133" i="11"/>
  <c r="D127" i="11"/>
  <c r="F121" i="11"/>
  <c r="E138" i="11"/>
  <c r="E125" i="11"/>
  <c r="C131" i="11"/>
  <c r="L136" i="11"/>
  <c r="H142" i="11"/>
  <c r="A132" i="11"/>
  <c r="D145" i="11"/>
  <c r="L243" i="11"/>
  <c r="C238" i="11"/>
  <c r="E232" i="11"/>
  <c r="G226" i="11"/>
  <c r="I220" i="11"/>
  <c r="L245" i="11"/>
  <c r="C240" i="11"/>
  <c r="E234" i="11"/>
  <c r="G228" i="11"/>
  <c r="I222" i="11"/>
  <c r="B219" i="11"/>
  <c r="A228" i="11"/>
  <c r="E241" i="11"/>
  <c r="G235" i="11"/>
  <c r="I229" i="11"/>
  <c r="K223" i="11"/>
  <c r="B218" i="11"/>
  <c r="A222" i="11"/>
  <c r="J240" i="11"/>
  <c r="L234" i="11"/>
  <c r="C229" i="11"/>
  <c r="E223" i="11"/>
  <c r="G217" i="11"/>
  <c r="J245" i="11"/>
  <c r="L239" i="11"/>
  <c r="C234" i="11"/>
  <c r="E228" i="11"/>
  <c r="G222" i="11"/>
  <c r="A235" i="11"/>
  <c r="L241" i="11"/>
  <c r="C236" i="11"/>
  <c r="E230" i="11"/>
  <c r="G224" i="11"/>
  <c r="J217" i="11"/>
  <c r="B215" i="11"/>
  <c r="C243" i="11"/>
  <c r="E237" i="11"/>
  <c r="G231" i="11"/>
  <c r="I225" i="11"/>
  <c r="K219" i="11"/>
  <c r="A242" i="11"/>
  <c r="H242" i="11"/>
  <c r="J236" i="11"/>
  <c r="L230" i="11"/>
  <c r="C225" i="11"/>
  <c r="E219" i="11"/>
  <c r="A217" i="11"/>
  <c r="E240" i="11"/>
  <c r="G234" i="11"/>
  <c r="I228" i="11"/>
  <c r="K222" i="11"/>
  <c r="A239" i="11"/>
  <c r="E242" i="11"/>
  <c r="G236" i="11"/>
  <c r="I230" i="11"/>
  <c r="K224" i="11"/>
  <c r="G218" i="11"/>
  <c r="F215" i="11"/>
  <c r="G243" i="11"/>
  <c r="I237" i="11"/>
  <c r="K231" i="11"/>
  <c r="B226" i="11"/>
  <c r="D220" i="11"/>
  <c r="A215" i="11"/>
  <c r="L242" i="11"/>
  <c r="C237" i="11"/>
  <c r="E231" i="11"/>
  <c r="G225" i="11"/>
  <c r="I219" i="11"/>
  <c r="A237" i="11"/>
  <c r="C242" i="11"/>
  <c r="E236" i="11"/>
  <c r="G230" i="11"/>
  <c r="I224" i="11"/>
  <c r="C218" i="11"/>
  <c r="C244" i="11"/>
  <c r="E238" i="11"/>
  <c r="G232" i="11"/>
  <c r="I226" i="11"/>
  <c r="K220" i="11"/>
  <c r="D217" i="11"/>
  <c r="E245" i="11"/>
  <c r="G239" i="11"/>
  <c r="I233" i="11"/>
  <c r="K227" i="11"/>
  <c r="B222" i="11"/>
  <c r="D216" i="11"/>
  <c r="J244" i="11"/>
  <c r="L238" i="11"/>
  <c r="C233" i="11"/>
  <c r="E227" i="11"/>
  <c r="G221" i="11"/>
  <c r="I215" i="11"/>
  <c r="F245" i="11"/>
  <c r="H239" i="11"/>
  <c r="J233" i="11"/>
  <c r="L227" i="11"/>
  <c r="C222" i="11"/>
  <c r="A231" i="11"/>
  <c r="H241" i="11"/>
  <c r="J235" i="11"/>
  <c r="L229" i="11"/>
  <c r="C224" i="11"/>
  <c r="B217" i="11"/>
  <c r="A244" i="11"/>
  <c r="J242" i="11"/>
  <c r="L236" i="11"/>
  <c r="C231" i="11"/>
  <c r="E225" i="11"/>
  <c r="G219" i="11"/>
  <c r="A238" i="11"/>
  <c r="D242" i="11"/>
  <c r="F236" i="11"/>
  <c r="H230" i="11"/>
  <c r="J224" i="11"/>
  <c r="L218" i="11"/>
  <c r="A229" i="11"/>
  <c r="F241" i="11"/>
  <c r="H235" i="11"/>
  <c r="J229" i="11"/>
  <c r="L223" i="11"/>
  <c r="I216" i="11"/>
  <c r="F243" i="11"/>
  <c r="H237" i="11"/>
  <c r="J231" i="11"/>
  <c r="L225" i="11"/>
  <c r="C220" i="11"/>
  <c r="G216" i="11"/>
  <c r="H244" i="11"/>
  <c r="J238" i="11"/>
  <c r="L232" i="11"/>
  <c r="C227" i="11"/>
  <c r="E221" i="11"/>
  <c r="G215" i="11"/>
  <c r="B244" i="11"/>
  <c r="D238" i="11"/>
  <c r="F232" i="11"/>
  <c r="H226" i="11"/>
  <c r="J220" i="11"/>
  <c r="A233" i="11"/>
  <c r="J241" i="11"/>
  <c r="L235" i="11"/>
  <c r="C230" i="11"/>
  <c r="E224" i="11"/>
  <c r="F217" i="11"/>
  <c r="J243" i="11"/>
  <c r="L237" i="11"/>
  <c r="C232" i="11"/>
  <c r="E226" i="11"/>
  <c r="G220" i="11"/>
  <c r="K216" i="11"/>
  <c r="L244" i="11"/>
  <c r="C239" i="11"/>
  <c r="E233" i="11"/>
  <c r="G227" i="11"/>
  <c r="I221" i="11"/>
  <c r="K215" i="11"/>
  <c r="F244" i="11"/>
  <c r="H238" i="11"/>
  <c r="J232" i="11"/>
  <c r="L226" i="11"/>
  <c r="C221" i="11"/>
  <c r="E215" i="11"/>
  <c r="H243" i="11"/>
  <c r="J237" i="11"/>
  <c r="L231" i="11"/>
  <c r="C226" i="11"/>
  <c r="E220" i="11"/>
  <c r="H245" i="11"/>
  <c r="J239" i="11"/>
  <c r="L233" i="11"/>
  <c r="C228" i="11"/>
  <c r="E222" i="11"/>
  <c r="I218" i="11"/>
  <c r="A224" i="11"/>
  <c r="L240" i="11"/>
  <c r="C235" i="11"/>
  <c r="E229" i="11"/>
  <c r="G223" i="11"/>
  <c r="I217" i="11"/>
  <c r="A218" i="11"/>
  <c r="F240" i="11"/>
  <c r="H234" i="11"/>
  <c r="J228" i="11"/>
  <c r="L222" i="11"/>
  <c r="C217" i="11"/>
  <c r="A225" i="11"/>
  <c r="B241" i="11"/>
  <c r="D235" i="11"/>
  <c r="F229" i="11"/>
  <c r="H223" i="11"/>
  <c r="L215" i="11"/>
  <c r="B243" i="11"/>
  <c r="D237" i="11"/>
  <c r="F231" i="11"/>
  <c r="H225" i="11"/>
  <c r="J219" i="11"/>
  <c r="C216" i="11"/>
  <c r="D244" i="11"/>
  <c r="F238" i="11"/>
  <c r="H232" i="11"/>
  <c r="J226" i="11"/>
  <c r="L220" i="11"/>
  <c r="C215" i="11"/>
  <c r="I243" i="11"/>
  <c r="K237" i="11"/>
  <c r="B232" i="11"/>
  <c r="D226" i="11"/>
  <c r="F220" i="11"/>
  <c r="A245" i="11"/>
  <c r="K242" i="11"/>
  <c r="B237" i="11"/>
  <c r="D231" i="11"/>
  <c r="F225" i="11"/>
  <c r="H219" i="11"/>
  <c r="K244" i="11"/>
  <c r="B239" i="11"/>
  <c r="D233" i="11"/>
  <c r="F227" i="11"/>
  <c r="H221" i="11"/>
  <c r="L217" i="11"/>
  <c r="A216" i="11"/>
  <c r="D240" i="11"/>
  <c r="F234" i="11"/>
  <c r="H228" i="11"/>
  <c r="J222" i="11"/>
  <c r="L216" i="11"/>
  <c r="G245" i="11"/>
  <c r="I239" i="11"/>
  <c r="K233" i="11"/>
  <c r="B228" i="11"/>
  <c r="D222" i="11"/>
  <c r="F216" i="11"/>
  <c r="D243" i="11"/>
  <c r="F237" i="11"/>
  <c r="H231" i="11"/>
  <c r="J225" i="11"/>
  <c r="L219" i="11"/>
  <c r="D245" i="11"/>
  <c r="F239" i="11"/>
  <c r="H233" i="11"/>
  <c r="J227" i="11"/>
  <c r="L221" i="11"/>
  <c r="E218" i="11"/>
  <c r="A220" i="11"/>
  <c r="H240" i="11"/>
  <c r="J234" i="11"/>
  <c r="L228" i="11"/>
  <c r="C223" i="11"/>
  <c r="E217" i="11"/>
  <c r="K245" i="11"/>
  <c r="B240" i="11"/>
  <c r="D234" i="11"/>
  <c r="F228" i="11"/>
  <c r="H222" i="11"/>
  <c r="J216" i="11"/>
  <c r="B245" i="11"/>
  <c r="D239" i="11"/>
  <c r="F233" i="11"/>
  <c r="H227" i="11"/>
  <c r="J221" i="11"/>
  <c r="A227" i="11"/>
  <c r="D241" i="11"/>
  <c r="F235" i="11"/>
  <c r="H229" i="11"/>
  <c r="J223" i="11"/>
  <c r="E216" i="11"/>
  <c r="A240" i="11"/>
  <c r="F242" i="11"/>
  <c r="H236" i="11"/>
  <c r="J230" i="11"/>
  <c r="L224" i="11"/>
  <c r="C219" i="11"/>
  <c r="A234" i="11"/>
  <c r="K241" i="11"/>
  <c r="B236" i="11"/>
  <c r="D230" i="11"/>
  <c r="F224" i="11"/>
  <c r="H218" i="11"/>
  <c r="A241" i="11"/>
  <c r="G242" i="11"/>
  <c r="I236" i="11"/>
  <c r="K230" i="11"/>
  <c r="B225" i="11"/>
  <c r="K218" i="11"/>
  <c r="G244" i="11"/>
  <c r="I238" i="11"/>
  <c r="K232" i="11"/>
  <c r="B227" i="11"/>
  <c r="D221" i="11"/>
  <c r="H217" i="11"/>
  <c r="I245" i="11"/>
  <c r="K239" i="11"/>
  <c r="B234" i="11"/>
  <c r="D228" i="11"/>
  <c r="F222" i="11"/>
  <c r="H216" i="11"/>
  <c r="C245" i="11"/>
  <c r="E239" i="11"/>
  <c r="G233" i="11"/>
  <c r="I227" i="11"/>
  <c r="K221" i="11"/>
  <c r="B216" i="11"/>
  <c r="E244" i="11"/>
  <c r="G238" i="11"/>
  <c r="I232" i="11"/>
  <c r="K226" i="11"/>
  <c r="B221" i="11"/>
  <c r="A219" i="11"/>
  <c r="G240" i="11"/>
  <c r="I234" i="11"/>
  <c r="K228" i="11"/>
  <c r="B223" i="11"/>
  <c r="F219" i="11"/>
  <c r="A232" i="11"/>
  <c r="I241" i="11"/>
  <c r="K235" i="11"/>
  <c r="B230" i="11"/>
  <c r="D224" i="11"/>
  <c r="F218" i="11"/>
  <c r="A226" i="11"/>
  <c r="C241" i="11"/>
  <c r="E235" i="11"/>
  <c r="G229" i="11"/>
  <c r="I223" i="11"/>
  <c r="K217" i="11"/>
  <c r="I244" i="11"/>
  <c r="K238" i="11"/>
  <c r="B233" i="11"/>
  <c r="D227" i="11"/>
  <c r="F221" i="11"/>
  <c r="A223" i="11"/>
  <c r="K240" i="11"/>
  <c r="B235" i="11"/>
  <c r="D229" i="11"/>
  <c r="F223" i="11"/>
  <c r="H215" i="11"/>
  <c r="A236" i="11"/>
  <c r="B242" i="11"/>
  <c r="D236" i="11"/>
  <c r="F230" i="11"/>
  <c r="H224" i="11"/>
  <c r="J218" i="11"/>
  <c r="A230" i="11"/>
  <c r="G241" i="11"/>
  <c r="I235" i="11"/>
  <c r="K229" i="11"/>
  <c r="B224" i="11"/>
  <c r="D218" i="11"/>
  <c r="A221" i="11"/>
  <c r="I240" i="11"/>
  <c r="K234" i="11"/>
  <c r="B229" i="11"/>
  <c r="D223" i="11"/>
  <c r="A243" i="11"/>
  <c r="I242" i="11"/>
  <c r="K236" i="11"/>
  <c r="B231" i="11"/>
  <c r="D225" i="11"/>
  <c r="D219" i="11"/>
  <c r="J215" i="11"/>
  <c r="K243" i="11"/>
  <c r="B238" i="11"/>
  <c r="D232" i="11"/>
  <c r="F226" i="11"/>
  <c r="H220" i="11"/>
  <c r="D215" i="11"/>
  <c r="E243" i="11"/>
  <c r="G237" i="11"/>
  <c r="I231" i="11"/>
  <c r="K225" i="11"/>
  <c r="B220" i="11"/>
  <c r="L282" i="11"/>
  <c r="L309" i="11"/>
  <c r="C304" i="11"/>
  <c r="E298" i="11"/>
  <c r="G292" i="11"/>
  <c r="A288" i="11"/>
  <c r="J306" i="11"/>
  <c r="L300" i="11"/>
  <c r="C295" i="11"/>
  <c r="E289" i="11"/>
  <c r="D283" i="11"/>
  <c r="I285" i="11"/>
  <c r="A297" i="11"/>
  <c r="H307" i="11"/>
  <c r="J301" i="11"/>
  <c r="L295" i="11"/>
  <c r="C290" i="11"/>
  <c r="D310" i="11"/>
  <c r="F304" i="11"/>
  <c r="H298" i="11"/>
  <c r="J292" i="11"/>
  <c r="I286" i="11"/>
  <c r="C289" i="11"/>
  <c r="E283" i="11"/>
  <c r="J311" i="11"/>
  <c r="L305" i="11"/>
  <c r="C300" i="11"/>
  <c r="E294" i="11"/>
  <c r="A308" i="11"/>
  <c r="H308" i="11"/>
  <c r="J302" i="11"/>
  <c r="L296" i="11"/>
  <c r="C291" i="11"/>
  <c r="B285" i="11"/>
  <c r="G287" i="11"/>
  <c r="I281" i="11"/>
  <c r="F309" i="11"/>
  <c r="H303" i="11"/>
  <c r="J297" i="11"/>
  <c r="L291" i="11"/>
  <c r="A282" i="11"/>
  <c r="D306" i="11"/>
  <c r="F300" i="11"/>
  <c r="H294" i="11"/>
  <c r="G288" i="11"/>
  <c r="I282" i="11"/>
  <c r="C285" i="11"/>
  <c r="A283" i="11"/>
  <c r="E306" i="11"/>
  <c r="G300" i="11"/>
  <c r="I294" i="11"/>
  <c r="A281" i="11"/>
  <c r="L308" i="11"/>
  <c r="C303" i="11"/>
  <c r="E297" i="11"/>
  <c r="G291" i="11"/>
  <c r="F285" i="11"/>
  <c r="K287" i="11"/>
  <c r="B282" i="11"/>
  <c r="J309" i="11"/>
  <c r="L303" i="11"/>
  <c r="C298" i="11"/>
  <c r="E292" i="11"/>
  <c r="A286" i="11"/>
  <c r="H306" i="11"/>
  <c r="J300" i="11"/>
  <c r="L294" i="11"/>
  <c r="B289" i="11"/>
  <c r="B283" i="11"/>
  <c r="G285" i="11"/>
  <c r="A303" i="11"/>
  <c r="C308" i="11"/>
  <c r="E302" i="11"/>
  <c r="G296" i="11"/>
  <c r="I290" i="11"/>
  <c r="J310" i="11"/>
  <c r="L304" i="11"/>
  <c r="C299" i="11"/>
  <c r="E293" i="11"/>
  <c r="D287" i="11"/>
  <c r="F281" i="11"/>
  <c r="K283" i="11"/>
  <c r="H311" i="11"/>
  <c r="J305" i="11"/>
  <c r="L299" i="11"/>
  <c r="C294" i="11"/>
  <c r="A306" i="11"/>
  <c r="F308" i="11"/>
  <c r="H302" i="11"/>
  <c r="J296" i="11"/>
  <c r="L290" i="11"/>
  <c r="K284" i="11"/>
  <c r="E287" i="11"/>
  <c r="G281" i="11"/>
  <c r="F311" i="11"/>
  <c r="H305" i="11"/>
  <c r="J299" i="11"/>
  <c r="L293" i="11"/>
  <c r="A304" i="11"/>
  <c r="D308" i="11"/>
  <c r="F302" i="11"/>
  <c r="H296" i="11"/>
  <c r="J290" i="11"/>
  <c r="I284" i="11"/>
  <c r="C287" i="11"/>
  <c r="E281" i="11"/>
  <c r="B309" i="11"/>
  <c r="D303" i="11"/>
  <c r="F297" i="11"/>
  <c r="H291" i="11"/>
  <c r="I311" i="11"/>
  <c r="K305" i="11"/>
  <c r="B300" i="11"/>
  <c r="D294" i="11"/>
  <c r="C288" i="11"/>
  <c r="E282" i="11"/>
  <c r="J284" i="11"/>
  <c r="A295" i="11"/>
  <c r="F307" i="11"/>
  <c r="H301" i="11"/>
  <c r="J295" i="11"/>
  <c r="L289" i="11"/>
  <c r="B310" i="11"/>
  <c r="D304" i="11"/>
  <c r="F298" i="11"/>
  <c r="H292" i="11"/>
  <c r="G286" i="11"/>
  <c r="L288" i="11"/>
  <c r="C283" i="11"/>
  <c r="K310" i="11"/>
  <c r="B305" i="11"/>
  <c r="D299" i="11"/>
  <c r="F293" i="11"/>
  <c r="A298" i="11"/>
  <c r="I307" i="11"/>
  <c r="K301" i="11"/>
  <c r="B296" i="11"/>
  <c r="D290" i="11"/>
  <c r="C284" i="11"/>
  <c r="H286" i="11"/>
  <c r="A299" i="11"/>
  <c r="J307" i="11"/>
  <c r="L301" i="11"/>
  <c r="C296" i="11"/>
  <c r="E290" i="11"/>
  <c r="F310" i="11"/>
  <c r="H304" i="11"/>
  <c r="J298" i="11"/>
  <c r="L292" i="11"/>
  <c r="K286" i="11"/>
  <c r="B281" i="11"/>
  <c r="G283" i="11"/>
  <c r="D311" i="11"/>
  <c r="F305" i="11"/>
  <c r="H299" i="11"/>
  <c r="J293" i="11"/>
  <c r="A302" i="11"/>
  <c r="B308" i="11"/>
  <c r="D302" i="11"/>
  <c r="F296" i="11"/>
  <c r="H290" i="11"/>
  <c r="G284" i="11"/>
  <c r="L286" i="11"/>
  <c r="C281" i="11"/>
  <c r="H309" i="11"/>
  <c r="J303" i="11"/>
  <c r="L297" i="11"/>
  <c r="C292" i="11"/>
  <c r="A284" i="11"/>
  <c r="F306" i="11"/>
  <c r="H300" i="11"/>
  <c r="J294" i="11"/>
  <c r="I288" i="11"/>
  <c r="K282" i="11"/>
  <c r="E285" i="11"/>
  <c r="A293" i="11"/>
  <c r="D307" i="11"/>
  <c r="F301" i="11"/>
  <c r="H295" i="11"/>
  <c r="J289" i="11"/>
  <c r="K309" i="11"/>
  <c r="B304" i="11"/>
  <c r="D298" i="11"/>
  <c r="F292" i="11"/>
  <c r="E286" i="11"/>
  <c r="J288" i="11"/>
  <c r="A291" i="11"/>
  <c r="B307" i="11"/>
  <c r="D301" i="11"/>
  <c r="F295" i="11"/>
  <c r="H289" i="11"/>
  <c r="I309" i="11"/>
  <c r="K303" i="11"/>
  <c r="B298" i="11"/>
  <c r="D292" i="11"/>
  <c r="C286" i="11"/>
  <c r="H288" i="11"/>
  <c r="J282" i="11"/>
  <c r="G310" i="11"/>
  <c r="I304" i="11"/>
  <c r="K298" i="11"/>
  <c r="B293" i="11"/>
  <c r="A294" i="11"/>
  <c r="E307" i="11"/>
  <c r="G301" i="11"/>
  <c r="I295" i="11"/>
  <c r="K289" i="11"/>
  <c r="J283" i="11"/>
  <c r="D286" i="11"/>
  <c r="A311" i="11"/>
  <c r="K308" i="11"/>
  <c r="B303" i="11"/>
  <c r="D297" i="11"/>
  <c r="F291" i="11"/>
  <c r="G311" i="11"/>
  <c r="I305" i="11"/>
  <c r="K299" i="11"/>
  <c r="B294" i="11"/>
  <c r="L287" i="11"/>
  <c r="C282" i="11"/>
  <c r="H284" i="11"/>
  <c r="A285" i="11"/>
  <c r="G306" i="11"/>
  <c r="I300" i="11"/>
  <c r="K294" i="11"/>
  <c r="K288" i="11"/>
  <c r="C309" i="11"/>
  <c r="E303" i="11"/>
  <c r="G297" i="11"/>
  <c r="I291" i="11"/>
  <c r="H285" i="11"/>
  <c r="B288" i="11"/>
  <c r="D282" i="11"/>
  <c r="D309" i="11"/>
  <c r="F303" i="11"/>
  <c r="H297" i="11"/>
  <c r="J291" i="11"/>
  <c r="K311" i="11"/>
  <c r="B306" i="11"/>
  <c r="D300" i="11"/>
  <c r="F294" i="11"/>
  <c r="E288" i="11"/>
  <c r="G282" i="11"/>
  <c r="L284" i="11"/>
  <c r="A289" i="11"/>
  <c r="K306" i="11"/>
  <c r="B301" i="11"/>
  <c r="D295" i="11"/>
  <c r="F289" i="11"/>
  <c r="G309" i="11"/>
  <c r="I303" i="11"/>
  <c r="K297" i="11"/>
  <c r="B292" i="11"/>
  <c r="L285" i="11"/>
  <c r="F288" i="11"/>
  <c r="H282" i="11"/>
  <c r="B311" i="11"/>
  <c r="D305" i="11"/>
  <c r="F299" i="11"/>
  <c r="H293" i="11"/>
  <c r="A300" i="11"/>
  <c r="K307" i="11"/>
  <c r="B302" i="11"/>
  <c r="D296" i="11"/>
  <c r="F290" i="11"/>
  <c r="E284" i="11"/>
  <c r="J286" i="11"/>
  <c r="A309" i="11"/>
  <c r="I308" i="11"/>
  <c r="K302" i="11"/>
  <c r="B297" i="11"/>
  <c r="D291" i="11"/>
  <c r="E311" i="11"/>
  <c r="G305" i="11"/>
  <c r="I299" i="11"/>
  <c r="K293" i="11"/>
  <c r="J287" i="11"/>
  <c r="L281" i="11"/>
  <c r="F284" i="11"/>
  <c r="A307" i="11"/>
  <c r="G308" i="11"/>
  <c r="I302" i="11"/>
  <c r="K296" i="11"/>
  <c r="B291" i="11"/>
  <c r="C311" i="11"/>
  <c r="E305" i="11"/>
  <c r="G299" i="11"/>
  <c r="I293" i="11"/>
  <c r="H287" i="11"/>
  <c r="J281" i="11"/>
  <c r="D284" i="11"/>
  <c r="L311" i="11"/>
  <c r="C306" i="11"/>
  <c r="E300" i="11"/>
  <c r="G294" i="11"/>
  <c r="A310" i="11"/>
  <c r="J308" i="11"/>
  <c r="L302" i="11"/>
  <c r="C297" i="11"/>
  <c r="E291" i="11"/>
  <c r="D285" i="11"/>
  <c r="I287" i="11"/>
  <c r="K281" i="11"/>
  <c r="E310" i="11"/>
  <c r="G304" i="11"/>
  <c r="I298" i="11"/>
  <c r="K292" i="11"/>
  <c r="A292" i="11"/>
  <c r="C307" i="11"/>
  <c r="E301" i="11"/>
  <c r="G295" i="11"/>
  <c r="I289" i="11"/>
  <c r="H283" i="11"/>
  <c r="B286" i="11"/>
  <c r="A301" i="11"/>
  <c r="L307" i="11"/>
  <c r="C302" i="11"/>
  <c r="E296" i="11"/>
  <c r="G290" i="11"/>
  <c r="H310" i="11"/>
  <c r="J304" i="11"/>
  <c r="L298" i="11"/>
  <c r="C293" i="11"/>
  <c r="B287" i="11"/>
  <c r="D281" i="11"/>
  <c r="I283" i="11"/>
  <c r="I310" i="11"/>
  <c r="K304" i="11"/>
  <c r="B299" i="11"/>
  <c r="D293" i="11"/>
  <c r="A296" i="11"/>
  <c r="G307" i="11"/>
  <c r="I301" i="11"/>
  <c r="K295" i="11"/>
  <c r="B290" i="11"/>
  <c r="L283" i="11"/>
  <c r="F286" i="11"/>
  <c r="A305" i="11"/>
  <c r="E308" i="11"/>
  <c r="G302" i="11"/>
  <c r="I296" i="11"/>
  <c r="K290" i="11"/>
  <c r="L310" i="11"/>
  <c r="C305" i="11"/>
  <c r="E299" i="11"/>
  <c r="G293" i="11"/>
  <c r="F287" i="11"/>
  <c r="H281" i="11"/>
  <c r="B284" i="11"/>
  <c r="A287" i="11"/>
  <c r="I306" i="11"/>
  <c r="K300" i="11"/>
  <c r="B295" i="11"/>
  <c r="D289" i="11"/>
  <c r="E309" i="11"/>
  <c r="G303" i="11"/>
  <c r="I297" i="11"/>
  <c r="K291" i="11"/>
  <c r="J285" i="11"/>
  <c r="D288" i="11"/>
  <c r="F282" i="11"/>
  <c r="C310" i="11"/>
  <c r="E304" i="11"/>
  <c r="G298" i="11"/>
  <c r="I292" i="11"/>
  <c r="A290" i="11"/>
  <c r="L306" i="11"/>
  <c r="C301" i="11"/>
  <c r="E295" i="11"/>
  <c r="G289" i="11"/>
  <c r="F283" i="11"/>
  <c r="K285" i="11"/>
  <c r="L375" i="11"/>
  <c r="C370" i="11"/>
  <c r="E364" i="11"/>
  <c r="G358" i="11"/>
  <c r="I352" i="11"/>
  <c r="A347" i="11"/>
  <c r="L374" i="11"/>
  <c r="C369" i="11"/>
  <c r="E363" i="11"/>
  <c r="G357" i="11"/>
  <c r="I351" i="11"/>
  <c r="A363" i="11"/>
  <c r="H373" i="11"/>
  <c r="J367" i="11"/>
  <c r="L361" i="11"/>
  <c r="C356" i="11"/>
  <c r="E350" i="11"/>
  <c r="A352" i="11"/>
  <c r="H372" i="11"/>
  <c r="J366" i="11"/>
  <c r="L360" i="11"/>
  <c r="C355" i="11"/>
  <c r="E349" i="11"/>
  <c r="J377" i="11"/>
  <c r="L371" i="11"/>
  <c r="C366" i="11"/>
  <c r="E360" i="11"/>
  <c r="G354" i="11"/>
  <c r="I348" i="11"/>
  <c r="J376" i="11"/>
  <c r="L370" i="11"/>
  <c r="C365" i="11"/>
  <c r="E359" i="11"/>
  <c r="G353" i="11"/>
  <c r="I347" i="11"/>
  <c r="F375" i="11"/>
  <c r="H369" i="11"/>
  <c r="J363" i="11"/>
  <c r="L357" i="11"/>
  <c r="C352" i="11"/>
  <c r="A372" i="11"/>
  <c r="F374" i="11"/>
  <c r="H368" i="11"/>
  <c r="J362" i="11"/>
  <c r="L356" i="11"/>
  <c r="C351" i="11"/>
  <c r="A349" i="11"/>
  <c r="E372" i="11"/>
  <c r="G366" i="11"/>
  <c r="I360" i="11"/>
  <c r="K354" i="11"/>
  <c r="B349" i="11"/>
  <c r="C377" i="11"/>
  <c r="E371" i="11"/>
  <c r="G365" i="11"/>
  <c r="I359" i="11"/>
  <c r="K353" i="11"/>
  <c r="B348" i="11"/>
  <c r="J375" i="11"/>
  <c r="L369" i="11"/>
  <c r="C364" i="11"/>
  <c r="E358" i="11"/>
  <c r="G352" i="11"/>
  <c r="A376" i="11"/>
  <c r="J374" i="11"/>
  <c r="L368" i="11"/>
  <c r="C363" i="11"/>
  <c r="E357" i="11"/>
  <c r="G351" i="11"/>
  <c r="A369" i="11"/>
  <c r="C374" i="11"/>
  <c r="E368" i="11"/>
  <c r="G362" i="11"/>
  <c r="I356" i="11"/>
  <c r="K350" i="11"/>
  <c r="A358" i="11"/>
  <c r="C373" i="11"/>
  <c r="E367" i="11"/>
  <c r="G361" i="11"/>
  <c r="I355" i="11"/>
  <c r="K349" i="11"/>
  <c r="H377" i="11"/>
  <c r="J371" i="11"/>
  <c r="L365" i="11"/>
  <c r="C360" i="11"/>
  <c r="E354" i="11"/>
  <c r="G348" i="11"/>
  <c r="H376" i="11"/>
  <c r="J370" i="11"/>
  <c r="L364" i="11"/>
  <c r="C359" i="11"/>
  <c r="E353" i="11"/>
  <c r="G347" i="11"/>
  <c r="F377" i="11"/>
  <c r="H371" i="11"/>
  <c r="J365" i="11"/>
  <c r="L359" i="11"/>
  <c r="C354" i="11"/>
  <c r="E348" i="11"/>
  <c r="F376" i="11"/>
  <c r="H370" i="11"/>
  <c r="J364" i="11"/>
  <c r="L358" i="11"/>
  <c r="C353" i="11"/>
  <c r="E347" i="11"/>
  <c r="B375" i="11"/>
  <c r="D369" i="11"/>
  <c r="F363" i="11"/>
  <c r="H357" i="11"/>
  <c r="J351" i="11"/>
  <c r="A368" i="11"/>
  <c r="B374" i="11"/>
  <c r="D368" i="11"/>
  <c r="F362" i="11"/>
  <c r="H356" i="11"/>
  <c r="J350" i="11"/>
  <c r="A361" i="11"/>
  <c r="F373" i="11"/>
  <c r="H367" i="11"/>
  <c r="J361" i="11"/>
  <c r="L355" i="11"/>
  <c r="C350" i="11"/>
  <c r="A350" i="11"/>
  <c r="F372" i="11"/>
  <c r="H366" i="11"/>
  <c r="J360" i="11"/>
  <c r="L354" i="11"/>
  <c r="C349" i="11"/>
  <c r="K376" i="11"/>
  <c r="B371" i="11"/>
  <c r="D365" i="11"/>
  <c r="F359" i="11"/>
  <c r="H353" i="11"/>
  <c r="J347" i="11"/>
  <c r="K375" i="11"/>
  <c r="B370" i="11"/>
  <c r="D364" i="11"/>
  <c r="F358" i="11"/>
  <c r="H352" i="11"/>
  <c r="A365" i="11"/>
  <c r="J373" i="11"/>
  <c r="L367" i="11"/>
  <c r="C362" i="11"/>
  <c r="E356" i="11"/>
  <c r="G350" i="11"/>
  <c r="A354" i="11"/>
  <c r="J372" i="11"/>
  <c r="L366" i="11"/>
  <c r="C361" i="11"/>
  <c r="E355" i="11"/>
  <c r="G349" i="11"/>
  <c r="D377" i="11"/>
  <c r="F371" i="11"/>
  <c r="H365" i="11"/>
  <c r="J359" i="11"/>
  <c r="L353" i="11"/>
  <c r="C348" i="11"/>
  <c r="D376" i="11"/>
  <c r="F370" i="11"/>
  <c r="H364" i="11"/>
  <c r="J358" i="11"/>
  <c r="L352" i="11"/>
  <c r="C347" i="11"/>
  <c r="H375" i="11"/>
  <c r="J369" i="11"/>
  <c r="L363" i="11"/>
  <c r="C358" i="11"/>
  <c r="E352" i="11"/>
  <c r="A374" i="11"/>
  <c r="H374" i="11"/>
  <c r="J368" i="11"/>
  <c r="L362" i="11"/>
  <c r="C357" i="11"/>
  <c r="E351" i="11"/>
  <c r="A359" i="11"/>
  <c r="D373" i="11"/>
  <c r="F367" i="11"/>
  <c r="H361" i="11"/>
  <c r="J355" i="11"/>
  <c r="L349" i="11"/>
  <c r="A348" i="11"/>
  <c r="D372" i="11"/>
  <c r="F366" i="11"/>
  <c r="H360" i="11"/>
  <c r="J354" i="11"/>
  <c r="L348" i="11"/>
  <c r="A357" i="11"/>
  <c r="B373" i="11"/>
  <c r="D367" i="11"/>
  <c r="F361" i="11"/>
  <c r="H355" i="11"/>
  <c r="J349" i="11"/>
  <c r="K377" i="11"/>
  <c r="B372" i="11"/>
  <c r="D366" i="11"/>
  <c r="F360" i="11"/>
  <c r="H354" i="11"/>
  <c r="J348" i="11"/>
  <c r="G376" i="11"/>
  <c r="I370" i="11"/>
  <c r="K364" i="11"/>
  <c r="B359" i="11"/>
  <c r="D353" i="11"/>
  <c r="F347" i="11"/>
  <c r="G375" i="11"/>
  <c r="I369" i="11"/>
  <c r="K363" i="11"/>
  <c r="B358" i="11"/>
  <c r="D352" i="11"/>
  <c r="A377" i="11"/>
  <c r="K374" i="11"/>
  <c r="B369" i="11"/>
  <c r="D363" i="11"/>
  <c r="F357" i="11"/>
  <c r="H351" i="11"/>
  <c r="A366" i="11"/>
  <c r="K373" i="11"/>
  <c r="B368" i="11"/>
  <c r="D362" i="11"/>
  <c r="F356" i="11"/>
  <c r="H350" i="11"/>
  <c r="A351" i="11"/>
  <c r="G372" i="11"/>
  <c r="I366" i="11"/>
  <c r="K360" i="11"/>
  <c r="B355" i="11"/>
  <c r="D349" i="11"/>
  <c r="E377" i="11"/>
  <c r="G371" i="11"/>
  <c r="I365" i="11"/>
  <c r="K359" i="11"/>
  <c r="B354" i="11"/>
  <c r="D348" i="11"/>
  <c r="D375" i="11"/>
  <c r="F369" i="11"/>
  <c r="H363" i="11"/>
  <c r="J357" i="11"/>
  <c r="L351" i="11"/>
  <c r="A370" i="11"/>
  <c r="D374" i="11"/>
  <c r="F368" i="11"/>
  <c r="H362" i="11"/>
  <c r="J356" i="11"/>
  <c r="L350" i="11"/>
  <c r="A355" i="11"/>
  <c r="K372" i="11"/>
  <c r="B367" i="11"/>
  <c r="D361" i="11"/>
  <c r="F355" i="11"/>
  <c r="H349" i="11"/>
  <c r="I377" i="11"/>
  <c r="K371" i="11"/>
  <c r="B366" i="11"/>
  <c r="D360" i="11"/>
  <c r="F354" i="11"/>
  <c r="H348" i="11"/>
  <c r="B377" i="11"/>
  <c r="D371" i="11"/>
  <c r="F365" i="11"/>
  <c r="H359" i="11"/>
  <c r="J353" i="11"/>
  <c r="L347" i="11"/>
  <c r="B376" i="11"/>
  <c r="D370" i="11"/>
  <c r="F364" i="11"/>
  <c r="H358" i="11"/>
  <c r="J352" i="11"/>
  <c r="A375" i="11"/>
  <c r="I374" i="11"/>
  <c r="K368" i="11"/>
  <c r="B363" i="11"/>
  <c r="D357" i="11"/>
  <c r="F351" i="11"/>
  <c r="A364" i="11"/>
  <c r="I373" i="11"/>
  <c r="K367" i="11"/>
  <c r="B362" i="11"/>
  <c r="D356" i="11"/>
  <c r="F350" i="11"/>
  <c r="A373" i="11"/>
  <c r="G374" i="11"/>
  <c r="I368" i="11"/>
  <c r="K362" i="11"/>
  <c r="B357" i="11"/>
  <c r="D351" i="11"/>
  <c r="A362" i="11"/>
  <c r="G373" i="11"/>
  <c r="I367" i="11"/>
  <c r="K361" i="11"/>
  <c r="B356" i="11"/>
  <c r="D350" i="11"/>
  <c r="L377" i="11"/>
  <c r="C372" i="11"/>
  <c r="E366" i="11"/>
  <c r="G360" i="11"/>
  <c r="I354" i="11"/>
  <c r="K348" i="11"/>
  <c r="L376" i="11"/>
  <c r="C371" i="11"/>
  <c r="E365" i="11"/>
  <c r="G359" i="11"/>
  <c r="I353" i="11"/>
  <c r="K347" i="11"/>
  <c r="E376" i="11"/>
  <c r="G370" i="11"/>
  <c r="I364" i="11"/>
  <c r="K358" i="11"/>
  <c r="B353" i="11"/>
  <c r="D347" i="11"/>
  <c r="E375" i="11"/>
  <c r="G369" i="11"/>
  <c r="I363" i="11"/>
  <c r="K357" i="11"/>
  <c r="B352" i="11"/>
  <c r="A367" i="11"/>
  <c r="L373" i="11"/>
  <c r="C368" i="11"/>
  <c r="E362" i="11"/>
  <c r="G356" i="11"/>
  <c r="I350" i="11"/>
  <c r="A356" i="11"/>
  <c r="L372" i="11"/>
  <c r="C367" i="11"/>
  <c r="E361" i="11"/>
  <c r="G355" i="11"/>
  <c r="I349" i="11"/>
  <c r="I376" i="11"/>
  <c r="K370" i="11"/>
  <c r="B365" i="11"/>
  <c r="D359" i="11"/>
  <c r="F353" i="11"/>
  <c r="H347" i="11"/>
  <c r="I375" i="11"/>
  <c r="K369" i="11"/>
  <c r="B364" i="11"/>
  <c r="D358" i="11"/>
  <c r="F352" i="11"/>
  <c r="A371" i="11"/>
  <c r="E374" i="11"/>
  <c r="G368" i="11"/>
  <c r="I362" i="11"/>
  <c r="K356" i="11"/>
  <c r="B351" i="11"/>
  <c r="A360" i="11"/>
  <c r="E373" i="11"/>
  <c r="G367" i="11"/>
  <c r="I361" i="11"/>
  <c r="K355" i="11"/>
  <c r="B350" i="11"/>
  <c r="A353" i="11"/>
  <c r="I372" i="11"/>
  <c r="K366" i="11"/>
  <c r="B361" i="11"/>
  <c r="D355" i="11"/>
  <c r="F349" i="11"/>
  <c r="G377" i="11"/>
  <c r="I371" i="11"/>
  <c r="K365" i="11"/>
  <c r="B360" i="11"/>
  <c r="D354" i="11"/>
  <c r="F348" i="11"/>
  <c r="C376" i="11"/>
  <c r="E370" i="11"/>
  <c r="G364" i="11"/>
  <c r="I358" i="11"/>
  <c r="K352" i="11"/>
  <c r="B347" i="11"/>
  <c r="C375" i="11"/>
  <c r="E369" i="11"/>
  <c r="G363" i="11"/>
  <c r="I357" i="11"/>
  <c r="K351" i="11"/>
  <c r="K437" i="11"/>
  <c r="B413" i="11"/>
  <c r="A422" i="11"/>
  <c r="D442" i="11"/>
  <c r="J413" i="11"/>
  <c r="H419" i="11"/>
  <c r="F425" i="11"/>
  <c r="D431" i="11"/>
  <c r="B437" i="11"/>
  <c r="K442" i="11"/>
  <c r="L414" i="11"/>
  <c r="J420" i="11"/>
  <c r="H426" i="11"/>
  <c r="F432" i="11"/>
  <c r="D438" i="11"/>
  <c r="A414" i="11"/>
  <c r="L442" i="11"/>
  <c r="C437" i="11"/>
  <c r="E431" i="11"/>
  <c r="G425" i="11"/>
  <c r="I419" i="11"/>
  <c r="K413" i="11"/>
  <c r="J441" i="11"/>
  <c r="L435" i="11"/>
  <c r="C430" i="11"/>
  <c r="E424" i="11"/>
  <c r="G418" i="11"/>
  <c r="L413" i="11"/>
  <c r="J419" i="11"/>
  <c r="H425" i="11"/>
  <c r="F431" i="11"/>
  <c r="D437" i="11"/>
  <c r="B443" i="11"/>
  <c r="C415" i="11"/>
  <c r="L420" i="11"/>
  <c r="J426" i="11"/>
  <c r="H432" i="11"/>
  <c r="F438" i="11"/>
  <c r="A416" i="11"/>
  <c r="I418" i="11"/>
  <c r="G424" i="11"/>
  <c r="E430" i="11"/>
  <c r="C436" i="11"/>
  <c r="L441" i="11"/>
  <c r="B414" i="11"/>
  <c r="K419" i="11"/>
  <c r="I425" i="11"/>
  <c r="G431" i="11"/>
  <c r="E437" i="11"/>
  <c r="C443" i="11"/>
  <c r="L434" i="11"/>
  <c r="C429" i="11"/>
  <c r="E423" i="11"/>
  <c r="G417" i="11"/>
  <c r="A429" i="11"/>
  <c r="H439" i="11"/>
  <c r="J433" i="11"/>
  <c r="L427" i="11"/>
  <c r="C422" i="11"/>
  <c r="E416" i="11"/>
  <c r="I414" i="11"/>
  <c r="G420" i="11"/>
  <c r="E426" i="11"/>
  <c r="C432" i="11"/>
  <c r="L437" i="11"/>
  <c r="J443" i="11"/>
  <c r="K415" i="11"/>
  <c r="I421" i="11"/>
  <c r="G427" i="11"/>
  <c r="E433" i="11"/>
  <c r="C439" i="11"/>
  <c r="A424" i="11"/>
  <c r="G416" i="11"/>
  <c r="E422" i="11"/>
  <c r="C428" i="11"/>
  <c r="L433" i="11"/>
  <c r="J439" i="11"/>
  <c r="A431" i="11"/>
  <c r="I417" i="11"/>
  <c r="G423" i="11"/>
  <c r="E429" i="11"/>
  <c r="C435" i="11"/>
  <c r="L440" i="11"/>
  <c r="A413" i="11"/>
  <c r="A442" i="11"/>
  <c r="K418" i="11"/>
  <c r="I424" i="11"/>
  <c r="G430" i="11"/>
  <c r="E436" i="11"/>
  <c r="C442" i="11"/>
  <c r="D414" i="11"/>
  <c r="B420" i="11"/>
  <c r="K425" i="11"/>
  <c r="I431" i="11"/>
  <c r="G437" i="11"/>
  <c r="E443" i="11"/>
  <c r="A426" i="11"/>
  <c r="D415" i="11"/>
  <c r="B421" i="11"/>
  <c r="K426" i="11"/>
  <c r="I432" i="11"/>
  <c r="G438" i="11"/>
  <c r="A417" i="11"/>
  <c r="F416" i="11"/>
  <c r="D422" i="11"/>
  <c r="B428" i="11"/>
  <c r="K433" i="11"/>
  <c r="I439" i="11"/>
  <c r="A430" i="11"/>
  <c r="A418" i="11"/>
  <c r="H438" i="11"/>
  <c r="J432" i="11"/>
  <c r="L426" i="11"/>
  <c r="C421" i="11"/>
  <c r="E415" i="11"/>
  <c r="D443" i="11"/>
  <c r="F437" i="11"/>
  <c r="H431" i="11"/>
  <c r="J425" i="11"/>
  <c r="L419" i="11"/>
  <c r="C414" i="11"/>
  <c r="E418" i="11"/>
  <c r="C424" i="11"/>
  <c r="L429" i="11"/>
  <c r="J435" i="11"/>
  <c r="H441" i="11"/>
  <c r="I413" i="11"/>
  <c r="G419" i="11"/>
  <c r="E425" i="11"/>
  <c r="C431" i="11"/>
  <c r="L436" i="11"/>
  <c r="J442" i="11"/>
  <c r="E414" i="11"/>
  <c r="C420" i="11"/>
  <c r="L425" i="11"/>
  <c r="J431" i="11"/>
  <c r="H437" i="11"/>
  <c r="F443" i="11"/>
  <c r="G415" i="11"/>
  <c r="E421" i="11"/>
  <c r="C427" i="11"/>
  <c r="L432" i="11"/>
  <c r="J438" i="11"/>
  <c r="A420" i="11"/>
  <c r="G433" i="11"/>
  <c r="I427" i="11"/>
  <c r="K421" i="11"/>
  <c r="B416" i="11"/>
  <c r="L443" i="11"/>
  <c r="C438" i="11"/>
  <c r="E432" i="11"/>
  <c r="G426" i="11"/>
  <c r="I420" i="11"/>
  <c r="K414" i="11"/>
  <c r="C416" i="11"/>
  <c r="L421" i="11"/>
  <c r="J427" i="11"/>
  <c r="H433" i="11"/>
  <c r="F439" i="11"/>
  <c r="A427" i="11"/>
  <c r="E417" i="11"/>
  <c r="C423" i="11"/>
  <c r="L428" i="11"/>
  <c r="J434" i="11"/>
  <c r="H440" i="11"/>
  <c r="A440" i="11"/>
  <c r="L417" i="11"/>
  <c r="J423" i="11"/>
  <c r="H429" i="11"/>
  <c r="F435" i="11"/>
  <c r="D441" i="11"/>
  <c r="E413" i="11"/>
  <c r="C419" i="11"/>
  <c r="L424" i="11"/>
  <c r="J430" i="11"/>
  <c r="H436" i="11"/>
  <c r="F442" i="11"/>
  <c r="F417" i="11"/>
  <c r="D423" i="11"/>
  <c r="B429" i="11"/>
  <c r="K434" i="11"/>
  <c r="I440" i="11"/>
  <c r="A441" i="11"/>
  <c r="H418" i="11"/>
  <c r="F424" i="11"/>
  <c r="D430" i="11"/>
  <c r="B436" i="11"/>
  <c r="K441" i="11"/>
  <c r="I416" i="11"/>
  <c r="G422" i="11"/>
  <c r="E428" i="11"/>
  <c r="C434" i="11"/>
  <c r="L439" i="11"/>
  <c r="A433" i="11"/>
  <c r="K417" i="11"/>
  <c r="I423" i="11"/>
  <c r="G429" i="11"/>
  <c r="E435" i="11"/>
  <c r="C441" i="11"/>
  <c r="A434" i="11"/>
  <c r="B440" i="11"/>
  <c r="D434" i="11"/>
  <c r="F428" i="11"/>
  <c r="H422" i="11"/>
  <c r="J416" i="11"/>
  <c r="A421" i="11"/>
  <c r="K438" i="11"/>
  <c r="B433" i="11"/>
  <c r="D427" i="11"/>
  <c r="F421" i="11"/>
  <c r="H415" i="11"/>
  <c r="K416" i="11"/>
  <c r="I422" i="11"/>
  <c r="G428" i="11"/>
  <c r="E434" i="11"/>
  <c r="C440" i="11"/>
  <c r="A435" i="11"/>
  <c r="B418" i="11"/>
  <c r="K423" i="11"/>
  <c r="I429" i="11"/>
  <c r="G435" i="11"/>
  <c r="E441" i="11"/>
  <c r="J415" i="11"/>
  <c r="H421" i="11"/>
  <c r="F427" i="11"/>
  <c r="D433" i="11"/>
  <c r="B439" i="11"/>
  <c r="A423" i="11"/>
  <c r="L416" i="11"/>
  <c r="J422" i="11"/>
  <c r="H428" i="11"/>
  <c r="F434" i="11"/>
  <c r="D440" i="11"/>
  <c r="A436" i="11"/>
  <c r="B432" i="11"/>
  <c r="D426" i="11"/>
  <c r="F420" i="11"/>
  <c r="H414" i="11"/>
  <c r="G442" i="11"/>
  <c r="I436" i="11"/>
  <c r="K430" i="11"/>
  <c r="B425" i="11"/>
  <c r="D419" i="11"/>
  <c r="F413" i="11"/>
  <c r="H417" i="11"/>
  <c r="F423" i="11"/>
  <c r="D429" i="11"/>
  <c r="B435" i="11"/>
  <c r="K440" i="11"/>
  <c r="A443" i="11"/>
  <c r="J418" i="11"/>
  <c r="H424" i="11"/>
  <c r="F430" i="11"/>
  <c r="D436" i="11"/>
  <c r="B442" i="11"/>
  <c r="H413" i="11"/>
  <c r="F419" i="11"/>
  <c r="D425" i="11"/>
  <c r="B431" i="11"/>
  <c r="K436" i="11"/>
  <c r="I442" i="11"/>
  <c r="J414" i="11"/>
  <c r="H420" i="11"/>
  <c r="F426" i="11"/>
  <c r="D432" i="11"/>
  <c r="B438" i="11"/>
  <c r="K443" i="11"/>
  <c r="J440" i="11"/>
  <c r="L415" i="11"/>
  <c r="J421" i="11"/>
  <c r="H427" i="11"/>
  <c r="F433" i="11"/>
  <c r="D439" i="11"/>
  <c r="A425" i="11"/>
  <c r="C417" i="11"/>
  <c r="L422" i="11"/>
  <c r="J428" i="11"/>
  <c r="H434" i="11"/>
  <c r="F440" i="11"/>
  <c r="A438" i="11"/>
  <c r="E439" i="11"/>
  <c r="C418" i="11"/>
  <c r="L423" i="11"/>
  <c r="J429" i="11"/>
  <c r="H435" i="11"/>
  <c r="F441" i="11"/>
  <c r="G413" i="11"/>
  <c r="E419" i="11"/>
  <c r="C425" i="11"/>
  <c r="L430" i="11"/>
  <c r="J436" i="11"/>
  <c r="H442" i="11"/>
  <c r="G441" i="11"/>
  <c r="I435" i="11"/>
  <c r="K429" i="11"/>
  <c r="B424" i="11"/>
  <c r="D418" i="11"/>
  <c r="A437" i="11"/>
  <c r="E440" i="11"/>
  <c r="G434" i="11"/>
  <c r="I428" i="11"/>
  <c r="K422" i="11"/>
  <c r="B417" i="11"/>
  <c r="F415" i="11"/>
  <c r="D421" i="11"/>
  <c r="B427" i="11"/>
  <c r="K432" i="11"/>
  <c r="I438" i="11"/>
  <c r="A419" i="11"/>
  <c r="H416" i="11"/>
  <c r="F422" i="11"/>
  <c r="D428" i="11"/>
  <c r="B434" i="11"/>
  <c r="K439" i="11"/>
  <c r="A432" i="11"/>
  <c r="D417" i="11"/>
  <c r="B423" i="11"/>
  <c r="K428" i="11"/>
  <c r="I434" i="11"/>
  <c r="G440" i="11"/>
  <c r="A439" i="11"/>
  <c r="F418" i="11"/>
  <c r="D424" i="11"/>
  <c r="B430" i="11"/>
  <c r="K435" i="11"/>
  <c r="I441" i="11"/>
  <c r="F436" i="11"/>
  <c r="H430" i="11"/>
  <c r="J424" i="11"/>
  <c r="L418" i="11"/>
  <c r="C413" i="11"/>
  <c r="B441" i="11"/>
  <c r="D435" i="11"/>
  <c r="F429" i="11"/>
  <c r="H423" i="11"/>
  <c r="J417" i="11"/>
  <c r="D413" i="11"/>
  <c r="B419" i="11"/>
  <c r="K424" i="11"/>
  <c r="I430" i="11"/>
  <c r="G436" i="11"/>
  <c r="E442" i="11"/>
  <c r="F414" i="11"/>
  <c r="D420" i="11"/>
  <c r="B426" i="11"/>
  <c r="K431" i="11"/>
  <c r="I437" i="11"/>
  <c r="G443" i="11"/>
  <c r="B415" i="11"/>
  <c r="K420" i="11"/>
  <c r="I426" i="11"/>
  <c r="G432" i="11"/>
  <c r="E438" i="11"/>
  <c r="A415" i="11"/>
  <c r="D416" i="11"/>
  <c r="B422" i="11"/>
  <c r="K427" i="11"/>
  <c r="I433" i="11"/>
  <c r="G439" i="11"/>
  <c r="A428" i="11"/>
  <c r="I443" i="11"/>
  <c r="G414" i="11"/>
  <c r="E420" i="11"/>
  <c r="C426" i="11"/>
  <c r="L431" i="11"/>
  <c r="J437" i="11"/>
  <c r="H443" i="11"/>
  <c r="I415" i="11"/>
  <c r="G421" i="11"/>
  <c r="E427" i="11"/>
  <c r="C433" i="11"/>
  <c r="L438" i="11"/>
  <c r="A559" i="11"/>
  <c r="F571" i="11"/>
  <c r="H565" i="11"/>
  <c r="J559" i="11"/>
  <c r="L553" i="11"/>
  <c r="C548" i="11"/>
  <c r="A548" i="11"/>
  <c r="F570" i="11"/>
  <c r="H564" i="11"/>
  <c r="J558" i="11"/>
  <c r="L552" i="11"/>
  <c r="C547" i="11"/>
  <c r="K574" i="11"/>
  <c r="B569" i="11"/>
  <c r="D563" i="11"/>
  <c r="F557" i="11"/>
  <c r="H551" i="11"/>
  <c r="J545" i="11"/>
  <c r="K573" i="11"/>
  <c r="B568" i="11"/>
  <c r="D562" i="11"/>
  <c r="F556" i="11"/>
  <c r="H550" i="11"/>
  <c r="A571" i="11"/>
  <c r="G572" i="11"/>
  <c r="I566" i="11"/>
  <c r="K560" i="11"/>
  <c r="B555" i="11"/>
  <c r="D549" i="11"/>
  <c r="A560" i="11"/>
  <c r="G571" i="11"/>
  <c r="I565" i="11"/>
  <c r="K559" i="11"/>
  <c r="B554" i="11"/>
  <c r="D548" i="11"/>
  <c r="L575" i="11"/>
  <c r="C570" i="11"/>
  <c r="E564" i="11"/>
  <c r="G558" i="11"/>
  <c r="I552" i="11"/>
  <c r="K546" i="11"/>
  <c r="L574" i="11"/>
  <c r="C569" i="11"/>
  <c r="E563" i="11"/>
  <c r="G557" i="11"/>
  <c r="I551" i="11"/>
  <c r="K545" i="11"/>
  <c r="H573" i="11"/>
  <c r="J567" i="11"/>
  <c r="L561" i="11"/>
  <c r="C556" i="11"/>
  <c r="E550" i="11"/>
  <c r="A572" i="11"/>
  <c r="H572" i="11"/>
  <c r="J566" i="11"/>
  <c r="L560" i="11"/>
  <c r="C555" i="11"/>
  <c r="E549" i="11"/>
  <c r="A557" i="11"/>
  <c r="D571" i="11"/>
  <c r="F565" i="11"/>
  <c r="H559" i="11"/>
  <c r="J553" i="11"/>
  <c r="L547" i="11"/>
  <c r="A546" i="11"/>
  <c r="D570" i="11"/>
  <c r="F564" i="11"/>
  <c r="H558" i="11"/>
  <c r="J552" i="11"/>
  <c r="L546" i="11"/>
  <c r="I574" i="11"/>
  <c r="K568" i="11"/>
  <c r="B563" i="11"/>
  <c r="D557" i="11"/>
  <c r="F551" i="11"/>
  <c r="H545" i="11"/>
  <c r="I573" i="11"/>
  <c r="K567" i="11"/>
  <c r="B562" i="11"/>
  <c r="D556" i="11"/>
  <c r="F550" i="11"/>
  <c r="A569" i="11"/>
  <c r="E572" i="11"/>
  <c r="G566" i="11"/>
  <c r="I560" i="11"/>
  <c r="K554" i="11"/>
  <c r="B549" i="11"/>
  <c r="A558" i="11"/>
  <c r="E571" i="11"/>
  <c r="G565" i="11"/>
  <c r="I559" i="11"/>
  <c r="K553" i="11"/>
  <c r="B548" i="11"/>
  <c r="A575" i="11"/>
  <c r="K572" i="11"/>
  <c r="B567" i="11"/>
  <c r="D561" i="11"/>
  <c r="F555" i="11"/>
  <c r="H549" i="11"/>
  <c r="A564" i="11"/>
  <c r="K571" i="11"/>
  <c r="B566" i="11"/>
  <c r="D560" i="11"/>
  <c r="F554" i="11"/>
  <c r="H548" i="11"/>
  <c r="A549" i="11"/>
  <c r="G570" i="11"/>
  <c r="I564" i="11"/>
  <c r="K558" i="11"/>
  <c r="B553" i="11"/>
  <c r="D547" i="11"/>
  <c r="E575" i="11"/>
  <c r="G569" i="11"/>
  <c r="I563" i="11"/>
  <c r="K557" i="11"/>
  <c r="B552" i="11"/>
  <c r="D546" i="11"/>
  <c r="L573" i="11"/>
  <c r="C568" i="11"/>
  <c r="E562" i="11"/>
  <c r="G556" i="11"/>
  <c r="I550" i="11"/>
  <c r="A545" i="11"/>
  <c r="L572" i="11"/>
  <c r="C567" i="11"/>
  <c r="E561" i="11"/>
  <c r="G555" i="11"/>
  <c r="I549" i="11"/>
  <c r="A561" i="11"/>
  <c r="H571" i="11"/>
  <c r="J565" i="11"/>
  <c r="L559" i="11"/>
  <c r="C554" i="11"/>
  <c r="E548" i="11"/>
  <c r="A550" i="11"/>
  <c r="H570" i="11"/>
  <c r="J564" i="11"/>
  <c r="L558" i="11"/>
  <c r="C553" i="11"/>
  <c r="E547" i="11"/>
  <c r="B575" i="11"/>
  <c r="D569" i="11"/>
  <c r="F563" i="11"/>
  <c r="H557" i="11"/>
  <c r="J551" i="11"/>
  <c r="L545" i="11"/>
  <c r="B574" i="11"/>
  <c r="D568" i="11"/>
  <c r="F562" i="11"/>
  <c r="H556" i="11"/>
  <c r="J550" i="11"/>
  <c r="A573" i="11"/>
  <c r="I572" i="11"/>
  <c r="K566" i="11"/>
  <c r="B561" i="11"/>
  <c r="D555" i="11"/>
  <c r="F549" i="11"/>
  <c r="A562" i="11"/>
  <c r="I571" i="11"/>
  <c r="K565" i="11"/>
  <c r="B560" i="11"/>
  <c r="D554" i="11"/>
  <c r="F548" i="11"/>
  <c r="A547" i="11"/>
  <c r="E570" i="11"/>
  <c r="G564" i="11"/>
  <c r="I558" i="11"/>
  <c r="K552" i="11"/>
  <c r="B547" i="11"/>
  <c r="C575" i="11"/>
  <c r="E569" i="11"/>
  <c r="G563" i="11"/>
  <c r="I557" i="11"/>
  <c r="K551" i="11"/>
  <c r="B546" i="11"/>
  <c r="J573" i="11"/>
  <c r="L567" i="11"/>
  <c r="C562" i="11"/>
  <c r="E556" i="11"/>
  <c r="G550" i="11"/>
  <c r="A574" i="11"/>
  <c r="J572" i="11"/>
  <c r="L566" i="11"/>
  <c r="C561" i="11"/>
  <c r="E555" i="11"/>
  <c r="G549" i="11"/>
  <c r="H546" i="11"/>
  <c r="E574" i="11"/>
  <c r="G568" i="11"/>
  <c r="I562" i="11"/>
  <c r="K556" i="11"/>
  <c r="B551" i="11"/>
  <c r="D545" i="11"/>
  <c r="E573" i="11"/>
  <c r="G567" i="11"/>
  <c r="I561" i="11"/>
  <c r="K555" i="11"/>
  <c r="B550" i="11"/>
  <c r="A565" i="11"/>
  <c r="L571" i="11"/>
  <c r="C566" i="11"/>
  <c r="E560" i="11"/>
  <c r="G554" i="11"/>
  <c r="I548" i="11"/>
  <c r="A554" i="11"/>
  <c r="L570" i="11"/>
  <c r="C565" i="11"/>
  <c r="E559" i="11"/>
  <c r="G553" i="11"/>
  <c r="I547" i="11"/>
  <c r="F575" i="11"/>
  <c r="H569" i="11"/>
  <c r="J563" i="11"/>
  <c r="L557" i="11"/>
  <c r="C552" i="11"/>
  <c r="E546" i="11"/>
  <c r="F574" i="11"/>
  <c r="H568" i="11"/>
  <c r="J562" i="11"/>
  <c r="L556" i="11"/>
  <c r="C551" i="11"/>
  <c r="E545" i="11"/>
  <c r="B573" i="11"/>
  <c r="D567" i="11"/>
  <c r="F561" i="11"/>
  <c r="H555" i="11"/>
  <c r="J549" i="11"/>
  <c r="A566" i="11"/>
  <c r="B572" i="11"/>
  <c r="D566" i="11"/>
  <c r="F560" i="11"/>
  <c r="H554" i="11"/>
  <c r="J548" i="11"/>
  <c r="A551" i="11"/>
  <c r="I570" i="11"/>
  <c r="K564" i="11"/>
  <c r="B559" i="11"/>
  <c r="D553" i="11"/>
  <c r="F547" i="11"/>
  <c r="G575" i="11"/>
  <c r="I569" i="11"/>
  <c r="K563" i="11"/>
  <c r="B558" i="11"/>
  <c r="D552" i="11"/>
  <c r="F546" i="11"/>
  <c r="C574" i="11"/>
  <c r="E568" i="11"/>
  <c r="G562" i="11"/>
  <c r="I556" i="11"/>
  <c r="K550" i="11"/>
  <c r="B545" i="11"/>
  <c r="C573" i="11"/>
  <c r="E567" i="11"/>
  <c r="G561" i="11"/>
  <c r="I555" i="11"/>
  <c r="K549" i="11"/>
  <c r="A563" i="11"/>
  <c r="J571" i="11"/>
  <c r="L565" i="11"/>
  <c r="C560" i="11"/>
  <c r="E554" i="11"/>
  <c r="G548" i="11"/>
  <c r="A552" i="11"/>
  <c r="J570" i="11"/>
  <c r="L564" i="11"/>
  <c r="C559" i="11"/>
  <c r="E553" i="11"/>
  <c r="G547" i="11"/>
  <c r="D575" i="11"/>
  <c r="F569" i="11"/>
  <c r="H563" i="11"/>
  <c r="J557" i="11"/>
  <c r="L551" i="11"/>
  <c r="C546" i="11"/>
  <c r="D574" i="11"/>
  <c r="F568" i="11"/>
  <c r="H562" i="11"/>
  <c r="J556" i="11"/>
  <c r="L550" i="11"/>
  <c r="C545" i="11"/>
  <c r="J575" i="11"/>
  <c r="L569" i="11"/>
  <c r="C564" i="11"/>
  <c r="E558" i="11"/>
  <c r="G552" i="11"/>
  <c r="I546" i="11"/>
  <c r="J574" i="11"/>
  <c r="L568" i="11"/>
  <c r="C563" i="11"/>
  <c r="E557" i="11"/>
  <c r="G551" i="11"/>
  <c r="I545" i="11"/>
  <c r="F573" i="11"/>
  <c r="H567" i="11"/>
  <c r="J561" i="11"/>
  <c r="L555" i="11"/>
  <c r="C550" i="11"/>
  <c r="A570" i="11"/>
  <c r="F572" i="11"/>
  <c r="H566" i="11"/>
  <c r="J560" i="11"/>
  <c r="L554" i="11"/>
  <c r="C549" i="11"/>
  <c r="A555" i="11"/>
  <c r="B571" i="11"/>
  <c r="D565" i="11"/>
  <c r="F559" i="11"/>
  <c r="H553" i="11"/>
  <c r="J547" i="11"/>
  <c r="K575" i="11"/>
  <c r="B570" i="11"/>
  <c r="D564" i="11"/>
  <c r="F558" i="11"/>
  <c r="H552" i="11"/>
  <c r="J546" i="11"/>
  <c r="G574" i="11"/>
  <c r="I568" i="11"/>
  <c r="K562" i="11"/>
  <c r="B557" i="11"/>
  <c r="D551" i="11"/>
  <c r="F545" i="11"/>
  <c r="G573" i="11"/>
  <c r="I567" i="11"/>
  <c r="K561" i="11"/>
  <c r="B556" i="11"/>
  <c r="D550" i="11"/>
  <c r="A567" i="11"/>
  <c r="C572" i="11"/>
  <c r="E566" i="11"/>
  <c r="G560" i="11"/>
  <c r="I554" i="11"/>
  <c r="K548" i="11"/>
  <c r="A556" i="11"/>
  <c r="C571" i="11"/>
  <c r="E565" i="11"/>
  <c r="G559" i="11"/>
  <c r="I553" i="11"/>
  <c r="K547" i="11"/>
  <c r="H575" i="11"/>
  <c r="J569" i="11"/>
  <c r="L563" i="11"/>
  <c r="C558" i="11"/>
  <c r="E552" i="11"/>
  <c r="G546" i="11"/>
  <c r="H574" i="11"/>
  <c r="J568" i="11"/>
  <c r="L562" i="11"/>
  <c r="C557" i="11"/>
  <c r="E551" i="11"/>
  <c r="G545" i="11"/>
  <c r="D573" i="11"/>
  <c r="F567" i="11"/>
  <c r="H561" i="11"/>
  <c r="J555" i="11"/>
  <c r="L549" i="11"/>
  <c r="A568" i="11"/>
  <c r="D572" i="11"/>
  <c r="F566" i="11"/>
  <c r="H560" i="11"/>
  <c r="J554" i="11"/>
  <c r="L548" i="11"/>
  <c r="A553" i="11"/>
  <c r="K570" i="11"/>
  <c r="B565" i="11"/>
  <c r="D559" i="11"/>
  <c r="F553" i="11"/>
  <c r="H547" i="11"/>
  <c r="I575" i="11"/>
  <c r="K569" i="11"/>
  <c r="B564" i="11"/>
  <c r="D558" i="11"/>
  <c r="F552" i="11"/>
  <c r="I357" i="10"/>
  <c r="F358" i="10"/>
  <c r="B21" i="95" s="1"/>
  <c r="E21" i="95" l="1"/>
  <c r="C21" i="95"/>
  <c r="D21" i="95"/>
  <c r="F20" i="95"/>
  <c r="H20" i="95" s="1"/>
  <c r="A152" i="11"/>
  <c r="A153" i="11"/>
  <c r="A154" i="11"/>
  <c r="A155" i="11"/>
  <c r="D149" i="11"/>
  <c r="H160" i="11"/>
  <c r="A174" i="11"/>
  <c r="J162" i="11"/>
  <c r="H168" i="11"/>
  <c r="F174" i="11"/>
  <c r="A168" i="11"/>
  <c r="G154" i="11"/>
  <c r="E160" i="11"/>
  <c r="C166" i="11"/>
  <c r="L171" i="11"/>
  <c r="J177" i="11"/>
  <c r="K149" i="11"/>
  <c r="I155" i="11"/>
  <c r="G161" i="11"/>
  <c r="E167" i="11"/>
  <c r="C173" i="11"/>
  <c r="L178" i="11"/>
  <c r="B151" i="11"/>
  <c r="K156" i="11"/>
  <c r="I162" i="11"/>
  <c r="G168" i="11"/>
  <c r="E174" i="11"/>
  <c r="A151" i="11"/>
  <c r="D152" i="11"/>
  <c r="B158" i="11"/>
  <c r="K163" i="11"/>
  <c r="I169" i="11"/>
  <c r="G175" i="11"/>
  <c r="A164" i="11"/>
  <c r="L151" i="11"/>
  <c r="J157" i="11"/>
  <c r="H163" i="11"/>
  <c r="F169" i="11"/>
  <c r="D175" i="11"/>
  <c r="A161" i="11"/>
  <c r="C153" i="11"/>
  <c r="L158" i="11"/>
  <c r="J164" i="11"/>
  <c r="H170" i="11"/>
  <c r="F176" i="11"/>
  <c r="F166" i="11"/>
  <c r="D172" i="11"/>
  <c r="B178" i="11"/>
  <c r="F149" i="11"/>
  <c r="D155" i="11"/>
  <c r="B161" i="11"/>
  <c r="K166" i="11"/>
  <c r="I172" i="11"/>
  <c r="G178" i="11"/>
  <c r="H150" i="11"/>
  <c r="F156" i="11"/>
  <c r="D162" i="11"/>
  <c r="B168" i="11"/>
  <c r="K173" i="11"/>
  <c r="I179" i="11"/>
  <c r="E150" i="11"/>
  <c r="C156" i="11"/>
  <c r="L161" i="11"/>
  <c r="J167" i="11"/>
  <c r="H173" i="11"/>
  <c r="F179" i="11"/>
  <c r="G151" i="11"/>
  <c r="E157" i="11"/>
  <c r="C163" i="11"/>
  <c r="L168" i="11"/>
  <c r="J174" i="11"/>
  <c r="A156" i="11"/>
  <c r="I152" i="11"/>
  <c r="G158" i="11"/>
  <c r="E164" i="11"/>
  <c r="C170" i="11"/>
  <c r="L175" i="11"/>
  <c r="A169" i="11"/>
  <c r="K153" i="11"/>
  <c r="I159" i="11"/>
  <c r="G165" i="11"/>
  <c r="E171" i="11"/>
  <c r="C177" i="11"/>
  <c r="E161" i="11"/>
  <c r="C167" i="11"/>
  <c r="L172" i="11"/>
  <c r="J178" i="11"/>
  <c r="B153" i="11"/>
  <c r="K158" i="11"/>
  <c r="I164" i="11"/>
  <c r="G170" i="11"/>
  <c r="E176" i="11"/>
  <c r="A173" i="11"/>
  <c r="D154" i="11"/>
  <c r="B160" i="11"/>
  <c r="K165" i="11"/>
  <c r="I171" i="11"/>
  <c r="G177" i="11"/>
  <c r="H149" i="11"/>
  <c r="F155" i="11"/>
  <c r="D161" i="11"/>
  <c r="B167" i="11"/>
  <c r="K172" i="11"/>
  <c r="I178" i="11"/>
  <c r="J150" i="11"/>
  <c r="H156" i="11"/>
  <c r="F162" i="11"/>
  <c r="D168" i="11"/>
  <c r="B174" i="11"/>
  <c r="K179" i="11"/>
  <c r="G150" i="11"/>
  <c r="E156" i="11"/>
  <c r="C162" i="11"/>
  <c r="L167" i="11"/>
  <c r="J173" i="11"/>
  <c r="H179" i="11"/>
  <c r="I151" i="11"/>
  <c r="G157" i="11"/>
  <c r="E163" i="11"/>
  <c r="C169" i="11"/>
  <c r="L174" i="11"/>
  <c r="A158" i="11"/>
  <c r="L164" i="11"/>
  <c r="J170" i="11"/>
  <c r="H176" i="11"/>
  <c r="A176" i="11"/>
  <c r="J153" i="11"/>
  <c r="H159" i="11"/>
  <c r="F165" i="11"/>
  <c r="D171" i="11"/>
  <c r="B177" i="11"/>
  <c r="C149" i="11"/>
  <c r="L154" i="11"/>
  <c r="J160" i="11"/>
  <c r="H166" i="11"/>
  <c r="F172" i="11"/>
  <c r="D178" i="11"/>
  <c r="J151" i="11"/>
  <c r="H157" i="11"/>
  <c r="F163" i="11"/>
  <c r="D169" i="11"/>
  <c r="B175" i="11"/>
  <c r="A159" i="11"/>
  <c r="L152" i="11"/>
  <c r="J158" i="11"/>
  <c r="H164" i="11"/>
  <c r="F170" i="11"/>
  <c r="D176" i="11"/>
  <c r="A172" i="11"/>
  <c r="C154" i="11"/>
  <c r="L159" i="11"/>
  <c r="J165" i="11"/>
  <c r="H171" i="11"/>
  <c r="F177" i="11"/>
  <c r="F152" i="11"/>
  <c r="D158" i="11"/>
  <c r="B164" i="11"/>
  <c r="K169" i="11"/>
  <c r="I175" i="11"/>
  <c r="A166" i="11"/>
  <c r="I165" i="11"/>
  <c r="G171" i="11"/>
  <c r="E177" i="11"/>
  <c r="H151" i="11"/>
  <c r="F157" i="11"/>
  <c r="D163" i="11"/>
  <c r="B169" i="11"/>
  <c r="K174" i="11"/>
  <c r="A157" i="11"/>
  <c r="J152" i="11"/>
  <c r="H158" i="11"/>
  <c r="F164" i="11"/>
  <c r="D170" i="11"/>
  <c r="B176" i="11"/>
  <c r="A170" i="11"/>
  <c r="L153" i="11"/>
  <c r="J159" i="11"/>
  <c r="H165" i="11"/>
  <c r="F171" i="11"/>
  <c r="D177" i="11"/>
  <c r="E149" i="11"/>
  <c r="C155" i="11"/>
  <c r="L160" i="11"/>
  <c r="J166" i="11"/>
  <c r="H172" i="11"/>
  <c r="F178" i="11"/>
  <c r="B149" i="11"/>
  <c r="K154" i="11"/>
  <c r="I160" i="11"/>
  <c r="G166" i="11"/>
  <c r="E172" i="11"/>
  <c r="C178" i="11"/>
  <c r="D150" i="11"/>
  <c r="B156" i="11"/>
  <c r="K161" i="11"/>
  <c r="I167" i="11"/>
  <c r="G173" i="11"/>
  <c r="E179" i="11"/>
  <c r="G163" i="11"/>
  <c r="E169" i="11"/>
  <c r="C175" i="11"/>
  <c r="A160" i="11"/>
  <c r="E152" i="11"/>
  <c r="C158" i="11"/>
  <c r="L163" i="11"/>
  <c r="J169" i="11"/>
  <c r="H175" i="11"/>
  <c r="A165" i="11"/>
  <c r="G153" i="11"/>
  <c r="E159" i="11"/>
  <c r="C165" i="11"/>
  <c r="L170" i="11"/>
  <c r="J176" i="11"/>
  <c r="A178" i="11"/>
  <c r="D153" i="11"/>
  <c r="B159" i="11"/>
  <c r="K164" i="11"/>
  <c r="I170" i="11"/>
  <c r="G176" i="11"/>
  <c r="A175" i="11"/>
  <c r="F154" i="11"/>
  <c r="D160" i="11"/>
  <c r="B166" i="11"/>
  <c r="K171" i="11"/>
  <c r="I177" i="11"/>
  <c r="J149" i="11"/>
  <c r="H155" i="11"/>
  <c r="F161" i="11"/>
  <c r="D167" i="11"/>
  <c r="B173" i="11"/>
  <c r="K178" i="11"/>
  <c r="L150" i="11"/>
  <c r="J156" i="11"/>
  <c r="H162" i="11"/>
  <c r="F168" i="11"/>
  <c r="D174" i="11"/>
  <c r="A150" i="11"/>
  <c r="D164" i="11"/>
  <c r="B170" i="11"/>
  <c r="K175" i="11"/>
  <c r="C150" i="11"/>
  <c r="L155" i="11"/>
  <c r="J161" i="11"/>
  <c r="H167" i="11"/>
  <c r="F173" i="11"/>
  <c r="D179" i="11"/>
  <c r="E151" i="11"/>
  <c r="C157" i="11"/>
  <c r="L162" i="11"/>
  <c r="J168" i="11"/>
  <c r="H174" i="11"/>
  <c r="G152" i="11"/>
  <c r="E158" i="11"/>
  <c r="C164" i="11"/>
  <c r="L169" i="11"/>
  <c r="J175" i="11"/>
  <c r="A167" i="11"/>
  <c r="I153" i="11"/>
  <c r="G159" i="11"/>
  <c r="E165" i="11"/>
  <c r="C171" i="11"/>
  <c r="L176" i="11"/>
  <c r="A149" i="11"/>
  <c r="F153" i="11"/>
  <c r="D159" i="11"/>
  <c r="B165" i="11"/>
  <c r="K170" i="11"/>
  <c r="I176" i="11"/>
  <c r="A177" i="11"/>
  <c r="H154" i="11"/>
  <c r="F160" i="11"/>
  <c r="D166" i="11"/>
  <c r="B172" i="11"/>
  <c r="K177" i="11"/>
  <c r="B162" i="11"/>
  <c r="K167" i="11"/>
  <c r="I173" i="11"/>
  <c r="G179" i="11"/>
  <c r="K150" i="11"/>
  <c r="I156" i="11"/>
  <c r="G162" i="11"/>
  <c r="E168" i="11"/>
  <c r="C174" i="11"/>
  <c r="L179" i="11"/>
  <c r="B152" i="11"/>
  <c r="K157" i="11"/>
  <c r="I163" i="11"/>
  <c r="G169" i="11"/>
  <c r="E175" i="11"/>
  <c r="A162" i="11"/>
  <c r="I154" i="11"/>
  <c r="G160" i="11"/>
  <c r="E166" i="11"/>
  <c r="C172" i="11"/>
  <c r="L177" i="11"/>
  <c r="B150" i="11"/>
  <c r="K155" i="11"/>
  <c r="I161" i="11"/>
  <c r="G167" i="11"/>
  <c r="E173" i="11"/>
  <c r="C179" i="11"/>
  <c r="D151" i="11"/>
  <c r="B157" i="11"/>
  <c r="K162" i="11"/>
  <c r="I168" i="11"/>
  <c r="G174" i="11"/>
  <c r="G149" i="11"/>
  <c r="E155" i="11"/>
  <c r="C161" i="11"/>
  <c r="L166" i="11"/>
  <c r="J172" i="11"/>
  <c r="H178" i="11"/>
  <c r="I174" i="11"/>
  <c r="B163" i="11"/>
  <c r="C152" i="11"/>
  <c r="G155" i="11"/>
  <c r="I149" i="11"/>
  <c r="F175" i="11"/>
  <c r="J163" i="11"/>
  <c r="F151" i="11"/>
  <c r="E170" i="11"/>
  <c r="F159" i="11"/>
  <c r="C159" i="11"/>
  <c r="E153" i="11"/>
  <c r="A163" i="11"/>
  <c r="B171" i="11"/>
  <c r="I158" i="11"/>
  <c r="H177" i="11"/>
  <c r="L165" i="11"/>
  <c r="B155" i="11"/>
  <c r="L156" i="11"/>
  <c r="C151" i="11"/>
  <c r="E178" i="11"/>
  <c r="I166" i="11"/>
  <c r="E154" i="11"/>
  <c r="D173" i="11"/>
  <c r="E162" i="11"/>
  <c r="I150" i="11"/>
  <c r="J154" i="11"/>
  <c r="A179" i="11"/>
  <c r="L173" i="11"/>
  <c r="H161" i="11"/>
  <c r="L149" i="11"/>
  <c r="K168" i="11"/>
  <c r="L157" i="11"/>
  <c r="F158" i="11"/>
  <c r="H152" i="11"/>
  <c r="H169" i="11"/>
  <c r="D157" i="11"/>
  <c r="C176" i="11"/>
  <c r="D165" i="11"/>
  <c r="H153" i="11"/>
  <c r="D156" i="11"/>
  <c r="F150" i="11"/>
  <c r="K176" i="11"/>
  <c r="G164" i="11"/>
  <c r="K152" i="11"/>
  <c r="J171" i="11"/>
  <c r="K160" i="11"/>
  <c r="K159" i="11"/>
  <c r="B154" i="11"/>
  <c r="A171" i="11"/>
  <c r="G172" i="11"/>
  <c r="C160" i="11"/>
  <c r="J179" i="11"/>
  <c r="F167" i="11"/>
  <c r="G156" i="11"/>
  <c r="I157" i="11"/>
  <c r="K151" i="11"/>
  <c r="B179" i="11"/>
  <c r="C168" i="11"/>
  <c r="J155" i="11"/>
  <c r="I358" i="10"/>
  <c r="F359" i="10"/>
  <c r="B22" i="95" s="1"/>
  <c r="C22" i="95" l="1"/>
  <c r="E22" i="95"/>
  <c r="D22" i="95"/>
  <c r="F21" i="95"/>
  <c r="H21" i="95" s="1"/>
  <c r="I359" i="10"/>
  <c r="F360" i="10"/>
  <c r="B23" i="95" s="1"/>
  <c r="E23" i="95" l="1"/>
  <c r="D23" i="95"/>
  <c r="C23" i="95"/>
  <c r="F22" i="95"/>
  <c r="H22" i="95" s="1"/>
  <c r="S69" i="10"/>
  <c r="S308" i="10"/>
  <c r="S334" i="10"/>
  <c r="S330" i="10"/>
  <c r="S326" i="10"/>
  <c r="S322" i="10"/>
  <c r="S318" i="10"/>
  <c r="S314" i="10"/>
  <c r="S310" i="10"/>
  <c r="S335" i="10"/>
  <c r="S331" i="10"/>
  <c r="S327" i="10"/>
  <c r="S323" i="10"/>
  <c r="S319" i="10"/>
  <c r="S315" i="10"/>
  <c r="S311" i="10"/>
  <c r="S305" i="10"/>
  <c r="S301" i="10"/>
  <c r="S297" i="10"/>
  <c r="S293" i="10"/>
  <c r="S289" i="10"/>
  <c r="S285" i="10"/>
  <c r="S281" i="10"/>
  <c r="S306" i="10"/>
  <c r="S304" i="10"/>
  <c r="S300" i="10"/>
  <c r="S296" i="10"/>
  <c r="S292" i="10"/>
  <c r="S288" i="10"/>
  <c r="S284" i="10"/>
  <c r="S280" i="10"/>
  <c r="S307" i="10"/>
  <c r="S338" i="10"/>
  <c r="S365" i="10"/>
  <c r="S361" i="10"/>
  <c r="S357" i="10"/>
  <c r="S353" i="10"/>
  <c r="S349" i="10"/>
  <c r="S345" i="10"/>
  <c r="S341" i="10"/>
  <c r="S368" i="10"/>
  <c r="S364" i="10"/>
  <c r="S360" i="10"/>
  <c r="S356" i="10"/>
  <c r="S352" i="10"/>
  <c r="S348" i="10"/>
  <c r="S344" i="10"/>
  <c r="S340" i="10"/>
  <c r="S275" i="10"/>
  <c r="S271" i="10"/>
  <c r="S267" i="10"/>
  <c r="S263" i="10"/>
  <c r="S259" i="10"/>
  <c r="S255" i="10"/>
  <c r="S251" i="10"/>
  <c r="S276" i="10"/>
  <c r="S274" i="10"/>
  <c r="S270" i="10"/>
  <c r="S266" i="10"/>
  <c r="S262" i="10"/>
  <c r="S258" i="10"/>
  <c r="S254" i="10"/>
  <c r="S250" i="10"/>
  <c r="S184" i="10"/>
  <c r="S180" i="10"/>
  <c r="S176" i="10"/>
  <c r="S172" i="10"/>
  <c r="S168" i="10"/>
  <c r="S164" i="10"/>
  <c r="S160" i="10"/>
  <c r="S156" i="10"/>
  <c r="S155" i="10"/>
  <c r="S181" i="10"/>
  <c r="S177" i="10"/>
  <c r="S173" i="10"/>
  <c r="S169" i="10"/>
  <c r="S165" i="10"/>
  <c r="S161" i="10"/>
  <c r="S157" i="10"/>
  <c r="S64" i="10"/>
  <c r="S92" i="10"/>
  <c r="S88" i="10"/>
  <c r="S84" i="10"/>
  <c r="S80" i="10"/>
  <c r="S76" i="10"/>
  <c r="S72" i="10"/>
  <c r="S68" i="10"/>
  <c r="S65" i="10"/>
  <c r="S91" i="10"/>
  <c r="S87" i="10"/>
  <c r="S83" i="10"/>
  <c r="S79" i="10"/>
  <c r="S75" i="10"/>
  <c r="S71" i="10"/>
  <c r="S67" i="10"/>
  <c r="S245" i="10"/>
  <c r="S221" i="10"/>
  <c r="S217" i="10"/>
  <c r="S224" i="10"/>
  <c r="S220" i="10"/>
  <c r="S213" i="10"/>
  <c r="S209" i="10"/>
  <c r="S205" i="10"/>
  <c r="S201" i="10"/>
  <c r="S197" i="10"/>
  <c r="S193" i="10"/>
  <c r="S189" i="10"/>
  <c r="S214" i="10"/>
  <c r="S210" i="10"/>
  <c r="S206" i="10"/>
  <c r="S202" i="10"/>
  <c r="S198" i="10"/>
  <c r="S194" i="10"/>
  <c r="S190" i="10"/>
  <c r="S186" i="10"/>
  <c r="S122" i="10"/>
  <c r="S118" i="10"/>
  <c r="S114" i="10"/>
  <c r="S110" i="10"/>
  <c r="S106" i="10"/>
  <c r="S102" i="10"/>
  <c r="S98" i="10"/>
  <c r="S121" i="10"/>
  <c r="S117" i="10"/>
  <c r="S113" i="10"/>
  <c r="S109" i="10"/>
  <c r="S105" i="10"/>
  <c r="S101" i="10"/>
  <c r="S97" i="10"/>
  <c r="S153" i="10"/>
  <c r="S149" i="10"/>
  <c r="S145" i="10"/>
  <c r="S141" i="10"/>
  <c r="S137" i="10"/>
  <c r="S133" i="10"/>
  <c r="S129" i="10"/>
  <c r="S125" i="10"/>
  <c r="S152" i="10"/>
  <c r="S148" i="10"/>
  <c r="S144" i="10"/>
  <c r="S140" i="10"/>
  <c r="S136" i="10"/>
  <c r="S132" i="10"/>
  <c r="S128" i="10"/>
  <c r="S336" i="10"/>
  <c r="S332" i="10"/>
  <c r="S328" i="10"/>
  <c r="S324" i="10"/>
  <c r="S320" i="10"/>
  <c r="S316" i="10"/>
  <c r="S312" i="10"/>
  <c r="S337" i="10"/>
  <c r="S333" i="10"/>
  <c r="S329" i="10"/>
  <c r="S325" i="10"/>
  <c r="S321" i="10"/>
  <c r="S317" i="10"/>
  <c r="S313" i="10"/>
  <c r="S309" i="10"/>
  <c r="S303" i="10"/>
  <c r="S299" i="10"/>
  <c r="S295" i="10"/>
  <c r="S291" i="10"/>
  <c r="S287" i="10"/>
  <c r="S283" i="10"/>
  <c r="S279" i="10"/>
  <c r="S277" i="10"/>
  <c r="S302" i="10"/>
  <c r="S298" i="10"/>
  <c r="S294" i="10"/>
  <c r="S290" i="10"/>
  <c r="S286" i="10"/>
  <c r="S282" i="10"/>
  <c r="S278" i="10"/>
  <c r="S367" i="10"/>
  <c r="S363" i="10"/>
  <c r="S359" i="10"/>
  <c r="S355" i="10"/>
  <c r="S351" i="10"/>
  <c r="S347" i="10"/>
  <c r="S343" i="10"/>
  <c r="S339" i="10"/>
  <c r="S366" i="10"/>
  <c r="S362" i="10"/>
  <c r="S358" i="10"/>
  <c r="S354" i="10"/>
  <c r="S350" i="10"/>
  <c r="S346" i="10"/>
  <c r="S342" i="10"/>
  <c r="S273" i="10"/>
  <c r="S269" i="10"/>
  <c r="S265" i="10"/>
  <c r="S261" i="10"/>
  <c r="S257" i="10"/>
  <c r="S253" i="10"/>
  <c r="S249" i="10"/>
  <c r="S247" i="10"/>
  <c r="S272" i="10"/>
  <c r="S268" i="10"/>
  <c r="S264" i="10"/>
  <c r="S260" i="10"/>
  <c r="S256" i="10"/>
  <c r="S252" i="10"/>
  <c r="S248" i="10"/>
  <c r="S182" i="10"/>
  <c r="S178" i="10"/>
  <c r="S174" i="10"/>
  <c r="S170" i="10"/>
  <c r="S166" i="10"/>
  <c r="S162" i="10"/>
  <c r="S158" i="10"/>
  <c r="S183" i="10"/>
  <c r="S179" i="10"/>
  <c r="S175" i="10"/>
  <c r="S171" i="10"/>
  <c r="S167" i="10"/>
  <c r="S163" i="10"/>
  <c r="S159" i="10"/>
  <c r="S66" i="10"/>
  <c r="S90" i="10"/>
  <c r="S86" i="10"/>
  <c r="S82" i="10"/>
  <c r="S78" i="10"/>
  <c r="S74" i="10"/>
  <c r="S70" i="10"/>
  <c r="S63" i="10"/>
  <c r="S93" i="10"/>
  <c r="S89" i="10"/>
  <c r="S85" i="10"/>
  <c r="S81" i="10"/>
  <c r="S77" i="10"/>
  <c r="S73" i="10"/>
  <c r="S216" i="10"/>
  <c r="S223" i="10"/>
  <c r="S219" i="10"/>
  <c r="S230" i="10"/>
  <c r="S222" i="10"/>
  <c r="S218" i="10"/>
  <c r="S215" i="10"/>
  <c r="S211" i="10"/>
  <c r="S207" i="10"/>
  <c r="S203" i="10"/>
  <c r="S199" i="10"/>
  <c r="S195" i="10"/>
  <c r="S191" i="10"/>
  <c r="S187" i="10"/>
  <c r="S185" i="10"/>
  <c r="S212" i="10"/>
  <c r="S208" i="10"/>
  <c r="S204" i="10"/>
  <c r="S200" i="10"/>
  <c r="S196" i="10"/>
  <c r="S192" i="10"/>
  <c r="S188" i="10"/>
  <c r="S94" i="10"/>
  <c r="S120" i="10"/>
  <c r="S116" i="10"/>
  <c r="S112" i="10"/>
  <c r="S108" i="10"/>
  <c r="S104" i="10"/>
  <c r="S100" i="10"/>
  <c r="S96" i="10"/>
  <c r="S123" i="10"/>
  <c r="S119" i="10"/>
  <c r="S115" i="10"/>
  <c r="S111" i="10"/>
  <c r="S107" i="10"/>
  <c r="S103" i="10"/>
  <c r="S99" i="10"/>
  <c r="S95" i="10"/>
  <c r="S124" i="10"/>
  <c r="S151" i="10"/>
  <c r="S147" i="10"/>
  <c r="S143" i="10"/>
  <c r="S139" i="10"/>
  <c r="S135" i="10"/>
  <c r="S131" i="10"/>
  <c r="S127" i="10"/>
  <c r="S154" i="10"/>
  <c r="S150" i="10"/>
  <c r="S146" i="10"/>
  <c r="S142" i="10"/>
  <c r="S138" i="10"/>
  <c r="S134" i="10"/>
  <c r="S130" i="10"/>
  <c r="S126" i="10"/>
  <c r="S4" i="10"/>
  <c r="S6" i="10"/>
  <c r="S8" i="10"/>
  <c r="S10" i="10"/>
  <c r="S12" i="10"/>
  <c r="S14" i="10"/>
  <c r="S16" i="10"/>
  <c r="S18" i="10"/>
  <c r="S20" i="10"/>
  <c r="S22" i="10"/>
  <c r="S24" i="10"/>
  <c r="S26" i="10"/>
  <c r="S28" i="10"/>
  <c r="S30" i="10"/>
  <c r="S32" i="10"/>
  <c r="S5" i="10"/>
  <c r="S7" i="10"/>
  <c r="S9" i="10"/>
  <c r="S11" i="10"/>
  <c r="S13" i="10"/>
  <c r="S15" i="10"/>
  <c r="S17" i="10"/>
  <c r="S19" i="10"/>
  <c r="S21" i="10"/>
  <c r="S23" i="10"/>
  <c r="S25" i="10"/>
  <c r="S27" i="10"/>
  <c r="S29" i="10"/>
  <c r="S31" i="10"/>
  <c r="S33" i="10"/>
  <c r="S233" i="10"/>
  <c r="S243" i="10"/>
  <c r="S246" i="10"/>
  <c r="S227" i="10"/>
  <c r="S240" i="10"/>
  <c r="S231" i="10"/>
  <c r="S234" i="10"/>
  <c r="S244" i="10"/>
  <c r="S237" i="10"/>
  <c r="S228" i="10"/>
  <c r="S238" i="10"/>
  <c r="S241" i="10"/>
  <c r="S232" i="10"/>
  <c r="S242" i="10"/>
  <c r="S225" i="10"/>
  <c r="S235" i="10"/>
  <c r="S226" i="10"/>
  <c r="S236" i="10"/>
  <c r="S239" i="10"/>
  <c r="S229" i="10"/>
  <c r="S3" i="10"/>
  <c r="I360" i="10"/>
  <c r="F361" i="10"/>
  <c r="B24" i="95" s="1"/>
  <c r="F23" i="95" l="1"/>
  <c r="H23" i="95" s="1"/>
  <c r="C24" i="95"/>
  <c r="E24" i="95"/>
  <c r="D24" i="95"/>
  <c r="S62" i="10"/>
  <c r="S59" i="10"/>
  <c r="S55" i="10"/>
  <c r="S51" i="10"/>
  <c r="S47" i="10"/>
  <c r="S43" i="10"/>
  <c r="S39" i="10"/>
  <c r="S35" i="10"/>
  <c r="S58" i="10"/>
  <c r="S54" i="10"/>
  <c r="S50" i="10"/>
  <c r="S46" i="10"/>
  <c r="S42" i="10"/>
  <c r="S38" i="10"/>
  <c r="S61" i="10"/>
  <c r="S34" i="10"/>
  <c r="S57" i="10"/>
  <c r="S53" i="10"/>
  <c r="S49" i="10"/>
  <c r="S45" i="10"/>
  <c r="S41" i="10"/>
  <c r="S37" i="10"/>
  <c r="S60" i="10"/>
  <c r="S56" i="10"/>
  <c r="S52" i="10"/>
  <c r="S48" i="10"/>
  <c r="S44" i="10"/>
  <c r="S40" i="10"/>
  <c r="S36" i="10"/>
  <c r="I361" i="10"/>
  <c r="F362" i="10"/>
  <c r="B25" i="95" s="1"/>
  <c r="F24" i="95" l="1"/>
  <c r="H24" i="95" s="1"/>
  <c r="D25" i="95"/>
  <c r="C25" i="95"/>
  <c r="E25" i="95"/>
  <c r="I362" i="10"/>
  <c r="F363" i="10"/>
  <c r="B26" i="95" s="1"/>
  <c r="F25" i="95" l="1"/>
  <c r="H25" i="95" s="1"/>
  <c r="C26" i="95"/>
  <c r="E26" i="95"/>
  <c r="D26" i="95"/>
  <c r="I363" i="10"/>
  <c r="F364" i="10"/>
  <c r="B27" i="95" s="1"/>
  <c r="C27" i="95" l="1"/>
  <c r="E27" i="95"/>
  <c r="D27" i="95"/>
  <c r="F26" i="95"/>
  <c r="H26" i="95" s="1"/>
  <c r="I364" i="10"/>
  <c r="F365" i="10"/>
  <c r="B28" i="95" s="1"/>
  <c r="E28" i="95" l="1"/>
  <c r="D28" i="95"/>
  <c r="C28" i="95"/>
  <c r="F27" i="95"/>
  <c r="H27" i="95" s="1"/>
  <c r="I365" i="10"/>
  <c r="F366" i="10"/>
  <c r="B29" i="95" s="1"/>
  <c r="F28" i="95" l="1"/>
  <c r="H28" i="95" s="1"/>
  <c r="E29" i="95"/>
  <c r="D29" i="95"/>
  <c r="C29" i="95"/>
  <c r="I366" i="10"/>
  <c r="F367" i="10"/>
  <c r="B30" i="95" s="1"/>
  <c r="F29" i="95" l="1"/>
  <c r="H29" i="95" s="1"/>
  <c r="D30" i="95"/>
  <c r="C30" i="95"/>
  <c r="E30" i="95"/>
  <c r="I367" i="10"/>
  <c r="F368" i="10"/>
  <c r="B31" i="95" l="1"/>
  <c r="F369" i="10"/>
  <c r="F30" i="95"/>
  <c r="H30" i="95" s="1"/>
  <c r="E31" i="95"/>
  <c r="C31" i="95"/>
  <c r="D31" i="95"/>
  <c r="I368" i="10"/>
  <c r="A29" i="11" s="1"/>
  <c r="F370" i="10" l="1"/>
  <c r="B1" i="126"/>
  <c r="F31" i="95"/>
  <c r="H31" i="95" s="1"/>
  <c r="B29" i="11"/>
  <c r="H29" i="11"/>
  <c r="G33" i="11"/>
  <c r="D32" i="11"/>
  <c r="E32" i="11"/>
  <c r="J32" i="11"/>
  <c r="C33" i="11"/>
  <c r="D33" i="11"/>
  <c r="E33" i="11"/>
  <c r="J33" i="11"/>
  <c r="H31" i="11"/>
  <c r="I31" i="11"/>
  <c r="B32" i="11"/>
  <c r="G32" i="11"/>
  <c r="H32" i="11"/>
  <c r="I32" i="11"/>
  <c r="B33" i="11"/>
  <c r="L30" i="11"/>
  <c r="A31" i="11"/>
  <c r="F31" i="11"/>
  <c r="K31" i="11"/>
  <c r="L31" i="11"/>
  <c r="A32" i="11"/>
  <c r="F32" i="11"/>
  <c r="K32" i="11"/>
  <c r="L32" i="11"/>
  <c r="A33" i="11"/>
  <c r="F33" i="11"/>
  <c r="K33" i="11"/>
  <c r="L33" i="11"/>
  <c r="J31" i="11"/>
  <c r="C32" i="11"/>
  <c r="I29" i="11"/>
  <c r="B30" i="11"/>
  <c r="G30" i="11"/>
  <c r="H30" i="11"/>
  <c r="I30" i="11"/>
  <c r="B31" i="11"/>
  <c r="G31" i="11"/>
  <c r="F29" i="11"/>
  <c r="K29" i="11"/>
  <c r="L29" i="11"/>
  <c r="A30" i="11"/>
  <c r="F30" i="11"/>
  <c r="K30" i="11"/>
  <c r="H33" i="11"/>
  <c r="I33" i="11"/>
  <c r="C29" i="11"/>
  <c r="D29" i="11"/>
  <c r="E29" i="11"/>
  <c r="J29" i="11"/>
  <c r="C30" i="11"/>
  <c r="D30" i="11"/>
  <c r="E30" i="11"/>
  <c r="J30" i="11"/>
  <c r="C31" i="11"/>
  <c r="D31" i="11"/>
  <c r="E31" i="11"/>
  <c r="G29" i="11"/>
  <c r="C1" i="126" l="1"/>
  <c r="D1" i="126"/>
  <c r="E1" i="126"/>
  <c r="F371" i="10"/>
  <c r="B2" i="126"/>
  <c r="I612" i="11"/>
  <c r="C638" i="11"/>
  <c r="G627" i="11"/>
  <c r="C639" i="11"/>
  <c r="D629" i="11"/>
  <c r="H618" i="11"/>
  <c r="K641" i="11"/>
  <c r="D631" i="11"/>
  <c r="H620" i="11"/>
  <c r="A626" i="11"/>
  <c r="L633" i="11"/>
  <c r="G617" i="11"/>
  <c r="C629" i="11"/>
  <c r="J640" i="11"/>
  <c r="C614" i="11"/>
  <c r="J625" i="11"/>
  <c r="F637" i="11"/>
  <c r="C615" i="11"/>
  <c r="J626" i="11"/>
  <c r="F638" i="11"/>
  <c r="K616" i="11"/>
  <c r="G628" i="11"/>
  <c r="C640" i="11"/>
  <c r="K617" i="11"/>
  <c r="G629" i="11"/>
  <c r="C641" i="11"/>
  <c r="K618" i="11"/>
  <c r="G630" i="11"/>
  <c r="C642" i="11"/>
  <c r="K619" i="11"/>
  <c r="G631" i="11"/>
  <c r="A618" i="11"/>
  <c r="H621" i="11"/>
  <c r="D633" i="11"/>
  <c r="A633" i="11"/>
  <c r="H622" i="11"/>
  <c r="D634" i="11"/>
  <c r="A642" i="11"/>
  <c r="K630" i="11"/>
  <c r="G642" i="11"/>
  <c r="D620" i="11"/>
  <c r="K631" i="11"/>
  <c r="A622" i="11"/>
  <c r="L621" i="11"/>
  <c r="H633" i="11"/>
  <c r="A637" i="11"/>
  <c r="L622" i="11"/>
  <c r="H634" i="11"/>
  <c r="E612" i="11"/>
  <c r="L623" i="11"/>
  <c r="H635" i="11"/>
  <c r="E613" i="11"/>
  <c r="L624" i="11"/>
  <c r="H636" i="11"/>
  <c r="B615" i="11"/>
  <c r="I626" i="11"/>
  <c r="E638" i="11"/>
  <c r="B616" i="11"/>
  <c r="I627" i="11"/>
  <c r="E639" i="11"/>
  <c r="I620" i="11"/>
  <c r="F621" i="11"/>
  <c r="B633" i="11"/>
  <c r="A631" i="11"/>
  <c r="F622" i="11"/>
  <c r="B634" i="11"/>
  <c r="G612" i="11"/>
  <c r="C624" i="11"/>
  <c r="J635" i="11"/>
  <c r="G613" i="11"/>
  <c r="C625" i="11"/>
  <c r="J636" i="11"/>
  <c r="G614" i="11"/>
  <c r="C626" i="11"/>
  <c r="J637" i="11"/>
  <c r="G615" i="11"/>
  <c r="C627" i="11"/>
  <c r="J638" i="11"/>
  <c r="D617" i="11"/>
  <c r="K628" i="11"/>
  <c r="G640" i="11"/>
  <c r="D618" i="11"/>
  <c r="K629" i="11"/>
  <c r="G641" i="11"/>
  <c r="F629" i="11"/>
  <c r="B641" i="11"/>
  <c r="J618" i="11"/>
  <c r="F630" i="11"/>
  <c r="B642" i="11"/>
  <c r="G620" i="11"/>
  <c r="C632" i="11"/>
  <c r="A621" i="11"/>
  <c r="G621" i="11"/>
  <c r="C633" i="11"/>
  <c r="A632" i="11"/>
  <c r="G622" i="11"/>
  <c r="C634" i="11"/>
  <c r="A612" i="11"/>
  <c r="G623" i="11"/>
  <c r="C635" i="11"/>
  <c r="H613" i="11"/>
  <c r="D625" i="11"/>
  <c r="K636" i="11"/>
  <c r="H614" i="11"/>
  <c r="D626" i="11"/>
  <c r="K637" i="11"/>
  <c r="H623" i="11"/>
  <c r="K622" i="11"/>
  <c r="G634" i="11"/>
  <c r="D612" i="11"/>
  <c r="K623" i="11"/>
  <c r="G635" i="11"/>
  <c r="L613" i="11"/>
  <c r="H625" i="11"/>
  <c r="D637" i="11"/>
  <c r="L614" i="11"/>
  <c r="H626" i="11"/>
  <c r="D638" i="11"/>
  <c r="L615" i="11"/>
  <c r="H627" i="11"/>
  <c r="D639" i="11"/>
  <c r="L616" i="11"/>
  <c r="H628" i="11"/>
  <c r="D640" i="11"/>
  <c r="I618" i="11"/>
  <c r="E630" i="11"/>
  <c r="L641" i="11"/>
  <c r="I619" i="11"/>
  <c r="E631" i="11"/>
  <c r="L642" i="11"/>
  <c r="G626" i="11"/>
  <c r="H639" i="11"/>
  <c r="E617" i="11"/>
  <c r="L628" i="11"/>
  <c r="H640" i="11"/>
  <c r="B619" i="11"/>
  <c r="I630" i="11"/>
  <c r="E642" i="11"/>
  <c r="B620" i="11"/>
  <c r="I631" i="11"/>
  <c r="A616" i="11"/>
  <c r="B621" i="11"/>
  <c r="I632" i="11"/>
  <c r="A627" i="11"/>
  <c r="B622" i="11"/>
  <c r="I633" i="11"/>
  <c r="C612" i="11"/>
  <c r="J623" i="11"/>
  <c r="F635" i="11"/>
  <c r="C613" i="11"/>
  <c r="J624" i="11"/>
  <c r="F636" i="11"/>
  <c r="K614" i="11"/>
  <c r="G618" i="11"/>
  <c r="C630" i="11"/>
  <c r="J641" i="11"/>
  <c r="G619" i="11"/>
  <c r="C631" i="11"/>
  <c r="J642" i="11"/>
  <c r="D621" i="11"/>
  <c r="K632" i="11"/>
  <c r="A629" i="11"/>
  <c r="D622" i="11"/>
  <c r="K633" i="11"/>
  <c r="A640" i="11"/>
  <c r="D623" i="11"/>
  <c r="K634" i="11"/>
  <c r="H612" i="11"/>
  <c r="D624" i="11"/>
  <c r="K635" i="11"/>
  <c r="E614" i="11"/>
  <c r="L625" i="11"/>
  <c r="H637" i="11"/>
  <c r="E615" i="11"/>
  <c r="L626" i="11"/>
  <c r="H638" i="11"/>
  <c r="F613" i="11"/>
  <c r="A614" i="11"/>
  <c r="B625" i="11"/>
  <c r="K615" i="11"/>
  <c r="E633" i="11"/>
  <c r="H617" i="11"/>
  <c r="K640" i="11"/>
  <c r="D630" i="11"/>
  <c r="H619" i="11"/>
  <c r="K642" i="11"/>
  <c r="D632" i="11"/>
  <c r="E622" i="11"/>
  <c r="A641" i="11"/>
  <c r="E623" i="11"/>
  <c r="L634" i="11"/>
  <c r="J617" i="11"/>
  <c r="L619" i="11"/>
  <c r="H631" i="11"/>
  <c r="A615" i="11"/>
  <c r="L620" i="11"/>
  <c r="H632" i="11"/>
  <c r="A630" i="11"/>
  <c r="I622" i="11"/>
  <c r="E634" i="11"/>
  <c r="B612" i="11"/>
  <c r="I623" i="11"/>
  <c r="E635" i="11"/>
  <c r="B613" i="11"/>
  <c r="I624" i="11"/>
  <c r="E636" i="11"/>
  <c r="B614" i="11"/>
  <c r="I625" i="11"/>
  <c r="E637" i="11"/>
  <c r="J615" i="11"/>
  <c r="F627" i="11"/>
  <c r="B639" i="11"/>
  <c r="J616" i="11"/>
  <c r="F628" i="11"/>
  <c r="B640" i="11"/>
  <c r="C622" i="11"/>
  <c r="I636" i="11"/>
  <c r="F614" i="11"/>
  <c r="B626" i="11"/>
  <c r="I637" i="11"/>
  <c r="C616" i="11"/>
  <c r="J627" i="11"/>
  <c r="F639" i="11"/>
  <c r="C617" i="11"/>
  <c r="J628" i="11"/>
  <c r="F640" i="11"/>
  <c r="C618" i="11"/>
  <c r="J629" i="11"/>
  <c r="F641" i="11"/>
  <c r="C619" i="11"/>
  <c r="J630" i="11"/>
  <c r="F642" i="11"/>
  <c r="K620" i="11"/>
  <c r="G632" i="11"/>
  <c r="A625" i="11"/>
  <c r="K621" i="11"/>
  <c r="G633" i="11"/>
  <c r="A636" i="11"/>
  <c r="H615" i="11"/>
  <c r="D627" i="11"/>
  <c r="K638" i="11"/>
  <c r="H616" i="11"/>
  <c r="D628" i="11"/>
  <c r="K639" i="11"/>
  <c r="E618" i="11"/>
  <c r="L629" i="11"/>
  <c r="H641" i="11"/>
  <c r="E619" i="11"/>
  <c r="L630" i="11"/>
  <c r="H642" i="11"/>
  <c r="E620" i="11"/>
  <c r="L631" i="11"/>
  <c r="A619" i="11"/>
  <c r="E621" i="11"/>
  <c r="L632" i="11"/>
  <c r="A634" i="11"/>
  <c r="B623" i="11"/>
  <c r="I634" i="11"/>
  <c r="F612" i="11"/>
  <c r="B624" i="11"/>
  <c r="I635" i="11"/>
  <c r="A628" i="11"/>
  <c r="D635" i="11"/>
  <c r="L612" i="11"/>
  <c r="H624" i="11"/>
  <c r="D636" i="11"/>
  <c r="I614" i="11"/>
  <c r="E626" i="11"/>
  <c r="L637" i="11"/>
  <c r="I615" i="11"/>
  <c r="E627" i="11"/>
  <c r="L638" i="11"/>
  <c r="I616" i="11"/>
  <c r="E628" i="11"/>
  <c r="L639" i="11"/>
  <c r="I617" i="11"/>
  <c r="E629" i="11"/>
  <c r="L640" i="11"/>
  <c r="F619" i="11"/>
  <c r="B631" i="11"/>
  <c r="I642" i="11"/>
  <c r="F620" i="11"/>
  <c r="B632" i="11"/>
  <c r="A620" i="11"/>
  <c r="B617" i="11"/>
  <c r="I628" i="11"/>
  <c r="E640" i="11"/>
  <c r="B618" i="11"/>
  <c r="I629" i="11"/>
  <c r="E641" i="11"/>
  <c r="J619" i="11"/>
  <c r="F631" i="11"/>
  <c r="A613" i="11"/>
  <c r="J620" i="11"/>
  <c r="F632" i="11"/>
  <c r="A624" i="11"/>
  <c r="J621" i="11"/>
  <c r="F633" i="11"/>
  <c r="A635" i="11"/>
  <c r="J622" i="11"/>
  <c r="F634" i="11"/>
  <c r="K612" i="11"/>
  <c r="G624" i="11"/>
  <c r="C636" i="11"/>
  <c r="K613" i="11"/>
  <c r="G625" i="11"/>
  <c r="C637" i="11"/>
  <c r="E616" i="11"/>
  <c r="J633" i="11"/>
  <c r="A639" i="11"/>
  <c r="C623" i="11"/>
  <c r="J634" i="11"/>
  <c r="D613" i="11"/>
  <c r="K624" i="11"/>
  <c r="G636" i="11"/>
  <c r="D614" i="11"/>
  <c r="K625" i="11"/>
  <c r="G637" i="11"/>
  <c r="D615" i="11"/>
  <c r="K626" i="11"/>
  <c r="G638" i="11"/>
  <c r="D616" i="11"/>
  <c r="K627" i="11"/>
  <c r="G639" i="11"/>
  <c r="L617" i="11"/>
  <c r="H629" i="11"/>
  <c r="D641" i="11"/>
  <c r="L618" i="11"/>
  <c r="H630" i="11"/>
  <c r="D642" i="11"/>
  <c r="L627" i="11"/>
  <c r="E624" i="11"/>
  <c r="L635" i="11"/>
  <c r="I613" i="11"/>
  <c r="E625" i="11"/>
  <c r="L636" i="11"/>
  <c r="F615" i="11"/>
  <c r="B627" i="11"/>
  <c r="I638" i="11"/>
  <c r="F616" i="11"/>
  <c r="B628" i="11"/>
  <c r="I639" i="11"/>
  <c r="F617" i="11"/>
  <c r="B629" i="11"/>
  <c r="I640" i="11"/>
  <c r="F618" i="11"/>
  <c r="B630" i="11"/>
  <c r="I641" i="11"/>
  <c r="C620" i="11"/>
  <c r="J631" i="11"/>
  <c r="A617" i="11"/>
  <c r="C621" i="11"/>
  <c r="J632" i="11"/>
  <c r="D619" i="11"/>
  <c r="J639" i="11"/>
  <c r="C628" i="11"/>
  <c r="G616" i="11"/>
  <c r="B638" i="11"/>
  <c r="F626" i="11"/>
  <c r="J614" i="11"/>
  <c r="B637" i="11"/>
  <c r="F625" i="11"/>
  <c r="J613" i="11"/>
  <c r="B636" i="11"/>
  <c r="F624" i="11"/>
  <c r="J612" i="11"/>
  <c r="B635" i="11"/>
  <c r="F623" i="11"/>
  <c r="A638" i="11"/>
  <c r="I621" i="11"/>
  <c r="A623" i="11"/>
  <c r="E632" i="11"/>
  <c r="E2" i="19"/>
  <c r="AA10" i="10" s="1"/>
  <c r="AA12" i="10" s="1"/>
  <c r="AA14" i="10" s="1"/>
  <c r="M3" i="10" s="1"/>
  <c r="E2" i="126" l="1"/>
  <c r="D2" i="126"/>
  <c r="C2" i="126"/>
  <c r="F372" i="10"/>
  <c r="B3" i="126"/>
  <c r="M4" i="10"/>
  <c r="F2" i="126" l="1"/>
  <c r="H2" i="126" s="1"/>
  <c r="F373" i="10"/>
  <c r="B4" i="126"/>
  <c r="E3" i="126"/>
  <c r="D3" i="126"/>
  <c r="C3" i="126"/>
  <c r="Q58" i="10"/>
  <c r="Q34" i="10"/>
  <c r="Q64" i="10"/>
  <c r="Q142" i="10"/>
  <c r="Q127" i="10"/>
  <c r="Q240" i="10"/>
  <c r="Q246" i="10"/>
  <c r="Q325" i="10"/>
  <c r="Q241" i="10"/>
  <c r="Q331" i="10"/>
  <c r="Q42" i="10"/>
  <c r="Q233" i="10"/>
  <c r="Q252" i="10"/>
  <c r="Q143" i="10"/>
  <c r="Q216" i="10"/>
  <c r="Q47" i="10"/>
  <c r="Q62" i="10"/>
  <c r="Q99" i="10"/>
  <c r="Q171" i="10"/>
  <c r="Q362" i="10"/>
  <c r="Q212" i="10"/>
  <c r="Q81" i="10"/>
  <c r="Q172" i="10"/>
  <c r="Q232" i="10"/>
  <c r="Q126" i="10"/>
  <c r="Q65" i="10"/>
  <c r="Q182" i="10"/>
  <c r="Q181" i="10"/>
  <c r="Q243" i="10"/>
  <c r="Q242" i="10"/>
  <c r="Q102" i="10"/>
  <c r="Q312" i="10"/>
  <c r="Q347" i="10"/>
  <c r="Q199" i="10"/>
  <c r="Q189" i="10"/>
  <c r="Q63" i="10"/>
  <c r="Q357" i="10"/>
  <c r="Q363" i="10"/>
  <c r="Q215" i="10"/>
  <c r="Q85" i="10"/>
  <c r="Q180" i="10"/>
  <c r="Q179" i="10"/>
  <c r="Q115" i="10"/>
  <c r="Q341" i="10"/>
  <c r="Q281" i="10"/>
  <c r="Q12" i="10"/>
  <c r="Q217" i="10"/>
  <c r="Q328" i="10"/>
  <c r="Q80" i="10"/>
  <c r="Q28" i="10"/>
  <c r="Q164" i="10"/>
  <c r="Q163" i="10"/>
  <c r="Q225" i="10"/>
  <c r="Q224" i="10"/>
  <c r="Q282" i="10"/>
  <c r="Q334" i="10"/>
  <c r="Q340" i="10"/>
  <c r="Q188" i="10"/>
  <c r="Q318" i="10"/>
  <c r="Q70" i="10"/>
  <c r="Q156" i="10"/>
  <c r="Q297" i="10"/>
  <c r="Q82" i="10"/>
  <c r="Q69" i="10"/>
  <c r="Q13" i="10"/>
  <c r="Q166" i="10"/>
  <c r="Q165" i="10"/>
  <c r="Q227" i="10"/>
  <c r="Q226" i="10"/>
  <c r="Q298" i="10"/>
  <c r="Q251" i="10"/>
  <c r="Q309" i="10"/>
  <c r="Q346" i="10"/>
  <c r="Q198" i="10"/>
  <c r="Q268" i="10"/>
  <c r="Q155" i="10"/>
  <c r="Q118" i="10"/>
  <c r="Q205" i="10"/>
  <c r="Q86" i="10"/>
  <c r="Q79" i="10"/>
  <c r="Q29" i="10"/>
  <c r="Q170" i="10"/>
  <c r="Q169" i="10"/>
  <c r="Q231" i="10"/>
  <c r="Q230" i="10"/>
  <c r="Q267" i="10"/>
  <c r="Q315" i="10"/>
  <c r="Q356" i="10"/>
  <c r="Q204" i="10"/>
  <c r="Q249" i="10"/>
  <c r="Q49" i="10"/>
  <c r="Q60" i="10"/>
  <c r="Q44" i="10"/>
  <c r="Q31" i="10"/>
  <c r="Q15" i="10"/>
  <c r="Q30" i="10"/>
  <c r="Q14" i="10"/>
  <c r="Q120" i="10"/>
  <c r="Q104" i="10"/>
  <c r="Q117" i="10"/>
  <c r="Q101" i="10"/>
  <c r="Q300" i="10"/>
  <c r="Q284" i="10"/>
  <c r="Q299" i="10"/>
  <c r="Q283" i="10"/>
  <c r="Q270" i="10"/>
  <c r="Q254" i="10"/>
  <c r="Q269" i="10"/>
  <c r="Q253" i="10"/>
  <c r="Q330" i="10"/>
  <c r="Q314" i="10"/>
  <c r="Q327" i="10"/>
  <c r="Q311" i="10"/>
  <c r="Q359" i="10"/>
  <c r="Q343" i="10"/>
  <c r="Q358" i="10"/>
  <c r="Q342" i="10"/>
  <c r="Q201" i="10"/>
  <c r="Q214" i="10"/>
  <c r="Q200" i="10"/>
  <c r="Q213" i="10"/>
  <c r="Q145" i="10"/>
  <c r="Q129" i="10"/>
  <c r="Q144" i="10"/>
  <c r="Q128" i="10"/>
  <c r="Q84" i="10"/>
  <c r="Q68" i="10"/>
  <c r="Q83" i="10"/>
  <c r="Q67" i="10"/>
  <c r="Q51" i="10"/>
  <c r="Q35" i="10"/>
  <c r="Q46" i="10"/>
  <c r="Q33" i="10"/>
  <c r="Q17" i="10"/>
  <c r="Q32" i="10"/>
  <c r="Q16" i="10"/>
  <c r="Q184" i="10"/>
  <c r="Q168" i="10"/>
  <c r="Q183" i="10"/>
  <c r="Q167" i="10"/>
  <c r="Q245" i="10"/>
  <c r="Q229" i="10"/>
  <c r="Q244" i="10"/>
  <c r="Q228" i="10"/>
  <c r="Q122" i="10"/>
  <c r="Q106" i="10"/>
  <c r="Q119" i="10"/>
  <c r="Q103" i="10"/>
  <c r="Q302" i="10"/>
  <c r="Q286" i="10"/>
  <c r="Q301" i="10"/>
  <c r="Q285" i="10"/>
  <c r="Q272" i="10"/>
  <c r="Q256" i="10"/>
  <c r="Q271" i="10"/>
  <c r="Q255" i="10"/>
  <c r="Q332" i="10"/>
  <c r="Q316" i="10"/>
  <c r="Q329" i="10"/>
  <c r="Q313" i="10"/>
  <c r="Q361" i="10"/>
  <c r="Q345" i="10"/>
  <c r="Q360" i="10"/>
  <c r="Q344" i="10"/>
  <c r="Q203" i="10"/>
  <c r="Q187" i="10"/>
  <c r="Q202" i="10"/>
  <c r="Q186" i="10"/>
  <c r="Q147" i="10"/>
  <c r="Q131" i="10"/>
  <c r="Q146" i="10"/>
  <c r="Q130" i="10"/>
  <c r="Q53" i="10"/>
  <c r="Q121" i="10"/>
  <c r="Q288" i="10"/>
  <c r="Q258" i="10"/>
  <c r="Q149" i="10"/>
  <c r="Q133" i="10"/>
  <c r="Q88" i="10"/>
  <c r="Q71" i="10"/>
  <c r="Q50" i="10"/>
  <c r="Q21" i="10"/>
  <c r="Q4" i="10"/>
  <c r="Q107" i="10"/>
  <c r="Q290" i="10"/>
  <c r="Q276" i="10"/>
  <c r="Q275" i="10"/>
  <c r="Q259" i="10"/>
  <c r="Q320" i="10"/>
  <c r="Q365" i="10"/>
  <c r="Q364" i="10"/>
  <c r="Q207" i="10"/>
  <c r="Q206" i="10"/>
  <c r="Q151" i="10"/>
  <c r="Q150" i="10"/>
  <c r="Q74" i="10"/>
  <c r="Q89" i="10"/>
  <c r="Q73" i="10"/>
  <c r="Q57" i="10"/>
  <c r="Q41" i="10"/>
  <c r="Q52" i="10"/>
  <c r="Q36" i="10"/>
  <c r="Q23" i="10"/>
  <c r="Q7" i="10"/>
  <c r="Q22" i="10"/>
  <c r="Q6" i="10"/>
  <c r="Q174" i="10"/>
  <c r="Q158" i="10"/>
  <c r="Q173" i="10"/>
  <c r="Q157" i="10"/>
  <c r="Q235" i="10"/>
  <c r="Q219" i="10"/>
  <c r="Q234" i="10"/>
  <c r="Q218" i="10"/>
  <c r="Q112" i="10"/>
  <c r="Q96" i="10"/>
  <c r="Q109" i="10"/>
  <c r="Q292" i="10"/>
  <c r="Q277" i="10"/>
  <c r="Q291" i="10"/>
  <c r="Q262" i="10"/>
  <c r="Q261" i="10"/>
  <c r="Q308" i="10"/>
  <c r="Q322" i="10"/>
  <c r="Q335" i="10"/>
  <c r="Q319" i="10"/>
  <c r="Q367" i="10"/>
  <c r="Q351" i="10"/>
  <c r="Q366" i="10"/>
  <c r="Q350" i="10"/>
  <c r="Q209" i="10"/>
  <c r="Q193" i="10"/>
  <c r="Q208" i="10"/>
  <c r="Q192" i="10"/>
  <c r="Q153" i="10"/>
  <c r="Q137" i="10"/>
  <c r="Q152" i="10"/>
  <c r="Q136" i="10"/>
  <c r="Q37" i="10"/>
  <c r="Q3" i="10"/>
  <c r="Q108" i="10"/>
  <c r="Q304" i="10"/>
  <c r="Q303" i="10"/>
  <c r="Q274" i="10"/>
  <c r="Q273" i="10"/>
  <c r="Q257" i="10"/>
  <c r="Q148" i="10"/>
  <c r="Q72" i="10"/>
  <c r="Q55" i="10"/>
  <c r="Q61" i="10"/>
  <c r="Q20" i="10"/>
  <c r="Q110" i="10"/>
  <c r="Q306" i="10"/>
  <c r="Q305" i="10"/>
  <c r="Q260" i="10"/>
  <c r="Q336" i="10"/>
  <c r="Q317" i="10"/>
  <c r="Q349" i="10"/>
  <c r="Q348" i="10"/>
  <c r="Q191" i="10"/>
  <c r="Q190" i="10"/>
  <c r="Q135" i="10"/>
  <c r="Q134" i="10"/>
  <c r="Q90" i="10"/>
  <c r="Q92" i="10"/>
  <c r="Q76" i="10"/>
  <c r="Q91" i="10"/>
  <c r="Q75" i="10"/>
  <c r="Q59" i="10"/>
  <c r="Q43" i="10"/>
  <c r="Q54" i="10"/>
  <c r="Q38" i="10"/>
  <c r="Q25" i="10"/>
  <c r="Q9" i="10"/>
  <c r="Q24" i="10"/>
  <c r="Q8" i="10"/>
  <c r="Q176" i="10"/>
  <c r="Q160" i="10"/>
  <c r="Q175" i="10"/>
  <c r="Q159" i="10"/>
  <c r="Q237" i="10"/>
  <c r="Q221" i="10"/>
  <c r="Q236" i="10"/>
  <c r="Q220" i="10"/>
  <c r="Q114" i="10"/>
  <c r="Q98" i="10"/>
  <c r="Q111" i="10"/>
  <c r="Q95" i="10"/>
  <c r="Q294" i="10"/>
  <c r="Q278" i="10"/>
  <c r="Q293" i="10"/>
  <c r="Q307" i="10"/>
  <c r="Q264" i="10"/>
  <c r="Q248" i="10"/>
  <c r="Q263" i="10"/>
  <c r="Q247" i="10"/>
  <c r="Q324" i="10"/>
  <c r="Q337" i="10"/>
  <c r="Q321" i="10"/>
  <c r="Q338" i="10"/>
  <c r="Q353" i="10"/>
  <c r="Q368" i="10"/>
  <c r="Q352" i="10"/>
  <c r="Q211" i="10"/>
  <c r="Q195" i="10"/>
  <c r="Q210" i="10"/>
  <c r="Q194" i="10"/>
  <c r="Q124" i="10"/>
  <c r="Q139" i="10"/>
  <c r="Q154" i="10"/>
  <c r="Q138" i="10"/>
  <c r="Q48" i="10"/>
  <c r="Q19" i="10"/>
  <c r="Q18" i="10"/>
  <c r="Q94" i="10"/>
  <c r="Q105" i="10"/>
  <c r="Q287" i="10"/>
  <c r="Q132" i="10"/>
  <c r="Q87" i="10"/>
  <c r="Q39" i="10"/>
  <c r="Q5" i="10"/>
  <c r="Q123" i="10"/>
  <c r="Q289" i="10"/>
  <c r="Q333" i="10"/>
  <c r="Q66" i="10"/>
  <c r="Q78" i="10"/>
  <c r="Q93" i="10"/>
  <c r="Q77" i="10"/>
  <c r="Q45" i="10"/>
  <c r="Q56" i="10"/>
  <c r="Q40" i="10"/>
  <c r="Q27" i="10"/>
  <c r="Q11" i="10"/>
  <c r="Q26" i="10"/>
  <c r="Q10" i="10"/>
  <c r="Q178" i="10"/>
  <c r="Q162" i="10"/>
  <c r="Q177" i="10"/>
  <c r="Q161" i="10"/>
  <c r="Q239" i="10"/>
  <c r="Q223" i="10"/>
  <c r="Q238" i="10"/>
  <c r="Q222" i="10"/>
  <c r="Q116" i="10"/>
  <c r="Q100" i="10"/>
  <c r="Q113" i="10"/>
  <c r="Q97" i="10"/>
  <c r="Q296" i="10"/>
  <c r="Q280" i="10"/>
  <c r="Q295" i="10"/>
  <c r="Q279" i="10"/>
  <c r="Q266" i="10"/>
  <c r="Q250" i="10"/>
  <c r="Q265" i="10"/>
  <c r="Q326" i="10"/>
  <c r="Q310" i="10"/>
  <c r="Q323" i="10"/>
  <c r="Q355" i="10"/>
  <c r="Q339" i="10"/>
  <c r="Q354" i="10"/>
  <c r="Q197" i="10"/>
  <c r="Q185" i="10"/>
  <c r="Q196" i="10"/>
  <c r="Q141" i="10"/>
  <c r="Q125" i="10"/>
  <c r="Q140" i="10"/>
  <c r="M5" i="10"/>
  <c r="F3" i="126" l="1"/>
  <c r="H3" i="126" s="1"/>
  <c r="E4" i="126"/>
  <c r="C4" i="126"/>
  <c r="D4" i="126"/>
  <c r="F374" i="10"/>
  <c r="B5" i="126"/>
  <c r="M6" i="10"/>
  <c r="F4" i="126" l="1"/>
  <c r="H4" i="126" s="1"/>
  <c r="E5" i="126"/>
  <c r="C5" i="126"/>
  <c r="D5" i="126"/>
  <c r="F375" i="10"/>
  <c r="B6" i="126"/>
  <c r="M7" i="10"/>
  <c r="F376" i="10" l="1"/>
  <c r="B7" i="126"/>
  <c r="F5" i="126"/>
  <c r="H5" i="126" s="1"/>
  <c r="E6" i="126"/>
  <c r="D6" i="126"/>
  <c r="C6" i="126"/>
  <c r="M8" i="10"/>
  <c r="F6" i="126" l="1"/>
  <c r="H6" i="126" s="1"/>
  <c r="E7" i="126"/>
  <c r="D7" i="126"/>
  <c r="C7" i="126"/>
  <c r="F377" i="10"/>
  <c r="B8" i="126"/>
  <c r="M9" i="10"/>
  <c r="F7" i="126" l="1"/>
  <c r="H7" i="126" s="1"/>
  <c r="F378" i="10"/>
  <c r="B9" i="126"/>
  <c r="E8" i="126"/>
  <c r="D8" i="126"/>
  <c r="C8" i="126"/>
  <c r="M10" i="10"/>
  <c r="F8" i="126" l="1"/>
  <c r="H8" i="126" s="1"/>
  <c r="E9" i="126"/>
  <c r="D9" i="126"/>
  <c r="C9" i="126"/>
  <c r="F379" i="10"/>
  <c r="B10" i="126"/>
  <c r="M11" i="10"/>
  <c r="F9" i="126" l="1"/>
  <c r="H9" i="126" s="1"/>
  <c r="F380" i="10"/>
  <c r="B11" i="126"/>
  <c r="E10" i="126"/>
  <c r="D10" i="126"/>
  <c r="C10" i="126"/>
  <c r="M12" i="10"/>
  <c r="F10" i="126" l="1"/>
  <c r="H10" i="126" s="1"/>
  <c r="E11" i="126"/>
  <c r="C11" i="126"/>
  <c r="D11" i="126"/>
  <c r="F381" i="10"/>
  <c r="B12" i="126"/>
  <c r="M13" i="10"/>
  <c r="F11" i="126" l="1"/>
  <c r="H11" i="126" s="1"/>
  <c r="E12" i="126"/>
  <c r="C12" i="126"/>
  <c r="D12" i="126"/>
  <c r="F382" i="10"/>
  <c r="B13" i="126"/>
  <c r="M14" i="10"/>
  <c r="F383" i="10" l="1"/>
  <c r="B14" i="126"/>
  <c r="F12" i="126"/>
  <c r="H12" i="126" s="1"/>
  <c r="E13" i="126"/>
  <c r="C13" i="126"/>
  <c r="D13" i="126"/>
  <c r="M15" i="10"/>
  <c r="F13" i="126" l="1"/>
  <c r="H13" i="126" s="1"/>
  <c r="E14" i="126"/>
  <c r="D14" i="126"/>
  <c r="C14" i="126"/>
  <c r="F384" i="10"/>
  <c r="B15" i="126"/>
  <c r="M16" i="10"/>
  <c r="F14" i="126" l="1"/>
  <c r="H14" i="126" s="1"/>
  <c r="F385" i="10"/>
  <c r="B16" i="126"/>
  <c r="E15" i="126"/>
  <c r="D15" i="126"/>
  <c r="C15" i="126"/>
  <c r="M17" i="10"/>
  <c r="F15" i="126" l="1"/>
  <c r="H15" i="126" s="1"/>
  <c r="E16" i="126"/>
  <c r="D16" i="126"/>
  <c r="C16" i="126"/>
  <c r="F386" i="10"/>
  <c r="B17" i="126"/>
  <c r="M18" i="10"/>
  <c r="F16" i="126" l="1"/>
  <c r="H16" i="126" s="1"/>
  <c r="E17" i="126"/>
  <c r="D17" i="126"/>
  <c r="C17" i="126"/>
  <c r="F387" i="10"/>
  <c r="B18" i="126"/>
  <c r="M19" i="10"/>
  <c r="F17" i="126" l="1"/>
  <c r="H17" i="126" s="1"/>
  <c r="E18" i="126"/>
  <c r="D18" i="126"/>
  <c r="C18" i="126"/>
  <c r="F388" i="10"/>
  <c r="B19" i="126"/>
  <c r="M20" i="10"/>
  <c r="F18" i="126" l="1"/>
  <c r="H18" i="126" s="1"/>
  <c r="E19" i="126"/>
  <c r="D19" i="126"/>
  <c r="C19" i="126"/>
  <c r="F389" i="10"/>
  <c r="B20" i="126"/>
  <c r="M21" i="10"/>
  <c r="F19" i="126" l="1"/>
  <c r="H19" i="126" s="1"/>
  <c r="E20" i="126"/>
  <c r="C20" i="126"/>
  <c r="D20" i="126"/>
  <c r="F390" i="10"/>
  <c r="B21" i="126"/>
  <c r="M22" i="10"/>
  <c r="F391" i="10" l="1"/>
  <c r="B22" i="126"/>
  <c r="F20" i="126"/>
  <c r="H20" i="126" s="1"/>
  <c r="E21" i="126"/>
  <c r="C21" i="126"/>
  <c r="D21" i="126"/>
  <c r="M23" i="10"/>
  <c r="F21" i="126" l="1"/>
  <c r="H21" i="126" s="1"/>
  <c r="E22" i="126"/>
  <c r="D22" i="126"/>
  <c r="C22" i="126"/>
  <c r="F392" i="10"/>
  <c r="B23" i="126"/>
  <c r="M24" i="10"/>
  <c r="F22" i="126" l="1"/>
  <c r="H22" i="126" s="1"/>
  <c r="E23" i="126"/>
  <c r="D23" i="126"/>
  <c r="C23" i="126"/>
  <c r="F393" i="10"/>
  <c r="B24" i="126"/>
  <c r="M25" i="10"/>
  <c r="F394" i="10" l="1"/>
  <c r="B25" i="126"/>
  <c r="E24" i="126"/>
  <c r="D24" i="126"/>
  <c r="C24" i="126"/>
  <c r="F23" i="126"/>
  <c r="H23" i="126" s="1"/>
  <c r="M26" i="10"/>
  <c r="F24" i="126" l="1"/>
  <c r="H24" i="126" s="1"/>
  <c r="E25" i="126"/>
  <c r="D25" i="126"/>
  <c r="C25" i="126"/>
  <c r="F395" i="10"/>
  <c r="B26" i="126"/>
  <c r="M27" i="10"/>
  <c r="F25" i="126" l="1"/>
  <c r="H25" i="126" s="1"/>
  <c r="E26" i="126"/>
  <c r="C26" i="126"/>
  <c r="D26" i="126"/>
  <c r="F396" i="10"/>
  <c r="B27" i="126"/>
  <c r="M28" i="10"/>
  <c r="E27" i="126" l="1"/>
  <c r="C27" i="126"/>
  <c r="D27" i="126"/>
  <c r="F26" i="126"/>
  <c r="H26" i="126" s="1"/>
  <c r="F397" i="10"/>
  <c r="B28" i="126"/>
  <c r="M29" i="10"/>
  <c r="F398" i="10" l="1"/>
  <c r="B29" i="126"/>
  <c r="F27" i="126"/>
  <c r="H27" i="126" s="1"/>
  <c r="E28" i="126"/>
  <c r="C28" i="126"/>
  <c r="D28" i="126"/>
  <c r="M30" i="10"/>
  <c r="F28" i="126" l="1"/>
  <c r="H28" i="126" s="1"/>
  <c r="E29" i="126"/>
  <c r="C29" i="126"/>
  <c r="D29" i="126"/>
  <c r="F399" i="10"/>
  <c r="B31" i="126" s="1"/>
  <c r="B30" i="126"/>
  <c r="M31" i="10"/>
  <c r="E31" i="126" l="1"/>
  <c r="D31" i="126"/>
  <c r="C31" i="126"/>
  <c r="E30" i="126"/>
  <c r="D30" i="126"/>
  <c r="C30" i="126"/>
  <c r="F29" i="126"/>
  <c r="H29" i="126" s="1"/>
  <c r="M32" i="10"/>
  <c r="F31" i="126" l="1"/>
  <c r="H31" i="126" s="1"/>
  <c r="F30" i="126"/>
  <c r="H30" i="126" s="1"/>
  <c r="M33" i="10"/>
  <c r="M34" i="10" l="1"/>
  <c r="M35" i="10" l="1"/>
  <c r="M36" i="10" l="1"/>
  <c r="M37" i="10" l="1"/>
  <c r="M38" i="10" l="1"/>
  <c r="M39" i="10" l="1"/>
  <c r="M40" i="10" l="1"/>
  <c r="M41" i="10" l="1"/>
  <c r="M42" i="10" l="1"/>
  <c r="M43" i="10" l="1"/>
  <c r="M44" i="10" l="1"/>
  <c r="M45" i="10" l="1"/>
  <c r="M46" i="10" l="1"/>
  <c r="M47" i="10" l="1"/>
  <c r="M48" i="10" l="1"/>
  <c r="M49" i="10" l="1"/>
  <c r="M50" i="10" l="1"/>
  <c r="M51" i="10" l="1"/>
  <c r="M52" i="10" l="1"/>
  <c r="M53" i="10" l="1"/>
  <c r="M54" i="10" l="1"/>
  <c r="M55" i="10" l="1"/>
  <c r="M56" i="10" l="1"/>
  <c r="M57" i="10" l="1"/>
  <c r="M58" i="10" l="1"/>
  <c r="M59" i="10" l="1"/>
  <c r="M60" i="10" l="1"/>
  <c r="M61" i="10" l="1"/>
  <c r="M62" i="10" s="1"/>
  <c r="M63" i="10" l="1"/>
  <c r="M64" i="10" l="1"/>
  <c r="M65" i="10" l="1"/>
  <c r="M66" i="10" l="1"/>
  <c r="M67" i="10" l="1"/>
  <c r="M68" i="10" l="1"/>
  <c r="M69" i="10" l="1"/>
  <c r="M70" i="10" l="1"/>
  <c r="M71" i="10" l="1"/>
  <c r="M72" i="10" l="1"/>
  <c r="M73" i="10" l="1"/>
  <c r="M74" i="10" l="1"/>
  <c r="M75" i="10" l="1"/>
  <c r="M76" i="10" l="1"/>
  <c r="M77" i="10" l="1"/>
  <c r="M78" i="10" l="1"/>
  <c r="M79" i="10" l="1"/>
  <c r="M80" i="10" l="1"/>
  <c r="M81" i="10" l="1"/>
  <c r="M82" i="10" l="1"/>
  <c r="M83" i="10" l="1"/>
  <c r="M84" i="10" l="1"/>
  <c r="M85" i="10" l="1"/>
  <c r="M86" i="10" l="1"/>
  <c r="M87" i="10" l="1"/>
  <c r="M88" i="10" l="1"/>
  <c r="M89" i="10" l="1"/>
  <c r="M90" i="10" l="1"/>
  <c r="M91" i="10" l="1"/>
  <c r="M92" i="10" l="1"/>
  <c r="M93" i="10" l="1"/>
  <c r="M94" i="10" l="1"/>
  <c r="M95" i="10" l="1"/>
  <c r="M96" i="10" l="1"/>
  <c r="M97" i="10" l="1"/>
  <c r="M98" i="10" l="1"/>
  <c r="M99" i="10" l="1"/>
  <c r="M100" i="10" l="1"/>
  <c r="M101" i="10" l="1"/>
  <c r="M102" i="10" l="1"/>
  <c r="M103" i="10" l="1"/>
  <c r="M104" i="10" l="1"/>
  <c r="M105" i="10" l="1"/>
  <c r="M106" i="10" l="1"/>
  <c r="M107" i="10" l="1"/>
  <c r="M108" i="10" l="1"/>
  <c r="M109" i="10" l="1"/>
  <c r="M110" i="10" l="1"/>
  <c r="M111" i="10" l="1"/>
  <c r="M112" i="10" l="1"/>
  <c r="M113" i="10" l="1"/>
  <c r="M114" i="10" l="1"/>
  <c r="M115" i="10" l="1"/>
  <c r="M116" i="10" l="1"/>
  <c r="M117" i="10" l="1"/>
  <c r="M118" i="10" l="1"/>
  <c r="M119" i="10" l="1"/>
  <c r="M120" i="10" l="1"/>
  <c r="M121" i="10" l="1"/>
  <c r="M122" i="10" l="1"/>
  <c r="M123" i="10" l="1"/>
  <c r="M124" i="10" l="1"/>
  <c r="M125" i="10" l="1"/>
  <c r="M126" i="10" l="1"/>
  <c r="M127" i="10" l="1"/>
  <c r="M128" i="10" l="1"/>
  <c r="M129" i="10" l="1"/>
  <c r="M130" i="10" l="1"/>
  <c r="M131" i="10" l="1"/>
  <c r="M132" i="10" l="1"/>
  <c r="M133" i="10" l="1"/>
  <c r="M134" i="10" l="1"/>
  <c r="M135" i="10" l="1"/>
  <c r="M136" i="10" l="1"/>
  <c r="M137" i="10" l="1"/>
  <c r="M138" i="10" l="1"/>
  <c r="M139" i="10" l="1"/>
  <c r="M140" i="10" l="1"/>
  <c r="M141" i="10" l="1"/>
  <c r="M142" i="10" l="1"/>
  <c r="M143" i="10" l="1"/>
  <c r="M144" i="10" l="1"/>
  <c r="M145" i="10" l="1"/>
  <c r="M146" i="10" l="1"/>
  <c r="M147" i="10" l="1"/>
  <c r="M148" i="10" l="1"/>
  <c r="M149" i="10" l="1"/>
  <c r="M150" i="10" l="1"/>
  <c r="M151" i="10" l="1"/>
  <c r="M152" i="10" l="1"/>
  <c r="M153" i="10" l="1"/>
  <c r="M154" i="10" l="1"/>
  <c r="M155" i="10" l="1"/>
  <c r="M156" i="10" l="1"/>
  <c r="M157" i="10" l="1"/>
  <c r="M158" i="10" l="1"/>
  <c r="M159" i="10" l="1"/>
  <c r="M160" i="10" l="1"/>
  <c r="M161" i="10" l="1"/>
  <c r="M162" i="10" l="1"/>
  <c r="M163" i="10" l="1"/>
  <c r="M164" i="10" l="1"/>
  <c r="M165" i="10" l="1"/>
  <c r="M166" i="10" l="1"/>
  <c r="M167" i="10" l="1"/>
  <c r="M168" i="10" l="1"/>
  <c r="M169" i="10" l="1"/>
  <c r="M170" i="10" l="1"/>
  <c r="M171" i="10" l="1"/>
  <c r="M172" i="10" l="1"/>
  <c r="M173" i="10" l="1"/>
  <c r="M174" i="10" l="1"/>
  <c r="M175" i="10" l="1"/>
  <c r="M176" i="10" l="1"/>
  <c r="M177" i="10" l="1"/>
  <c r="M178" i="10" l="1"/>
  <c r="M179" i="10" l="1"/>
  <c r="M180" i="10" l="1"/>
  <c r="M181" i="10" l="1"/>
  <c r="M182" i="10" l="1"/>
  <c r="M183" i="10" l="1"/>
  <c r="M184" i="10" l="1"/>
  <c r="M185" i="10" l="1"/>
  <c r="M186" i="10" l="1"/>
  <c r="M187" i="10" l="1"/>
  <c r="M188" i="10" l="1"/>
  <c r="M189" i="10" l="1"/>
  <c r="M190" i="10" l="1"/>
  <c r="M191" i="10" l="1"/>
  <c r="M192" i="10" l="1"/>
  <c r="M193" i="10" l="1"/>
  <c r="M194" i="10" l="1"/>
  <c r="M195" i="10" l="1"/>
  <c r="M196" i="10" l="1"/>
  <c r="M197" i="10" l="1"/>
  <c r="M198" i="10" l="1"/>
  <c r="M199" i="10" l="1"/>
  <c r="M200" i="10" l="1"/>
  <c r="M201" i="10" l="1"/>
  <c r="M202" i="10" l="1"/>
  <c r="M203" i="10" l="1"/>
  <c r="M204" i="10" l="1"/>
  <c r="M205" i="10" l="1"/>
  <c r="M206" i="10" l="1"/>
  <c r="M207" i="10" l="1"/>
  <c r="M208" i="10" l="1"/>
  <c r="M209" i="10" l="1"/>
  <c r="M210" i="10" l="1"/>
  <c r="M211" i="10" l="1"/>
  <c r="M212" i="10" l="1"/>
  <c r="M213" i="10" l="1"/>
  <c r="M214" i="10" l="1"/>
  <c r="M215" i="10" l="1"/>
  <c r="M216" i="10" l="1"/>
  <c r="M217" i="10" l="1"/>
  <c r="M218" i="10" l="1"/>
  <c r="M219" i="10" l="1"/>
  <c r="M220" i="10" l="1"/>
  <c r="M221" i="10" l="1"/>
  <c r="M222" i="10" l="1"/>
  <c r="M223" i="10" l="1"/>
  <c r="M224" i="10" l="1"/>
  <c r="M225" i="10" l="1"/>
  <c r="M226" i="10" l="1"/>
  <c r="M227" i="10" l="1"/>
  <c r="M228" i="10" l="1"/>
  <c r="M229" i="10" l="1"/>
  <c r="M230" i="10" l="1"/>
  <c r="M231" i="10" l="1"/>
  <c r="M232" i="10" l="1"/>
  <c r="M233" i="10" l="1"/>
  <c r="M234" i="10" l="1"/>
  <c r="M235" i="10" l="1"/>
  <c r="M236" i="10" l="1"/>
  <c r="M237" i="10" l="1"/>
  <c r="M238" i="10" l="1"/>
  <c r="M239" i="10" l="1"/>
  <c r="M240" i="10" l="1"/>
  <c r="M241" i="10" l="1"/>
  <c r="M242" i="10" l="1"/>
  <c r="M243" i="10" l="1"/>
  <c r="M244" i="10" l="1"/>
  <c r="M245" i="10" l="1"/>
  <c r="M246" i="10" l="1"/>
  <c r="M247" i="10" l="1"/>
  <c r="M248" i="10" l="1"/>
  <c r="M249" i="10" l="1"/>
  <c r="M250" i="10" l="1"/>
  <c r="M251" i="10" l="1"/>
  <c r="M252" i="10" l="1"/>
  <c r="M253" i="10" l="1"/>
  <c r="M254" i="10" l="1"/>
  <c r="M255" i="10" l="1"/>
  <c r="M256" i="10" l="1"/>
  <c r="M257" i="10" l="1"/>
  <c r="M258" i="10" l="1"/>
  <c r="M259" i="10" l="1"/>
  <c r="M260" i="10" l="1"/>
  <c r="M261" i="10" l="1"/>
  <c r="M262" i="10" l="1"/>
  <c r="M263" i="10" l="1"/>
  <c r="M264" i="10" l="1"/>
  <c r="M265" i="10" l="1"/>
  <c r="M266" i="10" l="1"/>
  <c r="M267" i="10" l="1"/>
  <c r="M268" i="10" l="1"/>
  <c r="M269" i="10" l="1"/>
  <c r="M270" i="10" l="1"/>
  <c r="M271" i="10" l="1"/>
  <c r="M272" i="10" l="1"/>
  <c r="M273" i="10" l="1"/>
  <c r="M274" i="10" l="1"/>
  <c r="M275" i="10" l="1"/>
  <c r="M276" i="10" l="1"/>
  <c r="M277" i="10" l="1"/>
  <c r="M278" i="10" l="1"/>
  <c r="M279" i="10" l="1"/>
  <c r="M280" i="10" l="1"/>
  <c r="M281" i="10" l="1"/>
  <c r="M282" i="10" l="1"/>
  <c r="M283" i="10" l="1"/>
  <c r="M284" i="10" l="1"/>
  <c r="M285" i="10" l="1"/>
  <c r="M286" i="10" l="1"/>
  <c r="M287" i="10" l="1"/>
  <c r="M288" i="10" l="1"/>
  <c r="M289" i="10" l="1"/>
  <c r="M290" i="10" l="1"/>
  <c r="M291" i="10" l="1"/>
  <c r="M292" i="10" l="1"/>
  <c r="M293" i="10" l="1"/>
  <c r="M294" i="10" l="1"/>
  <c r="M295" i="10" l="1"/>
  <c r="M296" i="10" l="1"/>
  <c r="M297" i="10" l="1"/>
  <c r="M298" i="10" l="1"/>
  <c r="M299" i="10" l="1"/>
  <c r="M300" i="10" l="1"/>
  <c r="M301" i="10" l="1"/>
  <c r="M302" i="10" l="1"/>
  <c r="M303" i="10" l="1"/>
  <c r="M304" i="10" l="1"/>
  <c r="M305" i="10" l="1"/>
  <c r="M306" i="10" l="1"/>
  <c r="M307" i="10" l="1"/>
  <c r="M308" i="10" l="1"/>
  <c r="M309" i="10" l="1"/>
  <c r="M310" i="10" l="1"/>
  <c r="M311" i="10" l="1"/>
  <c r="M312" i="10" l="1"/>
  <c r="M313" i="10" l="1"/>
  <c r="M314" i="10" l="1"/>
  <c r="M315" i="10" l="1"/>
  <c r="M316" i="10" l="1"/>
  <c r="M317" i="10" l="1"/>
  <c r="M318" i="10" l="1"/>
  <c r="M319" i="10" l="1"/>
  <c r="M320" i="10" l="1"/>
  <c r="M321" i="10" l="1"/>
  <c r="M322" i="10" l="1"/>
  <c r="M323" i="10" l="1"/>
  <c r="M324" i="10" l="1"/>
  <c r="M325" i="10" l="1"/>
  <c r="M326" i="10" l="1"/>
  <c r="M327" i="10" l="1"/>
  <c r="M328" i="10" l="1"/>
  <c r="M329" i="10" l="1"/>
  <c r="M330" i="10" l="1"/>
  <c r="M331" i="10" l="1"/>
  <c r="M332" i="10" l="1"/>
  <c r="M333" i="10" l="1"/>
  <c r="M334" i="10" l="1"/>
  <c r="M335" i="10" l="1"/>
  <c r="M336" i="10" l="1"/>
  <c r="M337" i="10" l="1"/>
  <c r="M338" i="10" l="1"/>
  <c r="M339" i="10" l="1"/>
  <c r="M340" i="10" l="1"/>
  <c r="M341" i="10" l="1"/>
  <c r="M342" i="10" l="1"/>
  <c r="M343" i="10" l="1"/>
  <c r="M344" i="10" l="1"/>
  <c r="M345" i="10" l="1"/>
  <c r="M346" i="10" l="1"/>
  <c r="M347" i="10" l="1"/>
  <c r="M348" i="10" l="1"/>
  <c r="M349" i="10" l="1"/>
  <c r="M350" i="10" l="1"/>
  <c r="M351" i="10" l="1"/>
  <c r="M352" i="10" l="1"/>
  <c r="M353" i="10" l="1"/>
  <c r="M354" i="10" l="1"/>
  <c r="M355" i="10" l="1"/>
  <c r="M356" i="10" l="1"/>
  <c r="M357" i="10" l="1"/>
  <c r="M358" i="10" l="1"/>
  <c r="M359" i="10" l="1"/>
  <c r="M360" i="10" l="1"/>
  <c r="M361" i="10" l="1"/>
  <c r="M362" i="10" l="1"/>
  <c r="M363" i="10" l="1"/>
  <c r="M364" i="10" l="1"/>
  <c r="M365" i="10" l="1"/>
  <c r="M366" i="10" l="1"/>
  <c r="M367" i="10" l="1"/>
  <c r="M368" i="10" l="1"/>
  <c r="B46" i="11" l="1"/>
  <c r="A45" i="11"/>
  <c r="L44" i="11"/>
  <c r="G46" i="11"/>
  <c r="A44" i="11"/>
  <c r="D45" i="11"/>
  <c r="I46" i="11"/>
  <c r="L45" i="11"/>
  <c r="L46" i="11"/>
  <c r="F45" i="11"/>
  <c r="E46" i="11"/>
  <c r="J46" i="11"/>
  <c r="B45" i="11"/>
  <c r="F44" i="11"/>
  <c r="J45" i="11"/>
  <c r="D46" i="11"/>
  <c r="H46" i="11"/>
  <c r="I44" i="11"/>
  <c r="K46" i="11"/>
  <c r="F46" i="11"/>
  <c r="K44" i="11"/>
  <c r="A46" i="11"/>
  <c r="I45" i="11"/>
  <c r="E45" i="11"/>
  <c r="E44" i="11"/>
  <c r="K45" i="11"/>
  <c r="H44" i="11"/>
  <c r="C46" i="11"/>
  <c r="G45" i="11"/>
  <c r="C45" i="11"/>
  <c r="B44" i="11"/>
  <c r="G44" i="11"/>
  <c r="D44" i="11"/>
  <c r="H45" i="11"/>
  <c r="J44" i="11"/>
  <c r="C44" i="11"/>
  <c r="L1" i="87" a="1"/>
  <c r="L28" i="87" l="1"/>
  <c r="L9" i="87"/>
  <c r="L13" i="87"/>
  <c r="L4" i="87"/>
  <c r="L26" i="87"/>
  <c r="L5" i="87"/>
  <c r="L1" i="87"/>
  <c r="L31" i="87"/>
  <c r="L12" i="87"/>
  <c r="L11" i="87"/>
  <c r="L16" i="87"/>
  <c r="L21" i="87"/>
  <c r="L20" i="87"/>
  <c r="L15" i="87"/>
  <c r="L24" i="87"/>
  <c r="L7" i="87"/>
  <c r="L14" i="87"/>
  <c r="L2" i="87"/>
  <c r="L27" i="87"/>
  <c r="L3" i="87"/>
  <c r="L23" i="87"/>
  <c r="L22" i="87"/>
  <c r="L25" i="87"/>
  <c r="L17" i="87"/>
  <c r="L18" i="87"/>
  <c r="L8" i="87"/>
  <c r="L30" i="87"/>
  <c r="L10" i="87"/>
  <c r="L29" i="87"/>
  <c r="L6" i="87"/>
  <c r="L19" i="87"/>
  <c r="K1" i="87" a="1"/>
  <c r="A9" i="86" l="1"/>
  <c r="A13" i="86"/>
  <c r="A15" i="86"/>
  <c r="A11" i="86"/>
  <c r="A31" i="86"/>
  <c r="A17" i="86"/>
  <c r="A19" i="86"/>
  <c r="A21" i="86"/>
  <c r="A23" i="86"/>
  <c r="A25" i="86"/>
  <c r="A27" i="86"/>
  <c r="A29" i="86"/>
  <c r="A33" i="86"/>
  <c r="A35" i="86"/>
  <c r="A37" i="86"/>
  <c r="A39" i="86"/>
  <c r="A41" i="86"/>
  <c r="A43" i="86"/>
  <c r="A45" i="86"/>
  <c r="A47" i="86"/>
  <c r="A49" i="86"/>
  <c r="A51" i="86"/>
  <c r="A53" i="86"/>
  <c r="K1" i="87"/>
  <c r="K19" i="87"/>
  <c r="K6" i="87"/>
  <c r="K11" i="87"/>
  <c r="K4" i="87"/>
  <c r="K14" i="87"/>
  <c r="K12" i="87"/>
  <c r="K30" i="87"/>
  <c r="K2" i="87"/>
  <c r="K18" i="87"/>
  <c r="K29" i="87"/>
  <c r="K5" i="87"/>
  <c r="K24" i="87"/>
  <c r="K21" i="87"/>
  <c r="K9" i="87"/>
  <c r="K27" i="87"/>
  <c r="K22" i="87"/>
  <c r="K13" i="87"/>
  <c r="K17" i="87"/>
  <c r="K23" i="87"/>
  <c r="K25" i="87"/>
  <c r="K16" i="87"/>
  <c r="K10" i="87"/>
  <c r="K20" i="87"/>
  <c r="K7" i="87"/>
  <c r="K28" i="87"/>
  <c r="K31" i="87"/>
  <c r="K26" i="87"/>
  <c r="K15" i="87"/>
  <c r="K3" i="87"/>
  <c r="K8" i="87"/>
  <c r="A50" i="86" l="1"/>
  <c r="A8" i="86"/>
  <c r="A46" i="86"/>
  <c r="A12" i="86"/>
  <c r="A48" i="86"/>
  <c r="A34" i="86"/>
  <c r="A28" i="86"/>
  <c r="A20" i="86"/>
  <c r="A52" i="86"/>
  <c r="A16" i="86"/>
  <c r="A40" i="86"/>
  <c r="A18" i="86"/>
  <c r="A10" i="86"/>
  <c r="A22" i="86"/>
  <c r="A26" i="86"/>
  <c r="A24" i="86"/>
  <c r="A30" i="86"/>
  <c r="A38" i="86"/>
  <c r="A36" i="86"/>
  <c r="A14" i="86"/>
  <c r="A32" i="86"/>
  <c r="A42" i="86"/>
  <c r="A44" i="86"/>
  <c r="L1" i="94" a="1"/>
  <c r="L1" i="92" a="1"/>
  <c r="K1" i="89" a="1"/>
  <c r="L1" i="89" a="1"/>
  <c r="K1" i="94" a="1"/>
  <c r="L1" i="93" a="1"/>
  <c r="K1" i="92" a="1"/>
  <c r="K1" i="93" a="1"/>
  <c r="L10" i="89" l="1"/>
  <c r="A27" i="114" s="1"/>
  <c r="L26" i="89"/>
  <c r="L21" i="89"/>
  <c r="A49" i="114" s="1"/>
  <c r="L6" i="89"/>
  <c r="A19" i="114" s="1"/>
  <c r="L23" i="89"/>
  <c r="A53" i="114" s="1"/>
  <c r="L29" i="89"/>
  <c r="L9" i="89"/>
  <c r="A25" i="114" s="1"/>
  <c r="L22" i="89"/>
  <c r="A51" i="114" s="1"/>
  <c r="L12" i="89"/>
  <c r="A31" i="114" s="1"/>
  <c r="L3" i="89"/>
  <c r="A13" i="114" s="1"/>
  <c r="L20" i="89"/>
  <c r="A47" i="114" s="1"/>
  <c r="L11" i="89"/>
  <c r="A29" i="114" s="1"/>
  <c r="L19" i="89"/>
  <c r="A45" i="114" s="1"/>
  <c r="L18" i="89"/>
  <c r="A43" i="114" s="1"/>
  <c r="L2" i="89"/>
  <c r="A11" i="114" s="1"/>
  <c r="L27" i="89"/>
  <c r="L28" i="89"/>
  <c r="L17" i="89"/>
  <c r="A41" i="114" s="1"/>
  <c r="L31" i="89"/>
  <c r="L16" i="89"/>
  <c r="A39" i="114" s="1"/>
  <c r="L30" i="89"/>
  <c r="L25" i="89"/>
  <c r="L15" i="89"/>
  <c r="A37" i="114" s="1"/>
  <c r="L7" i="89"/>
  <c r="A21" i="114" s="1"/>
  <c r="L1" i="89"/>
  <c r="A9" i="114" s="1"/>
  <c r="L4" i="89"/>
  <c r="A15" i="114" s="1"/>
  <c r="L8" i="89"/>
  <c r="A23" i="114" s="1"/>
  <c r="L13" i="89"/>
  <c r="A33" i="114" s="1"/>
  <c r="L24" i="89"/>
  <c r="L14" i="89"/>
  <c r="A35" i="114" s="1"/>
  <c r="L5" i="89"/>
  <c r="A17" i="114" s="1"/>
  <c r="K5" i="92"/>
  <c r="A16" i="115" s="1"/>
  <c r="K14" i="92"/>
  <c r="A34" i="115" s="1"/>
  <c r="K17" i="92"/>
  <c r="A40" i="115" s="1"/>
  <c r="K11" i="92"/>
  <c r="A28" i="115" s="1"/>
  <c r="K21" i="92"/>
  <c r="A48" i="115" s="1"/>
  <c r="K24" i="92"/>
  <c r="K29" i="92"/>
  <c r="K19" i="92"/>
  <c r="A44" i="115" s="1"/>
  <c r="K28" i="92"/>
  <c r="K7" i="92"/>
  <c r="A20" i="115" s="1"/>
  <c r="K31" i="92"/>
  <c r="K16" i="92"/>
  <c r="A38" i="115" s="1"/>
  <c r="K8" i="92"/>
  <c r="A22" i="115" s="1"/>
  <c r="K27" i="92"/>
  <c r="K3" i="92"/>
  <c r="A12" i="115" s="1"/>
  <c r="K9" i="92"/>
  <c r="A24" i="115" s="1"/>
  <c r="K15" i="92"/>
  <c r="A36" i="115" s="1"/>
  <c r="K18" i="92"/>
  <c r="A42" i="115" s="1"/>
  <c r="K4" i="92"/>
  <c r="A14" i="115" s="1"/>
  <c r="K23" i="92"/>
  <c r="A52" i="115" s="1"/>
  <c r="K1" i="92"/>
  <c r="A8" i="115" s="1"/>
  <c r="K25" i="92"/>
  <c r="K30" i="92"/>
  <c r="K12" i="92"/>
  <c r="A30" i="115" s="1"/>
  <c r="K26" i="92"/>
  <c r="K2" i="92"/>
  <c r="A10" i="115" s="1"/>
  <c r="K13" i="92"/>
  <c r="A32" i="115" s="1"/>
  <c r="K6" i="92"/>
  <c r="A18" i="115" s="1"/>
  <c r="K10" i="92"/>
  <c r="A26" i="115" s="1"/>
  <c r="K20" i="92"/>
  <c r="A46" i="115" s="1"/>
  <c r="K22" i="92"/>
  <c r="A50" i="115" s="1"/>
  <c r="K13" i="93"/>
  <c r="A32" i="116" s="1"/>
  <c r="K24" i="93"/>
  <c r="K26" i="93"/>
  <c r="K14" i="93"/>
  <c r="A34" i="116" s="1"/>
  <c r="K1" i="93"/>
  <c r="A8" i="116" s="1"/>
  <c r="K9" i="93"/>
  <c r="A24" i="116" s="1"/>
  <c r="K2" i="93"/>
  <c r="A10" i="116" s="1"/>
  <c r="K22" i="93"/>
  <c r="A50" i="116" s="1"/>
  <c r="K10" i="93"/>
  <c r="A26" i="116" s="1"/>
  <c r="K6" i="93"/>
  <c r="A18" i="116" s="1"/>
  <c r="K17" i="93"/>
  <c r="A40" i="116" s="1"/>
  <c r="K25" i="93"/>
  <c r="K18" i="93"/>
  <c r="A42" i="116" s="1"/>
  <c r="K30" i="93"/>
  <c r="K27" i="93"/>
  <c r="K8" i="93"/>
  <c r="A22" i="116" s="1"/>
  <c r="K20" i="93"/>
  <c r="A46" i="116" s="1"/>
  <c r="K12" i="93"/>
  <c r="A30" i="116" s="1"/>
  <c r="K3" i="93"/>
  <c r="A12" i="116" s="1"/>
  <c r="K7" i="93"/>
  <c r="A20" i="116" s="1"/>
  <c r="K31" i="93"/>
  <c r="K21" i="93"/>
  <c r="A48" i="116" s="1"/>
  <c r="K28" i="93"/>
  <c r="K11" i="93"/>
  <c r="A28" i="116" s="1"/>
  <c r="K15" i="93"/>
  <c r="A36" i="116" s="1"/>
  <c r="K5" i="93"/>
  <c r="A16" i="116" s="1"/>
  <c r="K4" i="93"/>
  <c r="A14" i="116" s="1"/>
  <c r="K29" i="93"/>
  <c r="K19" i="93"/>
  <c r="A44" i="116" s="1"/>
  <c r="K23" i="93"/>
  <c r="A52" i="116" s="1"/>
  <c r="K16" i="93"/>
  <c r="A38" i="116" s="1"/>
  <c r="L6" i="92"/>
  <c r="A19" i="115" s="1"/>
  <c r="L5" i="92"/>
  <c r="A17" i="115" s="1"/>
  <c r="L22" i="92"/>
  <c r="A51" i="115" s="1"/>
  <c r="L11" i="92"/>
  <c r="A29" i="115" s="1"/>
  <c r="L13" i="92"/>
  <c r="A33" i="115" s="1"/>
  <c r="L17" i="92"/>
  <c r="A41" i="115" s="1"/>
  <c r="L10" i="92"/>
  <c r="A27" i="115" s="1"/>
  <c r="L19" i="92"/>
  <c r="A45" i="115" s="1"/>
  <c r="L9" i="92"/>
  <c r="A25" i="115" s="1"/>
  <c r="L25" i="92"/>
  <c r="L30" i="92"/>
  <c r="L23" i="92"/>
  <c r="A53" i="115" s="1"/>
  <c r="L27" i="92"/>
  <c r="L3" i="92"/>
  <c r="A13" i="115" s="1"/>
  <c r="L26" i="92"/>
  <c r="L7" i="92"/>
  <c r="A21" i="115" s="1"/>
  <c r="L1" i="92"/>
  <c r="A9" i="115" s="1"/>
  <c r="L4" i="92"/>
  <c r="A15" i="115" s="1"/>
  <c r="L14" i="92"/>
  <c r="A35" i="115" s="1"/>
  <c r="L21" i="92"/>
  <c r="A49" i="115" s="1"/>
  <c r="L8" i="92"/>
  <c r="A23" i="115" s="1"/>
  <c r="L12" i="92"/>
  <c r="A31" i="115" s="1"/>
  <c r="L31" i="92"/>
  <c r="L28" i="92"/>
  <c r="L29" i="92"/>
  <c r="L2" i="92"/>
  <c r="A11" i="115" s="1"/>
  <c r="L18" i="92"/>
  <c r="A43" i="115" s="1"/>
  <c r="L16" i="92"/>
  <c r="A39" i="115" s="1"/>
  <c r="L20" i="92"/>
  <c r="A47" i="115" s="1"/>
  <c r="L15" i="92"/>
  <c r="A37" i="115" s="1"/>
  <c r="L24" i="92"/>
  <c r="L16" i="93"/>
  <c r="A39" i="116" s="1"/>
  <c r="L24" i="93"/>
  <c r="L10" i="93"/>
  <c r="A27" i="116" s="1"/>
  <c r="L14" i="93"/>
  <c r="A35" i="116" s="1"/>
  <c r="L1" i="93"/>
  <c r="A9" i="116" s="1"/>
  <c r="L9" i="93"/>
  <c r="A25" i="116" s="1"/>
  <c r="L26" i="93"/>
  <c r="L22" i="93"/>
  <c r="A51" i="116" s="1"/>
  <c r="L8" i="93"/>
  <c r="A23" i="116" s="1"/>
  <c r="L2" i="93"/>
  <c r="A11" i="116" s="1"/>
  <c r="L6" i="93"/>
  <c r="A19" i="116" s="1"/>
  <c r="L17" i="93"/>
  <c r="A41" i="116" s="1"/>
  <c r="L25" i="93"/>
  <c r="L18" i="93"/>
  <c r="A43" i="116" s="1"/>
  <c r="L30" i="93"/>
  <c r="L4" i="93"/>
  <c r="A15" i="116" s="1"/>
  <c r="L28" i="93"/>
  <c r="L3" i="93"/>
  <c r="A13" i="116" s="1"/>
  <c r="L7" i="93"/>
  <c r="A21" i="116" s="1"/>
  <c r="L31" i="93"/>
  <c r="L20" i="93"/>
  <c r="A47" i="116" s="1"/>
  <c r="L12" i="93"/>
  <c r="A31" i="116" s="1"/>
  <c r="L11" i="93"/>
  <c r="A29" i="116" s="1"/>
  <c r="L15" i="93"/>
  <c r="A37" i="116" s="1"/>
  <c r="L21" i="93"/>
  <c r="A49" i="116" s="1"/>
  <c r="L27" i="93"/>
  <c r="L5" i="93"/>
  <c r="A17" i="116" s="1"/>
  <c r="L13" i="93"/>
  <c r="A33" i="116" s="1"/>
  <c r="L19" i="93"/>
  <c r="A45" i="116" s="1"/>
  <c r="L23" i="93"/>
  <c r="A53" i="116" s="1"/>
  <c r="L29" i="93"/>
  <c r="K17" i="94"/>
  <c r="A40" i="117" s="1"/>
  <c r="K10" i="94"/>
  <c r="A26" i="117" s="1"/>
  <c r="K15" i="94"/>
  <c r="A36" i="117" s="1"/>
  <c r="K11" i="94"/>
  <c r="A28" i="117" s="1"/>
  <c r="K22" i="94"/>
  <c r="A50" i="117" s="1"/>
  <c r="K2" i="94"/>
  <c r="A10" i="117" s="1"/>
  <c r="K3" i="94"/>
  <c r="A12" i="117" s="1"/>
  <c r="K6" i="94"/>
  <c r="A18" i="117" s="1"/>
  <c r="K23" i="94"/>
  <c r="A52" i="117" s="1"/>
  <c r="K29" i="94"/>
  <c r="K19" i="94"/>
  <c r="A44" i="117" s="1"/>
  <c r="K24" i="94"/>
  <c r="K18" i="94"/>
  <c r="A42" i="117" s="1"/>
  <c r="K14" i="94"/>
  <c r="A34" i="117" s="1"/>
  <c r="K30" i="94"/>
  <c r="K27" i="94"/>
  <c r="K20" i="94"/>
  <c r="A46" i="117" s="1"/>
  <c r="K31" i="94"/>
  <c r="K13" i="94"/>
  <c r="A32" i="117" s="1"/>
  <c r="K5" i="94"/>
  <c r="A16" i="117" s="1"/>
  <c r="K4" i="94"/>
  <c r="A14" i="117" s="1"/>
  <c r="K16" i="94"/>
  <c r="A38" i="117" s="1"/>
  <c r="K28" i="94"/>
  <c r="K7" i="94"/>
  <c r="A20" i="117" s="1"/>
  <c r="K25" i="94"/>
  <c r="K8" i="94"/>
  <c r="A22" i="117" s="1"/>
  <c r="K12" i="94"/>
  <c r="A30" i="117" s="1"/>
  <c r="K1" i="94"/>
  <c r="A8" i="117" s="1"/>
  <c r="K26" i="94"/>
  <c r="K21" i="94"/>
  <c r="A48" i="117" s="1"/>
  <c r="K9" i="94"/>
  <c r="A24" i="117" s="1"/>
  <c r="K16" i="89"/>
  <c r="A38" i="114" s="1"/>
  <c r="K25" i="89"/>
  <c r="K24" i="89"/>
  <c r="K26" i="89"/>
  <c r="K21" i="89"/>
  <c r="A48" i="114" s="1"/>
  <c r="K20" i="89"/>
  <c r="A46" i="114" s="1"/>
  <c r="K8" i="89"/>
  <c r="A22" i="114" s="1"/>
  <c r="K14" i="89"/>
  <c r="A34" i="114" s="1"/>
  <c r="K5" i="89"/>
  <c r="A16" i="114" s="1"/>
  <c r="K11" i="89"/>
  <c r="A28" i="114" s="1"/>
  <c r="K7" i="89"/>
  <c r="A20" i="114" s="1"/>
  <c r="K30" i="89"/>
  <c r="K13" i="89"/>
  <c r="A32" i="114" s="1"/>
  <c r="K31" i="89"/>
  <c r="K18" i="89"/>
  <c r="A42" i="114" s="1"/>
  <c r="K27" i="89"/>
  <c r="K9" i="89"/>
  <c r="A24" i="114" s="1"/>
  <c r="K4" i="89"/>
  <c r="A14" i="114" s="1"/>
  <c r="K12" i="89"/>
  <c r="A30" i="114" s="1"/>
  <c r="K15" i="89"/>
  <c r="A36" i="114" s="1"/>
  <c r="K19" i="89"/>
  <c r="A44" i="114" s="1"/>
  <c r="K10" i="89"/>
  <c r="A26" i="114" s="1"/>
  <c r="K2" i="89"/>
  <c r="A10" i="114" s="1"/>
  <c r="K17" i="89"/>
  <c r="A40" i="114" s="1"/>
  <c r="K6" i="89"/>
  <c r="A18" i="114" s="1"/>
  <c r="K23" i="89"/>
  <c r="A52" i="114" s="1"/>
  <c r="K28" i="89"/>
  <c r="K29" i="89"/>
  <c r="K3" i="89"/>
  <c r="A12" i="114" s="1"/>
  <c r="K22" i="89"/>
  <c r="A50" i="114" s="1"/>
  <c r="K1" i="89"/>
  <c r="A8" i="114" s="1"/>
  <c r="L10" i="94"/>
  <c r="A27" i="117" s="1"/>
  <c r="L23" i="94"/>
  <c r="A53" i="117" s="1"/>
  <c r="L13" i="94"/>
  <c r="A33" i="117" s="1"/>
  <c r="L25" i="94"/>
  <c r="L1" i="94"/>
  <c r="A9" i="117" s="1"/>
  <c r="L26" i="94"/>
  <c r="L2" i="94"/>
  <c r="A11" i="117" s="1"/>
  <c r="L15" i="94"/>
  <c r="A37" i="117" s="1"/>
  <c r="L29" i="94"/>
  <c r="L5" i="94"/>
  <c r="A17" i="117" s="1"/>
  <c r="L17" i="94"/>
  <c r="A41" i="117" s="1"/>
  <c r="L30" i="94"/>
  <c r="L6" i="94"/>
  <c r="A19" i="117" s="1"/>
  <c r="L18" i="94"/>
  <c r="A43" i="117" s="1"/>
  <c r="L31" i="94"/>
  <c r="L7" i="94"/>
  <c r="A21" i="117" s="1"/>
  <c r="L21" i="94"/>
  <c r="A49" i="117" s="1"/>
  <c r="L9" i="94"/>
  <c r="A25" i="117" s="1"/>
  <c r="L22" i="94"/>
  <c r="A51" i="117" s="1"/>
  <c r="L14" i="94"/>
  <c r="A35" i="117" s="1"/>
  <c r="L8" i="94"/>
  <c r="A23" i="117" s="1"/>
  <c r="L16" i="94"/>
  <c r="A39" i="117" s="1"/>
  <c r="L24" i="94"/>
  <c r="L3" i="94"/>
  <c r="A13" i="117" s="1"/>
  <c r="L11" i="94"/>
  <c r="A29" i="117" s="1"/>
  <c r="L19" i="94"/>
  <c r="A45" i="117" s="1"/>
  <c r="L27" i="94"/>
  <c r="L4" i="94"/>
  <c r="A15" i="117" s="1"/>
  <c r="L12" i="94"/>
  <c r="A31" i="117" s="1"/>
  <c r="L20" i="94"/>
  <c r="A47" i="117" s="1"/>
  <c r="L28" i="94"/>
  <c r="L1" i="95" a="1"/>
  <c r="L13" i="95" l="1"/>
  <c r="A33" i="124" s="1"/>
  <c r="L25" i="95"/>
  <c r="L1" i="95"/>
  <c r="A9" i="124" s="1"/>
  <c r="L14" i="95"/>
  <c r="A35" i="124" s="1"/>
  <c r="L26" i="95"/>
  <c r="L2" i="95"/>
  <c r="A11" i="124" s="1"/>
  <c r="L15" i="95"/>
  <c r="A37" i="124" s="1"/>
  <c r="L29" i="95"/>
  <c r="L18" i="95"/>
  <c r="A43" i="124" s="1"/>
  <c r="L31" i="95"/>
  <c r="L5" i="95"/>
  <c r="A17" i="124" s="1"/>
  <c r="L17" i="95"/>
  <c r="A41" i="124" s="1"/>
  <c r="L30" i="95"/>
  <c r="L6" i="95"/>
  <c r="A19" i="124" s="1"/>
  <c r="L7" i="95"/>
  <c r="A21" i="124" s="1"/>
  <c r="L21" i="95"/>
  <c r="A49" i="124" s="1"/>
  <c r="L9" i="95"/>
  <c r="A25" i="124" s="1"/>
  <c r="L22" i="95"/>
  <c r="A51" i="124" s="1"/>
  <c r="L23" i="95"/>
  <c r="A53" i="124" s="1"/>
  <c r="L10" i="95"/>
  <c r="A27" i="124" s="1"/>
  <c r="L8" i="95"/>
  <c r="A23" i="124" s="1"/>
  <c r="L16" i="95"/>
  <c r="A39" i="124" s="1"/>
  <c r="L24" i="95"/>
  <c r="L3" i="95"/>
  <c r="A13" i="124" s="1"/>
  <c r="L11" i="95"/>
  <c r="A29" i="124" s="1"/>
  <c r="L19" i="95"/>
  <c r="A45" i="124" s="1"/>
  <c r="L27" i="95"/>
  <c r="L4" i="95"/>
  <c r="A15" i="124" s="1"/>
  <c r="L12" i="95"/>
  <c r="A31" i="124" s="1"/>
  <c r="L20" i="95"/>
  <c r="A47" i="124" s="1"/>
  <c r="L28" i="95"/>
  <c r="K1" i="95" a="1"/>
  <c r="K6" i="95" l="1"/>
  <c r="A18" i="124" s="1"/>
  <c r="K18" i="95"/>
  <c r="A42" i="124" s="1"/>
  <c r="K31" i="95"/>
  <c r="K7" i="95"/>
  <c r="A20" i="124" s="1"/>
  <c r="K21" i="95"/>
  <c r="A48" i="124" s="1"/>
  <c r="K9" i="95"/>
  <c r="A24" i="124" s="1"/>
  <c r="K22" i="95"/>
  <c r="A50" i="124" s="1"/>
  <c r="K10" i="95"/>
  <c r="A26" i="124" s="1"/>
  <c r="K13" i="95"/>
  <c r="A32" i="124" s="1"/>
  <c r="K25" i="95"/>
  <c r="K23" i="95"/>
  <c r="A52" i="124" s="1"/>
  <c r="K1" i="95"/>
  <c r="A8" i="124" s="1"/>
  <c r="K14" i="95"/>
  <c r="A34" i="124" s="1"/>
  <c r="K26" i="95"/>
  <c r="K2" i="95"/>
  <c r="A10" i="124" s="1"/>
  <c r="K15" i="95"/>
  <c r="A36" i="124" s="1"/>
  <c r="K29" i="95"/>
  <c r="K5" i="95"/>
  <c r="A16" i="124" s="1"/>
  <c r="K17" i="95"/>
  <c r="A40" i="124" s="1"/>
  <c r="K30" i="95"/>
  <c r="K8" i="95"/>
  <c r="A22" i="124" s="1"/>
  <c r="K16" i="95"/>
  <c r="A38" i="124" s="1"/>
  <c r="K24" i="95"/>
  <c r="K3" i="95"/>
  <c r="A12" i="124" s="1"/>
  <c r="K11" i="95"/>
  <c r="A28" i="124" s="1"/>
  <c r="K19" i="95"/>
  <c r="A44" i="124" s="1"/>
  <c r="K27" i="95"/>
  <c r="K4" i="95"/>
  <c r="A14" i="124" s="1"/>
  <c r="K12" i="95"/>
  <c r="A30" i="124" s="1"/>
  <c r="K20" i="95"/>
  <c r="A46" i="124" s="1"/>
  <c r="K28" i="95"/>
  <c r="K1" i="96" a="1"/>
  <c r="K30" i="96" l="1"/>
  <c r="K13" i="96"/>
  <c r="A32" i="121" s="1"/>
  <c r="K1" i="96"/>
  <c r="A8" i="121" s="1"/>
  <c r="K14" i="96"/>
  <c r="A34" i="121" s="1"/>
  <c r="K26" i="96"/>
  <c r="K25" i="96"/>
  <c r="K2" i="96"/>
  <c r="A10" i="121" s="1"/>
  <c r="K15" i="96"/>
  <c r="A36" i="121" s="1"/>
  <c r="K29" i="96"/>
  <c r="K17" i="96"/>
  <c r="A40" i="121" s="1"/>
  <c r="K18" i="96"/>
  <c r="A42" i="121" s="1"/>
  <c r="K6" i="96"/>
  <c r="A18" i="121" s="1"/>
  <c r="K31" i="96"/>
  <c r="K7" i="96"/>
  <c r="A20" i="121" s="1"/>
  <c r="K21" i="96"/>
  <c r="A48" i="121" s="1"/>
  <c r="K5" i="96"/>
  <c r="A16" i="121" s="1"/>
  <c r="K9" i="96"/>
  <c r="A24" i="121" s="1"/>
  <c r="K22" i="96"/>
  <c r="A50" i="121" s="1"/>
  <c r="K10" i="96"/>
  <c r="A26" i="121" s="1"/>
  <c r="K23" i="96"/>
  <c r="A52" i="121" s="1"/>
  <c r="K8" i="96"/>
  <c r="A22" i="121" s="1"/>
  <c r="K16" i="96"/>
  <c r="A38" i="121" s="1"/>
  <c r="K24" i="96"/>
  <c r="K11" i="96"/>
  <c r="A28" i="121" s="1"/>
  <c r="K3" i="96"/>
  <c r="A12" i="121" s="1"/>
  <c r="K19" i="96"/>
  <c r="A44" i="121" s="1"/>
  <c r="K27" i="96"/>
  <c r="K4" i="96"/>
  <c r="A14" i="121" s="1"/>
  <c r="K12" i="96"/>
  <c r="A30" i="121" s="1"/>
  <c r="K20" i="96"/>
  <c r="A46" i="121" s="1"/>
  <c r="K28" i="96"/>
  <c r="K1" i="100" a="1"/>
  <c r="L1" i="100" a="1"/>
  <c r="K1" i="101" a="1"/>
  <c r="L1" i="96" a="1"/>
  <c r="L1" i="101" a="1"/>
  <c r="L6" i="96" l="1"/>
  <c r="A19" i="121" s="1"/>
  <c r="L23" i="96"/>
  <c r="A53" i="121" s="1"/>
  <c r="L29" i="96"/>
  <c r="L3" i="96"/>
  <c r="A13" i="121" s="1"/>
  <c r="L31" i="96"/>
  <c r="L13" i="96"/>
  <c r="A33" i="121" s="1"/>
  <c r="L5" i="96"/>
  <c r="A17" i="121" s="1"/>
  <c r="L19" i="96"/>
  <c r="A45" i="121" s="1"/>
  <c r="L1" i="96"/>
  <c r="A9" i="121" s="1"/>
  <c r="L22" i="96"/>
  <c r="A51" i="121" s="1"/>
  <c r="L15" i="96"/>
  <c r="A37" i="121" s="1"/>
  <c r="L11" i="96"/>
  <c r="A29" i="121" s="1"/>
  <c r="L7" i="96"/>
  <c r="A21" i="121" s="1"/>
  <c r="L25" i="96"/>
  <c r="L17" i="96"/>
  <c r="A41" i="121" s="1"/>
  <c r="L27" i="96"/>
  <c r="L30" i="96"/>
  <c r="L9" i="96"/>
  <c r="A25" i="121" s="1"/>
  <c r="L21" i="96"/>
  <c r="A49" i="121" s="1"/>
  <c r="L4" i="96"/>
  <c r="A15" i="121" s="1"/>
  <c r="L2" i="96"/>
  <c r="A11" i="121" s="1"/>
  <c r="L10" i="96"/>
  <c r="A27" i="121" s="1"/>
  <c r="L14" i="96"/>
  <c r="A35" i="121" s="1"/>
  <c r="L8" i="96"/>
  <c r="A23" i="121" s="1"/>
  <c r="L12" i="96"/>
  <c r="A31" i="121" s="1"/>
  <c r="L26" i="96"/>
  <c r="L16" i="96"/>
  <c r="A39" i="121" s="1"/>
  <c r="L20" i="96"/>
  <c r="A47" i="121" s="1"/>
  <c r="L24" i="96"/>
  <c r="L18" i="96"/>
  <c r="A43" i="121" s="1"/>
  <c r="L28" i="96"/>
  <c r="K28" i="101"/>
  <c r="K3" i="101"/>
  <c r="A12" i="118" s="1"/>
  <c r="K26" i="101"/>
  <c r="K14" i="101"/>
  <c r="A34" i="118" s="1"/>
  <c r="K6" i="101"/>
  <c r="A18" i="118" s="1"/>
  <c r="K29" i="101"/>
  <c r="K21" i="101"/>
  <c r="A48" i="118" s="1"/>
  <c r="K27" i="101"/>
  <c r="K15" i="101"/>
  <c r="A36" i="118" s="1"/>
  <c r="K18" i="101"/>
  <c r="A42" i="118" s="1"/>
  <c r="K2" i="101"/>
  <c r="A10" i="118" s="1"/>
  <c r="K11" i="101"/>
  <c r="A28" i="118" s="1"/>
  <c r="K9" i="101"/>
  <c r="A24" i="118" s="1"/>
  <c r="K1" i="101"/>
  <c r="A8" i="118" s="1"/>
  <c r="K12" i="101"/>
  <c r="A30" i="118" s="1"/>
  <c r="K4" i="101"/>
  <c r="A14" i="118" s="1"/>
  <c r="K16" i="101"/>
  <c r="A38" i="118" s="1"/>
  <c r="K24" i="101"/>
  <c r="K10" i="101"/>
  <c r="A26" i="118" s="1"/>
  <c r="K7" i="101"/>
  <c r="A20" i="118" s="1"/>
  <c r="K30" i="101"/>
  <c r="K5" i="101"/>
  <c r="A16" i="118" s="1"/>
  <c r="K23" i="101"/>
  <c r="A52" i="118" s="1"/>
  <c r="K13" i="101"/>
  <c r="A32" i="118" s="1"/>
  <c r="K8" i="101"/>
  <c r="A22" i="118" s="1"/>
  <c r="K25" i="101"/>
  <c r="K19" i="101"/>
  <c r="A44" i="118" s="1"/>
  <c r="K17" i="101"/>
  <c r="A40" i="118" s="1"/>
  <c r="K22" i="101"/>
  <c r="A50" i="118" s="1"/>
  <c r="K20" i="101"/>
  <c r="A46" i="118" s="1"/>
  <c r="K31" i="101"/>
  <c r="L8" i="101"/>
  <c r="A23" i="118" s="1"/>
  <c r="L23" i="101"/>
  <c r="A53" i="118" s="1"/>
  <c r="L25" i="101"/>
  <c r="L16" i="101"/>
  <c r="A39" i="118" s="1"/>
  <c r="L12" i="101"/>
  <c r="A31" i="118" s="1"/>
  <c r="L27" i="101"/>
  <c r="L1" i="101"/>
  <c r="A9" i="118" s="1"/>
  <c r="L30" i="101"/>
  <c r="L7" i="101"/>
  <c r="A21" i="118" s="1"/>
  <c r="L4" i="101"/>
  <c r="A15" i="118" s="1"/>
  <c r="L26" i="101"/>
  <c r="L13" i="101"/>
  <c r="A33" i="118" s="1"/>
  <c r="L5" i="101"/>
  <c r="A17" i="118" s="1"/>
  <c r="L21" i="101"/>
  <c r="A49" i="118" s="1"/>
  <c r="L15" i="101"/>
  <c r="A37" i="118" s="1"/>
  <c r="L31" i="101"/>
  <c r="L24" i="101"/>
  <c r="L11" i="101"/>
  <c r="A29" i="118" s="1"/>
  <c r="L3" i="101"/>
  <c r="A13" i="118" s="1"/>
  <c r="L19" i="101"/>
  <c r="A45" i="118" s="1"/>
  <c r="L22" i="101"/>
  <c r="A51" i="118" s="1"/>
  <c r="L14" i="101"/>
  <c r="A35" i="118" s="1"/>
  <c r="L17" i="101"/>
  <c r="A41" i="118" s="1"/>
  <c r="L20" i="101"/>
  <c r="A47" i="118" s="1"/>
  <c r="L29" i="101"/>
  <c r="L28" i="101"/>
  <c r="L18" i="101"/>
  <c r="A43" i="118" s="1"/>
  <c r="L10" i="101"/>
  <c r="A27" i="118" s="1"/>
  <c r="L2" i="101"/>
  <c r="A11" i="118" s="1"/>
  <c r="L6" i="101"/>
  <c r="A19" i="118" s="1"/>
  <c r="L9" i="101"/>
  <c r="A25" i="118" s="1"/>
  <c r="L14" i="100"/>
  <c r="A35" i="119" s="1"/>
  <c r="L12" i="100"/>
  <c r="A31" i="119" s="1"/>
  <c r="L10" i="100"/>
  <c r="A27" i="119" s="1"/>
  <c r="L8" i="100"/>
  <c r="A23" i="119" s="1"/>
  <c r="K14" i="100"/>
  <c r="A34" i="119" s="1"/>
  <c r="K20" i="100"/>
  <c r="A46" i="119" s="1"/>
  <c r="K18" i="100"/>
  <c r="A42" i="119" s="1"/>
  <c r="L6" i="100"/>
  <c r="A19" i="119" s="1"/>
  <c r="L4" i="100"/>
  <c r="A15" i="119" s="1"/>
  <c r="L2" i="100"/>
  <c r="A11" i="119" s="1"/>
  <c r="K31" i="100"/>
  <c r="K6" i="100"/>
  <c r="A18" i="119" s="1"/>
  <c r="K12" i="100"/>
  <c r="A30" i="119" s="1"/>
  <c r="K10" i="100"/>
  <c r="A26" i="119" s="1"/>
  <c r="L31" i="100"/>
  <c r="L29" i="100"/>
  <c r="L27" i="100"/>
  <c r="L25" i="100"/>
  <c r="K23" i="100"/>
  <c r="A52" i="119" s="1"/>
  <c r="K29" i="100"/>
  <c r="K4" i="100"/>
  <c r="A14" i="119" s="1"/>
  <c r="K2" i="100"/>
  <c r="A10" i="119" s="1"/>
  <c r="L23" i="100"/>
  <c r="A53" i="119" s="1"/>
  <c r="L21" i="100"/>
  <c r="A49" i="119" s="1"/>
  <c r="L19" i="100"/>
  <c r="A45" i="119" s="1"/>
  <c r="L17" i="100"/>
  <c r="A41" i="119" s="1"/>
  <c r="K15" i="100"/>
  <c r="A36" i="119" s="1"/>
  <c r="K21" i="100"/>
  <c r="A48" i="119" s="1"/>
  <c r="K27" i="100"/>
  <c r="K8" i="100"/>
  <c r="A22" i="119" s="1"/>
  <c r="L22" i="100"/>
  <c r="A51" i="119" s="1"/>
  <c r="L20" i="100"/>
  <c r="A47" i="119" s="1"/>
  <c r="L18" i="100"/>
  <c r="A43" i="119" s="1"/>
  <c r="L16" i="100"/>
  <c r="A39" i="119" s="1"/>
  <c r="K22" i="100"/>
  <c r="A50" i="119" s="1"/>
  <c r="K28" i="100"/>
  <c r="K26" i="100"/>
  <c r="K1" i="100"/>
  <c r="A8" i="119" s="1"/>
  <c r="L15" i="100"/>
  <c r="A37" i="119" s="1"/>
  <c r="L13" i="100"/>
  <c r="A33" i="119" s="1"/>
  <c r="L11" i="100"/>
  <c r="A29" i="119" s="1"/>
  <c r="L9" i="100"/>
  <c r="A25" i="119" s="1"/>
  <c r="K7" i="100"/>
  <c r="A20" i="119" s="1"/>
  <c r="K13" i="100"/>
  <c r="A32" i="119" s="1"/>
  <c r="K19" i="100"/>
  <c r="A44" i="119" s="1"/>
  <c r="K25" i="100"/>
  <c r="L7" i="100"/>
  <c r="A21" i="119" s="1"/>
  <c r="L5" i="100"/>
  <c r="A17" i="119" s="1"/>
  <c r="L3" i="100"/>
  <c r="A13" i="119" s="1"/>
  <c r="L1" i="100"/>
  <c r="A9" i="119" s="1"/>
  <c r="K16" i="100"/>
  <c r="A38" i="119" s="1"/>
  <c r="K5" i="100"/>
  <c r="A16" i="119" s="1"/>
  <c r="K11" i="100"/>
  <c r="A28" i="119" s="1"/>
  <c r="K17" i="100"/>
  <c r="A40" i="119" s="1"/>
  <c r="L30" i="100"/>
  <c r="L28" i="100"/>
  <c r="L26" i="100"/>
  <c r="L24" i="100"/>
  <c r="K30" i="100"/>
  <c r="K24" i="100"/>
  <c r="K3" i="100"/>
  <c r="A12" i="119" s="1"/>
  <c r="K9" i="100"/>
  <c r="A24" i="119" s="1"/>
  <c r="K1" i="98" a="1"/>
  <c r="L1" i="98" a="1"/>
  <c r="K14" i="98" l="1"/>
  <c r="A34" i="123" s="1"/>
  <c r="K15" i="98"/>
  <c r="A36" i="123" s="1"/>
  <c r="K20" i="98"/>
  <c r="A46" i="123" s="1"/>
  <c r="K17" i="98"/>
  <c r="A40" i="123" s="1"/>
  <c r="K26" i="98"/>
  <c r="K10" i="98"/>
  <c r="A26" i="123" s="1"/>
  <c r="K22" i="98"/>
  <c r="A50" i="123" s="1"/>
  <c r="K27" i="98"/>
  <c r="K7" i="98"/>
  <c r="A20" i="123" s="1"/>
  <c r="K28" i="98"/>
  <c r="K31" i="98"/>
  <c r="K8" i="98"/>
  <c r="A22" i="123" s="1"/>
  <c r="K4" i="98"/>
  <c r="A14" i="123" s="1"/>
  <c r="K23" i="98"/>
  <c r="A52" i="123" s="1"/>
  <c r="K9" i="98"/>
  <c r="A24" i="123" s="1"/>
  <c r="K1" i="98"/>
  <c r="A8" i="123" s="1"/>
  <c r="K30" i="98"/>
  <c r="K6" i="98"/>
  <c r="A18" i="123" s="1"/>
  <c r="K21" i="98"/>
  <c r="A48" i="123" s="1"/>
  <c r="K13" i="98"/>
  <c r="A32" i="123" s="1"/>
  <c r="K5" i="98"/>
  <c r="A16" i="123" s="1"/>
  <c r="K19" i="98"/>
  <c r="A44" i="123" s="1"/>
  <c r="K16" i="98"/>
  <c r="A38" i="123" s="1"/>
  <c r="K2" i="98"/>
  <c r="A10" i="123" s="1"/>
  <c r="K12" i="98"/>
  <c r="A30" i="123" s="1"/>
  <c r="K29" i="98"/>
  <c r="K11" i="98"/>
  <c r="A28" i="123" s="1"/>
  <c r="K25" i="98"/>
  <c r="K3" i="98"/>
  <c r="A12" i="123" s="1"/>
  <c r="K18" i="98"/>
  <c r="A42" i="123" s="1"/>
  <c r="K24" i="98"/>
  <c r="L31" i="98"/>
  <c r="L20" i="98"/>
  <c r="A47" i="123" s="1"/>
  <c r="L25" i="98"/>
  <c r="L13" i="98"/>
  <c r="A33" i="123" s="1"/>
  <c r="L17" i="98"/>
  <c r="A41" i="123" s="1"/>
  <c r="L9" i="98"/>
  <c r="A25" i="123" s="1"/>
  <c r="L30" i="98"/>
  <c r="L15" i="98"/>
  <c r="A37" i="123" s="1"/>
  <c r="L29" i="98"/>
  <c r="L11" i="98"/>
  <c r="A29" i="123" s="1"/>
  <c r="L21" i="98"/>
  <c r="A49" i="123" s="1"/>
  <c r="L28" i="98"/>
  <c r="L10" i="98"/>
  <c r="A27" i="123" s="1"/>
  <c r="L27" i="98"/>
  <c r="L8" i="98"/>
  <c r="A23" i="123" s="1"/>
  <c r="L19" i="98"/>
  <c r="A45" i="123" s="1"/>
  <c r="L18" i="98"/>
  <c r="A43" i="123" s="1"/>
  <c r="L22" i="98"/>
  <c r="A51" i="123" s="1"/>
  <c r="L26" i="98"/>
  <c r="L24" i="98"/>
  <c r="L16" i="98"/>
  <c r="A39" i="123" s="1"/>
  <c r="L12" i="98"/>
  <c r="A31" i="123" s="1"/>
  <c r="L4" i="98"/>
  <c r="A15" i="123" s="1"/>
  <c r="L1" i="98"/>
  <c r="A9" i="123" s="1"/>
  <c r="L6" i="98"/>
  <c r="A19" i="123" s="1"/>
  <c r="L2" i="98"/>
  <c r="A11" i="123" s="1"/>
  <c r="L14" i="98"/>
  <c r="A35" i="123" s="1"/>
  <c r="L5" i="98"/>
  <c r="A17" i="123" s="1"/>
  <c r="L7" i="98"/>
  <c r="A21" i="123" s="1"/>
  <c r="L3" i="98"/>
  <c r="A13" i="123" s="1"/>
  <c r="L23" i="98"/>
  <c r="A53" i="123" s="1"/>
  <c r="K1" i="97" a="1"/>
  <c r="L1" i="99" a="1"/>
  <c r="L1" i="97" a="1"/>
  <c r="K1" i="99" a="1"/>
  <c r="K12" i="99" l="1"/>
  <c r="A30" i="120" s="1"/>
  <c r="K22" i="99"/>
  <c r="A50" i="120" s="1"/>
  <c r="K27" i="99"/>
  <c r="K21" i="99"/>
  <c r="A48" i="120" s="1"/>
  <c r="K2" i="99"/>
  <c r="A10" i="120" s="1"/>
  <c r="K13" i="99"/>
  <c r="A32" i="120" s="1"/>
  <c r="K4" i="99"/>
  <c r="A14" i="120" s="1"/>
  <c r="K8" i="99"/>
  <c r="A22" i="120" s="1"/>
  <c r="K11" i="99"/>
  <c r="A28" i="120" s="1"/>
  <c r="K6" i="99"/>
  <c r="A18" i="120" s="1"/>
  <c r="K25" i="99"/>
  <c r="K9" i="99"/>
  <c r="A24" i="120" s="1"/>
  <c r="K10" i="99"/>
  <c r="A26" i="120" s="1"/>
  <c r="K5" i="99"/>
  <c r="A16" i="120" s="1"/>
  <c r="K30" i="99"/>
  <c r="K29" i="99"/>
  <c r="K26" i="99"/>
  <c r="K28" i="99"/>
  <c r="K17" i="99"/>
  <c r="A40" i="120" s="1"/>
  <c r="K24" i="99"/>
  <c r="K18" i="99"/>
  <c r="A42" i="120" s="1"/>
  <c r="K7" i="99"/>
  <c r="A20" i="120" s="1"/>
  <c r="K16" i="99"/>
  <c r="A38" i="120" s="1"/>
  <c r="K20" i="99"/>
  <c r="A46" i="120" s="1"/>
  <c r="K15" i="99"/>
  <c r="A36" i="120" s="1"/>
  <c r="K23" i="99"/>
  <c r="A52" i="120" s="1"/>
  <c r="K3" i="99"/>
  <c r="A12" i="120" s="1"/>
  <c r="K1" i="99"/>
  <c r="A8" i="120" s="1"/>
  <c r="K14" i="99"/>
  <c r="A34" i="120" s="1"/>
  <c r="K31" i="99"/>
  <c r="K19" i="99"/>
  <c r="A44" i="120" s="1"/>
  <c r="L15" i="97"/>
  <c r="A37" i="122" s="1"/>
  <c r="L1" i="97"/>
  <c r="A9" i="122" s="1"/>
  <c r="L16" i="97"/>
  <c r="A39" i="122" s="1"/>
  <c r="L6" i="97"/>
  <c r="A19" i="122" s="1"/>
  <c r="L19" i="97"/>
  <c r="A45" i="122" s="1"/>
  <c r="L31" i="97"/>
  <c r="L30" i="97"/>
  <c r="L10" i="97"/>
  <c r="A27" i="122" s="1"/>
  <c r="L29" i="97"/>
  <c r="L3" i="97"/>
  <c r="A13" i="122" s="1"/>
  <c r="L23" i="97"/>
  <c r="A53" i="122" s="1"/>
  <c r="L7" i="97"/>
  <c r="A21" i="122" s="1"/>
  <c r="L8" i="97"/>
  <c r="A23" i="122" s="1"/>
  <c r="L24" i="97"/>
  <c r="L17" i="97"/>
  <c r="A41" i="122" s="1"/>
  <c r="L21" i="97"/>
  <c r="A49" i="122" s="1"/>
  <c r="L5" i="97"/>
  <c r="A17" i="122" s="1"/>
  <c r="L26" i="97"/>
  <c r="L13" i="97"/>
  <c r="A33" i="122" s="1"/>
  <c r="L27" i="97"/>
  <c r="L11" i="97"/>
  <c r="A29" i="122" s="1"/>
  <c r="L22" i="97"/>
  <c r="A51" i="122" s="1"/>
  <c r="L9" i="97"/>
  <c r="A25" i="122" s="1"/>
  <c r="L18" i="97"/>
  <c r="A43" i="122" s="1"/>
  <c r="L2" i="97"/>
  <c r="A11" i="122" s="1"/>
  <c r="L20" i="97"/>
  <c r="A47" i="122" s="1"/>
  <c r="L14" i="97"/>
  <c r="A35" i="122" s="1"/>
  <c r="L4" i="97"/>
  <c r="A15" i="122" s="1"/>
  <c r="L28" i="97"/>
  <c r="L25" i="97"/>
  <c r="L12" i="97"/>
  <c r="A31" i="122" s="1"/>
  <c r="K27" i="97"/>
  <c r="K13" i="97"/>
  <c r="A32" i="122" s="1"/>
  <c r="K28" i="97"/>
  <c r="K20" i="97"/>
  <c r="A46" i="122" s="1"/>
  <c r="K2" i="97"/>
  <c r="A10" i="122" s="1"/>
  <c r="K19" i="97"/>
  <c r="A44" i="122" s="1"/>
  <c r="K3" i="97"/>
  <c r="A12" i="122" s="1"/>
  <c r="K14" i="97"/>
  <c r="A34" i="122" s="1"/>
  <c r="K6" i="97"/>
  <c r="A18" i="122" s="1"/>
  <c r="K31" i="97"/>
  <c r="K17" i="97"/>
  <c r="A40" i="122" s="1"/>
  <c r="K9" i="97"/>
  <c r="A24" i="122" s="1"/>
  <c r="K1" i="97"/>
  <c r="A8" i="122" s="1"/>
  <c r="K12" i="97"/>
  <c r="A30" i="122" s="1"/>
  <c r="K4" i="97"/>
  <c r="A14" i="122" s="1"/>
  <c r="K29" i="97"/>
  <c r="K5" i="97"/>
  <c r="A16" i="122" s="1"/>
  <c r="K26" i="97"/>
  <c r="K18" i="97"/>
  <c r="A42" i="122" s="1"/>
  <c r="K11" i="97"/>
  <c r="A28" i="122" s="1"/>
  <c r="K10" i="97"/>
  <c r="A26" i="122" s="1"/>
  <c r="K8" i="97"/>
  <c r="A22" i="122" s="1"/>
  <c r="K30" i="97"/>
  <c r="K25" i="97"/>
  <c r="K24" i="97"/>
  <c r="K15" i="97"/>
  <c r="A36" i="122" s="1"/>
  <c r="K23" i="97"/>
  <c r="A52" i="122" s="1"/>
  <c r="K7" i="97"/>
  <c r="A20" i="122" s="1"/>
  <c r="K16" i="97"/>
  <c r="A38" i="122" s="1"/>
  <c r="K21" i="97"/>
  <c r="A48" i="122" s="1"/>
  <c r="K22" i="97"/>
  <c r="A50" i="122" s="1"/>
  <c r="L25" i="99"/>
  <c r="L1" i="99"/>
  <c r="A9" i="120" s="1"/>
  <c r="L17" i="99"/>
  <c r="A41" i="120" s="1"/>
  <c r="L26" i="99"/>
  <c r="L18" i="99"/>
  <c r="A43" i="120" s="1"/>
  <c r="L9" i="99"/>
  <c r="A25" i="120" s="1"/>
  <c r="L12" i="99"/>
  <c r="A31" i="120" s="1"/>
  <c r="L21" i="99"/>
  <c r="A49" i="120" s="1"/>
  <c r="L22" i="99"/>
  <c r="A51" i="120" s="1"/>
  <c r="L31" i="99"/>
  <c r="L23" i="99"/>
  <c r="A53" i="120" s="1"/>
  <c r="L15" i="99"/>
  <c r="A37" i="120" s="1"/>
  <c r="L28" i="99"/>
  <c r="L14" i="99"/>
  <c r="A35" i="120" s="1"/>
  <c r="L6" i="99"/>
  <c r="A19" i="120" s="1"/>
  <c r="L29" i="99"/>
  <c r="L19" i="99"/>
  <c r="A45" i="120" s="1"/>
  <c r="L3" i="99"/>
  <c r="A13" i="120" s="1"/>
  <c r="L10" i="99"/>
  <c r="A27" i="120" s="1"/>
  <c r="L20" i="99"/>
  <c r="A47" i="120" s="1"/>
  <c r="L24" i="99"/>
  <c r="L4" i="99"/>
  <c r="A15" i="120" s="1"/>
  <c r="L7" i="99"/>
  <c r="A21" i="120" s="1"/>
  <c r="L11" i="99"/>
  <c r="A29" i="120" s="1"/>
  <c r="L5" i="99"/>
  <c r="A17" i="120" s="1"/>
  <c r="L8" i="99"/>
  <c r="A23" i="120" s="1"/>
  <c r="L2" i="99"/>
  <c r="A11" i="120" s="1"/>
  <c r="L16" i="99"/>
  <c r="A39" i="120" s="1"/>
  <c r="L13" i="99"/>
  <c r="A33" i="120" s="1"/>
  <c r="L30" i="99"/>
  <c r="L27" i="99"/>
  <c r="L1" i="126" a="1"/>
  <c r="K1" i="126" a="1"/>
  <c r="K5" i="126" l="1"/>
  <c r="A16" i="125" s="1"/>
  <c r="K7" i="126"/>
  <c r="A20" i="125" s="1"/>
  <c r="K30" i="126"/>
  <c r="K11" i="126"/>
  <c r="A28" i="125" s="1"/>
  <c r="K17" i="126"/>
  <c r="A40" i="125" s="1"/>
  <c r="K15" i="126"/>
  <c r="A36" i="125" s="1"/>
  <c r="K25" i="126"/>
  <c r="K31" i="126"/>
  <c r="K2" i="126"/>
  <c r="A10" i="125" s="1"/>
  <c r="K29" i="126"/>
  <c r="K21" i="126"/>
  <c r="A48" i="125" s="1"/>
  <c r="K22" i="126"/>
  <c r="A50" i="125" s="1"/>
  <c r="K6" i="126"/>
  <c r="A18" i="125" s="1"/>
  <c r="K12" i="126"/>
  <c r="A30" i="125" s="1"/>
  <c r="K4" i="126"/>
  <c r="A14" i="125" s="1"/>
  <c r="K27" i="126"/>
  <c r="K8" i="126"/>
  <c r="A22" i="125" s="1"/>
  <c r="K10" i="126"/>
  <c r="A26" i="125" s="1"/>
  <c r="K1" i="126"/>
  <c r="A8" i="125" s="1"/>
  <c r="K16" i="126"/>
  <c r="A38" i="125" s="1"/>
  <c r="K19" i="126"/>
  <c r="A44" i="125" s="1"/>
  <c r="K23" i="126"/>
  <c r="A52" i="125" s="1"/>
  <c r="K14" i="126"/>
  <c r="A34" i="125" s="1"/>
  <c r="K24" i="126"/>
  <c r="K28" i="126"/>
  <c r="K13" i="126"/>
  <c r="A32" i="125" s="1"/>
  <c r="K18" i="126"/>
  <c r="A42" i="125" s="1"/>
  <c r="K20" i="126"/>
  <c r="A46" i="125" s="1"/>
  <c r="K26" i="126"/>
  <c r="K9" i="126"/>
  <c r="A24" i="125" s="1"/>
  <c r="K3" i="126"/>
  <c r="A12" i="125" s="1"/>
  <c r="L9" i="126"/>
  <c r="A25" i="125" s="1"/>
  <c r="L23" i="126"/>
  <c r="A53" i="125" s="1"/>
  <c r="L1" i="126"/>
  <c r="A9" i="125" s="1"/>
  <c r="L24" i="126"/>
  <c r="L8" i="126"/>
  <c r="A23" i="125" s="1"/>
  <c r="L29" i="126"/>
  <c r="L2" i="126"/>
  <c r="A11" i="125" s="1"/>
  <c r="L18" i="126"/>
  <c r="A43" i="125" s="1"/>
  <c r="L3" i="126"/>
  <c r="A13" i="125" s="1"/>
  <c r="L6" i="126"/>
  <c r="A19" i="125" s="1"/>
  <c r="L27" i="126"/>
  <c r="L7" i="126"/>
  <c r="A21" i="125" s="1"/>
  <c r="L21" i="126"/>
  <c r="A49" i="125" s="1"/>
  <c r="L30" i="126"/>
  <c r="L31" i="126"/>
  <c r="L5" i="126"/>
  <c r="A17" i="125" s="1"/>
  <c r="L20" i="126"/>
  <c r="A47" i="125" s="1"/>
  <c r="L12" i="126"/>
  <c r="A31" i="125" s="1"/>
  <c r="L13" i="126"/>
  <c r="A33" i="125" s="1"/>
  <c r="L25" i="126"/>
  <c r="L14" i="126"/>
  <c r="A35" i="125" s="1"/>
  <c r="L16" i="126"/>
  <c r="A39" i="125" s="1"/>
  <c r="L10" i="126"/>
  <c r="A27" i="125" s="1"/>
  <c r="L19" i="126"/>
  <c r="A45" i="125" s="1"/>
  <c r="L22" i="126"/>
  <c r="A51" i="125" s="1"/>
  <c r="L28" i="126"/>
  <c r="L26" i="126"/>
  <c r="L11" i="126"/>
  <c r="A29" i="125" s="1"/>
  <c r="L15" i="126"/>
  <c r="A37" i="125" s="1"/>
  <c r="L4" i="126"/>
  <c r="A15" i="125" s="1"/>
  <c r="L17" i="126"/>
  <c r="A41" i="1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Sandefur</author>
  </authors>
  <commentList>
    <comment ref="M12" authorId="0" shapeId="0" xr:uid="{19071730-1B8D-485D-9D03-FBE93D11FF7A}">
      <text>
        <r>
          <rPr>
            <b/>
            <sz val="9"/>
            <color indexed="81"/>
            <rFont val="Tahoma"/>
            <family val="2"/>
          </rPr>
          <t>Patrick Sandefur:</t>
        </r>
        <r>
          <rPr>
            <sz val="9"/>
            <color indexed="81"/>
            <rFont val="Tahoma"/>
            <family val="2"/>
          </rPr>
          <t xml:space="preserve">
January New Year.
January is needed for closing out the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s.</author>
  </authors>
  <commentList>
    <comment ref="M16" authorId="0" shapeId="0" xr:uid="{00000000-0006-0000-0700-000001000000}">
      <text>
        <r>
          <rPr>
            <b/>
            <sz val="8"/>
            <color indexed="10"/>
            <rFont val="Tahoma"/>
            <family val="2"/>
          </rPr>
          <t>patrick s.:</t>
        </r>
        <r>
          <rPr>
            <sz val="8"/>
            <color indexed="10"/>
            <rFont val="Tahoma"/>
            <family val="2"/>
          </rPr>
          <t xml:space="preserve">
SPECIAL FORMULAS, DO NOT COPY OVER!</t>
        </r>
      </text>
    </comment>
    <comment ref="M17" authorId="0" shapeId="0" xr:uid="{00000000-0006-0000-0700-000002000000}">
      <text>
        <r>
          <rPr>
            <b/>
            <sz val="8"/>
            <color indexed="10"/>
            <rFont val="Tahoma"/>
            <family val="2"/>
          </rPr>
          <t>patrick s.:
SPECIAL FORMULAS, DO NOT COPY OVER!</t>
        </r>
      </text>
    </comment>
  </commentList>
</comments>
</file>

<file path=xl/sharedStrings.xml><?xml version="1.0" encoding="utf-8"?>
<sst xmlns="http://schemas.openxmlformats.org/spreadsheetml/2006/main" count="2093" uniqueCount="1056">
  <si>
    <t>JANUARY</t>
  </si>
  <si>
    <t>FEBRUARY</t>
  </si>
  <si>
    <t>MARCH</t>
  </si>
  <si>
    <t>APRIL</t>
  </si>
  <si>
    <t>MAY</t>
  </si>
  <si>
    <t>JUNE</t>
  </si>
  <si>
    <t>JULY</t>
  </si>
  <si>
    <t>AUGUST</t>
  </si>
  <si>
    <t>SEPTEMBER</t>
  </si>
  <si>
    <t>OCTOBER</t>
  </si>
  <si>
    <t>NOVEMBER</t>
  </si>
  <si>
    <t>DECEMBER</t>
  </si>
  <si>
    <t>TUESDAY</t>
  </si>
  <si>
    <t>ANSWER</t>
  </si>
  <si>
    <t>THURSDAY</t>
  </si>
  <si>
    <t>INFORMATION ONLY</t>
  </si>
  <si>
    <t>LEAP YEAR?  &gt;&gt;&gt;</t>
  </si>
  <si>
    <t>LEAP</t>
  </si>
  <si>
    <t>NO</t>
  </si>
  <si>
    <t>FRIDAY</t>
  </si>
  <si>
    <t>MONDAY</t>
  </si>
  <si>
    <t>SUNDAY</t>
  </si>
  <si>
    <t>WEDNESDAY</t>
  </si>
  <si>
    <t>SATURDAY</t>
  </si>
  <si>
    <t>X</t>
  </si>
  <si>
    <t>JANUARY THE 1ST IS A &gt;&gt;&gt;</t>
  </si>
  <si>
    <t>MONTH</t>
  </si>
  <si>
    <t>DAY</t>
  </si>
  <si>
    <t>YEAR</t>
  </si>
  <si>
    <t>&lt;&lt;&lt; *****</t>
  </si>
  <si>
    <t>SPECIAL FORMULAS, DO NOT COPY OVER!</t>
  </si>
  <si>
    <t>DAY31</t>
  </si>
  <si>
    <t>DAY30</t>
  </si>
  <si>
    <t>DAY28</t>
  </si>
  <si>
    <t>DAY29</t>
  </si>
  <si>
    <t>DAY14</t>
  </si>
  <si>
    <t>1OFF1</t>
  </si>
  <si>
    <t>2OFF2</t>
  </si>
  <si>
    <t>3OFF3</t>
  </si>
  <si>
    <t>1OFF2</t>
  </si>
  <si>
    <t>1OFF3</t>
  </si>
  <si>
    <t>JAN</t>
  </si>
  <si>
    <t>FEB</t>
  </si>
  <si>
    <t>MAR</t>
  </si>
  <si>
    <t>APR</t>
  </si>
  <si>
    <t>JUN</t>
  </si>
  <si>
    <t>JUL</t>
  </si>
  <si>
    <t>AUG</t>
  </si>
  <si>
    <t>SEP</t>
  </si>
  <si>
    <t>OCT</t>
  </si>
  <si>
    <t>NOV</t>
  </si>
  <si>
    <t>DEC</t>
  </si>
  <si>
    <t>2OFF1</t>
  </si>
  <si>
    <t>2OFF3</t>
  </si>
  <si>
    <t>3OFF1</t>
  </si>
  <si>
    <t>3OFF2</t>
  </si>
  <si>
    <t>4OFF1</t>
  </si>
  <si>
    <t>4OFF2</t>
  </si>
  <si>
    <t>4OFF3</t>
  </si>
  <si>
    <t>5OFF1</t>
  </si>
  <si>
    <t>5OFF2</t>
  </si>
  <si>
    <t>5OFF3</t>
  </si>
  <si>
    <t>6OFF1</t>
  </si>
  <si>
    <t>6OFF2</t>
  </si>
  <si>
    <t>6OFF3</t>
  </si>
  <si>
    <t>7OFF1</t>
  </si>
  <si>
    <t>7OFF2</t>
  </si>
  <si>
    <t>7OFF3</t>
  </si>
  <si>
    <t>8OFF1</t>
  </si>
  <si>
    <t>8OFF2</t>
  </si>
  <si>
    <t>8OFF3</t>
  </si>
  <si>
    <t>9OFF1</t>
  </si>
  <si>
    <t>9OFF2</t>
  </si>
  <si>
    <t>9OFF3</t>
  </si>
  <si>
    <t>10OFF1</t>
  </si>
  <si>
    <t>10OFF2</t>
  </si>
  <si>
    <t>10OFF3</t>
  </si>
  <si>
    <t>11OFF1</t>
  </si>
  <si>
    <t>11OFF2</t>
  </si>
  <si>
    <t>11OFF3</t>
  </si>
  <si>
    <t>12OFF1</t>
  </si>
  <si>
    <t>12OFF2</t>
  </si>
  <si>
    <t>12OFF3</t>
  </si>
  <si>
    <t>PAYDAY</t>
  </si>
  <si>
    <t>1PAYDAY1</t>
  </si>
  <si>
    <t>1PAYDAY2</t>
  </si>
  <si>
    <t>1PAYDAY3</t>
  </si>
  <si>
    <t>2PAYDAY1</t>
  </si>
  <si>
    <t>2PAYDAY2</t>
  </si>
  <si>
    <t>2PAYDAY3</t>
  </si>
  <si>
    <t>3PAYDAY1</t>
  </si>
  <si>
    <t>3PAYDAY2</t>
  </si>
  <si>
    <t>3PAYDAY3</t>
  </si>
  <si>
    <t>4PAYDAY1</t>
  </si>
  <si>
    <t>4PAYDAY2</t>
  </si>
  <si>
    <t>4PAYDAY3</t>
  </si>
  <si>
    <t>5PAYDAY1</t>
  </si>
  <si>
    <t>5PAYDAY2</t>
  </si>
  <si>
    <t>5PAYDAY3</t>
  </si>
  <si>
    <t>6PAYDAY1</t>
  </si>
  <si>
    <t>6PAYDAY2</t>
  </si>
  <si>
    <t>6PAYDAY3</t>
  </si>
  <si>
    <t>7PAYDAY1</t>
  </si>
  <si>
    <t>7PAYDAY2</t>
  </si>
  <si>
    <t>7PAYDAY3</t>
  </si>
  <si>
    <t>8PAYDAY1</t>
  </si>
  <si>
    <t>8PAYDAY2</t>
  </si>
  <si>
    <t>8PAYDAY3</t>
  </si>
  <si>
    <t>9PAYDAY1</t>
  </si>
  <si>
    <t>9PAYDAY2</t>
  </si>
  <si>
    <t>9PAYDAY3</t>
  </si>
  <si>
    <t>10PAYDAY1</t>
  </si>
  <si>
    <t>10PAYDAY2</t>
  </si>
  <si>
    <t>10PAYDAY3</t>
  </si>
  <si>
    <t>11PAYDAY1</t>
  </si>
  <si>
    <t>11PAYDAY2</t>
  </si>
  <si>
    <t>11PAYDAY3</t>
  </si>
  <si>
    <t>12PAYDAY1</t>
  </si>
  <si>
    <t>12PAYDAY2</t>
  </si>
  <si>
    <t>12PAYDAY3</t>
  </si>
  <si>
    <t>FIRST DAY OF THE YEAR</t>
  </si>
  <si>
    <t>HOLIDAY</t>
  </si>
  <si>
    <t>NYD</t>
  </si>
  <si>
    <t>MLK</t>
  </si>
  <si>
    <t>LBD</t>
  </si>
  <si>
    <t>WBD</t>
  </si>
  <si>
    <t>MD</t>
  </si>
  <si>
    <t>ID</t>
  </si>
  <si>
    <t>LD</t>
  </si>
  <si>
    <t>CD</t>
  </si>
  <si>
    <t>VD</t>
  </si>
  <si>
    <t>TD</t>
  </si>
  <si>
    <t>&lt;&lt;&lt; *****  SPECIAL FORMULAS, DO NOT COPY OVER!</t>
  </si>
  <si>
    <t>******</t>
  </si>
  <si>
    <t>1HOLIDAY1</t>
  </si>
  <si>
    <t>1HOLIDAY2</t>
  </si>
  <si>
    <t>1HOLIDAY3</t>
  </si>
  <si>
    <t>2HOLIDAY1</t>
  </si>
  <si>
    <t>2HOLIDAY2</t>
  </si>
  <si>
    <t>2HOLIDAY3</t>
  </si>
  <si>
    <t>3HOLIDAY1</t>
  </si>
  <si>
    <t>3HOLIDAY2</t>
  </si>
  <si>
    <t>3HOLIDAY3</t>
  </si>
  <si>
    <t>4HOLIDAY1</t>
  </si>
  <si>
    <t>4HOLIDAY2</t>
  </si>
  <si>
    <t>4HOLIDAY3</t>
  </si>
  <si>
    <t>5HOLIDAY1</t>
  </si>
  <si>
    <t>5HOLIDAY2</t>
  </si>
  <si>
    <t>5HOLIDAY3</t>
  </si>
  <si>
    <t>6HOLIDAY1</t>
  </si>
  <si>
    <t>6HOLIDAY2</t>
  </si>
  <si>
    <t>6HOLIDAY3</t>
  </si>
  <si>
    <t>7HOLIDAY1</t>
  </si>
  <si>
    <t>7HOLIDAY2</t>
  </si>
  <si>
    <t>7HOLIDAY3</t>
  </si>
  <si>
    <t>8HOLIDAY1</t>
  </si>
  <si>
    <t>8HOLIDAY2</t>
  </si>
  <si>
    <t>8HOLIDAY3</t>
  </si>
  <si>
    <t>9HOLIDAY1</t>
  </si>
  <si>
    <t>9HOLIDAY2</t>
  </si>
  <si>
    <t>9HOLIDAY3</t>
  </si>
  <si>
    <t>10HOLIDAY1</t>
  </si>
  <si>
    <t>10HOLIDAY2</t>
  </si>
  <si>
    <t>10HOLIDAY3</t>
  </si>
  <si>
    <t>11HOLIDAY1</t>
  </si>
  <si>
    <t>11HOLIDAY2</t>
  </si>
  <si>
    <t>11HOLIDAY3</t>
  </si>
  <si>
    <t>12HOLIDAY1</t>
  </si>
  <si>
    <t>12HOLIDAY3</t>
  </si>
  <si>
    <t>12HOLIDAY2</t>
  </si>
  <si>
    <t>NYE</t>
  </si>
  <si>
    <t>No</t>
  </si>
  <si>
    <t>Yes</t>
  </si>
  <si>
    <t>WORKSCHED</t>
  </si>
  <si>
    <t>9 - 80</t>
  </si>
  <si>
    <t>5 - 40</t>
  </si>
  <si>
    <t>4 - 10</t>
  </si>
  <si>
    <t>FIRST PAYDAY</t>
  </si>
  <si>
    <t>YES</t>
  </si>
  <si>
    <t>Your first payday for this calendar year is</t>
  </si>
  <si>
    <t>NONE</t>
  </si>
  <si>
    <t>FIRSTDAY</t>
  </si>
  <si>
    <t>DAYOFF</t>
  </si>
  <si>
    <t>OPTIONAL - VACATION SCHEDULE</t>
  </si>
  <si>
    <t>OPTIONAL - ON-CALL SCHEDULE</t>
  </si>
  <si>
    <t>START</t>
  </si>
  <si>
    <t>END</t>
  </si>
  <si>
    <t>Select your day off  from the drop-down list. Select NONE if you work M-F 5-40.  &gt;&gt;&gt;</t>
  </si>
  <si>
    <t>Select Start and End date. One day use same date for both. &gt;&gt;&gt;</t>
  </si>
  <si>
    <t>PAYDAYS</t>
  </si>
  <si>
    <t>DAY OF WEEK</t>
  </si>
  <si>
    <t>DAY#</t>
  </si>
  <si>
    <t>WEEK#</t>
  </si>
  <si>
    <t>PD WEEK#</t>
  </si>
  <si>
    <t>PAYDAY WEEK # (1 OR 2)</t>
  </si>
  <si>
    <t>DAYOFF (QUERY TAB)</t>
  </si>
  <si>
    <t>OFF PAYDAY WEEK (QUERY TAB)</t>
  </si>
  <si>
    <t>OFF WEEK # (1 OR 2)</t>
  </si>
  <si>
    <t>NON PAYDAY WEEK # (1 OR 2)</t>
  </si>
  <si>
    <t>OFF#</t>
  </si>
  <si>
    <t>1OFF4</t>
  </si>
  <si>
    <t>1OFF5</t>
  </si>
  <si>
    <t>2OFF4</t>
  </si>
  <si>
    <t>2OFF5</t>
  </si>
  <si>
    <t>3OFF4</t>
  </si>
  <si>
    <t>3OFF5</t>
  </si>
  <si>
    <t>4OFF4</t>
  </si>
  <si>
    <t>4OFF5</t>
  </si>
  <si>
    <t>5OFF4</t>
  </si>
  <si>
    <t>5OFF5</t>
  </si>
  <si>
    <t>6OFF4</t>
  </si>
  <si>
    <t>6OFF5</t>
  </si>
  <si>
    <t>7OFF4</t>
  </si>
  <si>
    <t>7OFF5</t>
  </si>
  <si>
    <t>8OFF4</t>
  </si>
  <si>
    <t>8OFF5</t>
  </si>
  <si>
    <t>9OFF4</t>
  </si>
  <si>
    <t>9OFF5</t>
  </si>
  <si>
    <t>10OFF4</t>
  </si>
  <si>
    <t>10OFF5</t>
  </si>
  <si>
    <t>11OFF4</t>
  </si>
  <si>
    <t>11OFF5</t>
  </si>
  <si>
    <t>12OFF4</t>
  </si>
  <si>
    <t>12OFF5</t>
  </si>
  <si>
    <t>I Do Not Work 9-80</t>
  </si>
  <si>
    <t>VACATION</t>
  </si>
  <si>
    <t>VAC1</t>
  </si>
  <si>
    <t>1VAC1</t>
  </si>
  <si>
    <t>1VAC2</t>
  </si>
  <si>
    <t>2VAC1</t>
  </si>
  <si>
    <t>2VAC2</t>
  </si>
  <si>
    <t>3VAC1</t>
  </si>
  <si>
    <t>3VAC2</t>
  </si>
  <si>
    <t>4VAC1</t>
  </si>
  <si>
    <t>4VAC2</t>
  </si>
  <si>
    <t>5VAC1</t>
  </si>
  <si>
    <t>5VAC2</t>
  </si>
  <si>
    <t>6VAC1</t>
  </si>
  <si>
    <t>6VAC2</t>
  </si>
  <si>
    <t>7VAC1</t>
  </si>
  <si>
    <t>7VAC2</t>
  </si>
  <si>
    <t>8VAC1</t>
  </si>
  <si>
    <t>8VAC2</t>
  </si>
  <si>
    <t>9VAC1</t>
  </si>
  <si>
    <t>9VAC2</t>
  </si>
  <si>
    <t>10VAC1</t>
  </si>
  <si>
    <t>10VAC2</t>
  </si>
  <si>
    <t>11VAC1</t>
  </si>
  <si>
    <t>11VAC2</t>
  </si>
  <si>
    <t>12VAC1</t>
  </si>
  <si>
    <t>12VAC2</t>
  </si>
  <si>
    <t>1VAC3</t>
  </si>
  <si>
    <t>2VAC3</t>
  </si>
  <si>
    <t>3VAC3</t>
  </si>
  <si>
    <t>4VAC3</t>
  </si>
  <si>
    <t>5VAC3</t>
  </si>
  <si>
    <t>6VAC3</t>
  </si>
  <si>
    <t>7VAC3</t>
  </si>
  <si>
    <t>8VAC3</t>
  </si>
  <si>
    <t>9VAC3</t>
  </si>
  <si>
    <t>10VAC3</t>
  </si>
  <si>
    <t>11VAC3</t>
  </si>
  <si>
    <t>12VAC3</t>
  </si>
  <si>
    <t>1VAC4</t>
  </si>
  <si>
    <t>2VAC4</t>
  </si>
  <si>
    <t>3VAC4</t>
  </si>
  <si>
    <t>4VAC4</t>
  </si>
  <si>
    <t>5VAC4</t>
  </si>
  <si>
    <t>6VAC4</t>
  </si>
  <si>
    <t>7VAC4</t>
  </si>
  <si>
    <t>8VAC4</t>
  </si>
  <si>
    <t>9VAC4</t>
  </si>
  <si>
    <t>10VAC4</t>
  </si>
  <si>
    <t>11VAC4</t>
  </si>
  <si>
    <t>12VAC4</t>
  </si>
  <si>
    <t>1VAC5</t>
  </si>
  <si>
    <t>2VAC5</t>
  </si>
  <si>
    <t>3VAC5</t>
  </si>
  <si>
    <t>4VAC5</t>
  </si>
  <si>
    <t>5VAC5</t>
  </si>
  <si>
    <t>6VAC5</t>
  </si>
  <si>
    <t>7VAC5</t>
  </si>
  <si>
    <t>8VAC5</t>
  </si>
  <si>
    <t>9VAC5</t>
  </si>
  <si>
    <t>10VAC5</t>
  </si>
  <si>
    <t>11VAC5</t>
  </si>
  <si>
    <t>12VAC5</t>
  </si>
  <si>
    <t>1VAC6</t>
  </si>
  <si>
    <t>2VAC6</t>
  </si>
  <si>
    <t>3VAC6</t>
  </si>
  <si>
    <t>4VAC6</t>
  </si>
  <si>
    <t>5VAC6</t>
  </si>
  <si>
    <t>6VAC6</t>
  </si>
  <si>
    <t>7VAC6</t>
  </si>
  <si>
    <t>8VAC6</t>
  </si>
  <si>
    <t>9VAC6</t>
  </si>
  <si>
    <t>10VAC6</t>
  </si>
  <si>
    <t>11VAC6</t>
  </si>
  <si>
    <t>12VAC6</t>
  </si>
  <si>
    <t>1VAC7</t>
  </si>
  <si>
    <t>2VAC7</t>
  </si>
  <si>
    <t>3VAC7</t>
  </si>
  <si>
    <t>4VAC7</t>
  </si>
  <si>
    <t>5VAC7</t>
  </si>
  <si>
    <t>6VAC7</t>
  </si>
  <si>
    <t>7VAC7</t>
  </si>
  <si>
    <t>8VAC7</t>
  </si>
  <si>
    <t>9VAC7</t>
  </si>
  <si>
    <t>10VAC7</t>
  </si>
  <si>
    <t>11VAC7</t>
  </si>
  <si>
    <t>12VAC7</t>
  </si>
  <si>
    <t>1VAC8</t>
  </si>
  <si>
    <t>2VAC8</t>
  </si>
  <si>
    <t>3VAC8</t>
  </si>
  <si>
    <t>4VAC8</t>
  </si>
  <si>
    <t>5VAC8</t>
  </si>
  <si>
    <t>6VAC8</t>
  </si>
  <si>
    <t>7VAC8</t>
  </si>
  <si>
    <t>8VAC8</t>
  </si>
  <si>
    <t>9VAC8</t>
  </si>
  <si>
    <t>10VAC8</t>
  </si>
  <si>
    <t>11VAC8</t>
  </si>
  <si>
    <t>12VAC8</t>
  </si>
  <si>
    <t>1VAC9</t>
  </si>
  <si>
    <t>2VAC9</t>
  </si>
  <si>
    <t>3VAC9</t>
  </si>
  <si>
    <t>4VAC9</t>
  </si>
  <si>
    <t>5VAC9</t>
  </si>
  <si>
    <t>6VAC9</t>
  </si>
  <si>
    <t>7VAC9</t>
  </si>
  <si>
    <t>8VAC9</t>
  </si>
  <si>
    <t>9VAC9</t>
  </si>
  <si>
    <t>10VAC9</t>
  </si>
  <si>
    <t>11VAC9</t>
  </si>
  <si>
    <t>12VAC9</t>
  </si>
  <si>
    <t>1VAC10</t>
  </si>
  <si>
    <t>2VAC10</t>
  </si>
  <si>
    <t>3VAC10</t>
  </si>
  <si>
    <t>4VAC10</t>
  </si>
  <si>
    <t>5VAC10</t>
  </si>
  <si>
    <t>6VAC10</t>
  </si>
  <si>
    <t>7VAC10</t>
  </si>
  <si>
    <t>8VAC10</t>
  </si>
  <si>
    <t>9VAC10</t>
  </si>
  <si>
    <t>10VAC10</t>
  </si>
  <si>
    <t>11VAC10</t>
  </si>
  <si>
    <t>12VAC10</t>
  </si>
  <si>
    <t>1VAC11</t>
  </si>
  <si>
    <t>2VAC11</t>
  </si>
  <si>
    <t>3VAC11</t>
  </si>
  <si>
    <t>4VAC11</t>
  </si>
  <si>
    <t>5VAC11</t>
  </si>
  <si>
    <t>6VAC11</t>
  </si>
  <si>
    <t>7VAC11</t>
  </si>
  <si>
    <t>8VAC11</t>
  </si>
  <si>
    <t>9VAC11</t>
  </si>
  <si>
    <t>10VAC11</t>
  </si>
  <si>
    <t>11VAC11</t>
  </si>
  <si>
    <t>12VAC11</t>
  </si>
  <si>
    <t>1VAC12</t>
  </si>
  <si>
    <t>2VAC12</t>
  </si>
  <si>
    <t>3VAC12</t>
  </si>
  <si>
    <t>4VAC12</t>
  </si>
  <si>
    <t>5VAC12</t>
  </si>
  <si>
    <t>6VAC12</t>
  </si>
  <si>
    <t>7VAC12</t>
  </si>
  <si>
    <t>8VAC12</t>
  </si>
  <si>
    <t>9VAC12</t>
  </si>
  <si>
    <t>10VAC12</t>
  </si>
  <si>
    <t>11VAC12</t>
  </si>
  <si>
    <t>12VAC12</t>
  </si>
  <si>
    <t>1VAC13</t>
  </si>
  <si>
    <t>2VAC13</t>
  </si>
  <si>
    <t>3VAC13</t>
  </si>
  <si>
    <t>4VAC13</t>
  </si>
  <si>
    <t>5VAC13</t>
  </si>
  <si>
    <t>6VAC13</t>
  </si>
  <si>
    <t>7VAC13</t>
  </si>
  <si>
    <t>8VAC13</t>
  </si>
  <si>
    <t>9VAC13</t>
  </si>
  <si>
    <t>10VAC13</t>
  </si>
  <si>
    <t>11VAC13</t>
  </si>
  <si>
    <t>12VAC13</t>
  </si>
  <si>
    <t>1VAC14</t>
  </si>
  <si>
    <t>2VAC14</t>
  </si>
  <si>
    <t>3VAC14</t>
  </si>
  <si>
    <t>4VAC14</t>
  </si>
  <si>
    <t>5VAC14</t>
  </si>
  <si>
    <t>6VAC14</t>
  </si>
  <si>
    <t>7VAC14</t>
  </si>
  <si>
    <t>8VAC14</t>
  </si>
  <si>
    <t>9VAC14</t>
  </si>
  <si>
    <t>10VAC14</t>
  </si>
  <si>
    <t>11VAC14</t>
  </si>
  <si>
    <t>12VAC14</t>
  </si>
  <si>
    <t>1VAC15</t>
  </si>
  <si>
    <t>2VAC15</t>
  </si>
  <si>
    <t>3VAC15</t>
  </si>
  <si>
    <t>4VAC15</t>
  </si>
  <si>
    <t>5VAC15</t>
  </si>
  <si>
    <t>6VAC15</t>
  </si>
  <si>
    <t>7VAC15</t>
  </si>
  <si>
    <t>8VAC15</t>
  </si>
  <si>
    <t>9VAC15</t>
  </si>
  <si>
    <t>10VAC15</t>
  </si>
  <si>
    <t>11VAC15</t>
  </si>
  <si>
    <t>12VAC15</t>
  </si>
  <si>
    <t>1VAC16</t>
  </si>
  <si>
    <t>2VAC16</t>
  </si>
  <si>
    <t>3VAC16</t>
  </si>
  <si>
    <t>4VAC16</t>
  </si>
  <si>
    <t>5VAC16</t>
  </si>
  <si>
    <t>6VAC16</t>
  </si>
  <si>
    <t>7VAC16</t>
  </si>
  <si>
    <t>8VAC16</t>
  </si>
  <si>
    <t>9VAC16</t>
  </si>
  <si>
    <t>10VAC16</t>
  </si>
  <si>
    <t>11VAC16</t>
  </si>
  <si>
    <t>12VAC16</t>
  </si>
  <si>
    <t>1VAC17</t>
  </si>
  <si>
    <t>2VAC17</t>
  </si>
  <si>
    <t>3VAC17</t>
  </si>
  <si>
    <t>4VAC17</t>
  </si>
  <si>
    <t>5VAC17</t>
  </si>
  <si>
    <t>6VAC17</t>
  </si>
  <si>
    <t>7VAC17</t>
  </si>
  <si>
    <t>8VAC17</t>
  </si>
  <si>
    <t>9VAC17</t>
  </si>
  <si>
    <t>10VAC17</t>
  </si>
  <si>
    <t>11VAC17</t>
  </si>
  <si>
    <t>12VAC17</t>
  </si>
  <si>
    <t>1VAC18</t>
  </si>
  <si>
    <t>2VAC18</t>
  </si>
  <si>
    <t>3VAC18</t>
  </si>
  <si>
    <t>4VAC18</t>
  </si>
  <si>
    <t>5VAC18</t>
  </si>
  <si>
    <t>6VAC18</t>
  </si>
  <si>
    <t>7VAC18</t>
  </si>
  <si>
    <t>8VAC18</t>
  </si>
  <si>
    <t>9VAC18</t>
  </si>
  <si>
    <t>10VAC18</t>
  </si>
  <si>
    <t>11VAC18</t>
  </si>
  <si>
    <t>12VAC18</t>
  </si>
  <si>
    <t>1VAC19</t>
  </si>
  <si>
    <t>2VAC19</t>
  </si>
  <si>
    <t>3VAC19</t>
  </si>
  <si>
    <t>4VAC19</t>
  </si>
  <si>
    <t>5VAC19</t>
  </si>
  <si>
    <t>6VAC19</t>
  </si>
  <si>
    <t>7VAC19</t>
  </si>
  <si>
    <t>8VAC19</t>
  </si>
  <si>
    <t>9VAC19</t>
  </si>
  <si>
    <t>10VAC19</t>
  </si>
  <si>
    <t>11VAC19</t>
  </si>
  <si>
    <t>12VAC19</t>
  </si>
  <si>
    <t>1VAC20</t>
  </si>
  <si>
    <t>2VAC20</t>
  </si>
  <si>
    <t>3VAC20</t>
  </si>
  <si>
    <t>4VAC20</t>
  </si>
  <si>
    <t>5VAC20</t>
  </si>
  <si>
    <t>6VAC20</t>
  </si>
  <si>
    <t>7VAC20</t>
  </si>
  <si>
    <t>8VAC20</t>
  </si>
  <si>
    <t>9VAC20</t>
  </si>
  <si>
    <t>10VAC20</t>
  </si>
  <si>
    <t>11VAC20</t>
  </si>
  <si>
    <t>12VAC20</t>
  </si>
  <si>
    <t>1VAC21</t>
  </si>
  <si>
    <t>2VAC21</t>
  </si>
  <si>
    <t>3VAC21</t>
  </si>
  <si>
    <t>4VAC21</t>
  </si>
  <si>
    <t>5VAC21</t>
  </si>
  <si>
    <t>6VAC21</t>
  </si>
  <si>
    <t>7VAC21</t>
  </si>
  <si>
    <t>8VAC21</t>
  </si>
  <si>
    <t>9VAC21</t>
  </si>
  <si>
    <t>10VAC21</t>
  </si>
  <si>
    <t>11VAC21</t>
  </si>
  <si>
    <t>12VAC21</t>
  </si>
  <si>
    <t>1VAC22</t>
  </si>
  <si>
    <t>2VAC22</t>
  </si>
  <si>
    <t>3VAC22</t>
  </si>
  <si>
    <t>4VAC22</t>
  </si>
  <si>
    <t>5VAC22</t>
  </si>
  <si>
    <t>6VAC22</t>
  </si>
  <si>
    <t>7VAC22</t>
  </si>
  <si>
    <t>8VAC22</t>
  </si>
  <si>
    <t>9VAC22</t>
  </si>
  <si>
    <t>10VAC22</t>
  </si>
  <si>
    <t>11VAC22</t>
  </si>
  <si>
    <t>12VAC22</t>
  </si>
  <si>
    <t>1VAC23</t>
  </si>
  <si>
    <t>2VAC23</t>
  </si>
  <si>
    <t>3VAC23</t>
  </si>
  <si>
    <t>4VAC23</t>
  </si>
  <si>
    <t>5VAC23</t>
  </si>
  <si>
    <t>6VAC23</t>
  </si>
  <si>
    <t>7VAC23</t>
  </si>
  <si>
    <t>8VAC23</t>
  </si>
  <si>
    <t>9VAC23</t>
  </si>
  <si>
    <t>10VAC23</t>
  </si>
  <si>
    <t>11VAC23</t>
  </si>
  <si>
    <t>12VAC23</t>
  </si>
  <si>
    <t>1VAC24</t>
  </si>
  <si>
    <t>2VAC24</t>
  </si>
  <si>
    <t>3VAC24</t>
  </si>
  <si>
    <t>4VAC24</t>
  </si>
  <si>
    <t>5VAC24</t>
  </si>
  <si>
    <t>6VAC24</t>
  </si>
  <si>
    <t>7VAC24</t>
  </si>
  <si>
    <t>8VAC24</t>
  </si>
  <si>
    <t>9VAC24</t>
  </si>
  <si>
    <t>10VAC24</t>
  </si>
  <si>
    <t>11VAC24</t>
  </si>
  <si>
    <t>12VAC24</t>
  </si>
  <si>
    <t>1VAC25</t>
  </si>
  <si>
    <t>2VAC25</t>
  </si>
  <si>
    <t>3VAC25</t>
  </si>
  <si>
    <t>4VAC25</t>
  </si>
  <si>
    <t>5VAC25</t>
  </si>
  <si>
    <t>6VAC25</t>
  </si>
  <si>
    <t>7VAC25</t>
  </si>
  <si>
    <t>8VAC25</t>
  </si>
  <si>
    <t>9VAC25</t>
  </si>
  <si>
    <t>10VAC25</t>
  </si>
  <si>
    <t>11VAC25</t>
  </si>
  <si>
    <t>12VAC25</t>
  </si>
  <si>
    <t>1VAC26</t>
  </si>
  <si>
    <t>2VAC26</t>
  </si>
  <si>
    <t>3VAC26</t>
  </si>
  <si>
    <t>4VAC26</t>
  </si>
  <si>
    <t>5VAC26</t>
  </si>
  <si>
    <t>6VAC26</t>
  </si>
  <si>
    <t>7VAC26</t>
  </si>
  <si>
    <t>8VAC26</t>
  </si>
  <si>
    <t>9VAC26</t>
  </si>
  <si>
    <t>10VAC26</t>
  </si>
  <si>
    <t>11VAC26</t>
  </si>
  <si>
    <t>12VAC26</t>
  </si>
  <si>
    <t>1VAC27</t>
  </si>
  <si>
    <t>2VAC27</t>
  </si>
  <si>
    <t>3VAC27</t>
  </si>
  <si>
    <t>4VAC27</t>
  </si>
  <si>
    <t>5VAC27</t>
  </si>
  <si>
    <t>6VAC27</t>
  </si>
  <si>
    <t>7VAC27</t>
  </si>
  <si>
    <t>8VAC27</t>
  </si>
  <si>
    <t>9VAC27</t>
  </si>
  <si>
    <t>10VAC27</t>
  </si>
  <si>
    <t>11VAC27</t>
  </si>
  <si>
    <t>12VAC27</t>
  </si>
  <si>
    <t>1VAC28</t>
  </si>
  <si>
    <t>2VAC28</t>
  </si>
  <si>
    <t>3VAC28</t>
  </si>
  <si>
    <t>4VAC28</t>
  </si>
  <si>
    <t>5VAC28</t>
  </si>
  <si>
    <t>6VAC28</t>
  </si>
  <si>
    <t>7VAC28</t>
  </si>
  <si>
    <t>8VAC28</t>
  </si>
  <si>
    <t>9VAC28</t>
  </si>
  <si>
    <t>10VAC28</t>
  </si>
  <si>
    <t>11VAC28</t>
  </si>
  <si>
    <t>12VAC28</t>
  </si>
  <si>
    <t>1VAC29</t>
  </si>
  <si>
    <t>2VAC29</t>
  </si>
  <si>
    <t>3VAC29</t>
  </si>
  <si>
    <t>4VAC29</t>
  </si>
  <si>
    <t>5VAC29</t>
  </si>
  <si>
    <t>6VAC29</t>
  </si>
  <si>
    <t>7VAC29</t>
  </si>
  <si>
    <t>8VAC29</t>
  </si>
  <si>
    <t>9VAC29</t>
  </si>
  <si>
    <t>10VAC29</t>
  </si>
  <si>
    <t>11VAC29</t>
  </si>
  <si>
    <t>12VAC29</t>
  </si>
  <si>
    <t>1VAC30</t>
  </si>
  <si>
    <t>2VAC30</t>
  </si>
  <si>
    <t>3VAC30</t>
  </si>
  <si>
    <t>4VAC30</t>
  </si>
  <si>
    <t>5VAC30</t>
  </si>
  <si>
    <t>6VAC30</t>
  </si>
  <si>
    <t>7VAC30</t>
  </si>
  <si>
    <t>8VAC30</t>
  </si>
  <si>
    <t>9VAC30</t>
  </si>
  <si>
    <t>10VAC30</t>
  </si>
  <si>
    <t>11VAC30</t>
  </si>
  <si>
    <t>12VAC30</t>
  </si>
  <si>
    <t>1VAC31</t>
  </si>
  <si>
    <t>2VAC31</t>
  </si>
  <si>
    <t>3VAC31</t>
  </si>
  <si>
    <t>4VAC31</t>
  </si>
  <si>
    <t>5VAC31</t>
  </si>
  <si>
    <t>6VAC31</t>
  </si>
  <si>
    <t>7VAC31</t>
  </si>
  <si>
    <t>8VAC31</t>
  </si>
  <si>
    <t>9VAC31</t>
  </si>
  <si>
    <t>10VAC31</t>
  </si>
  <si>
    <t>11VAC31</t>
  </si>
  <si>
    <t>12VAC31</t>
  </si>
  <si>
    <t>VAC2</t>
  </si>
  <si>
    <t>VAC3</t>
  </si>
  <si>
    <t>VAC4</t>
  </si>
  <si>
    <t>VAC5</t>
  </si>
  <si>
    <t>VAC6</t>
  </si>
  <si>
    <t>VAC7</t>
  </si>
  <si>
    <t>VAC8</t>
  </si>
  <si>
    <t>VAC9</t>
  </si>
  <si>
    <t>VAC10</t>
  </si>
  <si>
    <t>VAC11</t>
  </si>
  <si>
    <t>VAC12</t>
  </si>
  <si>
    <t>VAC13</t>
  </si>
  <si>
    <t>VAC14</t>
  </si>
  <si>
    <t>VAC15</t>
  </si>
  <si>
    <t>ONCALLSTAFFNUMBER</t>
  </si>
  <si>
    <t>NUM.
STAFF</t>
  </si>
  <si>
    <t>DAYS</t>
  </si>
  <si>
    <t>ONCALLDAYS</t>
  </si>
  <si>
    <t>OC1</t>
  </si>
  <si>
    <t>1OC1</t>
  </si>
  <si>
    <t>1OC2</t>
  </si>
  <si>
    <t>2OC1</t>
  </si>
  <si>
    <t>2OC2</t>
  </si>
  <si>
    <t>1OC3</t>
  </si>
  <si>
    <t>2OC3</t>
  </si>
  <si>
    <t>1OC4</t>
  </si>
  <si>
    <t>2OC4</t>
  </si>
  <si>
    <t>1OC5</t>
  </si>
  <si>
    <t>2OC5</t>
  </si>
  <si>
    <t>1OC6</t>
  </si>
  <si>
    <t>2OC6</t>
  </si>
  <si>
    <t>3OC1</t>
  </si>
  <si>
    <t>4OC1</t>
  </si>
  <si>
    <t>5OC1</t>
  </si>
  <si>
    <t>6OC1</t>
  </si>
  <si>
    <t>7OC1</t>
  </si>
  <si>
    <t>8OC1</t>
  </si>
  <si>
    <t>9OC1</t>
  </si>
  <si>
    <t>10OC1</t>
  </si>
  <si>
    <t>11OC1</t>
  </si>
  <si>
    <t>12OC1</t>
  </si>
  <si>
    <t>3OC2</t>
  </si>
  <si>
    <t>4OC2</t>
  </si>
  <si>
    <t>5OC2</t>
  </si>
  <si>
    <t>6OC2</t>
  </si>
  <si>
    <t>7OC2</t>
  </si>
  <si>
    <t>8OC2</t>
  </si>
  <si>
    <t>9OC2</t>
  </si>
  <si>
    <t>10OC2</t>
  </si>
  <si>
    <t>11OC2</t>
  </si>
  <si>
    <t>12OC2</t>
  </si>
  <si>
    <t>3OC3</t>
  </si>
  <si>
    <t>4OC3</t>
  </si>
  <si>
    <t>5OC3</t>
  </si>
  <si>
    <t>6OC3</t>
  </si>
  <si>
    <t>7OC3</t>
  </si>
  <si>
    <t>8OC3</t>
  </si>
  <si>
    <t>9OC3</t>
  </si>
  <si>
    <t>10OC3</t>
  </si>
  <si>
    <t>11OC3</t>
  </si>
  <si>
    <t>12OC3</t>
  </si>
  <si>
    <t>3OC4</t>
  </si>
  <si>
    <t>4OC4</t>
  </si>
  <si>
    <t>5OC4</t>
  </si>
  <si>
    <t>6OC4</t>
  </si>
  <si>
    <t>7OC4</t>
  </si>
  <si>
    <t>8OC4</t>
  </si>
  <si>
    <t>9OC4</t>
  </si>
  <si>
    <t>10OC4</t>
  </si>
  <si>
    <t>11OC4</t>
  </si>
  <si>
    <t>12OC4</t>
  </si>
  <si>
    <t>3OC5</t>
  </si>
  <si>
    <t>4OC5</t>
  </si>
  <si>
    <t>5OC5</t>
  </si>
  <si>
    <t>6OC5</t>
  </si>
  <si>
    <t>7OC5</t>
  </si>
  <si>
    <t>8OC5</t>
  </si>
  <si>
    <t>9OC5</t>
  </si>
  <si>
    <t>10OC5</t>
  </si>
  <si>
    <t>11OC5</t>
  </si>
  <si>
    <t>12OC5</t>
  </si>
  <si>
    <t>3OC6</t>
  </si>
  <si>
    <t>4OC6</t>
  </si>
  <si>
    <t>5OC6</t>
  </si>
  <si>
    <t>6OC6</t>
  </si>
  <si>
    <t>7OC6</t>
  </si>
  <si>
    <t>8OC6</t>
  </si>
  <si>
    <t>9OC6</t>
  </si>
  <si>
    <t>10OC6</t>
  </si>
  <si>
    <t>11OC6</t>
  </si>
  <si>
    <t>12OC6</t>
  </si>
  <si>
    <t>1OC7</t>
  </si>
  <si>
    <t>2OC7</t>
  </si>
  <si>
    <t>3OC7</t>
  </si>
  <si>
    <t>4OC7</t>
  </si>
  <si>
    <t>5OC7</t>
  </si>
  <si>
    <t>6OC7</t>
  </si>
  <si>
    <t>7OC7</t>
  </si>
  <si>
    <t>8OC7</t>
  </si>
  <si>
    <t>9OC7</t>
  </si>
  <si>
    <t>10OC7</t>
  </si>
  <si>
    <t>11OC7</t>
  </si>
  <si>
    <t>12OC7</t>
  </si>
  <si>
    <t>1OC8</t>
  </si>
  <si>
    <t>2OC8</t>
  </si>
  <si>
    <t>3OC8</t>
  </si>
  <si>
    <t>4OC8</t>
  </si>
  <si>
    <t>5OC8</t>
  </si>
  <si>
    <t>6OC8</t>
  </si>
  <si>
    <t>7OC8</t>
  </si>
  <si>
    <t>8OC8</t>
  </si>
  <si>
    <t>9OC8</t>
  </si>
  <si>
    <t>10OC8</t>
  </si>
  <si>
    <t>11OC8</t>
  </si>
  <si>
    <t>12OC8</t>
  </si>
  <si>
    <t>1OC9</t>
  </si>
  <si>
    <t>2OC9</t>
  </si>
  <si>
    <t>3OC9</t>
  </si>
  <si>
    <t>4OC9</t>
  </si>
  <si>
    <t>5OC9</t>
  </si>
  <si>
    <t>6OC9</t>
  </si>
  <si>
    <t>7OC9</t>
  </si>
  <si>
    <t>8OC9</t>
  </si>
  <si>
    <t>9OC9</t>
  </si>
  <si>
    <t>10OC9</t>
  </si>
  <si>
    <t>11OC9</t>
  </si>
  <si>
    <t>12OC9</t>
  </si>
  <si>
    <t>1OC10</t>
  </si>
  <si>
    <t>2OC10</t>
  </si>
  <si>
    <t>3OC10</t>
  </si>
  <si>
    <t>4OC10</t>
  </si>
  <si>
    <t>5OC10</t>
  </si>
  <si>
    <t>6OC10</t>
  </si>
  <si>
    <t>7OC10</t>
  </si>
  <si>
    <t>8OC10</t>
  </si>
  <si>
    <t>9OC10</t>
  </si>
  <si>
    <t>10OC10</t>
  </si>
  <si>
    <t>11OC10</t>
  </si>
  <si>
    <t>12OC10</t>
  </si>
  <si>
    <t>1OC11</t>
  </si>
  <si>
    <t>2OC11</t>
  </si>
  <si>
    <t>3OC11</t>
  </si>
  <si>
    <t>4OC11</t>
  </si>
  <si>
    <t>5OC11</t>
  </si>
  <si>
    <t>6OC11</t>
  </si>
  <si>
    <t>7OC11</t>
  </si>
  <si>
    <t>8OC11</t>
  </si>
  <si>
    <t>9OC11</t>
  </si>
  <si>
    <t>10OC11</t>
  </si>
  <si>
    <t>11OC11</t>
  </si>
  <si>
    <t>12OC11</t>
  </si>
  <si>
    <t>1OC12</t>
  </si>
  <si>
    <t>2OC12</t>
  </si>
  <si>
    <t>3OC12</t>
  </si>
  <si>
    <t>4OC12</t>
  </si>
  <si>
    <t>5OC12</t>
  </si>
  <si>
    <t>6OC12</t>
  </si>
  <si>
    <t>7OC12</t>
  </si>
  <si>
    <t>8OC12</t>
  </si>
  <si>
    <t>9OC12</t>
  </si>
  <si>
    <t>10OC12</t>
  </si>
  <si>
    <t>11OC12</t>
  </si>
  <si>
    <t>12OC12</t>
  </si>
  <si>
    <t>1OC13</t>
  </si>
  <si>
    <t>2OC13</t>
  </si>
  <si>
    <t>3OC13</t>
  </si>
  <si>
    <t>4OC13</t>
  </si>
  <si>
    <t>5OC13</t>
  </si>
  <si>
    <t>6OC13</t>
  </si>
  <si>
    <t>7OC13</t>
  </si>
  <si>
    <t>8OC13</t>
  </si>
  <si>
    <t>9OC13</t>
  </si>
  <si>
    <t>10OC13</t>
  </si>
  <si>
    <t>11OC13</t>
  </si>
  <si>
    <t>12OC13</t>
  </si>
  <si>
    <t>1OC14</t>
  </si>
  <si>
    <t>2OC14</t>
  </si>
  <si>
    <t>3OC14</t>
  </si>
  <si>
    <t>4OC14</t>
  </si>
  <si>
    <t>5OC14</t>
  </si>
  <si>
    <t>6OC14</t>
  </si>
  <si>
    <t>7OC14</t>
  </si>
  <si>
    <t>8OC14</t>
  </si>
  <si>
    <t>9OC14</t>
  </si>
  <si>
    <t>10OC14</t>
  </si>
  <si>
    <t>11OC14</t>
  </si>
  <si>
    <t>12OC14</t>
  </si>
  <si>
    <t>1OC15</t>
  </si>
  <si>
    <t>2OC15</t>
  </si>
  <si>
    <t>3OC15</t>
  </si>
  <si>
    <t>4OC15</t>
  </si>
  <si>
    <t>5OC15</t>
  </si>
  <si>
    <t>6OC15</t>
  </si>
  <si>
    <t>7OC15</t>
  </si>
  <si>
    <t>8OC15</t>
  </si>
  <si>
    <t>9OC15</t>
  </si>
  <si>
    <t>10OC15</t>
  </si>
  <si>
    <t>11OC15</t>
  </si>
  <si>
    <t>12OC15</t>
  </si>
  <si>
    <t>1OC16</t>
  </si>
  <si>
    <t>2OC16</t>
  </si>
  <si>
    <t>3OC16</t>
  </si>
  <si>
    <t>4OC16</t>
  </si>
  <si>
    <t>5OC16</t>
  </si>
  <si>
    <t>6OC16</t>
  </si>
  <si>
    <t>7OC16</t>
  </si>
  <si>
    <t>8OC16</t>
  </si>
  <si>
    <t>9OC16</t>
  </si>
  <si>
    <t>10OC16</t>
  </si>
  <si>
    <t>11OC16</t>
  </si>
  <si>
    <t>12OC16</t>
  </si>
  <si>
    <t>1OC17</t>
  </si>
  <si>
    <t>2OC17</t>
  </si>
  <si>
    <t>3OC17</t>
  </si>
  <si>
    <t>4OC17</t>
  </si>
  <si>
    <t>5OC17</t>
  </si>
  <si>
    <t>6OC17</t>
  </si>
  <si>
    <t>7OC17</t>
  </si>
  <si>
    <t>8OC17</t>
  </si>
  <si>
    <t>9OC17</t>
  </si>
  <si>
    <t>10OC17</t>
  </si>
  <si>
    <t>11OC17</t>
  </si>
  <si>
    <t>12OC17</t>
  </si>
  <si>
    <t>1OC18</t>
  </si>
  <si>
    <t>2OC18</t>
  </si>
  <si>
    <t>3OC18</t>
  </si>
  <si>
    <t>4OC18</t>
  </si>
  <si>
    <t>5OC18</t>
  </si>
  <si>
    <t>6OC18</t>
  </si>
  <si>
    <t>7OC18</t>
  </si>
  <si>
    <t>8OC18</t>
  </si>
  <si>
    <t>9OC18</t>
  </si>
  <si>
    <t>10OC18</t>
  </si>
  <si>
    <t>11OC18</t>
  </si>
  <si>
    <t>12OC18</t>
  </si>
  <si>
    <t>1OC19</t>
  </si>
  <si>
    <t>2OC19</t>
  </si>
  <si>
    <t>3OC19</t>
  </si>
  <si>
    <t>4OC19</t>
  </si>
  <si>
    <t>5OC19</t>
  </si>
  <si>
    <t>6OC19</t>
  </si>
  <si>
    <t>7OC19</t>
  </si>
  <si>
    <t>8OC19</t>
  </si>
  <si>
    <t>9OC19</t>
  </si>
  <si>
    <t>10OC19</t>
  </si>
  <si>
    <t>11OC19</t>
  </si>
  <si>
    <t>12OC19</t>
  </si>
  <si>
    <t>1OC20</t>
  </si>
  <si>
    <t>2OC20</t>
  </si>
  <si>
    <t>3OC20</t>
  </si>
  <si>
    <t>4OC20</t>
  </si>
  <si>
    <t>5OC20</t>
  </si>
  <si>
    <t>6OC20</t>
  </si>
  <si>
    <t>7OC20</t>
  </si>
  <si>
    <t>8OC20</t>
  </si>
  <si>
    <t>9OC20</t>
  </si>
  <si>
    <t>10OC20</t>
  </si>
  <si>
    <t>11OC20</t>
  </si>
  <si>
    <t>12OC20</t>
  </si>
  <si>
    <t>1OC21</t>
  </si>
  <si>
    <t>2OC21</t>
  </si>
  <si>
    <t>3OC21</t>
  </si>
  <si>
    <t>4OC21</t>
  </si>
  <si>
    <t>5OC21</t>
  </si>
  <si>
    <t>6OC21</t>
  </si>
  <si>
    <t>7OC21</t>
  </si>
  <si>
    <t>8OC21</t>
  </si>
  <si>
    <t>9OC21</t>
  </si>
  <si>
    <t>10OC21</t>
  </si>
  <si>
    <t>11OC21</t>
  </si>
  <si>
    <t>12OC21</t>
  </si>
  <si>
    <t>1OC22</t>
  </si>
  <si>
    <t>2OC22</t>
  </si>
  <si>
    <t>3OC22</t>
  </si>
  <si>
    <t>4OC22</t>
  </si>
  <si>
    <t>5OC22</t>
  </si>
  <si>
    <t>6OC22</t>
  </si>
  <si>
    <t>7OC22</t>
  </si>
  <si>
    <t>8OC22</t>
  </si>
  <si>
    <t>9OC22</t>
  </si>
  <si>
    <t>10OC22</t>
  </si>
  <si>
    <t>11OC22</t>
  </si>
  <si>
    <t>12OC22</t>
  </si>
  <si>
    <t>1OC23</t>
  </si>
  <si>
    <t>2OC23</t>
  </si>
  <si>
    <t>3OC23</t>
  </si>
  <si>
    <t>4OC23</t>
  </si>
  <si>
    <t>5OC23</t>
  </si>
  <si>
    <t>6OC23</t>
  </si>
  <si>
    <t>7OC23</t>
  </si>
  <si>
    <t>8OC23</t>
  </si>
  <si>
    <t>9OC23</t>
  </si>
  <si>
    <t>10OC23</t>
  </si>
  <si>
    <t>11OC23</t>
  </si>
  <si>
    <t>12OC23</t>
  </si>
  <si>
    <t>1OC24</t>
  </si>
  <si>
    <t>2OC24</t>
  </si>
  <si>
    <t>3OC24</t>
  </si>
  <si>
    <t>4OC24</t>
  </si>
  <si>
    <t>5OC24</t>
  </si>
  <si>
    <t>6OC24</t>
  </si>
  <si>
    <t>7OC24</t>
  </si>
  <si>
    <t>8OC24</t>
  </si>
  <si>
    <t>9OC24</t>
  </si>
  <si>
    <t>10OC24</t>
  </si>
  <si>
    <t>11OC24</t>
  </si>
  <si>
    <t>12OC24</t>
  </si>
  <si>
    <t>1OC25</t>
  </si>
  <si>
    <t>2OC25</t>
  </si>
  <si>
    <t>3OC25</t>
  </si>
  <si>
    <t>4OC25</t>
  </si>
  <si>
    <t>5OC25</t>
  </si>
  <si>
    <t>6OC25</t>
  </si>
  <si>
    <t>7OC25</t>
  </si>
  <si>
    <t>8OC25</t>
  </si>
  <si>
    <t>9OC25</t>
  </si>
  <si>
    <t>10OC25</t>
  </si>
  <si>
    <t>11OC25</t>
  </si>
  <si>
    <t>12OC25</t>
  </si>
  <si>
    <t>1OC26</t>
  </si>
  <si>
    <t>2OC26</t>
  </si>
  <si>
    <t>3OC26</t>
  </si>
  <si>
    <t>4OC26</t>
  </si>
  <si>
    <t>5OC26</t>
  </si>
  <si>
    <t>6OC26</t>
  </si>
  <si>
    <t>7OC26</t>
  </si>
  <si>
    <t>8OC26</t>
  </si>
  <si>
    <t>9OC26</t>
  </si>
  <si>
    <t>10OC26</t>
  </si>
  <si>
    <t>11OC26</t>
  </si>
  <si>
    <t>12OC26</t>
  </si>
  <si>
    <t>1OC27</t>
  </si>
  <si>
    <t>2OC27</t>
  </si>
  <si>
    <t>3OC27</t>
  </si>
  <si>
    <t>4OC27</t>
  </si>
  <si>
    <t>5OC27</t>
  </si>
  <si>
    <t>6OC27</t>
  </si>
  <si>
    <t>7OC27</t>
  </si>
  <si>
    <t>8OC27</t>
  </si>
  <si>
    <t>9OC27</t>
  </si>
  <si>
    <t>10OC27</t>
  </si>
  <si>
    <t>11OC27</t>
  </si>
  <si>
    <t>12OC27</t>
  </si>
  <si>
    <t>1OC28</t>
  </si>
  <si>
    <t>2OC28</t>
  </si>
  <si>
    <t>3OC28</t>
  </si>
  <si>
    <t>4OC28</t>
  </si>
  <si>
    <t>5OC28</t>
  </si>
  <si>
    <t>6OC28</t>
  </si>
  <si>
    <t>7OC28</t>
  </si>
  <si>
    <t>8OC28</t>
  </si>
  <si>
    <t>9OC28</t>
  </si>
  <si>
    <t>10OC28</t>
  </si>
  <si>
    <t>11OC28</t>
  </si>
  <si>
    <t>12OC28</t>
  </si>
  <si>
    <t>1OC29</t>
  </si>
  <si>
    <t>2OC29</t>
  </si>
  <si>
    <t>3OC29</t>
  </si>
  <si>
    <t>4OC29</t>
  </si>
  <si>
    <t>5OC29</t>
  </si>
  <si>
    <t>6OC29</t>
  </si>
  <si>
    <t>7OC29</t>
  </si>
  <si>
    <t>8OC29</t>
  </si>
  <si>
    <t>9OC29</t>
  </si>
  <si>
    <t>10OC29</t>
  </si>
  <si>
    <t>11OC29</t>
  </si>
  <si>
    <t>12OC29</t>
  </si>
  <si>
    <t>1OC30</t>
  </si>
  <si>
    <t>2OC30</t>
  </si>
  <si>
    <t>3OC30</t>
  </si>
  <si>
    <t>4OC30</t>
  </si>
  <si>
    <t>5OC30</t>
  </si>
  <si>
    <t>6OC30</t>
  </si>
  <si>
    <t>7OC30</t>
  </si>
  <si>
    <t>8OC30</t>
  </si>
  <si>
    <t>9OC30</t>
  </si>
  <si>
    <t>10OC30</t>
  </si>
  <si>
    <t>11OC30</t>
  </si>
  <si>
    <t>12OC30</t>
  </si>
  <si>
    <t>1OC31</t>
  </si>
  <si>
    <t>2OC31</t>
  </si>
  <si>
    <t>3OC31</t>
  </si>
  <si>
    <t>4OC31</t>
  </si>
  <si>
    <t>5OC31</t>
  </si>
  <si>
    <t>6OC31</t>
  </si>
  <si>
    <t>7OC31</t>
  </si>
  <si>
    <t>8OC31</t>
  </si>
  <si>
    <t>9OC31</t>
  </si>
  <si>
    <t>10OC31</t>
  </si>
  <si>
    <t>11OC31</t>
  </si>
  <si>
    <t>12OC31</t>
  </si>
  <si>
    <t>ON-CALL</t>
  </si>
  <si>
    <t>OC2</t>
  </si>
  <si>
    <t>OC3</t>
  </si>
  <si>
    <t>VAC-ALL</t>
  </si>
  <si>
    <t>OC-ALL</t>
  </si>
  <si>
    <t>VACATION NOTE: You may only span one consecutive month to another on a single line. 
                             If your vacation skips a month, use a separate line.
(Example: A vacation from 3-31 to 5-4 skips April, you need to use two vacations lines, 3-31 to 4-30 and 5-1 to 5-4.)</t>
  </si>
  <si>
    <r>
      <t xml:space="preserve">Is your working 9/80 day the same week as Pay Day Wednesday? </t>
    </r>
    <r>
      <rPr>
        <b/>
        <sz val="11"/>
        <rFont val="Arial"/>
        <family val="2"/>
      </rPr>
      <t>(9-80 Schedules Only)</t>
    </r>
    <r>
      <rPr>
        <sz val="11"/>
        <rFont val="Arial"/>
        <family val="2"/>
      </rPr>
      <t xml:space="preserve">  &gt;&gt;&gt;</t>
    </r>
  </si>
  <si>
    <t>CV #:</t>
  </si>
  <si>
    <t>ARRAY-WEEKDAY_ONLY_JAN</t>
  </si>
  <si>
    <t>ARRAY-DATE_ONLY_JAN</t>
  </si>
  <si>
    <t>HOLIDAY_JAN</t>
  </si>
  <si>
    <t>CONSOLID_DATE_JAN</t>
  </si>
  <si>
    <t>CONSOLID_DAY_JAN</t>
  </si>
  <si>
    <t>DATE_JAN</t>
  </si>
  <si>
    <t>DAY_JAN</t>
  </si>
  <si>
    <t>NO_SAT_JAN</t>
  </si>
  <si>
    <t>NO_SUN_JAN</t>
  </si>
  <si>
    <t>PROPER_CASE_JAN</t>
  </si>
  <si>
    <t>Select the trip record year from the drop-down list.  &gt;&gt;&gt;</t>
  </si>
  <si>
    <t>DATE_FEB</t>
  </si>
  <si>
    <t>DAY_FEB</t>
  </si>
  <si>
    <t>NO_SAT_FEB</t>
  </si>
  <si>
    <t>NO_SUN_FEB</t>
  </si>
  <si>
    <t>PROPER_CASE_FEB</t>
  </si>
  <si>
    <t>ARRAY-WEEKDAY_ONLY_FEB</t>
  </si>
  <si>
    <t>ARRAY-DATE_ONLY_FEB</t>
  </si>
  <si>
    <t>HOLIDAY_FEB</t>
  </si>
  <si>
    <t>CONSOLID_DATE_FEB</t>
  </si>
  <si>
    <t>CONSOLID_DAY_FEB</t>
  </si>
  <si>
    <t>If Yes, Unit #:</t>
  </si>
  <si>
    <t>MORNING</t>
  </si>
  <si>
    <t>ODOMETER</t>
  </si>
  <si>
    <t>EVENING</t>
  </si>
  <si>
    <t>TOTAL MILES</t>
  </si>
  <si>
    <t>DRIVEN</t>
  </si>
  <si>
    <t># PEOPLE</t>
  </si>
  <si>
    <t>(AM ONLY)</t>
  </si>
  <si>
    <t>INITIALS</t>
  </si>
  <si>
    <t xml:space="preserve">COMMENTS </t>
  </si>
  <si>
    <t>(FUELING,  DETOURS, LOANERS, ETC.)</t>
  </si>
  <si>
    <t>UNIT #:</t>
  </si>
  <si>
    <t>ZONE:</t>
  </si>
  <si>
    <t>ORIGINATION:</t>
  </si>
  <si>
    <t>DESTINATION:</t>
  </si>
  <si>
    <t xml:space="preserve">        Date the loaner/rental was acquired:</t>
  </si>
  <si>
    <t>Date the loaner/rental was returned:</t>
  </si>
  <si>
    <t>13HOLIDAY1</t>
  </si>
  <si>
    <t>13HOLIDAY2</t>
  </si>
  <si>
    <t>13HOLIDAY3</t>
  </si>
  <si>
    <t>JANNEW</t>
  </si>
  <si>
    <t>DATE_JANNEW</t>
  </si>
  <si>
    <t>DAY_JANNEW</t>
  </si>
  <si>
    <t>NO_SAT_JANNEW</t>
  </si>
  <si>
    <t>NO_SUN_JANNEW</t>
  </si>
  <si>
    <t>PROPER_CASE_JANNEW</t>
  </si>
  <si>
    <t>ARRAY-WEEKDAY_ONLY_JANNEW</t>
  </si>
  <si>
    <t>ARRAY-DATE_ONLY_JANNEW</t>
  </si>
  <si>
    <t>HOLIDAY_JANNEW</t>
  </si>
  <si>
    <t>CONSOLID_DATE_JANNEW</t>
  </si>
  <si>
    <t>CONSOLID_DAY_JANNEW</t>
  </si>
  <si>
    <t>Mileage Log Record Year</t>
  </si>
  <si>
    <t>(Round Trip Miles Per Day)</t>
  </si>
  <si>
    <t>Registered County Vehicle Program groups are required to fully complete a Monthly Mileage Log in compliance with program guidelines whether the group is in an issued unit or loaner unit. Daily trips must be accurately recorded in the appropriate record sections. The completed log must be submitted to the HR – CSD office no later than the 5th calendar day of the month following the reporting period.</t>
  </si>
  <si>
    <t>Explain why the group was provided with a loaner/rental unit.</t>
  </si>
  <si>
    <t>Was the group provided with a loaner/rental unit this month?          YES                     NO</t>
  </si>
  <si>
    <r>
      <rPr>
        <b/>
        <sz val="10"/>
        <color theme="1"/>
        <rFont val="Calibri"/>
        <family val="2"/>
        <scheme val="minor"/>
      </rPr>
      <t xml:space="preserve">AUTHORIZED MILEAGE: 00.01 - 00 </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</si>
</sst>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sz val="14"/>
      <name val="Arial"/>
      <family val="2"/>
    </font>
    <font>
      <sz val="18"/>
      <name val="Arial"/>
      <family val="2"/>
    </font>
    <font>
      <sz val="20"/>
      <name val="Arial"/>
      <family val="2"/>
    </font>
    <font>
      <sz val="8"/>
      <name val="Arial"/>
      <family val="2"/>
    </font>
    <font>
      <sz val="12"/>
      <name val="Arial"/>
      <family val="2"/>
    </font>
    <font>
      <sz val="16"/>
      <name val="Arial"/>
      <family val="2"/>
    </font>
    <font>
      <sz val="10"/>
      <color indexed="10"/>
      <name val="Arial"/>
      <family val="2"/>
    </font>
    <font>
      <sz val="10"/>
      <color indexed="13"/>
      <name val="Arial"/>
      <family val="2"/>
    </font>
    <font>
      <sz val="11"/>
      <name val="Arial"/>
      <family val="2"/>
    </font>
    <font>
      <sz val="11"/>
      <name val="Arial"/>
      <family val="2"/>
    </font>
    <font>
      <b/>
      <sz val="10"/>
      <name val="Arial"/>
      <family val="2"/>
    </font>
    <font>
      <sz val="10"/>
      <color rgb="FFFF0000"/>
      <name val="Arial"/>
      <family val="2"/>
    </font>
    <font>
      <b/>
      <sz val="11"/>
      <name val="Arial"/>
      <family val="2"/>
    </font>
    <font>
      <b/>
      <sz val="8"/>
      <color indexed="10"/>
      <name val="Tahoma"/>
      <family val="2"/>
    </font>
    <font>
      <sz val="8"/>
      <color indexed="10"/>
      <name val="Tahoma"/>
      <family val="2"/>
    </font>
    <font>
      <b/>
      <sz val="12"/>
      <name val="Arial"/>
      <family val="2"/>
    </font>
    <font>
      <sz val="10"/>
      <color theme="1"/>
      <name val="Calibri"/>
      <family val="2"/>
      <scheme val="minor"/>
    </font>
    <font>
      <sz val="10"/>
      <color theme="1"/>
      <name val="Arial"/>
      <family val="2"/>
    </font>
    <font>
      <sz val="11"/>
      <color theme="1"/>
      <name val="Arial"/>
      <family val="2"/>
    </font>
    <font>
      <b/>
      <sz val="11"/>
      <color theme="1"/>
      <name val="Calibri"/>
      <family val="2"/>
      <scheme val="minor"/>
    </font>
    <font>
      <b/>
      <sz val="10"/>
      <color theme="1"/>
      <name val="Calibri"/>
      <family val="2"/>
      <scheme val="minor"/>
    </font>
    <font>
      <sz val="9"/>
      <color theme="1"/>
      <name val="Calibri"/>
      <family val="2"/>
      <scheme val="minor"/>
    </font>
    <font>
      <b/>
      <sz val="10"/>
      <color theme="0"/>
      <name val="Arial"/>
      <family val="2"/>
    </font>
    <font>
      <sz val="10"/>
      <color theme="0"/>
      <name val="Arial"/>
      <family val="2"/>
    </font>
    <font>
      <b/>
      <sz val="12"/>
      <color theme="0"/>
      <name val="Arial"/>
      <family val="2"/>
    </font>
    <font>
      <b/>
      <sz val="7"/>
      <color theme="1"/>
      <name val="Calibri"/>
      <family val="2"/>
      <scheme val="minor"/>
    </font>
    <font>
      <b/>
      <sz val="9"/>
      <color theme="1"/>
      <name val="Calibri"/>
      <family val="2"/>
      <scheme val="minor"/>
    </font>
    <font>
      <sz val="9"/>
      <color indexed="81"/>
      <name val="Tahoma"/>
      <family val="2"/>
    </font>
    <font>
      <b/>
      <sz val="9"/>
      <color indexed="81"/>
      <name val="Tahoma"/>
      <family val="2"/>
    </font>
    <font>
      <b/>
      <i/>
      <sz val="8"/>
      <color theme="1"/>
      <name val="Calibri"/>
      <family val="2"/>
      <scheme val="minor"/>
    </font>
  </fonts>
  <fills count="14">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theme="0"/>
        <bgColor indexed="64"/>
      </patternFill>
    </fill>
    <fill>
      <patternFill patternType="solid">
        <fgColor rgb="FFCCFFFF"/>
        <bgColor indexed="64"/>
      </patternFill>
    </fill>
    <fill>
      <patternFill patternType="solid">
        <fgColor rgb="FF92D050"/>
        <bgColor indexed="64"/>
      </patternFill>
    </fill>
    <fill>
      <patternFill patternType="solid">
        <fgColor rgb="FFF9B277"/>
        <bgColor indexed="64"/>
      </patternFill>
    </fill>
    <fill>
      <patternFill patternType="solid">
        <fgColor rgb="FFFF0000"/>
        <bgColor indexed="64"/>
      </patternFill>
    </fill>
    <fill>
      <patternFill patternType="solid">
        <fgColor theme="6"/>
        <bgColor indexed="64"/>
      </patternFill>
    </fill>
    <fill>
      <patternFill patternType="solid">
        <fgColor theme="0" tint="-0.14999847407452621"/>
        <bgColor indexed="64"/>
      </patternFill>
    </fill>
    <fill>
      <patternFill patternType="solid">
        <fgColor theme="1"/>
        <bgColor indexed="64"/>
      </patternFill>
    </fill>
    <fill>
      <patternFill patternType="solid">
        <fgColor theme="1"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top/>
      <bottom style="double">
        <color indexed="64"/>
      </bottom>
      <diagonal/>
    </border>
    <border>
      <left style="thick">
        <color indexed="64"/>
      </left>
      <right style="thin">
        <color indexed="64"/>
      </right>
      <top/>
      <bottom style="thin">
        <color indexed="64"/>
      </bottom>
      <diagonal/>
    </border>
    <border>
      <left/>
      <right/>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cellStyleXfs>
  <cellXfs count="284">
    <xf numFmtId="0" fontId="0" fillId="0" borderId="0" xfId="0"/>
    <xf numFmtId="0" fontId="0" fillId="0" borderId="0" xfId="0" applyBorder="1"/>
    <xf numFmtId="0" fontId="0" fillId="0" borderId="1" xfId="0" applyBorder="1"/>
    <xf numFmtId="0" fontId="0" fillId="0" borderId="0" xfId="0" applyAlignment="1">
      <alignment horizontal="center"/>
    </xf>
    <xf numFmtId="0" fontId="0" fillId="0" borderId="0" xfId="0" applyFill="1" applyBorder="1"/>
    <xf numFmtId="0" fontId="10" fillId="0" borderId="0" xfId="0" applyFont="1" applyFill="1" applyBorder="1"/>
    <xf numFmtId="0" fontId="0" fillId="0" borderId="0" xfId="0" applyFill="1"/>
    <xf numFmtId="1" fontId="4" fillId="4" borderId="1" xfId="0" quotePrefix="1" applyNumberFormat="1" applyFont="1" applyFill="1" applyBorder="1" applyAlignment="1" applyProtection="1">
      <alignment horizontal="center"/>
      <protection locked="0"/>
    </xf>
    <xf numFmtId="1" fontId="4" fillId="8" borderId="1" xfId="0" applyNumberFormat="1" applyFont="1" applyFill="1" applyBorder="1" applyProtection="1">
      <protection locked="0"/>
    </xf>
    <xf numFmtId="0" fontId="9" fillId="7" borderId="1" xfId="0" applyFont="1" applyFill="1" applyBorder="1" applyAlignment="1" applyProtection="1">
      <alignment horizontal="center"/>
      <protection locked="0"/>
    </xf>
    <xf numFmtId="0" fontId="2" fillId="0" borderId="0" xfId="1"/>
    <xf numFmtId="0" fontId="2" fillId="0" borderId="0" xfId="1" applyAlignment="1">
      <alignment horizontal="center"/>
    </xf>
    <xf numFmtId="0" fontId="4" fillId="8" borderId="1" xfId="0" applyFont="1" applyFill="1" applyBorder="1" applyAlignment="1" applyProtection="1">
      <alignment horizontal="center"/>
      <protection locked="0"/>
    </xf>
    <xf numFmtId="0" fontId="0" fillId="0" borderId="0" xfId="0" applyFill="1" applyAlignment="1">
      <alignment horizontal="center"/>
    </xf>
    <xf numFmtId="1" fontId="0" fillId="0" borderId="1" xfId="0" applyNumberFormat="1" applyFill="1" applyBorder="1" applyAlignment="1">
      <alignment horizontal="center"/>
    </xf>
    <xf numFmtId="1" fontId="3" fillId="0" borderId="1" xfId="0" applyNumberFormat="1" applyFont="1" applyFill="1" applyBorder="1" applyAlignment="1">
      <alignment horizontal="center"/>
    </xf>
    <xf numFmtId="0" fontId="15" fillId="0" borderId="0" xfId="0" applyFont="1" applyFill="1" applyAlignment="1">
      <alignment horizontal="center"/>
    </xf>
    <xf numFmtId="1" fontId="3" fillId="0" borderId="10" xfId="0" applyNumberFormat="1" applyFont="1" applyFill="1" applyBorder="1" applyAlignment="1">
      <alignment horizontal="center"/>
    </xf>
    <xf numFmtId="0" fontId="3" fillId="0" borderId="11" xfId="0" applyFont="1" applyFill="1" applyBorder="1" applyAlignment="1">
      <alignment horizontal="center"/>
    </xf>
    <xf numFmtId="1" fontId="3" fillId="0" borderId="12" xfId="0" applyNumberFormat="1" applyFont="1" applyFill="1" applyBorder="1" applyAlignment="1">
      <alignment horizontal="center"/>
    </xf>
    <xf numFmtId="0" fontId="3" fillId="0" borderId="13" xfId="0" applyFont="1" applyFill="1" applyBorder="1" applyAlignment="1">
      <alignment horizontal="center"/>
    </xf>
    <xf numFmtId="1" fontId="3" fillId="12" borderId="14" xfId="0" applyNumberFormat="1" applyFont="1" applyFill="1" applyBorder="1" applyAlignment="1">
      <alignment horizontal="center"/>
    </xf>
    <xf numFmtId="0" fontId="3" fillId="12" borderId="15" xfId="0" applyFont="1" applyFill="1" applyBorder="1" applyAlignment="1">
      <alignment horizontal="center"/>
    </xf>
    <xf numFmtId="0" fontId="15" fillId="0" borderId="16" xfId="0" applyFont="1" applyFill="1" applyBorder="1" applyAlignment="1">
      <alignment horizontal="center"/>
    </xf>
    <xf numFmtId="0" fontId="15" fillId="0" borderId="17" xfId="0" applyFont="1" applyFill="1" applyBorder="1" applyAlignment="1">
      <alignment horizontal="center"/>
    </xf>
    <xf numFmtId="0" fontId="22" fillId="11" borderId="4" xfId="0" applyFont="1" applyFill="1" applyBorder="1" applyAlignment="1">
      <alignment horizontal="center"/>
    </xf>
    <xf numFmtId="0" fontId="0" fillId="0" borderId="10" xfId="0" applyFill="1" applyBorder="1" applyAlignment="1">
      <alignment horizontal="center"/>
    </xf>
    <xf numFmtId="1" fontId="0" fillId="0" borderId="18" xfId="0" applyNumberFormat="1" applyFill="1" applyBorder="1" applyAlignment="1">
      <alignment horizontal="center"/>
    </xf>
    <xf numFmtId="1" fontId="3" fillId="0" borderId="18" xfId="0" applyNumberFormat="1" applyFont="1" applyFill="1" applyBorder="1" applyAlignment="1">
      <alignment horizontal="center"/>
    </xf>
    <xf numFmtId="0" fontId="22" fillId="0" borderId="11" xfId="0" applyFont="1" applyFill="1" applyBorder="1" applyAlignment="1">
      <alignment horizontal="center"/>
    </xf>
    <xf numFmtId="0" fontId="0" fillId="0" borderId="12" xfId="0" applyFill="1" applyBorder="1" applyAlignment="1">
      <alignment horizontal="center"/>
    </xf>
    <xf numFmtId="0" fontId="22" fillId="0" borderId="13" xfId="0" applyFont="1" applyFill="1" applyBorder="1" applyAlignment="1">
      <alignment horizontal="center"/>
    </xf>
    <xf numFmtId="0" fontId="15" fillId="0" borderId="19" xfId="0" applyFont="1" applyFill="1" applyBorder="1" applyAlignment="1">
      <alignment horizontal="center"/>
    </xf>
    <xf numFmtId="0" fontId="22" fillId="11" borderId="20" xfId="0" applyFont="1" applyFill="1" applyBorder="1" applyAlignment="1">
      <alignment horizontal="center"/>
    </xf>
    <xf numFmtId="0" fontId="15" fillId="11" borderId="21" xfId="0" applyFont="1" applyFill="1" applyBorder="1" applyAlignment="1">
      <alignment horizontal="center"/>
    </xf>
    <xf numFmtId="1" fontId="3" fillId="0" borderId="22" xfId="0" applyNumberFormat="1" applyFont="1" applyFill="1" applyBorder="1" applyAlignment="1">
      <alignment horizontal="center"/>
    </xf>
    <xf numFmtId="1" fontId="3" fillId="0" borderId="9" xfId="0" applyNumberFormat="1" applyFont="1" applyFill="1" applyBorder="1" applyAlignment="1">
      <alignment horizontal="center"/>
    </xf>
    <xf numFmtId="0" fontId="23" fillId="0" borderId="0" xfId="1" applyFont="1" applyFill="1" applyBorder="1"/>
    <xf numFmtId="0" fontId="2" fillId="0" borderId="0" xfId="1" applyFill="1" applyBorder="1"/>
    <xf numFmtId="0" fontId="5" fillId="0" borderId="0" xfId="0" applyFont="1" applyAlignment="1" applyProtection="1">
      <alignment horizontal="center"/>
      <protection locked="0"/>
    </xf>
    <xf numFmtId="1" fontId="0" fillId="0" borderId="0" xfId="0" applyNumberFormat="1" applyAlignment="1" applyProtection="1">
      <alignment horizontal="right"/>
      <protection locked="0"/>
    </xf>
    <xf numFmtId="0" fontId="13" fillId="0" borderId="0" xfId="0" applyFont="1" applyAlignment="1" applyProtection="1">
      <alignment horizontal="center"/>
      <protection locked="0"/>
    </xf>
    <xf numFmtId="0" fontId="14" fillId="0" borderId="0" xfId="0" applyFont="1" applyAlignment="1" applyProtection="1">
      <alignment horizontal="center"/>
      <protection locked="0"/>
    </xf>
    <xf numFmtId="1" fontId="4" fillId="0" borderId="0" xfId="0" applyNumberFormat="1" applyFont="1" applyAlignment="1" applyProtection="1">
      <alignment horizontal="right"/>
      <protection locked="0"/>
    </xf>
    <xf numFmtId="0" fontId="4" fillId="0" borderId="0" xfId="0" applyFont="1" applyAlignment="1" applyProtection="1">
      <alignment horizontal="center"/>
      <protection locked="0"/>
    </xf>
    <xf numFmtId="49" fontId="4" fillId="0" borderId="0" xfId="0" applyNumberFormat="1" applyFont="1" applyAlignment="1" applyProtection="1">
      <alignment horizontal="center"/>
      <protection locked="0"/>
    </xf>
    <xf numFmtId="0" fontId="13" fillId="0" borderId="0" xfId="0" applyNumberFormat="1" applyFont="1" applyAlignment="1" applyProtection="1">
      <alignment horizontal="center"/>
      <protection locked="0"/>
    </xf>
    <xf numFmtId="0" fontId="14" fillId="0" borderId="3"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2" xfId="0" applyFont="1" applyBorder="1" applyAlignment="1" applyProtection="1">
      <alignment horizontal="left"/>
      <protection locked="0"/>
    </xf>
    <xf numFmtId="1" fontId="4" fillId="0" borderId="1" xfId="0" applyNumberFormat="1" applyFont="1" applyBorder="1" applyAlignment="1" applyProtection="1">
      <alignment horizontal="center"/>
      <protection locked="0"/>
    </xf>
    <xf numFmtId="0" fontId="0" fillId="0" borderId="0" xfId="0" applyProtection="1">
      <protection locked="0"/>
    </xf>
    <xf numFmtId="0" fontId="4" fillId="0" borderId="0" xfId="0" applyFont="1" applyProtection="1">
      <protection locked="0"/>
    </xf>
    <xf numFmtId="0" fontId="3" fillId="0" borderId="0" xfId="0" applyFont="1" applyProtection="1">
      <protection locked="0"/>
    </xf>
    <xf numFmtId="0" fontId="5" fillId="7" borderId="1" xfId="0" applyFont="1" applyFill="1" applyBorder="1" applyAlignment="1" applyProtection="1">
      <alignment horizontal="center"/>
      <protection locked="0"/>
    </xf>
    <xf numFmtId="0" fontId="4" fillId="0" borderId="1" xfId="0" applyFont="1" applyBorder="1" applyProtection="1">
      <protection locked="0"/>
    </xf>
    <xf numFmtId="0" fontId="9" fillId="0" borderId="1" xfId="0" applyFont="1" applyBorder="1" applyAlignment="1" applyProtection="1">
      <alignment horizontal="center"/>
      <protection locked="0"/>
    </xf>
    <xf numFmtId="0" fontId="0" fillId="0" borderId="0" xfId="0" applyAlignment="1" applyProtection="1">
      <alignment horizontal="center"/>
      <protection locked="0"/>
    </xf>
    <xf numFmtId="0" fontId="5" fillId="8" borderId="1" xfId="0" applyFont="1" applyFill="1" applyBorder="1" applyAlignment="1" applyProtection="1">
      <alignment horizontal="center"/>
      <protection locked="0"/>
    </xf>
    <xf numFmtId="0" fontId="20" fillId="8" borderId="1" xfId="0" applyFont="1" applyFill="1" applyBorder="1" applyAlignment="1" applyProtection="1">
      <alignment horizontal="center"/>
      <protection locked="0"/>
    </xf>
    <xf numFmtId="0" fontId="4" fillId="0" borderId="1" xfId="0" applyFont="1" applyFill="1" applyBorder="1" applyProtection="1">
      <protection locked="0"/>
    </xf>
    <xf numFmtId="49" fontId="4" fillId="0" borderId="0" xfId="0" applyNumberFormat="1" applyFont="1" applyProtection="1">
      <protection locked="0"/>
    </xf>
    <xf numFmtId="0" fontId="5" fillId="0" borderId="1"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3" fillId="0" borderId="1" xfId="0" applyFont="1" applyBorder="1" applyProtection="1">
      <protection locked="0"/>
    </xf>
    <xf numFmtId="0" fontId="3" fillId="0" borderId="3" xfId="0" applyFont="1" applyBorder="1" applyProtection="1">
      <protection locked="0"/>
    </xf>
    <xf numFmtId="0" fontId="4" fillId="9" borderId="3" xfId="0" applyFont="1" applyFill="1" applyBorder="1" applyAlignment="1" applyProtection="1">
      <alignment horizontal="center"/>
      <protection locked="0"/>
    </xf>
    <xf numFmtId="0" fontId="3" fillId="0" borderId="5" xfId="0" applyFont="1" applyBorder="1" applyProtection="1">
      <protection locked="0"/>
    </xf>
    <xf numFmtId="0" fontId="4" fillId="9" borderId="5" xfId="0" applyFont="1" applyFill="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1" fillId="0" borderId="0" xfId="1" applyFont="1"/>
    <xf numFmtId="1" fontId="26" fillId="10" borderId="7" xfId="1" applyNumberFormat="1" applyFont="1" applyFill="1" applyBorder="1" applyAlignment="1">
      <alignment horizontal="center" vertical="center"/>
    </xf>
    <xf numFmtId="0" fontId="26" fillId="10" borderId="1" xfId="1" applyFont="1" applyFill="1" applyBorder="1" applyAlignment="1">
      <alignment horizontal="center" vertical="center"/>
    </xf>
    <xf numFmtId="0" fontId="26" fillId="10" borderId="9" xfId="1" applyFont="1" applyFill="1" applyBorder="1" applyAlignment="1">
      <alignment horizontal="center" vertical="center"/>
    </xf>
    <xf numFmtId="1" fontId="26" fillId="0" borderId="7" xfId="1" applyNumberFormat="1" applyFont="1" applyBorder="1" applyAlignment="1">
      <alignment horizontal="center" vertical="center"/>
    </xf>
    <xf numFmtId="0" fontId="26" fillId="0" borderId="1" xfId="1" applyFont="1" applyFill="1" applyBorder="1" applyAlignment="1">
      <alignment horizontal="center" vertical="center"/>
    </xf>
    <xf numFmtId="0" fontId="26" fillId="0" borderId="9" xfId="1" applyFont="1" applyBorder="1" applyAlignment="1">
      <alignment horizontal="center" vertical="center"/>
    </xf>
    <xf numFmtId="1" fontId="26" fillId="10" borderId="23" xfId="1" applyNumberFormat="1" applyFont="1" applyFill="1" applyBorder="1" applyAlignment="1">
      <alignment horizontal="center" vertical="center"/>
    </xf>
    <xf numFmtId="0" fontId="15" fillId="0" borderId="26" xfId="0" applyFont="1" applyFill="1" applyBorder="1" applyAlignment="1">
      <alignment horizontal="center"/>
    </xf>
    <xf numFmtId="0" fontId="22" fillId="11" borderId="5" xfId="0" applyFont="1" applyFill="1" applyBorder="1" applyAlignment="1">
      <alignment horizontal="center"/>
    </xf>
    <xf numFmtId="1" fontId="3" fillId="0" borderId="25" xfId="0" applyNumberFormat="1" applyFont="1" applyFill="1" applyBorder="1" applyAlignment="1">
      <alignment horizontal="center"/>
    </xf>
    <xf numFmtId="0" fontId="3" fillId="0" borderId="27" xfId="0" applyFont="1" applyFill="1" applyBorder="1" applyAlignment="1">
      <alignment horizontal="center"/>
    </xf>
    <xf numFmtId="1" fontId="3" fillId="0" borderId="0" xfId="0" applyNumberFormat="1" applyFont="1" applyFill="1" applyBorder="1" applyAlignment="1">
      <alignment horizontal="center"/>
    </xf>
    <xf numFmtId="0" fontId="22" fillId="11" borderId="0" xfId="0" applyFont="1" applyFill="1" applyBorder="1" applyAlignment="1">
      <alignment horizontal="center"/>
    </xf>
    <xf numFmtId="0" fontId="3" fillId="0" borderId="12" xfId="0" applyFont="1" applyFill="1" applyBorder="1" applyAlignment="1">
      <alignment horizontal="center"/>
    </xf>
    <xf numFmtId="0" fontId="15" fillId="0" borderId="28" xfId="0" applyFont="1" applyFill="1" applyBorder="1" applyAlignment="1">
      <alignment horizontal="center"/>
    </xf>
    <xf numFmtId="0" fontId="15" fillId="0" borderId="29" xfId="0" applyFont="1" applyFill="1" applyBorder="1" applyAlignment="1">
      <alignment horizontal="center"/>
    </xf>
    <xf numFmtId="0" fontId="15" fillId="0" borderId="30" xfId="0" applyFont="1" applyFill="1" applyBorder="1" applyAlignment="1">
      <alignment horizontal="center"/>
    </xf>
    <xf numFmtId="0" fontId="22" fillId="0" borderId="1" xfId="0" applyFont="1" applyFill="1" applyBorder="1" applyAlignment="1">
      <alignment horizontal="center"/>
    </xf>
    <xf numFmtId="0" fontId="3" fillId="0" borderId="10" xfId="0" applyFont="1" applyFill="1" applyBorder="1" applyAlignment="1">
      <alignment horizontal="center"/>
    </xf>
    <xf numFmtId="0" fontId="0" fillId="0" borderId="18" xfId="0" applyBorder="1"/>
    <xf numFmtId="0" fontId="22" fillId="0" borderId="18" xfId="0" applyFont="1" applyFill="1" applyBorder="1" applyAlignment="1">
      <alignment horizontal="center"/>
    </xf>
    <xf numFmtId="0" fontId="22" fillId="11" borderId="31" xfId="0" applyFont="1" applyFill="1" applyBorder="1" applyAlignment="1">
      <alignment horizontal="center"/>
    </xf>
    <xf numFmtId="1" fontId="3" fillId="0" borderId="31" xfId="0" applyNumberFormat="1" applyFont="1" applyFill="1" applyBorder="1" applyAlignment="1">
      <alignment horizontal="center"/>
    </xf>
    <xf numFmtId="0" fontId="3" fillId="0" borderId="32" xfId="0" applyFont="1" applyFill="1" applyBorder="1" applyAlignment="1">
      <alignment horizontal="center"/>
    </xf>
    <xf numFmtId="0" fontId="3" fillId="0" borderId="15" xfId="0" applyFont="1" applyFill="1" applyBorder="1" applyAlignment="1">
      <alignment horizontal="center"/>
    </xf>
    <xf numFmtId="0" fontId="0" fillId="0" borderId="31" xfId="0" applyBorder="1"/>
    <xf numFmtId="0" fontId="0" fillId="0" borderId="0" xfId="0" applyProtection="1"/>
    <xf numFmtId="0" fontId="0" fillId="0" borderId="0" xfId="0" applyNumberFormat="1" applyFill="1" applyProtection="1"/>
    <xf numFmtId="0" fontId="0" fillId="0" borderId="0" xfId="0" applyNumberFormat="1" applyProtection="1"/>
    <xf numFmtId="1" fontId="0" fillId="0" borderId="0" xfId="0" applyNumberFormat="1" applyProtection="1"/>
    <xf numFmtId="0" fontId="3" fillId="0" borderId="0" xfId="0" applyFont="1" applyProtection="1"/>
    <xf numFmtId="0" fontId="0" fillId="0" borderId="0" xfId="0" applyNumberFormat="1" applyBorder="1" applyProtection="1"/>
    <xf numFmtId="0" fontId="0" fillId="0" borderId="0" xfId="0" applyNumberFormat="1" applyAlignment="1" applyProtection="1">
      <alignment horizontal="left"/>
    </xf>
    <xf numFmtId="0" fontId="0" fillId="0" borderId="0" xfId="0" applyNumberFormat="1" applyAlignment="1" applyProtection="1">
      <alignment horizontal="center"/>
    </xf>
    <xf numFmtId="0" fontId="0" fillId="0" borderId="0" xfId="0" applyAlignment="1" applyProtection="1">
      <alignment horizontal="left"/>
    </xf>
    <xf numFmtId="1" fontId="0" fillId="0" borderId="0" xfId="0" applyNumberFormat="1" applyBorder="1" applyProtection="1"/>
    <xf numFmtId="1" fontId="0" fillId="0" borderId="0" xfId="0" applyNumberFormat="1" applyFill="1" applyProtection="1"/>
    <xf numFmtId="1" fontId="12" fillId="3" borderId="0" xfId="0" applyNumberFormat="1" applyFont="1" applyFill="1" applyProtection="1"/>
    <xf numFmtId="0" fontId="12" fillId="3" borderId="0" xfId="0" applyFont="1" applyFill="1" applyProtection="1"/>
    <xf numFmtId="0" fontId="0" fillId="3" borderId="0" xfId="0" applyFill="1" applyProtection="1"/>
    <xf numFmtId="1" fontId="12" fillId="0" borderId="0" xfId="0" applyNumberFormat="1" applyFont="1" applyFill="1" applyProtection="1"/>
    <xf numFmtId="0" fontId="0" fillId="0" borderId="0" xfId="0" applyFill="1" applyProtection="1"/>
    <xf numFmtId="0" fontId="12" fillId="0" borderId="0" xfId="0" applyFont="1" applyFill="1" applyProtection="1"/>
    <xf numFmtId="16" fontId="3" fillId="0" borderId="0" xfId="0" quotePrefix="1" applyNumberFormat="1" applyFont="1" applyBorder="1" applyAlignment="1" applyProtection="1">
      <alignment horizontal="center"/>
    </xf>
    <xf numFmtId="0" fontId="0" fillId="0" borderId="0" xfId="0" applyBorder="1" applyProtection="1"/>
    <xf numFmtId="0" fontId="3" fillId="0" borderId="0" xfId="0" applyNumberFormat="1" applyFont="1" applyProtection="1"/>
    <xf numFmtId="0" fontId="0" fillId="0" borderId="0" xfId="0" applyNumberFormat="1" applyFont="1" applyProtection="1"/>
    <xf numFmtId="0" fontId="15" fillId="0" borderId="0" xfId="0" applyFont="1" applyProtection="1"/>
    <xf numFmtId="49" fontId="0" fillId="0" borderId="0" xfId="0" applyNumberFormat="1" applyFont="1" applyAlignment="1" applyProtection="1">
      <alignment horizontal="center"/>
    </xf>
    <xf numFmtId="0" fontId="16" fillId="6" borderId="0" xfId="0" applyNumberFormat="1" applyFont="1" applyFill="1" applyProtection="1"/>
    <xf numFmtId="1" fontId="16" fillId="6" borderId="0" xfId="0" applyNumberFormat="1" applyFont="1" applyFill="1" applyProtection="1"/>
    <xf numFmtId="1" fontId="11" fillId="0" borderId="0" xfId="0" applyNumberFormat="1" applyFont="1" applyProtection="1"/>
    <xf numFmtId="0" fontId="16" fillId="6" borderId="0" xfId="0" applyFont="1" applyFill="1" applyProtection="1"/>
    <xf numFmtId="0" fontId="16" fillId="0" borderId="0" xfId="0" applyFont="1" applyFill="1" applyProtection="1"/>
    <xf numFmtId="0" fontId="9" fillId="0" borderId="1" xfId="0" applyFont="1" applyFill="1" applyBorder="1" applyAlignment="1" applyProtection="1">
      <alignment horizontal="center"/>
      <protection locked="0"/>
    </xf>
    <xf numFmtId="0" fontId="10" fillId="5" borderId="1" xfId="0" applyFont="1" applyFill="1" applyBorder="1" applyAlignment="1" applyProtection="1">
      <alignment horizontal="center"/>
      <protection locked="0"/>
    </xf>
    <xf numFmtId="0" fontId="27" fillId="0" borderId="0" xfId="0" applyFont="1" applyAlignment="1" applyProtection="1">
      <alignment horizontal="center"/>
    </xf>
    <xf numFmtId="0" fontId="28" fillId="0" borderId="0" xfId="0" applyFont="1" applyProtection="1"/>
    <xf numFmtId="16" fontId="28" fillId="0" borderId="0" xfId="0" applyNumberFormat="1" applyFont="1" applyBorder="1" applyAlignment="1" applyProtection="1">
      <alignment horizontal="center"/>
    </xf>
    <xf numFmtId="16" fontId="28" fillId="0" borderId="0" xfId="0" quotePrefix="1" applyNumberFormat="1" applyFont="1" applyBorder="1" applyAlignment="1" applyProtection="1">
      <alignment horizontal="center"/>
    </xf>
    <xf numFmtId="0" fontId="28" fillId="0" borderId="1" xfId="0" applyFont="1" applyBorder="1" applyProtection="1"/>
    <xf numFmtId="49" fontId="28" fillId="0" borderId="0" xfId="0" applyNumberFormat="1" applyFont="1" applyAlignment="1" applyProtection="1">
      <alignment horizontal="center"/>
    </xf>
    <xf numFmtId="1" fontId="28" fillId="0" borderId="0" xfId="0" applyNumberFormat="1" applyFont="1" applyBorder="1" applyProtection="1"/>
    <xf numFmtId="1" fontId="28" fillId="0" borderId="0" xfId="0" applyNumberFormat="1" applyFont="1" applyProtection="1"/>
    <xf numFmtId="0" fontId="28" fillId="0" borderId="0" xfId="0" applyNumberFormat="1" applyFont="1" applyProtection="1"/>
    <xf numFmtId="0" fontId="28" fillId="0" borderId="0" xfId="0" applyNumberFormat="1" applyFont="1" applyFill="1" applyProtection="1"/>
    <xf numFmtId="0" fontId="28" fillId="6" borderId="0" xfId="0" applyNumberFormat="1" applyFont="1" applyFill="1" applyProtection="1"/>
    <xf numFmtId="0" fontId="28" fillId="0" borderId="0" xfId="0" applyNumberFormat="1" applyFont="1" applyAlignment="1" applyProtection="1">
      <alignment horizontal="center"/>
    </xf>
    <xf numFmtId="1" fontId="28" fillId="0" borderId="1" xfId="0" applyNumberFormat="1" applyFont="1" applyBorder="1" applyProtection="1"/>
    <xf numFmtId="0" fontId="28" fillId="0" borderId="1" xfId="0" applyNumberFormat="1" applyFont="1" applyBorder="1" applyAlignment="1" applyProtection="1">
      <alignment horizontal="center"/>
    </xf>
    <xf numFmtId="0" fontId="28" fillId="0" borderId="1" xfId="0" applyFont="1" applyBorder="1" applyAlignment="1" applyProtection="1">
      <alignment horizontal="center"/>
    </xf>
    <xf numFmtId="0" fontId="27" fillId="0" borderId="0" xfId="0" applyFont="1" applyProtection="1"/>
    <xf numFmtId="1" fontId="28" fillId="0" borderId="0" xfId="0" applyNumberFormat="1" applyFont="1" applyAlignment="1" applyProtection="1">
      <alignment horizontal="center"/>
    </xf>
    <xf numFmtId="0" fontId="27" fillId="0" borderId="1" xfId="0" applyFont="1" applyBorder="1" applyProtection="1"/>
    <xf numFmtId="1" fontId="28" fillId="0" borderId="1" xfId="0" applyNumberFormat="1" applyFont="1" applyBorder="1" applyAlignment="1" applyProtection="1">
      <alignment horizontal="center"/>
    </xf>
    <xf numFmtId="0" fontId="27" fillId="0" borderId="1" xfId="0" applyFont="1" applyBorder="1" applyAlignment="1" applyProtection="1">
      <alignment horizontal="left"/>
    </xf>
    <xf numFmtId="0" fontId="27" fillId="0" borderId="0" xfId="0" applyFont="1" applyFill="1" applyAlignment="1">
      <alignment horizontal="center"/>
    </xf>
    <xf numFmtId="0" fontId="28" fillId="0" borderId="0" xfId="0" applyFont="1" applyFill="1" applyAlignment="1">
      <alignment horizontal="center"/>
    </xf>
    <xf numFmtId="0" fontId="27" fillId="0" borderId="0" xfId="0" applyFont="1" applyFill="1"/>
    <xf numFmtId="0" fontId="28" fillId="0" borderId="0" xfId="0" applyFont="1" applyFill="1"/>
    <xf numFmtId="0" fontId="21" fillId="0" borderId="0" xfId="1" applyFont="1" applyFill="1" applyBorder="1" applyAlignment="1">
      <alignment horizontal="center"/>
    </xf>
    <xf numFmtId="0" fontId="21" fillId="0" borderId="0" xfId="1" applyFont="1" applyAlignment="1" applyProtection="1">
      <alignment horizontal="left" wrapText="1"/>
    </xf>
    <xf numFmtId="0" fontId="25" fillId="0" borderId="0" xfId="1" applyFont="1" applyAlignment="1" applyProtection="1">
      <alignment horizontal="left" wrapText="1"/>
    </xf>
    <xf numFmtId="0" fontId="25" fillId="0" borderId="0" xfId="1" applyFont="1" applyAlignment="1" applyProtection="1">
      <alignment horizontal="right" wrapText="1"/>
    </xf>
    <xf numFmtId="0" fontId="24" fillId="0" borderId="0" xfId="1" applyFont="1" applyAlignment="1">
      <alignment horizontal="left"/>
    </xf>
    <xf numFmtId="0" fontId="2" fillId="0" borderId="0" xfId="1" applyFill="1" applyBorder="1" applyAlignment="1">
      <alignment horizontal="center"/>
    </xf>
    <xf numFmtId="0" fontId="21" fillId="0" borderId="0" xfId="1" applyFont="1" applyAlignment="1" applyProtection="1">
      <alignment horizontal="left" wrapText="1"/>
      <protection locked="0"/>
    </xf>
    <xf numFmtId="0" fontId="21" fillId="0" borderId="0" xfId="1" applyFont="1" applyFill="1" applyBorder="1" applyAlignment="1">
      <alignment horizontal="center"/>
    </xf>
    <xf numFmtId="0" fontId="31" fillId="0" borderId="0" xfId="1" applyFont="1" applyFill="1" applyBorder="1" applyAlignment="1">
      <alignment horizontal="left" vertical="center"/>
    </xf>
    <xf numFmtId="0" fontId="26" fillId="0" borderId="0" xfId="1" applyFont="1" applyFill="1" applyBorder="1" applyAlignment="1" applyProtection="1">
      <alignment horizontal="center" vertical="center"/>
      <protection locked="0"/>
    </xf>
    <xf numFmtId="0" fontId="31" fillId="0" borderId="0" xfId="1" applyFont="1" applyFill="1" applyBorder="1" applyAlignment="1">
      <alignment vertical="center"/>
    </xf>
    <xf numFmtId="0" fontId="26" fillId="0" borderId="0" xfId="1" applyFont="1" applyFill="1" applyBorder="1" applyAlignment="1">
      <alignment horizontal="center" vertical="center"/>
    </xf>
    <xf numFmtId="0" fontId="26" fillId="0" borderId="0" xfId="1" applyFont="1" applyFill="1" applyBorder="1" applyAlignment="1">
      <alignment horizontal="left" vertical="center"/>
    </xf>
    <xf numFmtId="0" fontId="26" fillId="0" borderId="5" xfId="1" applyFont="1" applyFill="1" applyBorder="1" applyAlignment="1" applyProtection="1">
      <alignment horizontal="center" vertical="center"/>
      <protection locked="0"/>
    </xf>
    <xf numFmtId="0" fontId="31" fillId="0" borderId="0" xfId="1" applyFont="1" applyFill="1" applyBorder="1" applyAlignment="1">
      <alignment horizontal="center" vertical="center"/>
    </xf>
    <xf numFmtId="0" fontId="31" fillId="0" borderId="0" xfId="1" applyFont="1" applyFill="1" applyBorder="1" applyAlignment="1">
      <alignment horizontal="right" vertical="center"/>
    </xf>
    <xf numFmtId="0" fontId="25" fillId="0" borderId="0" xfId="1" applyFont="1" applyAlignment="1" applyProtection="1">
      <alignment horizontal="right" wrapText="1"/>
    </xf>
    <xf numFmtId="0" fontId="24" fillId="0" borderId="0" xfId="1" applyFont="1" applyAlignment="1"/>
    <xf numFmtId="0" fontId="26" fillId="10" borderId="9" xfId="1" applyFont="1" applyFill="1" applyBorder="1" applyAlignment="1" applyProtection="1">
      <alignment horizontal="center" vertical="center"/>
      <protection locked="0"/>
    </xf>
    <xf numFmtId="0" fontId="0" fillId="0" borderId="1" xfId="0" applyFill="1" applyBorder="1" applyAlignment="1">
      <alignment horizontal="center"/>
    </xf>
    <xf numFmtId="0" fontId="25" fillId="0" borderId="0" xfId="1" applyFont="1" applyAlignment="1" applyProtection="1">
      <alignment horizontal="right" wrapText="1"/>
    </xf>
    <xf numFmtId="0" fontId="26" fillId="0" borderId="1" xfId="1" applyFont="1" applyFill="1" applyBorder="1" applyAlignment="1" applyProtection="1">
      <alignment horizontal="center" vertical="center"/>
      <protection locked="0"/>
    </xf>
    <xf numFmtId="0" fontId="26" fillId="10" borderId="1" xfId="1" applyFont="1" applyFill="1" applyBorder="1" applyAlignment="1" applyProtection="1">
      <alignment horizontal="center" vertical="center"/>
      <protection locked="0"/>
    </xf>
    <xf numFmtId="0" fontId="2" fillId="0" borderId="0" xfId="1" applyProtection="1"/>
    <xf numFmtId="0" fontId="24" fillId="0" borderId="0" xfId="1" applyFont="1" applyAlignment="1" applyProtection="1"/>
    <xf numFmtId="0" fontId="30" fillId="0" borderId="0" xfId="1" applyFont="1" applyAlignment="1" applyProtection="1"/>
    <xf numFmtId="0" fontId="24" fillId="0" borderId="0" xfId="1" applyFont="1" applyAlignment="1" applyProtection="1">
      <protection locked="0"/>
    </xf>
    <xf numFmtId="0" fontId="30" fillId="0" borderId="0" xfId="1" applyFont="1" applyAlignment="1" applyProtection="1">
      <protection locked="0"/>
    </xf>
    <xf numFmtId="0" fontId="21" fillId="0" borderId="0" xfId="1" quotePrefix="1" applyFont="1" applyAlignment="1" applyProtection="1">
      <alignment horizontal="left" wrapText="1"/>
      <protection locked="0"/>
    </xf>
    <xf numFmtId="0" fontId="31" fillId="0" borderId="0" xfId="1" applyFont="1" applyFill="1" applyBorder="1" applyAlignment="1">
      <alignment horizontal="right" vertical="center"/>
    </xf>
    <xf numFmtId="0" fontId="26" fillId="0" borderId="5" xfId="1" applyFont="1" applyFill="1" applyBorder="1" applyAlignment="1" applyProtection="1">
      <alignment horizontal="center" vertical="center"/>
      <protection locked="0"/>
    </xf>
    <xf numFmtId="0" fontId="31" fillId="0" borderId="0" xfId="1" applyFont="1" applyFill="1" applyBorder="1" applyAlignment="1">
      <alignment horizontal="left" vertical="center"/>
    </xf>
    <xf numFmtId="0" fontId="31" fillId="0" borderId="0" xfId="1" applyFont="1" applyFill="1" applyBorder="1" applyAlignment="1">
      <alignment horizontal="center" vertical="center"/>
    </xf>
    <xf numFmtId="0" fontId="25" fillId="0" borderId="24" xfId="1" applyFont="1" applyBorder="1" applyAlignment="1">
      <alignment horizontal="center" vertical="center"/>
    </xf>
    <xf numFmtId="0" fontId="25" fillId="0" borderId="0" xfId="1" applyFont="1" applyBorder="1" applyAlignment="1">
      <alignment horizontal="center" vertical="center"/>
    </xf>
    <xf numFmtId="0" fontId="25" fillId="0" borderId="0" xfId="1" applyFont="1" applyBorder="1" applyAlignment="1">
      <alignment horizontal="center" vertical="center" wrapText="1"/>
    </xf>
    <xf numFmtId="0" fontId="25" fillId="0" borderId="24" xfId="1" applyFont="1" applyBorder="1" applyAlignment="1">
      <alignment horizontal="center" vertical="center" wrapText="1"/>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2"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2" xfId="0" applyFont="1" applyBorder="1" applyAlignment="1" applyProtection="1">
      <alignment horizontal="left"/>
    </xf>
    <xf numFmtId="0" fontId="13" fillId="0" borderId="3"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13"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2" xfId="0" applyFont="1" applyBorder="1" applyAlignment="1" applyProtection="1">
      <alignment horizontal="left"/>
      <protection locked="0"/>
    </xf>
    <xf numFmtId="0" fontId="4" fillId="8" borderId="1" xfId="0" applyFont="1" applyFill="1" applyBorder="1" applyAlignment="1" applyProtection="1">
      <alignment horizontal="center"/>
      <protection locked="0"/>
    </xf>
    <xf numFmtId="0" fontId="15" fillId="0" borderId="8" xfId="0" applyFont="1" applyFill="1" applyBorder="1" applyAlignment="1" applyProtection="1">
      <alignment horizontal="left" wrapText="1"/>
      <protection locked="0"/>
    </xf>
    <xf numFmtId="0" fontId="15" fillId="0" borderId="8" xfId="0" applyFont="1" applyFill="1" applyBorder="1" applyAlignment="1" applyProtection="1">
      <alignment horizontal="left"/>
      <protection locked="0"/>
    </xf>
    <xf numFmtId="0" fontId="15" fillId="0" borderId="0" xfId="0" applyFont="1" applyFill="1" applyBorder="1" applyAlignment="1" applyProtection="1">
      <alignment horizontal="left"/>
      <protection locked="0"/>
    </xf>
    <xf numFmtId="0" fontId="5" fillId="7" borderId="1" xfId="0" applyFont="1" applyFill="1" applyBorder="1" applyAlignment="1" applyProtection="1">
      <alignment horizontal="center"/>
      <protection locked="0"/>
    </xf>
    <xf numFmtId="0" fontId="5" fillId="8" borderId="1" xfId="0" applyFont="1" applyFill="1" applyBorder="1" applyAlignment="1" applyProtection="1">
      <alignment horizontal="center"/>
      <protection locked="0"/>
    </xf>
    <xf numFmtId="0" fontId="20" fillId="8" borderId="3" xfId="0" applyFont="1" applyFill="1" applyBorder="1" applyAlignment="1" applyProtection="1">
      <alignment horizontal="center" wrapText="1"/>
      <protection locked="0"/>
    </xf>
    <xf numFmtId="0" fontId="20" fillId="8" borderId="2" xfId="0" applyFont="1" applyFill="1" applyBorder="1" applyAlignment="1" applyProtection="1">
      <alignment horizontal="center" wrapText="1"/>
      <protection locked="0"/>
    </xf>
    <xf numFmtId="49" fontId="9" fillId="2" borderId="7" xfId="0" applyNumberFormat="1" applyFont="1" applyFill="1" applyBorder="1" applyAlignment="1" applyProtection="1">
      <alignment horizontal="center"/>
      <protection locked="0"/>
    </xf>
    <xf numFmtId="49" fontId="13" fillId="2" borderId="3" xfId="0" applyNumberFormat="1" applyFont="1" applyFill="1" applyBorder="1" applyAlignment="1" applyProtection="1">
      <alignment horizontal="center"/>
      <protection locked="0"/>
    </xf>
    <xf numFmtId="49" fontId="13" fillId="2" borderId="4" xfId="0" applyNumberFormat="1" applyFont="1" applyFill="1" applyBorder="1" applyAlignment="1" applyProtection="1">
      <alignment horizontal="center"/>
      <protection locked="0"/>
    </xf>
    <xf numFmtId="49" fontId="13" fillId="2" borderId="2" xfId="0" applyNumberFormat="1" applyFont="1" applyFill="1" applyBorder="1" applyAlignment="1" applyProtection="1">
      <alignment horizontal="center"/>
      <protection locked="0"/>
    </xf>
    <xf numFmtId="0" fontId="26" fillId="10" borderId="36" xfId="1" applyFont="1" applyFill="1" applyBorder="1" applyAlignment="1" applyProtection="1">
      <alignment vertical="center" wrapText="1"/>
      <protection locked="0"/>
    </xf>
    <xf numFmtId="0" fontId="26" fillId="10" borderId="0" xfId="1" applyFont="1" applyFill="1" applyBorder="1" applyAlignment="1" applyProtection="1">
      <alignment vertical="center" wrapText="1"/>
      <protection locked="0"/>
    </xf>
    <xf numFmtId="0" fontId="26" fillId="10" borderId="37" xfId="1" applyFont="1" applyFill="1" applyBorder="1" applyAlignment="1" applyProtection="1">
      <alignment vertical="center" wrapText="1"/>
      <protection locked="0"/>
    </xf>
    <xf numFmtId="0" fontId="26" fillId="10" borderId="33" xfId="1" applyFont="1" applyFill="1" applyBorder="1" applyAlignment="1" applyProtection="1">
      <alignment vertical="center" wrapText="1"/>
      <protection locked="0"/>
    </xf>
    <xf numFmtId="0" fontId="26" fillId="10" borderId="5" xfId="1" applyFont="1" applyFill="1" applyBorder="1" applyAlignment="1" applyProtection="1">
      <alignment vertical="center" wrapText="1"/>
      <protection locked="0"/>
    </xf>
    <xf numFmtId="0" fontId="26" fillId="10" borderId="6" xfId="1" applyFont="1" applyFill="1" applyBorder="1" applyAlignment="1" applyProtection="1">
      <alignment vertical="center" wrapText="1"/>
      <protection locked="0"/>
    </xf>
    <xf numFmtId="0" fontId="26" fillId="10" borderId="23" xfId="1" applyFont="1" applyFill="1" applyBorder="1" applyAlignment="1" applyProtection="1">
      <alignment horizontal="center" vertical="center"/>
      <protection locked="0"/>
    </xf>
    <xf numFmtId="0" fontId="26" fillId="10" borderId="9" xfId="1" applyFont="1" applyFill="1" applyBorder="1" applyAlignment="1" applyProtection="1">
      <alignment horizontal="center" vertical="center"/>
      <protection locked="0"/>
    </xf>
    <xf numFmtId="0" fontId="26" fillId="10" borderId="34" xfId="1" applyFont="1" applyFill="1" applyBorder="1" applyAlignment="1" applyProtection="1">
      <alignment vertical="center" wrapText="1"/>
      <protection locked="0"/>
    </xf>
    <xf numFmtId="0" fontId="26" fillId="10" borderId="8" xfId="1" applyFont="1" applyFill="1" applyBorder="1" applyAlignment="1" applyProtection="1">
      <alignment vertical="center" wrapText="1"/>
      <protection locked="0"/>
    </xf>
    <xf numFmtId="0" fontId="26" fillId="10" borderId="35" xfId="1" applyFont="1" applyFill="1" applyBorder="1" applyAlignment="1" applyProtection="1">
      <alignment vertical="center" wrapText="1"/>
      <protection locked="0"/>
    </xf>
    <xf numFmtId="0" fontId="26" fillId="10" borderId="7" xfId="1" applyFont="1" applyFill="1" applyBorder="1" applyAlignment="1" applyProtection="1">
      <alignment horizontal="center" vertical="center"/>
      <protection locked="0"/>
    </xf>
    <xf numFmtId="0" fontId="26" fillId="0" borderId="34" xfId="1" applyFont="1" applyBorder="1" applyAlignment="1" applyProtection="1">
      <alignment vertical="center" wrapText="1"/>
      <protection locked="0"/>
    </xf>
    <xf numFmtId="0" fontId="26" fillId="0" borderId="8" xfId="1" applyFont="1" applyBorder="1" applyAlignment="1" applyProtection="1">
      <alignment vertical="center" wrapText="1"/>
      <protection locked="0"/>
    </xf>
    <xf numFmtId="0" fontId="26" fillId="0" borderId="35" xfId="1" applyFont="1" applyBorder="1" applyAlignment="1" applyProtection="1">
      <alignment vertical="center" wrapText="1"/>
      <protection locked="0"/>
    </xf>
    <xf numFmtId="0" fontId="26" fillId="0" borderId="33" xfId="1" applyFont="1" applyBorder="1" applyAlignment="1" applyProtection="1">
      <alignment vertical="center" wrapText="1"/>
      <protection locked="0"/>
    </xf>
    <xf numFmtId="0" fontId="26" fillId="0" borderId="5" xfId="1" applyFont="1" applyBorder="1" applyAlignment="1" applyProtection="1">
      <alignment vertical="center" wrapText="1"/>
      <protection locked="0"/>
    </xf>
    <xf numFmtId="0" fontId="26" fillId="0" borderId="6" xfId="1" applyFont="1" applyBorder="1" applyAlignment="1" applyProtection="1">
      <alignment vertical="center" wrapText="1"/>
      <protection locked="0"/>
    </xf>
    <xf numFmtId="0" fontId="26" fillId="0" borderId="5" xfId="1" applyFont="1" applyFill="1" applyBorder="1" applyAlignment="1">
      <alignment horizontal="left" vertical="center"/>
    </xf>
    <xf numFmtId="0" fontId="26" fillId="10" borderId="3" xfId="1" applyFont="1" applyFill="1" applyBorder="1" applyAlignment="1" applyProtection="1">
      <alignment horizontal="center"/>
      <protection locked="0"/>
    </xf>
    <xf numFmtId="0" fontId="26" fillId="10" borderId="2" xfId="1" applyFont="1" applyFill="1" applyBorder="1" applyAlignment="1" applyProtection="1">
      <alignment horizontal="center"/>
      <protection locked="0"/>
    </xf>
    <xf numFmtId="0" fontId="26" fillId="10" borderId="34" xfId="1" applyFont="1" applyFill="1" applyBorder="1" applyAlignment="1" applyProtection="1">
      <alignment horizontal="center" vertical="center"/>
      <protection locked="0"/>
    </xf>
    <xf numFmtId="0" fontId="26" fillId="10" borderId="35" xfId="1" applyFont="1" applyFill="1" applyBorder="1" applyAlignment="1" applyProtection="1">
      <alignment horizontal="center" vertical="center"/>
      <protection locked="0"/>
    </xf>
    <xf numFmtId="0" fontId="26" fillId="10" borderId="33" xfId="1" applyFont="1" applyFill="1" applyBorder="1" applyAlignment="1" applyProtection="1">
      <alignment horizontal="center" vertical="center"/>
      <protection locked="0"/>
    </xf>
    <xf numFmtId="0" fontId="26" fillId="10" borderId="6" xfId="1" applyFont="1" applyFill="1" applyBorder="1" applyAlignment="1" applyProtection="1">
      <alignment horizontal="center" vertical="center"/>
      <protection locked="0"/>
    </xf>
    <xf numFmtId="0" fontId="26" fillId="0" borderId="34" xfId="1" applyFont="1" applyBorder="1" applyAlignment="1" applyProtection="1">
      <alignment horizontal="center" vertical="center"/>
      <protection locked="0"/>
    </xf>
    <xf numFmtId="0" fontId="26" fillId="0" borderId="35" xfId="1" applyFont="1" applyBorder="1" applyAlignment="1" applyProtection="1">
      <alignment horizontal="center" vertical="center"/>
      <protection locked="0"/>
    </xf>
    <xf numFmtId="0" fontId="26" fillId="0" borderId="33" xfId="1" applyFont="1" applyBorder="1" applyAlignment="1" applyProtection="1">
      <alignment horizontal="center" vertical="center"/>
      <protection locked="0"/>
    </xf>
    <xf numFmtId="0" fontId="26" fillId="0" borderId="6" xfId="1" applyFont="1" applyBorder="1" applyAlignment="1" applyProtection="1">
      <alignment horizontal="center" vertical="center"/>
      <protection locked="0"/>
    </xf>
    <xf numFmtId="0" fontId="34" fillId="13" borderId="0" xfId="1" applyFont="1" applyFill="1" applyAlignment="1" applyProtection="1">
      <alignment horizontal="left" wrapText="1"/>
    </xf>
    <xf numFmtId="0" fontId="25" fillId="0" borderId="0" xfId="1" applyFont="1" applyAlignment="1" applyProtection="1">
      <alignment horizontal="right" wrapText="1"/>
    </xf>
    <xf numFmtId="0" fontId="26" fillId="0" borderId="7" xfId="1" applyFont="1" applyBorder="1" applyAlignment="1" applyProtection="1">
      <alignment horizontal="center" vertical="center"/>
      <protection locked="0"/>
    </xf>
    <xf numFmtId="0" fontId="26" fillId="0" borderId="9" xfId="1" applyFont="1" applyBorder="1" applyAlignment="1" applyProtection="1">
      <alignment horizontal="center" vertical="center"/>
      <protection locked="0"/>
    </xf>
    <xf numFmtId="0" fontId="25" fillId="0" borderId="24" xfId="1" applyFont="1" applyBorder="1" applyAlignment="1">
      <alignment horizontal="center" vertical="center" wrapText="1"/>
    </xf>
    <xf numFmtId="0" fontId="25" fillId="0" borderId="24" xfId="1" applyFont="1" applyBorder="1" applyAlignment="1">
      <alignment horizontal="center" vertical="center"/>
    </xf>
    <xf numFmtId="0" fontId="25" fillId="0" borderId="0" xfId="1" applyFont="1" applyBorder="1" applyAlignment="1">
      <alignment horizontal="center" vertical="center" wrapText="1"/>
    </xf>
    <xf numFmtId="0" fontId="25" fillId="0" borderId="0" xfId="1" applyFont="1" applyBorder="1" applyAlignment="1">
      <alignment horizontal="center" vertical="center"/>
    </xf>
    <xf numFmtId="0" fontId="26" fillId="10" borderId="33" xfId="1" applyFont="1" applyFill="1" applyBorder="1" applyAlignment="1" applyProtection="1">
      <alignment horizontal="center"/>
      <protection locked="0"/>
    </xf>
    <xf numFmtId="0" fontId="26" fillId="10" borderId="6" xfId="1" applyFont="1" applyFill="1" applyBorder="1" applyAlignment="1" applyProtection="1">
      <alignment horizontal="center"/>
      <protection locked="0"/>
    </xf>
    <xf numFmtId="0" fontId="26" fillId="10" borderId="36" xfId="1" applyFont="1" applyFill="1" applyBorder="1" applyAlignment="1" applyProtection="1">
      <alignment horizontal="center" vertical="center"/>
      <protection locked="0"/>
    </xf>
    <xf numFmtId="0" fontId="26" fillId="10" borderId="37" xfId="1" applyFont="1" applyFill="1" applyBorder="1" applyAlignment="1" applyProtection="1">
      <alignment horizontal="center" vertical="center"/>
      <protection locked="0"/>
    </xf>
    <xf numFmtId="0" fontId="26" fillId="0" borderId="3" xfId="1" applyFont="1" applyBorder="1" applyAlignment="1" applyProtection="1">
      <alignment horizontal="center"/>
      <protection locked="0"/>
    </xf>
    <xf numFmtId="0" fontId="26" fillId="0" borderId="2" xfId="1" applyFont="1" applyBorder="1" applyAlignment="1" applyProtection="1">
      <alignment horizontal="center"/>
      <protection locked="0"/>
    </xf>
    <xf numFmtId="0" fontId="24" fillId="0" borderId="8" xfId="1" applyFont="1" applyFill="1" applyBorder="1" applyAlignment="1">
      <alignment horizontal="center"/>
    </xf>
    <xf numFmtId="0" fontId="31" fillId="0" borderId="0" xfId="1" applyFont="1" applyFill="1" applyBorder="1" applyAlignment="1">
      <alignment horizontal="right" vertical="center"/>
    </xf>
    <xf numFmtId="0" fontId="26" fillId="0" borderId="5" xfId="1" applyFont="1" applyFill="1" applyBorder="1" applyAlignment="1" applyProtection="1">
      <alignment horizontal="center" vertical="center"/>
      <protection locked="0"/>
    </xf>
    <xf numFmtId="1" fontId="26" fillId="0" borderId="5" xfId="1" applyNumberFormat="1" applyFont="1" applyFill="1" applyBorder="1" applyAlignment="1" applyProtection="1">
      <alignment horizontal="left" vertical="center"/>
      <protection locked="0"/>
    </xf>
    <xf numFmtId="0" fontId="31" fillId="0" borderId="0" xfId="1" applyFont="1" applyFill="1" applyBorder="1" applyAlignment="1">
      <alignment horizontal="left" vertical="center"/>
    </xf>
    <xf numFmtId="0" fontId="21" fillId="0" borderId="5" xfId="1" applyFont="1" applyBorder="1" applyAlignment="1" applyProtection="1">
      <alignment horizontal="left" wrapText="1"/>
      <protection locked="0"/>
    </xf>
    <xf numFmtId="0" fontId="21" fillId="0" borderId="5" xfId="1" applyFont="1" applyBorder="1" applyAlignment="1" applyProtection="1">
      <alignment horizontal="left" wrapText="1"/>
    </xf>
    <xf numFmtId="0" fontId="26" fillId="0" borderId="5" xfId="1" applyFont="1" applyFill="1" applyBorder="1" applyAlignment="1">
      <alignment horizontal="center" vertical="center"/>
    </xf>
    <xf numFmtId="0" fontId="34" fillId="13" borderId="0" xfId="1" applyFont="1" applyFill="1" applyAlignment="1" applyProtection="1">
      <alignment wrapText="1"/>
    </xf>
    <xf numFmtId="0" fontId="29" fillId="0" borderId="0" xfId="0" applyFont="1" applyAlignment="1" applyProtection="1">
      <alignment horizontal="center"/>
    </xf>
    <xf numFmtId="0" fontId="28" fillId="0" borderId="0" xfId="0" applyFont="1" applyAlignment="1" applyProtection="1">
      <alignment horizontal="center"/>
    </xf>
    <xf numFmtId="0" fontId="29" fillId="0" borderId="0" xfId="0" quotePrefix="1" applyFont="1" applyAlignment="1" applyProtection="1">
      <alignment horizontal="center"/>
    </xf>
    <xf numFmtId="0" fontId="27" fillId="0" borderId="0" xfId="0" applyFont="1" applyAlignment="1" applyProtection="1">
      <alignment horizontal="center"/>
    </xf>
    <xf numFmtId="0" fontId="15" fillId="0" borderId="0" xfId="0" applyFont="1" applyAlignment="1" applyProtection="1">
      <alignment horizontal="center"/>
    </xf>
    <xf numFmtId="0" fontId="0" fillId="0" borderId="0" xfId="0" applyNumberFormat="1" applyAlignment="1" applyProtection="1">
      <alignment horizont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8" fillId="0" borderId="1" xfId="0" applyNumberFormat="1" applyFont="1" applyBorder="1" applyAlignment="1" applyProtection="1">
      <alignment horizontal="center"/>
    </xf>
    <xf numFmtId="0" fontId="28" fillId="0" borderId="3" xfId="0" applyFont="1" applyBorder="1" applyAlignment="1" applyProtection="1">
      <alignment horizontal="center"/>
    </xf>
    <xf numFmtId="0" fontId="28" fillId="0" borderId="4" xfId="0" applyFont="1" applyBorder="1" applyAlignment="1" applyProtection="1">
      <alignment horizontal="center"/>
    </xf>
    <xf numFmtId="0" fontId="28" fillId="0" borderId="2" xfId="0" applyFont="1" applyBorder="1" applyAlignment="1" applyProtection="1">
      <alignment horizontal="center"/>
    </xf>
    <xf numFmtId="16" fontId="28" fillId="0" borderId="3" xfId="0" quotePrefix="1" applyNumberFormat="1" applyFont="1" applyBorder="1" applyAlignment="1" applyProtection="1">
      <alignment horizontal="center"/>
    </xf>
    <xf numFmtId="0" fontId="28" fillId="0" borderId="4" xfId="0" applyNumberFormat="1" applyFont="1" applyBorder="1" applyAlignment="1" applyProtection="1">
      <alignment horizontal="center"/>
    </xf>
    <xf numFmtId="0" fontId="28" fillId="0" borderId="2" xfId="0" applyNumberFormat="1" applyFont="1" applyBorder="1" applyAlignment="1" applyProtection="1">
      <alignment horizontal="center"/>
    </xf>
    <xf numFmtId="16" fontId="28" fillId="0" borderId="4" xfId="0" quotePrefix="1" applyNumberFormat="1" applyFont="1" applyBorder="1" applyAlignment="1" applyProtection="1">
      <alignment horizontal="center"/>
    </xf>
    <xf numFmtId="16" fontId="28" fillId="0" borderId="2" xfId="0" quotePrefix="1" applyNumberFormat="1" applyFont="1" applyBorder="1" applyAlignment="1" applyProtection="1">
      <alignment horizontal="center"/>
    </xf>
  </cellXfs>
  <cellStyles count="2">
    <cellStyle name="Normal" xfId="0" builtinId="0"/>
    <cellStyle name="Normal 2" xfId="1" xr:uid="{21F10A56-0A4C-4EC7-BE63-8A264528E7D0}"/>
  </cellStyles>
  <dxfs count="33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colors>
    <mruColors>
      <color rgb="FFF9B277"/>
      <color rgb="FFFF5353"/>
      <color rgb="FF0D73E3"/>
      <color rgb="FFFFFF00"/>
      <color rgb="FF00F600"/>
      <color rgb="FF969696"/>
      <color rgb="FFCCFFFF"/>
      <color rgb="FFFF7C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296491</xdr:colOff>
      <xdr:row>54</xdr:row>
      <xdr:rowOff>37108</xdr:rowOff>
    </xdr:from>
    <xdr:to>
      <xdr:col>5</xdr:col>
      <xdr:colOff>465219</xdr:colOff>
      <xdr:row>54</xdr:row>
      <xdr:rowOff>166995</xdr:rowOff>
    </xdr:to>
    <xdr:sp macro="" textlink="">
      <xdr:nvSpPr>
        <xdr:cNvPr id="3" name="Rectangle: Rounded Corners 2">
          <a:extLst>
            <a:ext uri="{FF2B5EF4-FFF2-40B4-BE49-F238E27FC236}">
              <a16:creationId xmlns:a16="http://schemas.microsoft.com/office/drawing/2014/main" id="{A8A7DB14-B93A-40E3-8277-E9B56CC50E4B}"/>
            </a:ext>
          </a:extLst>
        </xdr:cNvPr>
        <xdr:cNvSpPr/>
      </xdr:nvSpPr>
      <xdr:spPr>
        <a:xfrm>
          <a:off x="3320679" y="8506421"/>
          <a:ext cx="168728" cy="129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210496</xdr:colOff>
      <xdr:row>54</xdr:row>
      <xdr:rowOff>29173</xdr:rowOff>
    </xdr:from>
    <xdr:to>
      <xdr:col>7</xdr:col>
      <xdr:colOff>396152</xdr:colOff>
      <xdr:row>54</xdr:row>
      <xdr:rowOff>159059</xdr:rowOff>
    </xdr:to>
    <xdr:sp macro="" textlink="">
      <xdr:nvSpPr>
        <xdr:cNvPr id="8" name="Rectangle: Rounded Corners 7">
          <a:extLst>
            <a:ext uri="{FF2B5EF4-FFF2-40B4-BE49-F238E27FC236}">
              <a16:creationId xmlns:a16="http://schemas.microsoft.com/office/drawing/2014/main" id="{49F05DE4-A592-493E-A3EE-4B9D42020216}"/>
            </a:ext>
          </a:extLst>
        </xdr:cNvPr>
        <xdr:cNvSpPr/>
      </xdr:nvSpPr>
      <xdr:spPr>
        <a:xfrm>
          <a:off x="4020496" y="8498486"/>
          <a:ext cx="185656" cy="12988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296491</xdr:colOff>
      <xdr:row>54</xdr:row>
      <xdr:rowOff>37108</xdr:rowOff>
    </xdr:from>
    <xdr:to>
      <xdr:col>5</xdr:col>
      <xdr:colOff>465219</xdr:colOff>
      <xdr:row>54</xdr:row>
      <xdr:rowOff>166995</xdr:rowOff>
    </xdr:to>
    <xdr:sp macro="" textlink="">
      <xdr:nvSpPr>
        <xdr:cNvPr id="2" name="Rectangle: Rounded Corners 1">
          <a:extLst>
            <a:ext uri="{FF2B5EF4-FFF2-40B4-BE49-F238E27FC236}">
              <a16:creationId xmlns:a16="http://schemas.microsoft.com/office/drawing/2014/main" id="{B6D21413-D035-40E6-9D96-F474A5FFAFC3}"/>
            </a:ext>
          </a:extLst>
        </xdr:cNvPr>
        <xdr:cNvSpPr/>
      </xdr:nvSpPr>
      <xdr:spPr>
        <a:xfrm>
          <a:off x="3325441" y="8457208"/>
          <a:ext cx="168728" cy="129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210496</xdr:colOff>
      <xdr:row>54</xdr:row>
      <xdr:rowOff>29173</xdr:rowOff>
    </xdr:from>
    <xdr:to>
      <xdr:col>7</xdr:col>
      <xdr:colOff>396152</xdr:colOff>
      <xdr:row>54</xdr:row>
      <xdr:rowOff>159059</xdr:rowOff>
    </xdr:to>
    <xdr:sp macro="" textlink="">
      <xdr:nvSpPr>
        <xdr:cNvPr id="4" name="Rectangle: Rounded Corners 3">
          <a:extLst>
            <a:ext uri="{FF2B5EF4-FFF2-40B4-BE49-F238E27FC236}">
              <a16:creationId xmlns:a16="http://schemas.microsoft.com/office/drawing/2014/main" id="{B2FED4FA-66E2-44EF-8EB3-C079D1C9AD2C}"/>
            </a:ext>
          </a:extLst>
        </xdr:cNvPr>
        <xdr:cNvSpPr/>
      </xdr:nvSpPr>
      <xdr:spPr>
        <a:xfrm>
          <a:off x="4030021" y="8449273"/>
          <a:ext cx="185656" cy="12988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296491</xdr:colOff>
      <xdr:row>54</xdr:row>
      <xdr:rowOff>37108</xdr:rowOff>
    </xdr:from>
    <xdr:to>
      <xdr:col>5</xdr:col>
      <xdr:colOff>465219</xdr:colOff>
      <xdr:row>54</xdr:row>
      <xdr:rowOff>166995</xdr:rowOff>
    </xdr:to>
    <xdr:sp macro="" textlink="">
      <xdr:nvSpPr>
        <xdr:cNvPr id="6" name="Rectangle: Rounded Corners 5">
          <a:extLst>
            <a:ext uri="{FF2B5EF4-FFF2-40B4-BE49-F238E27FC236}">
              <a16:creationId xmlns:a16="http://schemas.microsoft.com/office/drawing/2014/main" id="{71F86EE7-4D04-4A45-8B46-79601536B4D3}"/>
            </a:ext>
          </a:extLst>
        </xdr:cNvPr>
        <xdr:cNvSpPr/>
      </xdr:nvSpPr>
      <xdr:spPr>
        <a:xfrm>
          <a:off x="3325441" y="8571508"/>
          <a:ext cx="168728" cy="129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210496</xdr:colOff>
      <xdr:row>54</xdr:row>
      <xdr:rowOff>29173</xdr:rowOff>
    </xdr:from>
    <xdr:to>
      <xdr:col>7</xdr:col>
      <xdr:colOff>396152</xdr:colOff>
      <xdr:row>54</xdr:row>
      <xdr:rowOff>159059</xdr:rowOff>
    </xdr:to>
    <xdr:sp macro="" textlink="">
      <xdr:nvSpPr>
        <xdr:cNvPr id="7" name="Rectangle: Rounded Corners 6">
          <a:extLst>
            <a:ext uri="{FF2B5EF4-FFF2-40B4-BE49-F238E27FC236}">
              <a16:creationId xmlns:a16="http://schemas.microsoft.com/office/drawing/2014/main" id="{21F8FB55-D0AB-4587-985F-D05F900794FA}"/>
            </a:ext>
          </a:extLst>
        </xdr:cNvPr>
        <xdr:cNvSpPr/>
      </xdr:nvSpPr>
      <xdr:spPr>
        <a:xfrm>
          <a:off x="4030021" y="8563573"/>
          <a:ext cx="185656" cy="12988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296491</xdr:colOff>
      <xdr:row>54</xdr:row>
      <xdr:rowOff>37108</xdr:rowOff>
    </xdr:from>
    <xdr:to>
      <xdr:col>5</xdr:col>
      <xdr:colOff>465219</xdr:colOff>
      <xdr:row>54</xdr:row>
      <xdr:rowOff>166995</xdr:rowOff>
    </xdr:to>
    <xdr:sp macro="" textlink="">
      <xdr:nvSpPr>
        <xdr:cNvPr id="8" name="Rectangle: Rounded Corners 7">
          <a:extLst>
            <a:ext uri="{FF2B5EF4-FFF2-40B4-BE49-F238E27FC236}">
              <a16:creationId xmlns:a16="http://schemas.microsoft.com/office/drawing/2014/main" id="{89060116-ED77-4327-8CC3-CC12D71E3EBA}"/>
            </a:ext>
          </a:extLst>
        </xdr:cNvPr>
        <xdr:cNvSpPr/>
      </xdr:nvSpPr>
      <xdr:spPr>
        <a:xfrm>
          <a:off x="3325441" y="8457208"/>
          <a:ext cx="168728" cy="129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210496</xdr:colOff>
      <xdr:row>54</xdr:row>
      <xdr:rowOff>29173</xdr:rowOff>
    </xdr:from>
    <xdr:to>
      <xdr:col>7</xdr:col>
      <xdr:colOff>396152</xdr:colOff>
      <xdr:row>54</xdr:row>
      <xdr:rowOff>159059</xdr:rowOff>
    </xdr:to>
    <xdr:sp macro="" textlink="">
      <xdr:nvSpPr>
        <xdr:cNvPr id="9" name="Rectangle: Rounded Corners 8">
          <a:extLst>
            <a:ext uri="{FF2B5EF4-FFF2-40B4-BE49-F238E27FC236}">
              <a16:creationId xmlns:a16="http://schemas.microsoft.com/office/drawing/2014/main" id="{85D73291-BF4A-40F4-997A-562079DEB5D0}"/>
            </a:ext>
          </a:extLst>
        </xdr:cNvPr>
        <xdr:cNvSpPr/>
      </xdr:nvSpPr>
      <xdr:spPr>
        <a:xfrm>
          <a:off x="4030021" y="8449273"/>
          <a:ext cx="185656" cy="12988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296491</xdr:colOff>
      <xdr:row>54</xdr:row>
      <xdr:rowOff>37108</xdr:rowOff>
    </xdr:from>
    <xdr:to>
      <xdr:col>5</xdr:col>
      <xdr:colOff>465219</xdr:colOff>
      <xdr:row>54</xdr:row>
      <xdr:rowOff>166995</xdr:rowOff>
    </xdr:to>
    <xdr:sp macro="" textlink="">
      <xdr:nvSpPr>
        <xdr:cNvPr id="4" name="Rectangle: Rounded Corners 3">
          <a:extLst>
            <a:ext uri="{FF2B5EF4-FFF2-40B4-BE49-F238E27FC236}">
              <a16:creationId xmlns:a16="http://schemas.microsoft.com/office/drawing/2014/main" id="{61E9437E-366E-410C-B308-45B0D9D51D01}"/>
            </a:ext>
          </a:extLst>
        </xdr:cNvPr>
        <xdr:cNvSpPr/>
      </xdr:nvSpPr>
      <xdr:spPr>
        <a:xfrm>
          <a:off x="3325441" y="8457208"/>
          <a:ext cx="168728" cy="129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210496</xdr:colOff>
      <xdr:row>54</xdr:row>
      <xdr:rowOff>29173</xdr:rowOff>
    </xdr:from>
    <xdr:to>
      <xdr:col>7</xdr:col>
      <xdr:colOff>396152</xdr:colOff>
      <xdr:row>54</xdr:row>
      <xdr:rowOff>159059</xdr:rowOff>
    </xdr:to>
    <xdr:sp macro="" textlink="">
      <xdr:nvSpPr>
        <xdr:cNvPr id="5" name="Rectangle: Rounded Corners 4">
          <a:extLst>
            <a:ext uri="{FF2B5EF4-FFF2-40B4-BE49-F238E27FC236}">
              <a16:creationId xmlns:a16="http://schemas.microsoft.com/office/drawing/2014/main" id="{D1644B75-FB19-41F1-81AD-794C5780AD7A}"/>
            </a:ext>
          </a:extLst>
        </xdr:cNvPr>
        <xdr:cNvSpPr/>
      </xdr:nvSpPr>
      <xdr:spPr>
        <a:xfrm>
          <a:off x="4030021" y="8449273"/>
          <a:ext cx="185656" cy="12988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296491</xdr:colOff>
      <xdr:row>54</xdr:row>
      <xdr:rowOff>37108</xdr:rowOff>
    </xdr:from>
    <xdr:to>
      <xdr:col>5</xdr:col>
      <xdr:colOff>465219</xdr:colOff>
      <xdr:row>54</xdr:row>
      <xdr:rowOff>166995</xdr:rowOff>
    </xdr:to>
    <xdr:sp macro="" textlink="">
      <xdr:nvSpPr>
        <xdr:cNvPr id="4" name="Rectangle: Rounded Corners 3">
          <a:extLst>
            <a:ext uri="{FF2B5EF4-FFF2-40B4-BE49-F238E27FC236}">
              <a16:creationId xmlns:a16="http://schemas.microsoft.com/office/drawing/2014/main" id="{0065134A-C00A-4759-A4E1-5886B8F3A436}"/>
            </a:ext>
          </a:extLst>
        </xdr:cNvPr>
        <xdr:cNvSpPr/>
      </xdr:nvSpPr>
      <xdr:spPr>
        <a:xfrm>
          <a:off x="3325441" y="8457208"/>
          <a:ext cx="168728" cy="129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210496</xdr:colOff>
      <xdr:row>54</xdr:row>
      <xdr:rowOff>29173</xdr:rowOff>
    </xdr:from>
    <xdr:to>
      <xdr:col>7</xdr:col>
      <xdr:colOff>396152</xdr:colOff>
      <xdr:row>54</xdr:row>
      <xdr:rowOff>159059</xdr:rowOff>
    </xdr:to>
    <xdr:sp macro="" textlink="">
      <xdr:nvSpPr>
        <xdr:cNvPr id="5" name="Rectangle: Rounded Corners 4">
          <a:extLst>
            <a:ext uri="{FF2B5EF4-FFF2-40B4-BE49-F238E27FC236}">
              <a16:creationId xmlns:a16="http://schemas.microsoft.com/office/drawing/2014/main" id="{F9289670-99EF-489A-B2CE-55E20470FD92}"/>
            </a:ext>
          </a:extLst>
        </xdr:cNvPr>
        <xdr:cNvSpPr/>
      </xdr:nvSpPr>
      <xdr:spPr>
        <a:xfrm>
          <a:off x="4030021" y="8449273"/>
          <a:ext cx="185656" cy="12988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296491</xdr:colOff>
      <xdr:row>54</xdr:row>
      <xdr:rowOff>37108</xdr:rowOff>
    </xdr:from>
    <xdr:to>
      <xdr:col>5</xdr:col>
      <xdr:colOff>465219</xdr:colOff>
      <xdr:row>54</xdr:row>
      <xdr:rowOff>166995</xdr:rowOff>
    </xdr:to>
    <xdr:sp macro="" textlink="">
      <xdr:nvSpPr>
        <xdr:cNvPr id="4" name="Rectangle: Rounded Corners 3">
          <a:extLst>
            <a:ext uri="{FF2B5EF4-FFF2-40B4-BE49-F238E27FC236}">
              <a16:creationId xmlns:a16="http://schemas.microsoft.com/office/drawing/2014/main" id="{241CF706-27E6-4412-8D2E-86E31180FAAC}"/>
            </a:ext>
          </a:extLst>
        </xdr:cNvPr>
        <xdr:cNvSpPr/>
      </xdr:nvSpPr>
      <xdr:spPr>
        <a:xfrm>
          <a:off x="3325441" y="8457208"/>
          <a:ext cx="168728" cy="129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210496</xdr:colOff>
      <xdr:row>54</xdr:row>
      <xdr:rowOff>29173</xdr:rowOff>
    </xdr:from>
    <xdr:to>
      <xdr:col>7</xdr:col>
      <xdr:colOff>396152</xdr:colOff>
      <xdr:row>54</xdr:row>
      <xdr:rowOff>159059</xdr:rowOff>
    </xdr:to>
    <xdr:sp macro="" textlink="">
      <xdr:nvSpPr>
        <xdr:cNvPr id="5" name="Rectangle: Rounded Corners 4">
          <a:extLst>
            <a:ext uri="{FF2B5EF4-FFF2-40B4-BE49-F238E27FC236}">
              <a16:creationId xmlns:a16="http://schemas.microsoft.com/office/drawing/2014/main" id="{458B5FB6-02A2-4507-BB1C-D9DFE95790D9}"/>
            </a:ext>
          </a:extLst>
        </xdr:cNvPr>
        <xdr:cNvSpPr/>
      </xdr:nvSpPr>
      <xdr:spPr>
        <a:xfrm>
          <a:off x="4030021" y="8449273"/>
          <a:ext cx="185656" cy="12988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296491</xdr:colOff>
      <xdr:row>54</xdr:row>
      <xdr:rowOff>37108</xdr:rowOff>
    </xdr:from>
    <xdr:to>
      <xdr:col>5</xdr:col>
      <xdr:colOff>465219</xdr:colOff>
      <xdr:row>54</xdr:row>
      <xdr:rowOff>166995</xdr:rowOff>
    </xdr:to>
    <xdr:sp macro="" textlink="">
      <xdr:nvSpPr>
        <xdr:cNvPr id="4" name="Rectangle: Rounded Corners 3">
          <a:extLst>
            <a:ext uri="{FF2B5EF4-FFF2-40B4-BE49-F238E27FC236}">
              <a16:creationId xmlns:a16="http://schemas.microsoft.com/office/drawing/2014/main" id="{A2247044-638C-4996-A9D8-04243792A1E7}"/>
            </a:ext>
          </a:extLst>
        </xdr:cNvPr>
        <xdr:cNvSpPr/>
      </xdr:nvSpPr>
      <xdr:spPr>
        <a:xfrm>
          <a:off x="3325441" y="8457208"/>
          <a:ext cx="168728" cy="129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210496</xdr:colOff>
      <xdr:row>54</xdr:row>
      <xdr:rowOff>29173</xdr:rowOff>
    </xdr:from>
    <xdr:to>
      <xdr:col>7</xdr:col>
      <xdr:colOff>396152</xdr:colOff>
      <xdr:row>54</xdr:row>
      <xdr:rowOff>159059</xdr:rowOff>
    </xdr:to>
    <xdr:sp macro="" textlink="">
      <xdr:nvSpPr>
        <xdr:cNvPr id="5" name="Rectangle: Rounded Corners 4">
          <a:extLst>
            <a:ext uri="{FF2B5EF4-FFF2-40B4-BE49-F238E27FC236}">
              <a16:creationId xmlns:a16="http://schemas.microsoft.com/office/drawing/2014/main" id="{C0208E9E-BB3D-4A51-901A-1C00AA2DCFB1}"/>
            </a:ext>
          </a:extLst>
        </xdr:cNvPr>
        <xdr:cNvSpPr/>
      </xdr:nvSpPr>
      <xdr:spPr>
        <a:xfrm>
          <a:off x="4030021" y="8449273"/>
          <a:ext cx="185656" cy="12988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296491</xdr:colOff>
      <xdr:row>54</xdr:row>
      <xdr:rowOff>37108</xdr:rowOff>
    </xdr:from>
    <xdr:to>
      <xdr:col>5</xdr:col>
      <xdr:colOff>465219</xdr:colOff>
      <xdr:row>54</xdr:row>
      <xdr:rowOff>166995</xdr:rowOff>
    </xdr:to>
    <xdr:sp macro="" textlink="">
      <xdr:nvSpPr>
        <xdr:cNvPr id="4" name="Rectangle: Rounded Corners 3">
          <a:extLst>
            <a:ext uri="{FF2B5EF4-FFF2-40B4-BE49-F238E27FC236}">
              <a16:creationId xmlns:a16="http://schemas.microsoft.com/office/drawing/2014/main" id="{9645544F-1158-448C-AED3-EB2CAB181887}"/>
            </a:ext>
          </a:extLst>
        </xdr:cNvPr>
        <xdr:cNvSpPr/>
      </xdr:nvSpPr>
      <xdr:spPr>
        <a:xfrm>
          <a:off x="3325441" y="8457208"/>
          <a:ext cx="168728" cy="129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210496</xdr:colOff>
      <xdr:row>54</xdr:row>
      <xdr:rowOff>29173</xdr:rowOff>
    </xdr:from>
    <xdr:to>
      <xdr:col>7</xdr:col>
      <xdr:colOff>396152</xdr:colOff>
      <xdr:row>54</xdr:row>
      <xdr:rowOff>159059</xdr:rowOff>
    </xdr:to>
    <xdr:sp macro="" textlink="">
      <xdr:nvSpPr>
        <xdr:cNvPr id="5" name="Rectangle: Rounded Corners 4">
          <a:extLst>
            <a:ext uri="{FF2B5EF4-FFF2-40B4-BE49-F238E27FC236}">
              <a16:creationId xmlns:a16="http://schemas.microsoft.com/office/drawing/2014/main" id="{9D08AFF9-182F-415E-B8F2-E9EA36E294A0}"/>
            </a:ext>
          </a:extLst>
        </xdr:cNvPr>
        <xdr:cNvSpPr/>
      </xdr:nvSpPr>
      <xdr:spPr>
        <a:xfrm>
          <a:off x="4030021" y="8449273"/>
          <a:ext cx="185656" cy="12988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296491</xdr:colOff>
      <xdr:row>54</xdr:row>
      <xdr:rowOff>37108</xdr:rowOff>
    </xdr:from>
    <xdr:to>
      <xdr:col>5</xdr:col>
      <xdr:colOff>465219</xdr:colOff>
      <xdr:row>54</xdr:row>
      <xdr:rowOff>166995</xdr:rowOff>
    </xdr:to>
    <xdr:sp macro="" textlink="">
      <xdr:nvSpPr>
        <xdr:cNvPr id="4" name="Rectangle: Rounded Corners 3">
          <a:extLst>
            <a:ext uri="{FF2B5EF4-FFF2-40B4-BE49-F238E27FC236}">
              <a16:creationId xmlns:a16="http://schemas.microsoft.com/office/drawing/2014/main" id="{06FB939D-ABED-47ED-A043-67AED4D6DD74}"/>
            </a:ext>
          </a:extLst>
        </xdr:cNvPr>
        <xdr:cNvSpPr/>
      </xdr:nvSpPr>
      <xdr:spPr>
        <a:xfrm>
          <a:off x="3325441" y="8457208"/>
          <a:ext cx="168728" cy="129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210496</xdr:colOff>
      <xdr:row>54</xdr:row>
      <xdr:rowOff>29173</xdr:rowOff>
    </xdr:from>
    <xdr:to>
      <xdr:col>7</xdr:col>
      <xdr:colOff>396152</xdr:colOff>
      <xdr:row>54</xdr:row>
      <xdr:rowOff>159059</xdr:rowOff>
    </xdr:to>
    <xdr:sp macro="" textlink="">
      <xdr:nvSpPr>
        <xdr:cNvPr id="5" name="Rectangle: Rounded Corners 4">
          <a:extLst>
            <a:ext uri="{FF2B5EF4-FFF2-40B4-BE49-F238E27FC236}">
              <a16:creationId xmlns:a16="http://schemas.microsoft.com/office/drawing/2014/main" id="{BABBBFBD-6188-4234-A3C5-8CC0EE810D41}"/>
            </a:ext>
          </a:extLst>
        </xdr:cNvPr>
        <xdr:cNvSpPr/>
      </xdr:nvSpPr>
      <xdr:spPr>
        <a:xfrm>
          <a:off x="4030021" y="8449273"/>
          <a:ext cx="185656" cy="12988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296491</xdr:colOff>
      <xdr:row>54</xdr:row>
      <xdr:rowOff>37108</xdr:rowOff>
    </xdr:from>
    <xdr:to>
      <xdr:col>5</xdr:col>
      <xdr:colOff>465219</xdr:colOff>
      <xdr:row>54</xdr:row>
      <xdr:rowOff>166995</xdr:rowOff>
    </xdr:to>
    <xdr:sp macro="" textlink="">
      <xdr:nvSpPr>
        <xdr:cNvPr id="4" name="Rectangle: Rounded Corners 3">
          <a:extLst>
            <a:ext uri="{FF2B5EF4-FFF2-40B4-BE49-F238E27FC236}">
              <a16:creationId xmlns:a16="http://schemas.microsoft.com/office/drawing/2014/main" id="{F202ACD7-15C7-434E-B4FE-CDFD5A3A47EC}"/>
            </a:ext>
          </a:extLst>
        </xdr:cNvPr>
        <xdr:cNvSpPr/>
      </xdr:nvSpPr>
      <xdr:spPr>
        <a:xfrm>
          <a:off x="3325441" y="8457208"/>
          <a:ext cx="168728" cy="129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210496</xdr:colOff>
      <xdr:row>54</xdr:row>
      <xdr:rowOff>29173</xdr:rowOff>
    </xdr:from>
    <xdr:to>
      <xdr:col>7</xdr:col>
      <xdr:colOff>396152</xdr:colOff>
      <xdr:row>54</xdr:row>
      <xdr:rowOff>159059</xdr:rowOff>
    </xdr:to>
    <xdr:sp macro="" textlink="">
      <xdr:nvSpPr>
        <xdr:cNvPr id="5" name="Rectangle: Rounded Corners 4">
          <a:extLst>
            <a:ext uri="{FF2B5EF4-FFF2-40B4-BE49-F238E27FC236}">
              <a16:creationId xmlns:a16="http://schemas.microsoft.com/office/drawing/2014/main" id="{D8D942E3-E3D3-4B7C-AFEB-82367872E59C}"/>
            </a:ext>
          </a:extLst>
        </xdr:cNvPr>
        <xdr:cNvSpPr/>
      </xdr:nvSpPr>
      <xdr:spPr>
        <a:xfrm>
          <a:off x="4030021" y="8449273"/>
          <a:ext cx="185656" cy="12988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296491</xdr:colOff>
      <xdr:row>54</xdr:row>
      <xdr:rowOff>37108</xdr:rowOff>
    </xdr:from>
    <xdr:to>
      <xdr:col>5</xdr:col>
      <xdr:colOff>465219</xdr:colOff>
      <xdr:row>54</xdr:row>
      <xdr:rowOff>166995</xdr:rowOff>
    </xdr:to>
    <xdr:sp macro="" textlink="">
      <xdr:nvSpPr>
        <xdr:cNvPr id="4" name="Rectangle: Rounded Corners 3">
          <a:extLst>
            <a:ext uri="{FF2B5EF4-FFF2-40B4-BE49-F238E27FC236}">
              <a16:creationId xmlns:a16="http://schemas.microsoft.com/office/drawing/2014/main" id="{DFF73962-A319-42F1-868D-C9EE2E7D380C}"/>
            </a:ext>
          </a:extLst>
        </xdr:cNvPr>
        <xdr:cNvSpPr/>
      </xdr:nvSpPr>
      <xdr:spPr>
        <a:xfrm>
          <a:off x="3325441" y="8457208"/>
          <a:ext cx="168728" cy="129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210496</xdr:colOff>
      <xdr:row>54</xdr:row>
      <xdr:rowOff>29173</xdr:rowOff>
    </xdr:from>
    <xdr:to>
      <xdr:col>7</xdr:col>
      <xdr:colOff>396152</xdr:colOff>
      <xdr:row>54</xdr:row>
      <xdr:rowOff>159059</xdr:rowOff>
    </xdr:to>
    <xdr:sp macro="" textlink="">
      <xdr:nvSpPr>
        <xdr:cNvPr id="5" name="Rectangle: Rounded Corners 4">
          <a:extLst>
            <a:ext uri="{FF2B5EF4-FFF2-40B4-BE49-F238E27FC236}">
              <a16:creationId xmlns:a16="http://schemas.microsoft.com/office/drawing/2014/main" id="{C65BBADF-E9CC-45D4-8008-DB6315C37460}"/>
            </a:ext>
          </a:extLst>
        </xdr:cNvPr>
        <xdr:cNvSpPr/>
      </xdr:nvSpPr>
      <xdr:spPr>
        <a:xfrm>
          <a:off x="4030021" y="8449273"/>
          <a:ext cx="185656" cy="12988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296491</xdr:colOff>
      <xdr:row>54</xdr:row>
      <xdr:rowOff>37108</xdr:rowOff>
    </xdr:from>
    <xdr:to>
      <xdr:col>5</xdr:col>
      <xdr:colOff>465219</xdr:colOff>
      <xdr:row>54</xdr:row>
      <xdr:rowOff>166995</xdr:rowOff>
    </xdr:to>
    <xdr:sp macro="" textlink="">
      <xdr:nvSpPr>
        <xdr:cNvPr id="4" name="Rectangle: Rounded Corners 3">
          <a:extLst>
            <a:ext uri="{FF2B5EF4-FFF2-40B4-BE49-F238E27FC236}">
              <a16:creationId xmlns:a16="http://schemas.microsoft.com/office/drawing/2014/main" id="{4E0D1E55-C1A0-4D2E-A7F7-25FA18600DD0}"/>
            </a:ext>
          </a:extLst>
        </xdr:cNvPr>
        <xdr:cNvSpPr/>
      </xdr:nvSpPr>
      <xdr:spPr>
        <a:xfrm>
          <a:off x="3325441" y="8457208"/>
          <a:ext cx="168728" cy="129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210496</xdr:colOff>
      <xdr:row>54</xdr:row>
      <xdr:rowOff>29173</xdr:rowOff>
    </xdr:from>
    <xdr:to>
      <xdr:col>7</xdr:col>
      <xdr:colOff>396152</xdr:colOff>
      <xdr:row>54</xdr:row>
      <xdr:rowOff>159059</xdr:rowOff>
    </xdr:to>
    <xdr:sp macro="" textlink="">
      <xdr:nvSpPr>
        <xdr:cNvPr id="5" name="Rectangle: Rounded Corners 4">
          <a:extLst>
            <a:ext uri="{FF2B5EF4-FFF2-40B4-BE49-F238E27FC236}">
              <a16:creationId xmlns:a16="http://schemas.microsoft.com/office/drawing/2014/main" id="{38723A67-9822-4496-B1F3-1CC8E3919679}"/>
            </a:ext>
          </a:extLst>
        </xdr:cNvPr>
        <xdr:cNvSpPr/>
      </xdr:nvSpPr>
      <xdr:spPr>
        <a:xfrm>
          <a:off x="4030021" y="8449273"/>
          <a:ext cx="185656" cy="12988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296491</xdr:colOff>
      <xdr:row>54</xdr:row>
      <xdr:rowOff>37108</xdr:rowOff>
    </xdr:from>
    <xdr:to>
      <xdr:col>5</xdr:col>
      <xdr:colOff>465219</xdr:colOff>
      <xdr:row>54</xdr:row>
      <xdr:rowOff>166995</xdr:rowOff>
    </xdr:to>
    <xdr:sp macro="" textlink="">
      <xdr:nvSpPr>
        <xdr:cNvPr id="4" name="Rectangle: Rounded Corners 3">
          <a:extLst>
            <a:ext uri="{FF2B5EF4-FFF2-40B4-BE49-F238E27FC236}">
              <a16:creationId xmlns:a16="http://schemas.microsoft.com/office/drawing/2014/main" id="{5BB1D6D3-A37E-43E4-B63C-56049BC31573}"/>
            </a:ext>
          </a:extLst>
        </xdr:cNvPr>
        <xdr:cNvSpPr/>
      </xdr:nvSpPr>
      <xdr:spPr>
        <a:xfrm>
          <a:off x="3325441" y="8457208"/>
          <a:ext cx="168728" cy="129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210496</xdr:colOff>
      <xdr:row>54</xdr:row>
      <xdr:rowOff>29173</xdr:rowOff>
    </xdr:from>
    <xdr:to>
      <xdr:col>7</xdr:col>
      <xdr:colOff>396152</xdr:colOff>
      <xdr:row>54</xdr:row>
      <xdr:rowOff>159059</xdr:rowOff>
    </xdr:to>
    <xdr:sp macro="" textlink="">
      <xdr:nvSpPr>
        <xdr:cNvPr id="5" name="Rectangle: Rounded Corners 4">
          <a:extLst>
            <a:ext uri="{FF2B5EF4-FFF2-40B4-BE49-F238E27FC236}">
              <a16:creationId xmlns:a16="http://schemas.microsoft.com/office/drawing/2014/main" id="{A86C5DED-21C6-4619-B137-639EF2D20D47}"/>
            </a:ext>
          </a:extLst>
        </xdr:cNvPr>
        <xdr:cNvSpPr/>
      </xdr:nvSpPr>
      <xdr:spPr>
        <a:xfrm>
          <a:off x="4030021" y="8449273"/>
          <a:ext cx="185656" cy="12988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4.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5.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sheetPr>
  <dimension ref="A1:Y104"/>
  <sheetViews>
    <sheetView zoomScale="110" zoomScaleNormal="110" workbookViewId="0">
      <selection activeCell="E2" sqref="E2"/>
    </sheetView>
  </sheetViews>
  <sheetFormatPr defaultColWidth="0" defaultRowHeight="19.5" customHeight="1" zeroHeight="1" x14ac:dyDescent="0.2"/>
  <cols>
    <col min="1" max="1" width="66.28515625" style="51" bestFit="1" customWidth="1"/>
    <col min="2" max="3" width="7.85546875" style="51" customWidth="1"/>
    <col min="4" max="4" width="6.42578125" style="51" bestFit="1" customWidth="1"/>
    <col min="5" max="5" width="19.42578125" style="57" customWidth="1"/>
    <col min="6" max="6" width="7.28515625" style="57" hidden="1" customWidth="1"/>
    <col min="7" max="7" width="12.85546875" style="57" hidden="1" customWidth="1"/>
    <col min="8" max="8" width="0.85546875" style="51" customWidth="1"/>
    <col min="9" max="9" width="4.28515625" style="51" hidden="1" customWidth="1"/>
    <col min="10" max="10" width="7.5703125" style="51" hidden="1" customWidth="1"/>
    <col min="11" max="11" width="4.85546875" style="51" hidden="1" customWidth="1"/>
    <col min="12" max="12" width="6.42578125" style="51" hidden="1" customWidth="1"/>
    <col min="13" max="17" width="6.85546875" style="51" hidden="1" customWidth="1"/>
    <col min="18" max="18" width="20.5703125" style="51" hidden="1" customWidth="1"/>
    <col min="19" max="19" width="15.42578125" style="51" hidden="1" customWidth="1"/>
    <col min="20" max="21" width="16.140625" style="51" hidden="1" customWidth="1"/>
    <col min="22" max="22" width="25.140625" style="51" hidden="1" customWidth="1"/>
    <col min="23" max="23" width="15" style="51" hidden="1" customWidth="1"/>
    <col min="24" max="25" width="4.28515625" style="51" hidden="1" customWidth="1"/>
    <col min="26" max="16384" width="9.140625" style="51" hidden="1"/>
  </cols>
  <sheetData>
    <row r="1" spans="1:25" s="39" customFormat="1" ht="26.25" customHeight="1" x14ac:dyDescent="0.3">
      <c r="A1" s="192" t="s">
        <v>1050</v>
      </c>
      <c r="B1" s="193"/>
      <c r="C1" s="193"/>
      <c r="D1" s="193"/>
      <c r="E1" s="193"/>
      <c r="F1" s="193"/>
      <c r="G1" s="194"/>
      <c r="J1" s="40" t="s">
        <v>26</v>
      </c>
      <c r="K1" s="40" t="s">
        <v>27</v>
      </c>
      <c r="L1" s="40" t="s">
        <v>28</v>
      </c>
      <c r="M1" s="40" t="s">
        <v>31</v>
      </c>
      <c r="N1" s="40" t="s">
        <v>32</v>
      </c>
      <c r="O1" s="40" t="s">
        <v>34</v>
      </c>
      <c r="P1" s="40" t="s">
        <v>33</v>
      </c>
      <c r="Q1" s="40" t="s">
        <v>35</v>
      </c>
      <c r="R1" s="41" t="s">
        <v>13</v>
      </c>
      <c r="S1" s="42" t="s">
        <v>173</v>
      </c>
      <c r="T1" s="42" t="s">
        <v>181</v>
      </c>
      <c r="U1" s="42" t="s">
        <v>182</v>
      </c>
      <c r="V1" s="41" t="s">
        <v>613</v>
      </c>
      <c r="W1" s="41" t="s">
        <v>616</v>
      </c>
      <c r="X1" s="42"/>
      <c r="Y1" s="42"/>
    </row>
    <row r="2" spans="1:25" s="39" customFormat="1" ht="26.25" customHeight="1" x14ac:dyDescent="0.3">
      <c r="A2" s="195" t="s">
        <v>1008</v>
      </c>
      <c r="B2" s="196"/>
      <c r="C2" s="196"/>
      <c r="D2" s="197"/>
      <c r="E2" s="130">
        <v>2025</v>
      </c>
      <c r="F2" s="129"/>
      <c r="G2" s="129"/>
      <c r="J2" s="40">
        <v>1</v>
      </c>
      <c r="K2" s="43">
        <v>1</v>
      </c>
      <c r="L2" s="43">
        <v>2000</v>
      </c>
      <c r="M2" s="43">
        <v>1</v>
      </c>
      <c r="N2" s="43">
        <v>1</v>
      </c>
      <c r="O2" s="43">
        <v>1</v>
      </c>
      <c r="P2" s="43">
        <v>1</v>
      </c>
      <c r="Q2" s="43">
        <v>1</v>
      </c>
      <c r="R2" s="44" t="s">
        <v>171</v>
      </c>
      <c r="S2" s="45" t="s">
        <v>174</v>
      </c>
      <c r="T2" s="45" t="s">
        <v>21</v>
      </c>
      <c r="U2" s="45" t="s">
        <v>21</v>
      </c>
      <c r="V2" s="46">
        <v>1</v>
      </c>
      <c r="W2" s="46">
        <v>1</v>
      </c>
    </row>
    <row r="3" spans="1:25" ht="5.25" customHeight="1" x14ac:dyDescent="0.2">
      <c r="E3" s="51"/>
      <c r="F3" s="51"/>
      <c r="G3" s="51"/>
      <c r="J3" s="40">
        <v>2</v>
      </c>
      <c r="K3" s="43">
        <v>2</v>
      </c>
      <c r="L3" s="43">
        <v>2001</v>
      </c>
      <c r="M3" s="43">
        <v>2</v>
      </c>
      <c r="N3" s="43">
        <v>2</v>
      </c>
      <c r="O3" s="43">
        <v>2</v>
      </c>
      <c r="P3" s="43">
        <v>2</v>
      </c>
      <c r="Q3" s="43">
        <v>2</v>
      </c>
      <c r="R3" s="44" t="s">
        <v>172</v>
      </c>
      <c r="S3" s="45" t="s">
        <v>175</v>
      </c>
      <c r="T3" s="45" t="s">
        <v>20</v>
      </c>
      <c r="U3" s="45" t="s">
        <v>20</v>
      </c>
      <c r="V3" s="46">
        <v>2</v>
      </c>
      <c r="W3" s="46">
        <v>2</v>
      </c>
    </row>
    <row r="4" spans="1:25" ht="19.5" hidden="1" customHeight="1" x14ac:dyDescent="0.2">
      <c r="A4" s="47" t="s">
        <v>179</v>
      </c>
      <c r="B4" s="48"/>
      <c r="C4" s="48"/>
      <c r="D4" s="49"/>
      <c r="E4" s="50">
        <v>1</v>
      </c>
      <c r="F4" s="7">
        <f>VLOOKUP(E2,PD!A:B,2)</f>
        <v>8</v>
      </c>
      <c r="G4" s="50">
        <f>E2</f>
        <v>2025</v>
      </c>
      <c r="J4" s="40">
        <v>3</v>
      </c>
      <c r="K4" s="43">
        <v>3</v>
      </c>
      <c r="L4" s="43">
        <v>2002</v>
      </c>
      <c r="M4" s="43">
        <v>3</v>
      </c>
      <c r="N4" s="43">
        <v>3</v>
      </c>
      <c r="O4" s="43">
        <v>3</v>
      </c>
      <c r="P4" s="43">
        <v>3</v>
      </c>
      <c r="Q4" s="43">
        <v>3</v>
      </c>
      <c r="R4" s="52" t="s">
        <v>224</v>
      </c>
      <c r="S4" s="45" t="s">
        <v>176</v>
      </c>
      <c r="T4" s="45" t="s">
        <v>12</v>
      </c>
      <c r="U4" s="45" t="s">
        <v>12</v>
      </c>
      <c r="V4" s="46">
        <v>3</v>
      </c>
      <c r="W4" s="46">
        <v>3</v>
      </c>
    </row>
    <row r="5" spans="1:25" ht="19.5" hidden="1" customHeight="1" x14ac:dyDescent="0.2">
      <c r="A5" s="198" t="s">
        <v>187</v>
      </c>
      <c r="B5" s="201"/>
      <c r="C5" s="201"/>
      <c r="D5" s="202"/>
      <c r="E5" s="211" t="s">
        <v>19</v>
      </c>
      <c r="F5" s="211"/>
      <c r="G5" s="211"/>
      <c r="J5" s="40">
        <v>4</v>
      </c>
      <c r="K5" s="43">
        <v>4</v>
      </c>
      <c r="L5" s="43">
        <v>2003</v>
      </c>
      <c r="M5" s="43">
        <v>4</v>
      </c>
      <c r="N5" s="43">
        <v>4</v>
      </c>
      <c r="O5" s="43">
        <v>4</v>
      </c>
      <c r="P5" s="43">
        <v>4</v>
      </c>
      <c r="Q5" s="43">
        <v>4</v>
      </c>
      <c r="R5" s="52"/>
      <c r="S5" s="45"/>
      <c r="T5" s="45" t="s">
        <v>22</v>
      </c>
      <c r="U5" s="45" t="s">
        <v>22</v>
      </c>
      <c r="V5" s="46">
        <v>4</v>
      </c>
      <c r="W5" s="46">
        <v>4</v>
      </c>
    </row>
    <row r="6" spans="1:25" ht="19.5" hidden="1" customHeight="1" x14ac:dyDescent="0.25">
      <c r="A6" s="198" t="s">
        <v>996</v>
      </c>
      <c r="B6" s="199"/>
      <c r="C6" s="199"/>
      <c r="D6" s="200"/>
      <c r="E6" s="212" t="s">
        <v>172</v>
      </c>
      <c r="F6" s="213"/>
      <c r="G6" s="214"/>
      <c r="J6" s="40">
        <v>5</v>
      </c>
      <c r="K6" s="43">
        <v>5</v>
      </c>
      <c r="L6" s="43">
        <v>2004</v>
      </c>
      <c r="M6" s="43">
        <v>5</v>
      </c>
      <c r="N6" s="43">
        <v>5</v>
      </c>
      <c r="O6" s="43">
        <v>5</v>
      </c>
      <c r="P6" s="43">
        <v>5</v>
      </c>
      <c r="Q6" s="43">
        <v>5</v>
      </c>
      <c r="R6" s="52"/>
      <c r="S6" s="45"/>
      <c r="T6" s="45" t="s">
        <v>14</v>
      </c>
      <c r="U6" s="45" t="s">
        <v>14</v>
      </c>
      <c r="V6" s="46">
        <v>5</v>
      </c>
      <c r="W6" s="46">
        <v>5</v>
      </c>
    </row>
    <row r="7" spans="1:25" ht="19.5" hidden="1" customHeight="1" x14ac:dyDescent="0.2">
      <c r="A7" s="53"/>
      <c r="B7" s="53"/>
      <c r="C7" s="53"/>
      <c r="D7" s="53"/>
      <c r="E7" s="44"/>
      <c r="F7" s="44"/>
      <c r="G7" s="44"/>
      <c r="J7" s="40">
        <v>6</v>
      </c>
      <c r="K7" s="43">
        <v>6</v>
      </c>
      <c r="L7" s="43">
        <v>2005</v>
      </c>
      <c r="M7" s="43">
        <v>6</v>
      </c>
      <c r="N7" s="43">
        <v>6</v>
      </c>
      <c r="O7" s="43">
        <v>6</v>
      </c>
      <c r="P7" s="43">
        <v>6</v>
      </c>
      <c r="Q7" s="43">
        <v>6</v>
      </c>
      <c r="R7" s="52"/>
      <c r="S7" s="45"/>
      <c r="T7" s="45" t="s">
        <v>19</v>
      </c>
      <c r="U7" s="45" t="s">
        <v>19</v>
      </c>
      <c r="V7" s="46">
        <v>6</v>
      </c>
      <c r="W7" s="46">
        <v>6</v>
      </c>
    </row>
    <row r="8" spans="1:25" ht="19.5" hidden="1" customHeight="1" x14ac:dyDescent="0.25">
      <c r="A8" s="54" t="s">
        <v>183</v>
      </c>
      <c r="B8" s="207" t="s">
        <v>185</v>
      </c>
      <c r="C8" s="207"/>
      <c r="D8" s="207"/>
      <c r="E8" s="207" t="s">
        <v>186</v>
      </c>
      <c r="F8" s="207"/>
      <c r="G8" s="207"/>
      <c r="J8" s="40">
        <v>7</v>
      </c>
      <c r="K8" s="43">
        <v>7</v>
      </c>
      <c r="L8" s="43">
        <v>2006</v>
      </c>
      <c r="M8" s="43">
        <v>7</v>
      </c>
      <c r="N8" s="43">
        <v>7</v>
      </c>
      <c r="O8" s="43">
        <v>7</v>
      </c>
      <c r="P8" s="43">
        <v>7</v>
      </c>
      <c r="Q8" s="43">
        <v>7</v>
      </c>
      <c r="R8" s="52"/>
      <c r="S8" s="45"/>
      <c r="T8" s="45" t="s">
        <v>23</v>
      </c>
      <c r="U8" s="45" t="s">
        <v>23</v>
      </c>
      <c r="V8" s="46">
        <v>7</v>
      </c>
      <c r="W8" s="46">
        <v>7</v>
      </c>
    </row>
    <row r="9" spans="1:25" ht="19.5" hidden="1" customHeight="1" x14ac:dyDescent="0.2">
      <c r="A9" s="55" t="s">
        <v>188</v>
      </c>
      <c r="B9" s="9"/>
      <c r="C9" s="9"/>
      <c r="D9" s="56">
        <f>$E$2</f>
        <v>2025</v>
      </c>
      <c r="E9" s="9"/>
      <c r="F9" s="9"/>
      <c r="G9" s="56">
        <f t="shared" ref="G9:G23" si="0">$E$2</f>
        <v>2025</v>
      </c>
      <c r="J9" s="40">
        <v>8</v>
      </c>
      <c r="K9" s="43">
        <v>8</v>
      </c>
      <c r="L9" s="43">
        <v>2007</v>
      </c>
      <c r="M9" s="43">
        <v>8</v>
      </c>
      <c r="N9" s="43">
        <v>8</v>
      </c>
      <c r="O9" s="43">
        <v>8</v>
      </c>
      <c r="P9" s="43">
        <v>8</v>
      </c>
      <c r="Q9" s="43">
        <v>8</v>
      </c>
      <c r="R9" s="52"/>
      <c r="S9" s="45"/>
      <c r="T9" s="45"/>
      <c r="U9" s="45" t="s">
        <v>180</v>
      </c>
      <c r="V9" s="46">
        <v>8</v>
      </c>
      <c r="W9" s="46">
        <v>8</v>
      </c>
    </row>
    <row r="10" spans="1:25" ht="19.5" hidden="1" customHeight="1" x14ac:dyDescent="0.2">
      <c r="A10" s="55" t="s">
        <v>188</v>
      </c>
      <c r="B10" s="9"/>
      <c r="C10" s="9"/>
      <c r="D10" s="56">
        <f t="shared" ref="D10:D23" si="1">$E$2</f>
        <v>2025</v>
      </c>
      <c r="E10" s="9"/>
      <c r="F10" s="9"/>
      <c r="G10" s="56">
        <f t="shared" si="0"/>
        <v>2025</v>
      </c>
      <c r="J10" s="40">
        <v>9</v>
      </c>
      <c r="K10" s="43">
        <v>9</v>
      </c>
      <c r="L10" s="43">
        <v>2008</v>
      </c>
      <c r="M10" s="43">
        <v>9</v>
      </c>
      <c r="N10" s="43">
        <v>9</v>
      </c>
      <c r="O10" s="43">
        <v>9</v>
      </c>
      <c r="P10" s="43">
        <v>9</v>
      </c>
      <c r="Q10" s="43">
        <v>9</v>
      </c>
      <c r="R10" s="52"/>
      <c r="S10" s="45"/>
      <c r="T10" s="45"/>
      <c r="U10" s="45"/>
      <c r="V10" s="46">
        <v>9</v>
      </c>
      <c r="W10" s="46">
        <v>9</v>
      </c>
    </row>
    <row r="11" spans="1:25" ht="19.5" hidden="1" customHeight="1" x14ac:dyDescent="0.2">
      <c r="A11" s="55" t="s">
        <v>188</v>
      </c>
      <c r="B11" s="9"/>
      <c r="C11" s="9"/>
      <c r="D11" s="56">
        <f t="shared" si="1"/>
        <v>2025</v>
      </c>
      <c r="E11" s="9"/>
      <c r="F11" s="9"/>
      <c r="G11" s="56">
        <f t="shared" si="0"/>
        <v>2025</v>
      </c>
      <c r="J11" s="40">
        <v>10</v>
      </c>
      <c r="K11" s="43">
        <v>10</v>
      </c>
      <c r="L11" s="43">
        <v>2009</v>
      </c>
      <c r="M11" s="43">
        <v>10</v>
      </c>
      <c r="N11" s="43">
        <v>10</v>
      </c>
      <c r="O11" s="43">
        <v>10</v>
      </c>
      <c r="P11" s="43">
        <v>10</v>
      </c>
      <c r="Q11" s="43">
        <v>10</v>
      </c>
      <c r="R11" s="52"/>
      <c r="S11" s="45"/>
      <c r="T11" s="45"/>
      <c r="U11" s="45"/>
      <c r="V11" s="46">
        <v>10</v>
      </c>
      <c r="W11" s="46">
        <v>10</v>
      </c>
    </row>
    <row r="12" spans="1:25" ht="19.5" hidden="1" customHeight="1" x14ac:dyDescent="0.2">
      <c r="A12" s="55" t="s">
        <v>188</v>
      </c>
      <c r="B12" s="9"/>
      <c r="C12" s="9"/>
      <c r="D12" s="56">
        <f t="shared" si="1"/>
        <v>2025</v>
      </c>
      <c r="E12" s="9"/>
      <c r="F12" s="9"/>
      <c r="G12" s="56">
        <f t="shared" si="0"/>
        <v>2025</v>
      </c>
      <c r="J12" s="40">
        <v>11</v>
      </c>
      <c r="K12" s="43">
        <v>11</v>
      </c>
      <c r="L12" s="43">
        <v>2010</v>
      </c>
      <c r="M12" s="43">
        <v>11</v>
      </c>
      <c r="N12" s="43">
        <v>11</v>
      </c>
      <c r="O12" s="43">
        <v>11</v>
      </c>
      <c r="P12" s="43">
        <v>11</v>
      </c>
      <c r="Q12" s="43">
        <v>11</v>
      </c>
      <c r="R12" s="52"/>
      <c r="S12" s="45"/>
      <c r="T12" s="45"/>
      <c r="U12" s="45"/>
      <c r="V12" s="46">
        <v>11</v>
      </c>
      <c r="W12" s="46">
        <v>11</v>
      </c>
    </row>
    <row r="13" spans="1:25" ht="19.5" hidden="1" customHeight="1" x14ac:dyDescent="0.2">
      <c r="A13" s="55" t="s">
        <v>188</v>
      </c>
      <c r="B13" s="9"/>
      <c r="C13" s="9"/>
      <c r="D13" s="56">
        <f t="shared" si="1"/>
        <v>2025</v>
      </c>
      <c r="E13" s="9"/>
      <c r="F13" s="9"/>
      <c r="G13" s="56">
        <f t="shared" si="0"/>
        <v>2025</v>
      </c>
      <c r="J13" s="40">
        <v>12</v>
      </c>
      <c r="K13" s="43">
        <v>12</v>
      </c>
      <c r="L13" s="43">
        <v>2011</v>
      </c>
      <c r="M13" s="43">
        <v>12</v>
      </c>
      <c r="N13" s="43">
        <v>12</v>
      </c>
      <c r="O13" s="43">
        <v>12</v>
      </c>
      <c r="P13" s="43">
        <v>12</v>
      </c>
      <c r="Q13" s="43">
        <v>12</v>
      </c>
      <c r="R13" s="52"/>
      <c r="S13" s="45"/>
      <c r="T13" s="45"/>
      <c r="U13" s="45"/>
      <c r="V13" s="46">
        <v>12</v>
      </c>
      <c r="W13" s="46">
        <v>12</v>
      </c>
    </row>
    <row r="14" spans="1:25" ht="19.5" hidden="1" customHeight="1" x14ac:dyDescent="0.2">
      <c r="A14" s="55" t="s">
        <v>188</v>
      </c>
      <c r="B14" s="9"/>
      <c r="C14" s="9"/>
      <c r="D14" s="56">
        <f t="shared" si="1"/>
        <v>2025</v>
      </c>
      <c r="E14" s="9"/>
      <c r="F14" s="9"/>
      <c r="G14" s="56">
        <f t="shared" si="0"/>
        <v>2025</v>
      </c>
      <c r="J14" s="40"/>
      <c r="K14" s="43">
        <v>13</v>
      </c>
      <c r="L14" s="43">
        <v>2012</v>
      </c>
      <c r="M14" s="43">
        <v>13</v>
      </c>
      <c r="N14" s="43">
        <v>13</v>
      </c>
      <c r="O14" s="43">
        <v>13</v>
      </c>
      <c r="P14" s="43">
        <v>13</v>
      </c>
      <c r="Q14" s="43">
        <v>13</v>
      </c>
      <c r="R14" s="52"/>
      <c r="S14" s="45"/>
      <c r="T14" s="45"/>
      <c r="U14" s="45"/>
      <c r="V14" s="46">
        <v>13</v>
      </c>
      <c r="W14" s="46">
        <v>13</v>
      </c>
    </row>
    <row r="15" spans="1:25" ht="19.5" hidden="1" customHeight="1" x14ac:dyDescent="0.2">
      <c r="A15" s="55" t="s">
        <v>188</v>
      </c>
      <c r="B15" s="9"/>
      <c r="C15" s="9"/>
      <c r="D15" s="56">
        <f t="shared" si="1"/>
        <v>2025</v>
      </c>
      <c r="E15" s="9"/>
      <c r="F15" s="9"/>
      <c r="G15" s="56">
        <f t="shared" si="0"/>
        <v>2025</v>
      </c>
      <c r="J15" s="40"/>
      <c r="K15" s="43">
        <v>14</v>
      </c>
      <c r="L15" s="43">
        <v>2013</v>
      </c>
      <c r="M15" s="43">
        <v>14</v>
      </c>
      <c r="N15" s="43">
        <v>14</v>
      </c>
      <c r="O15" s="43">
        <v>14</v>
      </c>
      <c r="P15" s="43">
        <v>14</v>
      </c>
      <c r="Q15" s="43">
        <v>14</v>
      </c>
      <c r="R15" s="52"/>
      <c r="S15" s="45"/>
      <c r="T15" s="45"/>
      <c r="U15" s="45"/>
      <c r="V15" s="46">
        <v>14</v>
      </c>
      <c r="W15" s="46">
        <v>14</v>
      </c>
    </row>
    <row r="16" spans="1:25" ht="19.5" hidden="1" customHeight="1" x14ac:dyDescent="0.2">
      <c r="A16" s="55" t="s">
        <v>188</v>
      </c>
      <c r="B16" s="9"/>
      <c r="C16" s="9"/>
      <c r="D16" s="56">
        <f t="shared" si="1"/>
        <v>2025</v>
      </c>
      <c r="E16" s="9"/>
      <c r="F16" s="9"/>
      <c r="G16" s="56">
        <f t="shared" si="0"/>
        <v>2025</v>
      </c>
      <c r="J16" s="40"/>
      <c r="K16" s="43">
        <v>15</v>
      </c>
      <c r="L16" s="43">
        <v>2014</v>
      </c>
      <c r="M16" s="43">
        <v>15</v>
      </c>
      <c r="N16" s="43">
        <v>15</v>
      </c>
      <c r="O16" s="43">
        <v>15</v>
      </c>
      <c r="P16" s="43">
        <v>15</v>
      </c>
      <c r="Q16" s="52"/>
      <c r="R16" s="52"/>
      <c r="S16" s="45"/>
      <c r="T16" s="45"/>
      <c r="U16" s="45"/>
      <c r="V16" s="46">
        <v>15</v>
      </c>
      <c r="W16" s="46">
        <v>15</v>
      </c>
    </row>
    <row r="17" spans="1:23" ht="19.5" hidden="1" customHeight="1" x14ac:dyDescent="0.2">
      <c r="A17" s="55" t="s">
        <v>188</v>
      </c>
      <c r="B17" s="9"/>
      <c r="C17" s="9"/>
      <c r="D17" s="56">
        <f t="shared" si="1"/>
        <v>2025</v>
      </c>
      <c r="E17" s="9"/>
      <c r="F17" s="9"/>
      <c r="G17" s="56">
        <f t="shared" si="0"/>
        <v>2025</v>
      </c>
      <c r="J17" s="40"/>
      <c r="K17" s="43">
        <v>16</v>
      </c>
      <c r="L17" s="43">
        <v>2015</v>
      </c>
      <c r="M17" s="43">
        <v>16</v>
      </c>
      <c r="N17" s="43">
        <v>16</v>
      </c>
      <c r="O17" s="43">
        <v>16</v>
      </c>
      <c r="P17" s="43">
        <v>16</v>
      </c>
      <c r="Q17" s="52"/>
      <c r="R17" s="52"/>
      <c r="S17" s="45"/>
      <c r="T17" s="45"/>
      <c r="U17" s="45"/>
      <c r="V17" s="46">
        <v>16</v>
      </c>
      <c r="W17" s="46">
        <v>16</v>
      </c>
    </row>
    <row r="18" spans="1:23" ht="19.5" hidden="1" customHeight="1" x14ac:dyDescent="0.2">
      <c r="A18" s="55" t="s">
        <v>188</v>
      </c>
      <c r="B18" s="9"/>
      <c r="C18" s="9"/>
      <c r="D18" s="56">
        <f t="shared" si="1"/>
        <v>2025</v>
      </c>
      <c r="E18" s="9"/>
      <c r="F18" s="9"/>
      <c r="G18" s="56">
        <f t="shared" si="0"/>
        <v>2025</v>
      </c>
      <c r="J18" s="40"/>
      <c r="K18" s="43">
        <v>17</v>
      </c>
      <c r="L18" s="43">
        <v>2016</v>
      </c>
      <c r="M18" s="43">
        <v>17</v>
      </c>
      <c r="N18" s="43">
        <v>17</v>
      </c>
      <c r="O18" s="43">
        <v>17</v>
      </c>
      <c r="P18" s="43">
        <v>17</v>
      </c>
      <c r="Q18" s="52"/>
      <c r="R18" s="52"/>
      <c r="S18" s="45"/>
      <c r="T18" s="45"/>
      <c r="U18" s="45"/>
      <c r="V18" s="46">
        <v>17</v>
      </c>
      <c r="W18" s="46">
        <v>17</v>
      </c>
    </row>
    <row r="19" spans="1:23" ht="19.5" hidden="1" customHeight="1" x14ac:dyDescent="0.2">
      <c r="A19" s="55" t="s">
        <v>188</v>
      </c>
      <c r="B19" s="9"/>
      <c r="C19" s="9"/>
      <c r="D19" s="56">
        <f t="shared" si="1"/>
        <v>2025</v>
      </c>
      <c r="E19" s="9"/>
      <c r="F19" s="9"/>
      <c r="G19" s="56">
        <f t="shared" si="0"/>
        <v>2025</v>
      </c>
      <c r="J19" s="40"/>
      <c r="K19" s="43">
        <v>18</v>
      </c>
      <c r="L19" s="43">
        <v>2017</v>
      </c>
      <c r="M19" s="43">
        <v>18</v>
      </c>
      <c r="N19" s="43">
        <v>18</v>
      </c>
      <c r="O19" s="43">
        <v>18</v>
      </c>
      <c r="P19" s="43">
        <v>18</v>
      </c>
      <c r="Q19" s="52"/>
      <c r="R19" s="52"/>
      <c r="S19" s="45"/>
      <c r="T19" s="45"/>
      <c r="U19" s="45"/>
      <c r="V19" s="46">
        <v>18</v>
      </c>
      <c r="W19" s="46">
        <v>18</v>
      </c>
    </row>
    <row r="20" spans="1:23" ht="19.5" hidden="1" customHeight="1" x14ac:dyDescent="0.2">
      <c r="A20" s="55" t="s">
        <v>188</v>
      </c>
      <c r="B20" s="9"/>
      <c r="C20" s="9"/>
      <c r="D20" s="56">
        <f t="shared" si="1"/>
        <v>2025</v>
      </c>
      <c r="E20" s="9"/>
      <c r="F20" s="9"/>
      <c r="G20" s="56">
        <f t="shared" si="0"/>
        <v>2025</v>
      </c>
      <c r="J20" s="40"/>
      <c r="K20" s="43">
        <v>19</v>
      </c>
      <c r="L20" s="43">
        <v>2018</v>
      </c>
      <c r="M20" s="43">
        <v>19</v>
      </c>
      <c r="N20" s="43">
        <v>19</v>
      </c>
      <c r="O20" s="43">
        <v>19</v>
      </c>
      <c r="P20" s="43">
        <v>19</v>
      </c>
      <c r="Q20" s="52"/>
      <c r="R20" s="52"/>
      <c r="S20" s="45"/>
      <c r="T20" s="45"/>
      <c r="U20" s="45"/>
      <c r="V20" s="46">
        <v>19</v>
      </c>
      <c r="W20" s="46">
        <v>19</v>
      </c>
    </row>
    <row r="21" spans="1:23" ht="19.5" hidden="1" customHeight="1" x14ac:dyDescent="0.2">
      <c r="A21" s="55" t="s">
        <v>188</v>
      </c>
      <c r="B21" s="9"/>
      <c r="C21" s="9"/>
      <c r="D21" s="56">
        <f t="shared" si="1"/>
        <v>2025</v>
      </c>
      <c r="E21" s="9"/>
      <c r="F21" s="9"/>
      <c r="G21" s="56">
        <f t="shared" si="0"/>
        <v>2025</v>
      </c>
      <c r="J21" s="40"/>
      <c r="K21" s="43">
        <v>20</v>
      </c>
      <c r="L21" s="43">
        <v>2019</v>
      </c>
      <c r="M21" s="43">
        <v>20</v>
      </c>
      <c r="N21" s="43">
        <v>20</v>
      </c>
      <c r="O21" s="43">
        <v>20</v>
      </c>
      <c r="P21" s="43">
        <v>20</v>
      </c>
      <c r="Q21" s="52"/>
      <c r="R21" s="52"/>
      <c r="S21" s="45"/>
      <c r="T21" s="45"/>
      <c r="U21" s="45"/>
      <c r="V21" s="46">
        <v>20</v>
      </c>
      <c r="W21" s="46">
        <v>20</v>
      </c>
    </row>
    <row r="22" spans="1:23" ht="19.5" hidden="1" customHeight="1" x14ac:dyDescent="0.2">
      <c r="A22" s="55" t="s">
        <v>188</v>
      </c>
      <c r="B22" s="9"/>
      <c r="C22" s="9"/>
      <c r="D22" s="56">
        <f t="shared" si="1"/>
        <v>2025</v>
      </c>
      <c r="E22" s="9"/>
      <c r="F22" s="9"/>
      <c r="G22" s="56">
        <f t="shared" si="0"/>
        <v>2025</v>
      </c>
      <c r="J22" s="40"/>
      <c r="K22" s="43">
        <v>21</v>
      </c>
      <c r="L22" s="43">
        <v>2020</v>
      </c>
      <c r="M22" s="43">
        <v>21</v>
      </c>
      <c r="N22" s="43">
        <v>21</v>
      </c>
      <c r="O22" s="43">
        <v>21</v>
      </c>
      <c r="P22" s="43">
        <v>21</v>
      </c>
      <c r="Q22" s="52"/>
      <c r="R22" s="52"/>
      <c r="S22" s="45"/>
      <c r="T22" s="45"/>
      <c r="U22" s="45"/>
      <c r="V22" s="46">
        <v>21</v>
      </c>
      <c r="W22" s="46">
        <v>21</v>
      </c>
    </row>
    <row r="23" spans="1:23" ht="19.5" hidden="1" customHeight="1" x14ac:dyDescent="0.2">
      <c r="A23" s="55" t="s">
        <v>188</v>
      </c>
      <c r="B23" s="9"/>
      <c r="C23" s="9"/>
      <c r="D23" s="56">
        <f t="shared" si="1"/>
        <v>2025</v>
      </c>
      <c r="E23" s="9"/>
      <c r="F23" s="9"/>
      <c r="G23" s="56">
        <f t="shared" si="0"/>
        <v>2025</v>
      </c>
      <c r="J23" s="40"/>
      <c r="K23" s="43">
        <v>22</v>
      </c>
      <c r="L23" s="43">
        <v>2021</v>
      </c>
      <c r="M23" s="43">
        <v>22</v>
      </c>
      <c r="N23" s="43">
        <v>22</v>
      </c>
      <c r="O23" s="43">
        <v>22</v>
      </c>
      <c r="P23" s="43">
        <v>22</v>
      </c>
      <c r="Q23" s="52"/>
      <c r="R23" s="52"/>
      <c r="S23" s="45"/>
      <c r="T23" s="45"/>
      <c r="U23" s="45"/>
      <c r="V23" s="46">
        <v>22</v>
      </c>
      <c r="W23" s="46">
        <v>22</v>
      </c>
    </row>
    <row r="24" spans="1:23" ht="19.5" hidden="1" customHeight="1" x14ac:dyDescent="0.2">
      <c r="A24" s="204" t="s">
        <v>995</v>
      </c>
      <c r="B24" s="205"/>
      <c r="C24" s="205"/>
      <c r="D24" s="205"/>
      <c r="E24" s="205"/>
      <c r="F24" s="205"/>
      <c r="G24" s="205"/>
      <c r="J24" s="40"/>
      <c r="K24" s="43">
        <v>23</v>
      </c>
      <c r="L24" s="43">
        <v>2022</v>
      </c>
      <c r="M24" s="43">
        <v>23</v>
      </c>
      <c r="N24" s="43">
        <v>23</v>
      </c>
      <c r="O24" s="43">
        <v>23</v>
      </c>
      <c r="P24" s="43">
        <v>23</v>
      </c>
      <c r="Q24" s="52"/>
      <c r="R24" s="52"/>
      <c r="S24" s="45"/>
      <c r="T24" s="45"/>
      <c r="U24" s="45"/>
      <c r="V24" s="46">
        <v>23</v>
      </c>
      <c r="W24" s="46">
        <v>23</v>
      </c>
    </row>
    <row r="25" spans="1:23" ht="19.5" hidden="1" customHeight="1" x14ac:dyDescent="0.2">
      <c r="A25" s="206"/>
      <c r="B25" s="206"/>
      <c r="C25" s="206"/>
      <c r="D25" s="206"/>
      <c r="E25" s="206"/>
      <c r="F25" s="206"/>
      <c r="G25" s="206"/>
      <c r="J25" s="40"/>
      <c r="K25" s="43">
        <v>24</v>
      </c>
      <c r="L25" s="43">
        <v>2023</v>
      </c>
      <c r="M25" s="43">
        <v>24</v>
      </c>
      <c r="N25" s="43">
        <v>24</v>
      </c>
      <c r="O25" s="43">
        <v>24</v>
      </c>
      <c r="P25" s="43">
        <v>24</v>
      </c>
      <c r="Q25" s="52"/>
      <c r="R25" s="52"/>
      <c r="S25" s="45"/>
      <c r="T25" s="45"/>
      <c r="U25" s="45"/>
      <c r="V25" s="46">
        <v>24</v>
      </c>
      <c r="W25" s="46">
        <v>24</v>
      </c>
    </row>
    <row r="26" spans="1:23" ht="19.5" hidden="1" customHeight="1" x14ac:dyDescent="0.2">
      <c r="A26" s="53"/>
      <c r="B26" s="53"/>
      <c r="C26" s="53"/>
      <c r="D26" s="53"/>
      <c r="E26" s="44"/>
      <c r="F26" s="44"/>
      <c r="G26" s="44"/>
      <c r="J26" s="40"/>
      <c r="K26" s="43">
        <v>25</v>
      </c>
      <c r="L26" s="43">
        <v>2024</v>
      </c>
      <c r="M26" s="43">
        <v>25</v>
      </c>
      <c r="N26" s="43">
        <v>25</v>
      </c>
      <c r="O26" s="43">
        <v>25</v>
      </c>
      <c r="P26" s="43">
        <v>25</v>
      </c>
      <c r="Q26" s="52"/>
      <c r="R26" s="52"/>
      <c r="S26" s="45"/>
      <c r="T26" s="45"/>
      <c r="U26" s="45"/>
      <c r="V26" s="46">
        <v>25</v>
      </c>
      <c r="W26" s="46">
        <v>25</v>
      </c>
    </row>
    <row r="27" spans="1:23" ht="19.5" hidden="1" customHeight="1" x14ac:dyDescent="0.2">
      <c r="J27" s="40"/>
      <c r="K27" s="43">
        <v>26</v>
      </c>
      <c r="L27" s="43">
        <v>2025</v>
      </c>
      <c r="M27" s="43">
        <v>26</v>
      </c>
      <c r="N27" s="43">
        <v>26</v>
      </c>
      <c r="O27" s="43">
        <v>26</v>
      </c>
      <c r="P27" s="43">
        <v>26</v>
      </c>
      <c r="Q27" s="52"/>
      <c r="R27" s="52"/>
      <c r="S27" s="45"/>
      <c r="T27" s="45"/>
      <c r="U27" s="45"/>
      <c r="V27" s="46">
        <v>26</v>
      </c>
      <c r="W27" s="46">
        <v>26</v>
      </c>
    </row>
    <row r="28" spans="1:23" ht="19.5" hidden="1" customHeight="1" x14ac:dyDescent="0.25">
      <c r="A28" s="58" t="s">
        <v>184</v>
      </c>
      <c r="B28" s="208" t="s">
        <v>185</v>
      </c>
      <c r="C28" s="208"/>
      <c r="D28" s="208"/>
      <c r="E28" s="209" t="s">
        <v>614</v>
      </c>
      <c r="F28" s="210"/>
      <c r="G28" s="59" t="s">
        <v>615</v>
      </c>
      <c r="J28" s="40"/>
      <c r="K28" s="43">
        <v>27</v>
      </c>
      <c r="L28" s="43">
        <v>2026</v>
      </c>
      <c r="M28" s="43">
        <v>27</v>
      </c>
      <c r="N28" s="43">
        <v>27</v>
      </c>
      <c r="O28" s="43">
        <v>27</v>
      </c>
      <c r="P28" s="43">
        <v>27</v>
      </c>
      <c r="Q28" s="52"/>
      <c r="R28" s="52"/>
      <c r="S28" s="45"/>
      <c r="T28" s="45"/>
      <c r="U28" s="45"/>
      <c r="V28" s="46">
        <v>27</v>
      </c>
      <c r="W28" s="46">
        <v>27</v>
      </c>
    </row>
    <row r="29" spans="1:23" ht="19.5" hidden="1" customHeight="1" x14ac:dyDescent="0.2">
      <c r="A29" s="60" t="str">
        <f>IF(B29&gt;0,IF(C29&gt;0,IF(E29&gt;0,"On-Call Schedule #1",""),""),"")</f>
        <v/>
      </c>
      <c r="B29" s="8"/>
      <c r="C29" s="8"/>
      <c r="D29" s="55">
        <f t="shared" ref="D29:D30" si="2">$E$2</f>
        <v>2025</v>
      </c>
      <c r="E29" s="203"/>
      <c r="F29" s="203"/>
      <c r="G29" s="12"/>
      <c r="J29" s="40"/>
      <c r="K29" s="43">
        <v>28</v>
      </c>
      <c r="L29" s="43">
        <v>2027</v>
      </c>
      <c r="M29" s="43">
        <v>28</v>
      </c>
      <c r="N29" s="43">
        <v>28</v>
      </c>
      <c r="O29" s="43">
        <v>28</v>
      </c>
      <c r="P29" s="43">
        <v>28</v>
      </c>
      <c r="Q29" s="52"/>
      <c r="R29" s="52"/>
      <c r="S29" s="45"/>
      <c r="T29" s="45"/>
      <c r="U29" s="45"/>
      <c r="V29" s="46">
        <v>28</v>
      </c>
      <c r="W29" s="46">
        <v>28</v>
      </c>
    </row>
    <row r="30" spans="1:23" ht="19.5" hidden="1" customHeight="1" x14ac:dyDescent="0.2">
      <c r="A30" s="60" t="str">
        <f>IF(B30&gt;0,IF(C30&gt;0,IF(E30&gt;0,"On-Call Schedule #2",""),""),"")</f>
        <v/>
      </c>
      <c r="B30" s="8"/>
      <c r="C30" s="8"/>
      <c r="D30" s="55">
        <f t="shared" si="2"/>
        <v>2025</v>
      </c>
      <c r="E30" s="203"/>
      <c r="F30" s="203"/>
      <c r="G30" s="12"/>
      <c r="J30" s="40"/>
      <c r="K30" s="43">
        <v>29</v>
      </c>
      <c r="L30" s="43">
        <v>2028</v>
      </c>
      <c r="M30" s="43">
        <v>29</v>
      </c>
      <c r="N30" s="43">
        <v>29</v>
      </c>
      <c r="O30" s="43">
        <v>29</v>
      </c>
      <c r="P30" s="43"/>
      <c r="Q30" s="52"/>
      <c r="R30" s="52"/>
      <c r="S30" s="61"/>
      <c r="T30" s="61"/>
      <c r="U30" s="61"/>
      <c r="V30" s="46">
        <v>29</v>
      </c>
      <c r="W30" s="46">
        <v>29</v>
      </c>
    </row>
    <row r="31" spans="1:23" ht="19.5" hidden="1" customHeight="1" x14ac:dyDescent="0.2">
      <c r="A31" s="60" t="str">
        <f>IF(B31&gt;0,IF(C31&gt;0,IF(E31&gt;0,"On-Call Schedule #3",""),""),"")</f>
        <v/>
      </c>
      <c r="B31" s="8"/>
      <c r="C31" s="8"/>
      <c r="D31" s="55">
        <f>$E$2</f>
        <v>2025</v>
      </c>
      <c r="E31" s="203"/>
      <c r="F31" s="203"/>
      <c r="G31" s="12"/>
      <c r="J31" s="40"/>
      <c r="K31" s="43">
        <v>30</v>
      </c>
      <c r="L31" s="43">
        <v>2029</v>
      </c>
      <c r="M31" s="43">
        <v>30</v>
      </c>
      <c r="N31" s="43">
        <v>30</v>
      </c>
      <c r="O31" s="43"/>
      <c r="P31" s="43"/>
      <c r="Q31" s="52"/>
      <c r="R31" s="52"/>
      <c r="S31" s="61"/>
      <c r="T31" s="61"/>
      <c r="U31" s="61"/>
      <c r="V31" s="46">
        <v>30</v>
      </c>
      <c r="W31" s="46">
        <v>30</v>
      </c>
    </row>
    <row r="32" spans="1:23" ht="19.5" hidden="1" customHeight="1" x14ac:dyDescent="0.2">
      <c r="A32" s="53"/>
      <c r="B32" s="53"/>
      <c r="C32" s="53"/>
      <c r="D32" s="53"/>
      <c r="E32" s="44"/>
      <c r="F32" s="44"/>
      <c r="G32" s="44"/>
      <c r="J32" s="40"/>
      <c r="K32" s="43">
        <v>31</v>
      </c>
      <c r="L32" s="43">
        <v>2030</v>
      </c>
      <c r="M32" s="43">
        <v>31</v>
      </c>
      <c r="N32" s="43"/>
      <c r="O32" s="43"/>
      <c r="P32" s="43"/>
      <c r="Q32" s="52"/>
      <c r="R32" s="52"/>
      <c r="S32" s="52"/>
      <c r="T32" s="52"/>
      <c r="U32" s="52"/>
      <c r="V32" s="46">
        <v>31</v>
      </c>
      <c r="W32" s="46">
        <v>31</v>
      </c>
    </row>
    <row r="33" spans="1:23" ht="19.5" hidden="1" customHeight="1" x14ac:dyDescent="0.2">
      <c r="A33" s="53"/>
      <c r="B33" s="53"/>
      <c r="C33" s="53"/>
      <c r="D33" s="53"/>
      <c r="E33" s="44"/>
      <c r="F33" s="44"/>
      <c r="G33" s="44"/>
      <c r="J33" s="40"/>
      <c r="K33" s="43"/>
      <c r="L33" s="43">
        <v>2031</v>
      </c>
      <c r="M33" s="43"/>
      <c r="N33" s="43"/>
      <c r="O33" s="43"/>
      <c r="P33" s="43"/>
      <c r="Q33" s="52"/>
      <c r="R33" s="52"/>
      <c r="S33" s="52"/>
      <c r="T33" s="52"/>
      <c r="U33" s="52"/>
      <c r="V33" s="46">
        <v>32</v>
      </c>
      <c r="W33" s="46"/>
    </row>
    <row r="34" spans="1:23" ht="19.5" hidden="1" customHeight="1" x14ac:dyDescent="0.2">
      <c r="A34" s="53"/>
      <c r="B34" s="53"/>
      <c r="C34" s="53"/>
      <c r="D34" s="53"/>
      <c r="E34" s="44"/>
      <c r="F34" s="44"/>
      <c r="G34" s="44"/>
      <c r="J34" s="40"/>
      <c r="K34" s="43"/>
      <c r="L34" s="43">
        <v>2032</v>
      </c>
      <c r="M34" s="43"/>
      <c r="N34" s="43"/>
      <c r="O34" s="43"/>
      <c r="P34" s="43"/>
      <c r="Q34" s="52"/>
      <c r="R34" s="52"/>
      <c r="S34" s="52"/>
      <c r="T34" s="52"/>
      <c r="U34" s="52"/>
      <c r="V34" s="46">
        <v>33</v>
      </c>
    </row>
    <row r="35" spans="1:23" ht="19.5" hidden="1" customHeight="1" x14ac:dyDescent="0.2">
      <c r="A35" s="53"/>
      <c r="B35" s="53"/>
      <c r="C35" s="53"/>
      <c r="D35" s="53"/>
      <c r="E35" s="44"/>
      <c r="F35" s="44"/>
      <c r="G35" s="44"/>
      <c r="J35" s="40"/>
      <c r="K35" s="43"/>
      <c r="L35" s="43">
        <v>2033</v>
      </c>
      <c r="M35" s="43"/>
      <c r="N35" s="43"/>
      <c r="O35" s="43"/>
      <c r="P35" s="43"/>
      <c r="Q35" s="52"/>
      <c r="R35" s="52"/>
      <c r="S35" s="52"/>
      <c r="T35" s="52"/>
      <c r="U35" s="52"/>
      <c r="V35" s="46">
        <v>34</v>
      </c>
    </row>
    <row r="36" spans="1:23" ht="19.5" hidden="1" customHeight="1" x14ac:dyDescent="0.2">
      <c r="A36" s="53"/>
      <c r="B36" s="53"/>
      <c r="C36" s="53"/>
      <c r="D36" s="53"/>
      <c r="E36" s="44"/>
      <c r="F36" s="44"/>
      <c r="G36" s="44"/>
      <c r="J36" s="40"/>
      <c r="K36" s="43"/>
      <c r="L36" s="43">
        <v>2034</v>
      </c>
      <c r="M36" s="43"/>
      <c r="N36" s="43"/>
      <c r="O36" s="43"/>
      <c r="P36" s="43"/>
      <c r="Q36" s="52"/>
      <c r="R36" s="52"/>
      <c r="S36" s="52"/>
      <c r="T36" s="52"/>
      <c r="U36" s="52"/>
      <c r="V36" s="46">
        <v>35</v>
      </c>
    </row>
    <row r="37" spans="1:23" ht="19.5" hidden="1" customHeight="1" x14ac:dyDescent="0.2">
      <c r="A37" s="53"/>
      <c r="B37" s="53"/>
      <c r="C37" s="53"/>
      <c r="D37" s="53"/>
      <c r="E37" s="44"/>
      <c r="F37" s="44"/>
      <c r="G37" s="44"/>
      <c r="J37" s="40"/>
      <c r="K37" s="43"/>
      <c r="L37" s="43">
        <v>2035</v>
      </c>
      <c r="M37" s="43"/>
      <c r="N37" s="43"/>
      <c r="O37" s="43"/>
      <c r="P37" s="43"/>
      <c r="Q37" s="52"/>
      <c r="R37" s="52"/>
      <c r="S37" s="52"/>
      <c r="T37" s="52"/>
      <c r="U37" s="52"/>
      <c r="V37" s="46">
        <v>36</v>
      </c>
    </row>
    <row r="38" spans="1:23" ht="19.5" hidden="1" customHeight="1" x14ac:dyDescent="0.2">
      <c r="A38" s="53"/>
      <c r="B38" s="53"/>
      <c r="C38" s="53"/>
      <c r="D38" s="53"/>
      <c r="E38" s="44"/>
      <c r="F38" s="44"/>
      <c r="G38" s="44"/>
      <c r="J38" s="40"/>
      <c r="K38" s="43"/>
      <c r="L38" s="43">
        <v>2036</v>
      </c>
      <c r="M38" s="43"/>
      <c r="N38" s="43"/>
      <c r="O38" s="43"/>
      <c r="P38" s="43"/>
      <c r="Q38" s="52"/>
      <c r="R38" s="52"/>
      <c r="S38" s="52"/>
      <c r="T38" s="52"/>
      <c r="U38" s="52"/>
      <c r="V38" s="46">
        <v>37</v>
      </c>
    </row>
    <row r="39" spans="1:23" ht="19.5" hidden="1" customHeight="1" x14ac:dyDescent="0.2">
      <c r="A39" s="53"/>
      <c r="B39" s="53"/>
      <c r="C39" s="53"/>
      <c r="D39" s="53"/>
      <c r="E39" s="44"/>
      <c r="F39" s="44"/>
      <c r="G39" s="44"/>
      <c r="J39" s="40"/>
      <c r="K39" s="43"/>
      <c r="L39" s="43">
        <v>2037</v>
      </c>
      <c r="M39" s="43"/>
      <c r="N39" s="43"/>
      <c r="O39" s="43"/>
      <c r="P39" s="43"/>
      <c r="Q39" s="52"/>
      <c r="R39" s="52"/>
      <c r="S39" s="52"/>
      <c r="T39" s="52"/>
      <c r="U39" s="52"/>
      <c r="V39" s="46">
        <v>38</v>
      </c>
    </row>
    <row r="40" spans="1:23" ht="19.5" hidden="1" customHeight="1" x14ac:dyDescent="0.2">
      <c r="A40" s="53"/>
      <c r="B40" s="53"/>
      <c r="C40" s="53"/>
      <c r="D40" s="53"/>
      <c r="E40" s="44"/>
      <c r="F40" s="44"/>
      <c r="G40" s="44"/>
      <c r="J40" s="40"/>
      <c r="K40" s="43"/>
      <c r="L40" s="43">
        <v>2038</v>
      </c>
      <c r="M40" s="43"/>
      <c r="N40" s="43"/>
      <c r="O40" s="43"/>
      <c r="P40" s="43"/>
      <c r="Q40" s="52"/>
      <c r="R40" s="52"/>
      <c r="S40" s="52"/>
      <c r="T40" s="52"/>
      <c r="U40" s="52"/>
      <c r="V40" s="46">
        <v>39</v>
      </c>
    </row>
    <row r="41" spans="1:23" ht="19.5" hidden="1" customHeight="1" x14ac:dyDescent="0.2">
      <c r="A41" s="53"/>
      <c r="B41" s="53"/>
      <c r="C41" s="53"/>
      <c r="D41" s="53"/>
      <c r="E41" s="44"/>
      <c r="F41" s="44"/>
      <c r="G41" s="44"/>
      <c r="J41" s="40"/>
      <c r="K41" s="43"/>
      <c r="L41" s="43">
        <v>2039</v>
      </c>
      <c r="M41" s="43"/>
      <c r="N41" s="43"/>
      <c r="O41" s="43"/>
      <c r="P41" s="43"/>
      <c r="Q41" s="52"/>
      <c r="R41" s="52"/>
      <c r="S41" s="52"/>
      <c r="T41" s="52"/>
      <c r="U41" s="52"/>
      <c r="V41" s="46">
        <v>40</v>
      </c>
    </row>
    <row r="42" spans="1:23" ht="19.5" hidden="1" customHeight="1" x14ac:dyDescent="0.2">
      <c r="A42" s="53"/>
      <c r="B42" s="53"/>
      <c r="C42" s="53"/>
      <c r="D42" s="53"/>
      <c r="E42" s="44"/>
      <c r="F42" s="44"/>
      <c r="G42" s="44"/>
      <c r="J42" s="40"/>
      <c r="K42" s="43"/>
      <c r="L42" s="43">
        <v>2040</v>
      </c>
      <c r="M42" s="43"/>
      <c r="N42" s="43"/>
      <c r="O42" s="43"/>
      <c r="P42" s="43"/>
      <c r="Q42" s="52"/>
      <c r="R42" s="52"/>
      <c r="S42" s="52"/>
      <c r="T42" s="52"/>
      <c r="U42" s="52"/>
      <c r="V42" s="46">
        <v>41</v>
      </c>
    </row>
    <row r="43" spans="1:23" ht="19.5" hidden="1" customHeight="1" x14ac:dyDescent="0.2">
      <c r="A43" s="53"/>
      <c r="B43" s="53"/>
      <c r="C43" s="53"/>
      <c r="D43" s="53"/>
      <c r="E43" s="44"/>
      <c r="F43" s="44"/>
      <c r="G43" s="44"/>
      <c r="J43" s="40"/>
      <c r="K43" s="43"/>
      <c r="L43" s="43">
        <v>2041</v>
      </c>
      <c r="M43" s="43"/>
      <c r="N43" s="43"/>
      <c r="O43" s="43"/>
      <c r="P43" s="43"/>
      <c r="Q43" s="52"/>
      <c r="R43" s="52"/>
      <c r="S43" s="52"/>
      <c r="T43" s="52"/>
      <c r="U43" s="52"/>
      <c r="V43" s="46">
        <v>42</v>
      </c>
    </row>
    <row r="44" spans="1:23" ht="19.5" hidden="1" customHeight="1" x14ac:dyDescent="0.2">
      <c r="A44" s="53"/>
      <c r="B44" s="53"/>
      <c r="C44" s="53"/>
      <c r="D44" s="53"/>
      <c r="E44" s="44"/>
      <c r="F44" s="44"/>
      <c r="G44" s="44"/>
      <c r="J44" s="40"/>
      <c r="K44" s="43"/>
      <c r="L44" s="43">
        <v>2042</v>
      </c>
      <c r="M44" s="43"/>
      <c r="N44" s="43"/>
      <c r="O44" s="43"/>
      <c r="P44" s="43"/>
      <c r="Q44" s="52"/>
      <c r="R44" s="52"/>
      <c r="S44" s="52"/>
      <c r="T44" s="52"/>
      <c r="U44" s="52"/>
      <c r="V44" s="46">
        <v>43</v>
      </c>
    </row>
    <row r="45" spans="1:23" ht="19.5" hidden="1" customHeight="1" x14ac:dyDescent="0.2">
      <c r="A45" s="53"/>
      <c r="B45" s="53"/>
      <c r="C45" s="53"/>
      <c r="D45" s="53"/>
      <c r="E45" s="44"/>
      <c r="F45" s="44"/>
      <c r="G45" s="44"/>
      <c r="J45" s="40"/>
      <c r="K45" s="43"/>
      <c r="L45" s="43">
        <v>2043</v>
      </c>
      <c r="M45" s="43"/>
      <c r="N45" s="43"/>
      <c r="O45" s="43"/>
      <c r="P45" s="43"/>
      <c r="Q45" s="52"/>
      <c r="R45" s="52"/>
      <c r="S45" s="52"/>
      <c r="T45" s="52"/>
      <c r="U45" s="52"/>
      <c r="V45" s="46">
        <v>44</v>
      </c>
    </row>
    <row r="46" spans="1:23" ht="19.5" hidden="1" customHeight="1" x14ac:dyDescent="0.2">
      <c r="A46" s="53"/>
      <c r="B46" s="53"/>
      <c r="C46" s="53"/>
      <c r="D46" s="53"/>
      <c r="E46" s="44"/>
      <c r="F46" s="44"/>
      <c r="G46" s="44"/>
      <c r="J46" s="40"/>
      <c r="K46" s="43"/>
      <c r="L46" s="43">
        <v>2044</v>
      </c>
      <c r="M46" s="43"/>
      <c r="N46" s="43"/>
      <c r="O46" s="43"/>
      <c r="P46" s="43"/>
      <c r="Q46" s="52"/>
      <c r="R46" s="52"/>
      <c r="S46" s="52"/>
      <c r="T46" s="52"/>
      <c r="U46" s="52"/>
      <c r="V46" s="46">
        <v>45</v>
      </c>
    </row>
    <row r="47" spans="1:23" ht="19.5" hidden="1" customHeight="1" x14ac:dyDescent="0.2">
      <c r="A47" s="53"/>
      <c r="B47" s="53"/>
      <c r="C47" s="53"/>
      <c r="D47" s="53"/>
      <c r="E47" s="44"/>
      <c r="F47" s="44"/>
      <c r="G47" s="44"/>
      <c r="J47" s="40"/>
      <c r="K47" s="43"/>
      <c r="L47" s="43">
        <v>2045</v>
      </c>
      <c r="M47" s="43"/>
      <c r="N47" s="43"/>
      <c r="O47" s="43"/>
      <c r="P47" s="43"/>
      <c r="Q47" s="52"/>
      <c r="R47" s="52"/>
      <c r="S47" s="52"/>
      <c r="T47" s="52"/>
      <c r="U47" s="52"/>
      <c r="V47" s="46">
        <v>46</v>
      </c>
    </row>
    <row r="48" spans="1:23" ht="19.5" hidden="1" customHeight="1" x14ac:dyDescent="0.25">
      <c r="A48" s="62" t="s">
        <v>15</v>
      </c>
      <c r="B48" s="63"/>
      <c r="C48" s="63"/>
      <c r="D48" s="63"/>
      <c r="E48" s="64"/>
      <c r="F48" s="65"/>
      <c r="G48" s="66"/>
      <c r="J48" s="40"/>
      <c r="K48" s="43"/>
      <c r="L48" s="43">
        <v>2046</v>
      </c>
      <c r="M48" s="43"/>
      <c r="N48" s="43"/>
      <c r="O48" s="43"/>
      <c r="P48" s="43"/>
      <c r="Q48" s="52"/>
      <c r="R48" s="52"/>
      <c r="S48" s="52"/>
      <c r="T48" s="52"/>
      <c r="U48" s="52"/>
      <c r="V48" s="46">
        <v>47</v>
      </c>
    </row>
    <row r="49" spans="1:22" ht="19.5" hidden="1" customHeight="1" x14ac:dyDescent="0.2">
      <c r="A49" s="67" t="s">
        <v>16</v>
      </c>
      <c r="B49" s="68"/>
      <c r="C49" s="68"/>
      <c r="D49" s="68"/>
      <c r="E49" s="69" t="str">
        <f>VLOOKUP(E2,Leap!A:B,2,FALSE)</f>
        <v>NO</v>
      </c>
      <c r="F49" s="65"/>
      <c r="G49" s="66"/>
      <c r="J49" s="40"/>
      <c r="K49" s="43"/>
      <c r="L49" s="43">
        <v>2047</v>
      </c>
      <c r="M49" s="43"/>
      <c r="N49" s="43"/>
      <c r="O49" s="43"/>
      <c r="P49" s="43"/>
      <c r="Q49" s="52"/>
      <c r="R49" s="52"/>
      <c r="S49" s="52"/>
      <c r="T49" s="52"/>
      <c r="U49" s="52"/>
      <c r="V49" s="46">
        <v>48</v>
      </c>
    </row>
    <row r="50" spans="1:22" ht="19.5" hidden="1" customHeight="1" x14ac:dyDescent="0.2">
      <c r="A50" s="67" t="s">
        <v>25</v>
      </c>
      <c r="B50" s="70"/>
      <c r="C50" s="70"/>
      <c r="D50" s="70"/>
      <c r="E50" s="71" t="str">
        <f>VLOOKUP(E2,'First Day of Year'!A:C,2,FALSE)</f>
        <v>WEDNESDAY</v>
      </c>
      <c r="F50" s="72"/>
      <c r="G50" s="73"/>
      <c r="J50" s="40"/>
      <c r="K50" s="43"/>
      <c r="L50" s="43">
        <v>2048</v>
      </c>
      <c r="M50" s="43"/>
      <c r="N50" s="43"/>
      <c r="O50" s="43"/>
      <c r="P50" s="43"/>
      <c r="Q50" s="52"/>
      <c r="R50" s="52"/>
      <c r="S50" s="52"/>
      <c r="T50" s="52"/>
      <c r="U50" s="52"/>
      <c r="V50" s="46">
        <v>49</v>
      </c>
    </row>
    <row r="51" spans="1:22" ht="19.5" hidden="1" customHeight="1" x14ac:dyDescent="0.2">
      <c r="A51" s="53"/>
      <c r="B51" s="53"/>
      <c r="C51" s="53"/>
      <c r="D51" s="53"/>
      <c r="E51" s="44"/>
      <c r="F51" s="44"/>
      <c r="G51" s="44"/>
      <c r="J51" s="40"/>
      <c r="K51" s="43"/>
      <c r="L51" s="43">
        <v>2049</v>
      </c>
      <c r="M51" s="43"/>
      <c r="N51" s="43"/>
      <c r="O51" s="43"/>
      <c r="P51" s="43"/>
      <c r="Q51" s="52"/>
      <c r="R51" s="52"/>
      <c r="S51" s="52"/>
      <c r="T51" s="52"/>
      <c r="U51" s="52"/>
      <c r="V51" s="46">
        <v>50</v>
      </c>
    </row>
    <row r="52" spans="1:22" ht="19.5" hidden="1" customHeight="1" x14ac:dyDescent="0.2">
      <c r="A52" s="53"/>
      <c r="B52" s="53"/>
      <c r="C52" s="53"/>
      <c r="D52" s="53"/>
      <c r="E52" s="44"/>
      <c r="F52" s="44"/>
      <c r="G52" s="44"/>
      <c r="J52" s="40"/>
      <c r="K52" s="43"/>
      <c r="L52" s="43">
        <v>2050</v>
      </c>
      <c r="M52" s="43"/>
      <c r="N52" s="43"/>
      <c r="O52" s="43"/>
      <c r="P52" s="43"/>
      <c r="Q52" s="52"/>
      <c r="R52" s="52"/>
      <c r="S52" s="52"/>
      <c r="T52" s="52"/>
      <c r="U52" s="52"/>
      <c r="V52" s="46">
        <v>51</v>
      </c>
    </row>
    <row r="53" spans="1:22" ht="19.5" hidden="1" customHeight="1" x14ac:dyDescent="0.2">
      <c r="A53" s="53"/>
      <c r="B53" s="53"/>
      <c r="C53" s="53"/>
      <c r="D53" s="53"/>
      <c r="E53" s="44"/>
      <c r="F53" s="44"/>
      <c r="G53" s="44"/>
      <c r="J53" s="40"/>
      <c r="K53" s="43"/>
      <c r="L53" s="43">
        <v>2051</v>
      </c>
      <c r="M53" s="43"/>
      <c r="N53" s="43"/>
      <c r="O53" s="43"/>
      <c r="P53" s="43"/>
      <c r="Q53" s="52"/>
      <c r="R53" s="52"/>
      <c r="S53" s="52"/>
      <c r="T53" s="52"/>
      <c r="U53" s="52"/>
      <c r="V53" s="46">
        <v>52</v>
      </c>
    </row>
    <row r="54" spans="1:22" ht="19.5" hidden="1" customHeight="1" x14ac:dyDescent="0.2">
      <c r="A54" s="53"/>
      <c r="B54" s="53"/>
      <c r="C54" s="53"/>
      <c r="D54" s="53"/>
      <c r="E54" s="44"/>
      <c r="F54" s="44"/>
      <c r="G54" s="44"/>
      <c r="J54" s="40"/>
      <c r="K54" s="43"/>
      <c r="L54" s="43">
        <v>2052</v>
      </c>
      <c r="M54" s="43"/>
      <c r="N54" s="43"/>
      <c r="O54" s="43"/>
      <c r="P54" s="43"/>
      <c r="Q54" s="52"/>
      <c r="R54" s="52"/>
      <c r="S54" s="52"/>
      <c r="T54" s="52"/>
      <c r="U54" s="52"/>
      <c r="V54" s="46">
        <v>53</v>
      </c>
    </row>
    <row r="55" spans="1:22" ht="19.5" hidden="1" customHeight="1" x14ac:dyDescent="0.2">
      <c r="A55" s="53"/>
      <c r="B55" s="53"/>
      <c r="C55" s="53"/>
      <c r="D55" s="53"/>
      <c r="E55" s="44"/>
      <c r="F55" s="44"/>
      <c r="G55" s="44"/>
      <c r="J55" s="40"/>
      <c r="K55" s="43"/>
      <c r="L55" s="43">
        <v>2053</v>
      </c>
      <c r="M55" s="43"/>
      <c r="N55" s="43"/>
      <c r="O55" s="43"/>
      <c r="P55" s="43"/>
      <c r="Q55" s="52"/>
      <c r="R55" s="52"/>
      <c r="S55" s="52"/>
      <c r="T55" s="52"/>
      <c r="U55" s="52"/>
      <c r="V55" s="46">
        <v>54</v>
      </c>
    </row>
    <row r="56" spans="1:22" ht="19.5" hidden="1" customHeight="1" x14ac:dyDescent="0.2">
      <c r="A56" s="53"/>
      <c r="B56" s="53"/>
      <c r="C56" s="53"/>
      <c r="D56" s="53"/>
      <c r="J56" s="40"/>
      <c r="K56" s="43"/>
      <c r="L56" s="43">
        <v>2054</v>
      </c>
      <c r="M56" s="43"/>
      <c r="N56" s="43"/>
      <c r="O56" s="43"/>
      <c r="P56" s="43"/>
      <c r="Q56" s="52"/>
      <c r="R56" s="52"/>
      <c r="S56" s="52"/>
      <c r="T56" s="52"/>
      <c r="U56" s="52"/>
      <c r="V56" s="46">
        <v>55</v>
      </c>
    </row>
    <row r="57" spans="1:22" ht="19.5" hidden="1" customHeight="1" x14ac:dyDescent="0.2">
      <c r="A57" s="53"/>
      <c r="B57" s="53"/>
      <c r="C57" s="53"/>
      <c r="D57" s="53"/>
      <c r="J57" s="40"/>
      <c r="K57" s="43"/>
      <c r="L57" s="43">
        <v>2055</v>
      </c>
      <c r="M57" s="43"/>
      <c r="N57" s="43"/>
      <c r="O57" s="43"/>
      <c r="P57" s="43"/>
      <c r="Q57" s="52"/>
      <c r="R57" s="52"/>
      <c r="S57" s="52"/>
      <c r="T57" s="52"/>
      <c r="U57" s="52"/>
      <c r="V57" s="46"/>
    </row>
    <row r="58" spans="1:22" ht="19.5" hidden="1" customHeight="1" x14ac:dyDescent="0.2">
      <c r="J58" s="40"/>
      <c r="K58" s="43"/>
      <c r="L58" s="43">
        <v>2056</v>
      </c>
      <c r="M58" s="43"/>
      <c r="N58" s="43"/>
      <c r="O58" s="43"/>
      <c r="P58" s="43"/>
      <c r="Q58" s="52"/>
      <c r="R58" s="52"/>
      <c r="S58" s="52"/>
      <c r="T58" s="52"/>
      <c r="U58" s="52"/>
    </row>
    <row r="59" spans="1:22" ht="19.5" hidden="1" customHeight="1" x14ac:dyDescent="0.2">
      <c r="J59" s="40"/>
      <c r="K59" s="43"/>
      <c r="L59" s="43">
        <v>2057</v>
      </c>
      <c r="M59" s="43"/>
      <c r="N59" s="43"/>
      <c r="O59" s="43"/>
      <c r="P59" s="43"/>
      <c r="Q59" s="52"/>
      <c r="R59" s="52"/>
      <c r="S59" s="52"/>
      <c r="T59" s="52"/>
      <c r="U59" s="52"/>
    </row>
    <row r="60" spans="1:22" ht="19.5" hidden="1" customHeight="1" x14ac:dyDescent="0.2">
      <c r="J60" s="40"/>
      <c r="K60" s="43"/>
      <c r="L60" s="43">
        <v>2058</v>
      </c>
      <c r="M60" s="43"/>
      <c r="N60" s="43"/>
      <c r="O60" s="43"/>
      <c r="P60" s="43"/>
      <c r="Q60" s="52"/>
      <c r="R60" s="52"/>
      <c r="S60" s="52"/>
      <c r="T60" s="52"/>
      <c r="U60" s="52"/>
    </row>
    <row r="61" spans="1:22" ht="19.5" hidden="1" customHeight="1" x14ac:dyDescent="0.2">
      <c r="J61" s="40"/>
      <c r="K61" s="43"/>
      <c r="L61" s="43">
        <v>2059</v>
      </c>
      <c r="M61" s="43"/>
      <c r="N61" s="43"/>
      <c r="O61" s="43"/>
      <c r="P61" s="43"/>
      <c r="Q61" s="52"/>
      <c r="R61" s="52"/>
      <c r="S61" s="52"/>
      <c r="T61" s="52"/>
      <c r="U61" s="52"/>
    </row>
    <row r="62" spans="1:22" ht="19.5" hidden="1" customHeight="1" x14ac:dyDescent="0.2">
      <c r="J62" s="40"/>
      <c r="K62" s="43"/>
      <c r="L62" s="43">
        <v>2060</v>
      </c>
      <c r="M62" s="43"/>
      <c r="N62" s="43"/>
      <c r="O62" s="43"/>
      <c r="P62" s="43"/>
      <c r="Q62" s="52"/>
      <c r="R62" s="52"/>
      <c r="S62" s="52"/>
      <c r="T62" s="52"/>
      <c r="U62" s="52"/>
    </row>
    <row r="63" spans="1:22" ht="19.5" hidden="1" customHeight="1" x14ac:dyDescent="0.2">
      <c r="J63" s="40"/>
      <c r="K63" s="43"/>
      <c r="L63" s="43">
        <v>2061</v>
      </c>
      <c r="M63" s="43"/>
      <c r="N63" s="43"/>
      <c r="O63" s="43"/>
      <c r="P63" s="43"/>
      <c r="Q63" s="52"/>
      <c r="R63" s="52"/>
      <c r="S63" s="52"/>
      <c r="T63" s="52"/>
      <c r="U63" s="52"/>
    </row>
    <row r="64" spans="1:22" ht="19.5" hidden="1" customHeight="1" x14ac:dyDescent="0.2">
      <c r="J64" s="40"/>
      <c r="K64" s="43"/>
      <c r="L64" s="43">
        <v>2062</v>
      </c>
      <c r="M64" s="43"/>
      <c r="N64" s="43"/>
      <c r="O64" s="43"/>
      <c r="P64" s="43"/>
      <c r="Q64" s="52"/>
      <c r="R64" s="52"/>
      <c r="S64" s="52"/>
      <c r="T64" s="52"/>
      <c r="U64" s="52"/>
    </row>
    <row r="65" spans="10:21" ht="19.5" hidden="1" customHeight="1" x14ac:dyDescent="0.2">
      <c r="J65" s="40"/>
      <c r="K65" s="43"/>
      <c r="L65" s="43">
        <v>2063</v>
      </c>
      <c r="M65" s="43"/>
      <c r="N65" s="43"/>
      <c r="O65" s="43"/>
      <c r="P65" s="43"/>
      <c r="Q65" s="52"/>
      <c r="R65" s="52"/>
      <c r="S65" s="52"/>
      <c r="T65" s="52"/>
      <c r="U65" s="52"/>
    </row>
    <row r="66" spans="10:21" ht="19.5" hidden="1" customHeight="1" x14ac:dyDescent="0.2">
      <c r="J66" s="40"/>
      <c r="K66" s="43"/>
      <c r="L66" s="43">
        <v>2064</v>
      </c>
      <c r="M66" s="43"/>
      <c r="N66" s="43"/>
      <c r="O66" s="43"/>
      <c r="P66" s="43"/>
      <c r="Q66" s="52"/>
      <c r="R66" s="52"/>
      <c r="S66" s="52"/>
      <c r="T66" s="52"/>
      <c r="U66" s="52"/>
    </row>
    <row r="67" spans="10:21" ht="19.5" hidden="1" customHeight="1" x14ac:dyDescent="0.2">
      <c r="J67" s="40"/>
      <c r="K67" s="43"/>
      <c r="L67" s="43">
        <v>2065</v>
      </c>
      <c r="M67" s="43"/>
      <c r="N67" s="43"/>
      <c r="O67" s="43"/>
      <c r="P67" s="43"/>
      <c r="Q67" s="52"/>
      <c r="R67" s="52"/>
      <c r="S67" s="52"/>
      <c r="T67" s="52"/>
      <c r="U67" s="52"/>
    </row>
    <row r="68" spans="10:21" ht="19.5" hidden="1" customHeight="1" x14ac:dyDescent="0.2">
      <c r="J68" s="40"/>
      <c r="K68" s="43"/>
      <c r="L68" s="43">
        <v>2066</v>
      </c>
      <c r="M68" s="43"/>
      <c r="N68" s="43"/>
      <c r="O68" s="43"/>
      <c r="P68" s="43"/>
      <c r="Q68" s="52"/>
      <c r="R68" s="52"/>
      <c r="S68" s="52"/>
      <c r="T68" s="52"/>
      <c r="U68" s="52"/>
    </row>
    <row r="69" spans="10:21" ht="19.5" hidden="1" customHeight="1" x14ac:dyDescent="0.2">
      <c r="J69" s="40"/>
      <c r="K69" s="43"/>
      <c r="L69" s="43">
        <v>2067</v>
      </c>
      <c r="M69" s="43"/>
      <c r="N69" s="43"/>
      <c r="O69" s="43"/>
      <c r="P69" s="43"/>
      <c r="Q69" s="52"/>
      <c r="R69" s="52"/>
      <c r="S69" s="52"/>
      <c r="T69" s="52"/>
      <c r="U69" s="52"/>
    </row>
    <row r="70" spans="10:21" ht="19.5" hidden="1" customHeight="1" x14ac:dyDescent="0.2">
      <c r="J70" s="40"/>
      <c r="K70" s="43"/>
      <c r="L70" s="43">
        <v>2068</v>
      </c>
      <c r="M70" s="43"/>
      <c r="N70" s="43"/>
      <c r="O70" s="43"/>
      <c r="P70" s="43"/>
      <c r="Q70" s="52"/>
      <c r="R70" s="52"/>
      <c r="S70" s="52"/>
      <c r="T70" s="52"/>
      <c r="U70" s="52"/>
    </row>
    <row r="71" spans="10:21" ht="19.5" hidden="1" customHeight="1" x14ac:dyDescent="0.2">
      <c r="J71" s="40"/>
      <c r="K71" s="43"/>
      <c r="L71" s="43">
        <v>2069</v>
      </c>
      <c r="M71" s="43"/>
      <c r="N71" s="43"/>
      <c r="O71" s="43"/>
      <c r="P71" s="43"/>
      <c r="Q71" s="52"/>
      <c r="R71" s="52"/>
      <c r="S71" s="52"/>
      <c r="T71" s="52"/>
      <c r="U71" s="52"/>
    </row>
    <row r="72" spans="10:21" ht="19.5" hidden="1" customHeight="1" x14ac:dyDescent="0.2">
      <c r="J72" s="40"/>
      <c r="K72" s="43"/>
      <c r="L72" s="43">
        <v>2070</v>
      </c>
      <c r="M72" s="43"/>
      <c r="N72" s="43"/>
      <c r="O72" s="43"/>
      <c r="P72" s="43"/>
      <c r="Q72" s="52"/>
      <c r="R72" s="52"/>
      <c r="S72" s="52"/>
      <c r="T72" s="52"/>
      <c r="U72" s="52"/>
    </row>
    <row r="73" spans="10:21" ht="19.5" hidden="1" customHeight="1" x14ac:dyDescent="0.2">
      <c r="J73" s="40"/>
      <c r="K73" s="43"/>
      <c r="L73" s="43">
        <v>2071</v>
      </c>
      <c r="M73" s="43"/>
      <c r="N73" s="43"/>
      <c r="O73" s="43"/>
      <c r="P73" s="43"/>
      <c r="Q73" s="52"/>
      <c r="R73" s="52"/>
      <c r="S73" s="52"/>
      <c r="T73" s="52"/>
      <c r="U73" s="52"/>
    </row>
    <row r="74" spans="10:21" ht="19.5" hidden="1" customHeight="1" x14ac:dyDescent="0.2">
      <c r="J74" s="40"/>
      <c r="K74" s="43"/>
      <c r="L74" s="43">
        <v>2072</v>
      </c>
      <c r="M74" s="43"/>
      <c r="N74" s="43"/>
      <c r="O74" s="43"/>
      <c r="P74" s="43"/>
      <c r="Q74" s="52"/>
      <c r="R74" s="52"/>
      <c r="S74" s="52"/>
      <c r="T74" s="52"/>
      <c r="U74" s="52"/>
    </row>
    <row r="75" spans="10:21" ht="19.5" hidden="1" customHeight="1" x14ac:dyDescent="0.2">
      <c r="J75" s="40"/>
      <c r="K75" s="43"/>
      <c r="L75" s="43">
        <v>2073</v>
      </c>
      <c r="M75" s="43"/>
      <c r="N75" s="43"/>
      <c r="O75" s="43"/>
      <c r="P75" s="43"/>
      <c r="Q75" s="52"/>
      <c r="R75" s="52"/>
      <c r="S75" s="52"/>
      <c r="T75" s="52"/>
      <c r="U75" s="52"/>
    </row>
    <row r="76" spans="10:21" ht="19.5" hidden="1" customHeight="1" x14ac:dyDescent="0.2">
      <c r="J76" s="40"/>
      <c r="K76" s="43"/>
      <c r="L76" s="43">
        <v>2074</v>
      </c>
      <c r="M76" s="43"/>
      <c r="N76" s="43"/>
      <c r="O76" s="43"/>
      <c r="P76" s="43"/>
      <c r="Q76" s="52"/>
      <c r="R76" s="52"/>
      <c r="S76" s="52"/>
      <c r="T76" s="52"/>
      <c r="U76" s="52"/>
    </row>
    <row r="77" spans="10:21" ht="19.5" hidden="1" customHeight="1" x14ac:dyDescent="0.2">
      <c r="J77" s="40"/>
      <c r="K77" s="43"/>
      <c r="L77" s="43">
        <v>2075</v>
      </c>
      <c r="M77" s="43"/>
      <c r="N77" s="43"/>
      <c r="O77" s="43"/>
      <c r="P77" s="43"/>
      <c r="Q77" s="52"/>
      <c r="R77" s="52"/>
      <c r="S77" s="52"/>
      <c r="T77" s="52"/>
      <c r="U77" s="52"/>
    </row>
    <row r="78" spans="10:21" ht="19.5" hidden="1" customHeight="1" x14ac:dyDescent="0.2">
      <c r="J78" s="40"/>
      <c r="K78" s="43"/>
      <c r="L78" s="43">
        <v>2076</v>
      </c>
      <c r="M78" s="43"/>
      <c r="N78" s="43"/>
      <c r="O78" s="43"/>
      <c r="P78" s="43"/>
      <c r="Q78" s="52"/>
      <c r="R78" s="52"/>
      <c r="S78" s="52"/>
      <c r="T78" s="52"/>
      <c r="U78" s="52"/>
    </row>
    <row r="79" spans="10:21" ht="19.5" hidden="1" customHeight="1" x14ac:dyDescent="0.2">
      <c r="J79" s="40"/>
      <c r="K79" s="43"/>
      <c r="L79" s="43">
        <v>2077</v>
      </c>
      <c r="M79" s="43"/>
      <c r="N79" s="43"/>
      <c r="O79" s="43"/>
      <c r="P79" s="43"/>
      <c r="Q79" s="52"/>
      <c r="R79" s="52"/>
      <c r="S79" s="52"/>
      <c r="T79" s="52"/>
      <c r="U79" s="52"/>
    </row>
    <row r="80" spans="10:21" ht="19.5" hidden="1" customHeight="1" x14ac:dyDescent="0.2">
      <c r="J80" s="40"/>
      <c r="K80" s="43"/>
      <c r="L80" s="43">
        <v>2078</v>
      </c>
      <c r="M80" s="43"/>
      <c r="N80" s="43"/>
      <c r="O80" s="43"/>
      <c r="P80" s="43"/>
      <c r="Q80" s="52"/>
      <c r="R80" s="52"/>
      <c r="S80" s="52"/>
      <c r="T80" s="52"/>
      <c r="U80" s="52"/>
    </row>
    <row r="81" spans="10:21" ht="19.5" hidden="1" customHeight="1" x14ac:dyDescent="0.2">
      <c r="J81" s="40"/>
      <c r="K81" s="43"/>
      <c r="L81" s="43">
        <v>2079</v>
      </c>
      <c r="M81" s="43"/>
      <c r="N81" s="43"/>
      <c r="O81" s="43"/>
      <c r="P81" s="43"/>
      <c r="Q81" s="52"/>
      <c r="R81" s="52"/>
      <c r="S81" s="52"/>
      <c r="T81" s="52"/>
      <c r="U81" s="52"/>
    </row>
    <row r="82" spans="10:21" ht="19.5" hidden="1" customHeight="1" x14ac:dyDescent="0.2">
      <c r="J82" s="40"/>
      <c r="K82" s="43"/>
      <c r="L82" s="43">
        <v>2080</v>
      </c>
      <c r="M82" s="43"/>
      <c r="N82" s="43"/>
      <c r="O82" s="43"/>
      <c r="P82" s="43"/>
      <c r="Q82" s="52"/>
      <c r="R82" s="52"/>
      <c r="S82" s="52"/>
      <c r="T82" s="52"/>
      <c r="U82" s="52"/>
    </row>
    <row r="83" spans="10:21" ht="19.5" hidden="1" customHeight="1" x14ac:dyDescent="0.2">
      <c r="J83" s="40"/>
      <c r="K83" s="43"/>
      <c r="L83" s="43">
        <v>2081</v>
      </c>
      <c r="M83" s="43"/>
      <c r="N83" s="43"/>
      <c r="O83" s="43"/>
      <c r="P83" s="43"/>
      <c r="Q83" s="52"/>
      <c r="R83" s="52"/>
      <c r="S83" s="52"/>
      <c r="T83" s="52"/>
      <c r="U83" s="52"/>
    </row>
    <row r="84" spans="10:21" ht="19.5" hidden="1" customHeight="1" x14ac:dyDescent="0.2">
      <c r="J84" s="40"/>
      <c r="K84" s="43"/>
      <c r="L84" s="43">
        <v>2082</v>
      </c>
      <c r="M84" s="43"/>
      <c r="N84" s="43"/>
      <c r="O84" s="43"/>
      <c r="P84" s="43"/>
      <c r="Q84" s="52"/>
      <c r="R84" s="52"/>
      <c r="S84" s="52"/>
      <c r="T84" s="52"/>
      <c r="U84" s="52"/>
    </row>
    <row r="85" spans="10:21" ht="19.5" hidden="1" customHeight="1" x14ac:dyDescent="0.2">
      <c r="J85" s="40"/>
      <c r="K85" s="43"/>
      <c r="L85" s="43">
        <v>2083</v>
      </c>
      <c r="M85" s="43"/>
      <c r="N85" s="43"/>
      <c r="O85" s="43"/>
      <c r="P85" s="43"/>
      <c r="Q85" s="52"/>
      <c r="R85" s="52"/>
      <c r="S85" s="52"/>
      <c r="T85" s="52"/>
      <c r="U85" s="52"/>
    </row>
    <row r="86" spans="10:21" ht="19.5" hidden="1" customHeight="1" x14ac:dyDescent="0.2">
      <c r="J86" s="40"/>
      <c r="K86" s="43"/>
      <c r="L86" s="43">
        <v>2084</v>
      </c>
      <c r="M86" s="43"/>
      <c r="N86" s="43"/>
      <c r="O86" s="43"/>
      <c r="P86" s="43"/>
      <c r="Q86" s="52"/>
      <c r="R86" s="52"/>
      <c r="S86" s="52"/>
      <c r="T86" s="52"/>
      <c r="U86" s="52"/>
    </row>
    <row r="87" spans="10:21" ht="19.5" hidden="1" customHeight="1" x14ac:dyDescent="0.2">
      <c r="J87" s="40"/>
      <c r="K87" s="43"/>
      <c r="L87" s="43">
        <v>2085</v>
      </c>
      <c r="M87" s="43"/>
      <c r="N87" s="43"/>
      <c r="O87" s="43"/>
      <c r="P87" s="43"/>
      <c r="Q87" s="52"/>
      <c r="R87" s="52"/>
      <c r="S87" s="52"/>
      <c r="T87" s="52"/>
      <c r="U87" s="52"/>
    </row>
    <row r="88" spans="10:21" ht="19.5" hidden="1" customHeight="1" x14ac:dyDescent="0.2">
      <c r="J88" s="40"/>
      <c r="K88" s="43"/>
      <c r="L88" s="43">
        <v>2086</v>
      </c>
      <c r="M88" s="43"/>
      <c r="N88" s="43"/>
      <c r="O88" s="43"/>
      <c r="P88" s="43"/>
      <c r="Q88" s="52"/>
      <c r="R88" s="52"/>
      <c r="S88" s="52"/>
      <c r="T88" s="52"/>
      <c r="U88" s="52"/>
    </row>
    <row r="89" spans="10:21" ht="19.5" hidden="1" customHeight="1" x14ac:dyDescent="0.2">
      <c r="J89" s="40"/>
      <c r="K89" s="43"/>
      <c r="L89" s="43">
        <v>2087</v>
      </c>
      <c r="M89" s="43"/>
      <c r="N89" s="43"/>
      <c r="O89" s="43"/>
      <c r="P89" s="43"/>
      <c r="Q89" s="52"/>
      <c r="R89" s="52"/>
      <c r="S89" s="52"/>
      <c r="T89" s="52"/>
      <c r="U89" s="52"/>
    </row>
    <row r="90" spans="10:21" ht="19.5" hidden="1" customHeight="1" x14ac:dyDescent="0.2">
      <c r="J90" s="40"/>
      <c r="K90" s="43"/>
      <c r="L90" s="43">
        <v>2088</v>
      </c>
      <c r="M90" s="43"/>
      <c r="N90" s="43"/>
      <c r="O90" s="43"/>
      <c r="P90" s="43"/>
      <c r="Q90" s="52"/>
      <c r="R90" s="52"/>
      <c r="S90" s="52"/>
      <c r="T90" s="52"/>
      <c r="U90" s="52"/>
    </row>
    <row r="91" spans="10:21" ht="19.5" hidden="1" customHeight="1" x14ac:dyDescent="0.2">
      <c r="J91" s="40"/>
      <c r="K91" s="43"/>
      <c r="L91" s="43">
        <v>2089</v>
      </c>
      <c r="M91" s="43"/>
      <c r="N91" s="43"/>
      <c r="O91" s="43"/>
      <c r="P91" s="43"/>
      <c r="Q91" s="52"/>
      <c r="R91" s="52"/>
      <c r="S91" s="52"/>
      <c r="T91" s="52"/>
      <c r="U91" s="52"/>
    </row>
    <row r="92" spans="10:21" ht="19.5" hidden="1" customHeight="1" x14ac:dyDescent="0.2">
      <c r="J92" s="40"/>
      <c r="K92" s="43"/>
      <c r="L92" s="43">
        <v>2090</v>
      </c>
      <c r="M92" s="43"/>
      <c r="N92" s="43"/>
      <c r="O92" s="43"/>
      <c r="P92" s="43"/>
      <c r="Q92" s="52"/>
      <c r="R92" s="52"/>
      <c r="S92" s="52"/>
      <c r="T92" s="52"/>
      <c r="U92" s="52"/>
    </row>
    <row r="93" spans="10:21" ht="19.5" hidden="1" customHeight="1" x14ac:dyDescent="0.2">
      <c r="J93" s="40"/>
      <c r="K93" s="43"/>
      <c r="L93" s="43">
        <v>2091</v>
      </c>
      <c r="M93" s="43"/>
      <c r="N93" s="43"/>
      <c r="O93" s="43"/>
      <c r="P93" s="43"/>
      <c r="Q93" s="52"/>
      <c r="R93" s="52"/>
      <c r="S93" s="52"/>
      <c r="T93" s="52"/>
      <c r="U93" s="52"/>
    </row>
    <row r="94" spans="10:21" ht="19.5" hidden="1" customHeight="1" x14ac:dyDescent="0.2">
      <c r="J94" s="40"/>
      <c r="K94" s="43"/>
      <c r="L94" s="43">
        <v>2092</v>
      </c>
      <c r="M94" s="43"/>
      <c r="N94" s="43"/>
      <c r="O94" s="43"/>
      <c r="P94" s="43"/>
      <c r="Q94" s="52"/>
      <c r="R94" s="52"/>
      <c r="S94" s="52"/>
      <c r="T94" s="52"/>
      <c r="U94" s="52"/>
    </row>
    <row r="95" spans="10:21" ht="19.5" hidden="1" customHeight="1" x14ac:dyDescent="0.2">
      <c r="J95" s="40"/>
      <c r="K95" s="43"/>
      <c r="L95" s="43">
        <v>2093</v>
      </c>
      <c r="M95" s="43"/>
      <c r="N95" s="43"/>
      <c r="O95" s="43"/>
      <c r="P95" s="43"/>
      <c r="Q95" s="52"/>
      <c r="R95" s="52"/>
      <c r="S95" s="52"/>
      <c r="T95" s="52"/>
      <c r="U95" s="52"/>
    </row>
    <row r="96" spans="10:21" ht="19.5" hidden="1" customHeight="1" x14ac:dyDescent="0.2">
      <c r="J96" s="40"/>
      <c r="K96" s="43"/>
      <c r="L96" s="43">
        <v>2094</v>
      </c>
      <c r="M96" s="43"/>
      <c r="N96" s="43"/>
      <c r="O96" s="43"/>
      <c r="P96" s="43"/>
      <c r="Q96" s="52"/>
      <c r="R96" s="52"/>
      <c r="S96" s="52"/>
      <c r="T96" s="52"/>
      <c r="U96" s="52"/>
    </row>
    <row r="97" spans="10:21" ht="19.5" hidden="1" customHeight="1" x14ac:dyDescent="0.2">
      <c r="J97" s="40"/>
      <c r="K97" s="43"/>
      <c r="L97" s="43">
        <v>2095</v>
      </c>
      <c r="M97" s="43"/>
      <c r="N97" s="43"/>
      <c r="O97" s="43"/>
      <c r="P97" s="43"/>
      <c r="Q97" s="52"/>
      <c r="R97" s="52"/>
      <c r="S97" s="52"/>
      <c r="T97" s="52"/>
      <c r="U97" s="52"/>
    </row>
    <row r="98" spans="10:21" ht="19.5" hidden="1" customHeight="1" x14ac:dyDescent="0.2">
      <c r="J98" s="40"/>
      <c r="K98" s="43"/>
      <c r="L98" s="43">
        <v>2096</v>
      </c>
      <c r="M98" s="43"/>
      <c r="N98" s="43"/>
      <c r="O98" s="43"/>
      <c r="P98" s="43"/>
      <c r="Q98" s="52"/>
      <c r="R98" s="52"/>
      <c r="S98" s="52"/>
      <c r="T98" s="52"/>
      <c r="U98" s="52"/>
    </row>
    <row r="99" spans="10:21" ht="19.5" hidden="1" customHeight="1" x14ac:dyDescent="0.2">
      <c r="J99" s="40"/>
      <c r="K99" s="43"/>
      <c r="L99" s="43">
        <v>2097</v>
      </c>
      <c r="M99" s="43"/>
      <c r="N99" s="43"/>
      <c r="O99" s="43"/>
      <c r="P99" s="43"/>
      <c r="Q99" s="52"/>
      <c r="R99" s="52"/>
      <c r="S99" s="52"/>
      <c r="T99" s="52"/>
      <c r="U99" s="52"/>
    </row>
    <row r="100" spans="10:21" ht="19.5" hidden="1" customHeight="1" x14ac:dyDescent="0.2">
      <c r="J100" s="40"/>
      <c r="K100" s="43"/>
      <c r="L100" s="43">
        <v>2098</v>
      </c>
      <c r="M100" s="43"/>
      <c r="N100" s="43"/>
      <c r="O100" s="43"/>
      <c r="P100" s="43"/>
      <c r="Q100" s="52"/>
      <c r="R100" s="52"/>
      <c r="S100" s="52"/>
      <c r="T100" s="52"/>
      <c r="U100" s="52"/>
    </row>
    <row r="101" spans="10:21" ht="19.5" hidden="1" customHeight="1" x14ac:dyDescent="0.2">
      <c r="J101" s="40"/>
      <c r="K101" s="43"/>
      <c r="L101" s="43">
        <v>2099</v>
      </c>
      <c r="M101" s="43"/>
      <c r="N101" s="43"/>
      <c r="O101" s="43"/>
      <c r="P101" s="43"/>
      <c r="Q101" s="52"/>
      <c r="R101" s="52"/>
      <c r="S101" s="52"/>
      <c r="T101" s="52"/>
      <c r="U101" s="52"/>
    </row>
    <row r="102" spans="10:21" ht="19.5" hidden="1" customHeight="1" x14ac:dyDescent="0.2">
      <c r="J102" s="40"/>
      <c r="K102" s="43"/>
      <c r="L102" s="43">
        <v>2100</v>
      </c>
      <c r="M102" s="43"/>
      <c r="N102" s="43"/>
      <c r="O102" s="43"/>
      <c r="P102" s="43"/>
      <c r="Q102" s="52"/>
      <c r="R102" s="52"/>
      <c r="S102" s="52"/>
      <c r="T102" s="52"/>
      <c r="U102" s="52"/>
    </row>
    <row r="103" spans="10:21" ht="19.5" hidden="1" customHeight="1" x14ac:dyDescent="0.2">
      <c r="J103" s="40"/>
      <c r="K103" s="43"/>
      <c r="L103" s="43">
        <v>2101</v>
      </c>
      <c r="M103" s="43"/>
      <c r="N103" s="43"/>
      <c r="O103" s="43"/>
      <c r="P103" s="43"/>
      <c r="Q103" s="52"/>
      <c r="R103" s="52"/>
      <c r="S103" s="52"/>
      <c r="T103" s="52"/>
      <c r="U103" s="52"/>
    </row>
    <row r="104" spans="10:21" ht="19.5" hidden="1" customHeight="1" x14ac:dyDescent="0.2">
      <c r="J104" s="40"/>
      <c r="K104" s="43"/>
      <c r="L104" s="43"/>
      <c r="M104" s="43"/>
      <c r="N104" s="43"/>
      <c r="O104" s="43"/>
      <c r="P104" s="43"/>
      <c r="Q104" s="52"/>
      <c r="R104" s="52"/>
      <c r="S104" s="52"/>
      <c r="T104" s="52"/>
      <c r="U104" s="52"/>
    </row>
  </sheetData>
  <sheetProtection sheet="1" objects="1" scenarios="1"/>
  <mergeCells count="14">
    <mergeCell ref="A1:G1"/>
    <mergeCell ref="A2:D2"/>
    <mergeCell ref="A6:D6"/>
    <mergeCell ref="A5:D5"/>
    <mergeCell ref="E31:F31"/>
    <mergeCell ref="A24:G25"/>
    <mergeCell ref="B8:D8"/>
    <mergeCell ref="B28:D28"/>
    <mergeCell ref="E28:F28"/>
    <mergeCell ref="E5:G5"/>
    <mergeCell ref="E8:G8"/>
    <mergeCell ref="E6:G6"/>
    <mergeCell ref="E29:F29"/>
    <mergeCell ref="E30:F30"/>
  </mergeCells>
  <phoneticPr fontId="8" type="noConversion"/>
  <dataValidations count="8">
    <dataValidation type="list" allowBlank="1" showInputMessage="1" showErrorMessage="1" sqref="E9:E23 B29:B31 B9:B23" xr:uid="{00000000-0002-0000-0000-000000000000}">
      <formula1>$J$2:$J$14</formula1>
    </dataValidation>
    <dataValidation type="list" allowBlank="1" showInputMessage="1" showErrorMessage="1" sqref="C29:C31 F9:F23 C9:C23" xr:uid="{00000000-0002-0000-0000-000001000000}">
      <formula1>$K$2:$K$33</formula1>
    </dataValidation>
    <dataValidation type="list" allowBlank="1" showInputMessage="1" showErrorMessage="1" sqref="E30:F31" xr:uid="{00000000-0002-0000-0000-000002000000}">
      <formula1>$V$2:$V$57</formula1>
    </dataValidation>
    <dataValidation type="list" allowBlank="1" showInputMessage="1" showErrorMessage="1" sqref="G29:G31" xr:uid="{00000000-0002-0000-0000-000003000000}">
      <formula1>$W$2:$W$33</formula1>
    </dataValidation>
    <dataValidation type="list" allowBlank="1" showInputMessage="1" showErrorMessage="1" sqref="E6:G6" xr:uid="{00000000-0002-0000-0000-000004000000}">
      <formula1>$R$2:$R$4</formula1>
    </dataValidation>
    <dataValidation type="list" allowBlank="1" showInputMessage="1" showErrorMessage="1" sqref="E5:G5" xr:uid="{00000000-0002-0000-0000-000005000000}">
      <formula1>$U$2:$U$9</formula1>
    </dataValidation>
    <dataValidation type="list" allowBlank="1" showInputMessage="1" showErrorMessage="1" sqref="E2:G2" xr:uid="{00000000-0002-0000-0000-000006000000}">
      <formula1>$L$2:$L$104</formula1>
    </dataValidation>
    <dataValidation type="list" allowBlank="1" showInputMessage="1" showErrorMessage="1" promptTitle="Staff in Oncall Rotation" sqref="E29:F29" xr:uid="{00000000-0002-0000-0000-000007000000}">
      <formula1>$V$2:$V$57</formula1>
    </dataValidation>
  </dataValidations>
  <pageMargins left="0.25" right="0.25" top="0.25" bottom="0.25" header="0.5" footer="0.5"/>
  <pageSetup scale="88" orientation="portrait" r:id="rId1"/>
  <headerFooter alignWithMargins="0"/>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D219-4D45-4374-8102-4F8AE11085B2}">
  <sheetPr>
    <tabColor theme="6"/>
  </sheetPr>
  <dimension ref="A1:O888"/>
  <sheetViews>
    <sheetView tabSelected="1" zoomScale="120" zoomScaleNormal="120" workbookViewId="0">
      <selection sqref="A1:M1"/>
    </sheetView>
  </sheetViews>
  <sheetFormatPr defaultColWidth="0" defaultRowHeight="15" zeroHeight="1" x14ac:dyDescent="0.25"/>
  <cols>
    <col min="1" max="1" width="12.7109375" style="11" customWidth="1"/>
    <col min="2" max="2" width="11.5703125" style="11" customWidth="1"/>
    <col min="3" max="3" width="7" style="10" customWidth="1"/>
    <col min="4" max="4" width="8.140625" style="10" customWidth="1"/>
    <col min="5" max="5" width="6" style="10" bestFit="1" customWidth="1"/>
    <col min="6" max="6" width="7.42578125" style="10" customWidth="1"/>
    <col min="7" max="7" width="4.42578125" style="10" customWidth="1"/>
    <col min="8" max="8" width="6.28515625" style="10" customWidth="1"/>
    <col min="9" max="9" width="10" style="10" customWidth="1"/>
    <col min="10" max="10" width="2.85546875" style="10" customWidth="1"/>
    <col min="11" max="12" width="8.5703125" style="10" customWidth="1"/>
    <col min="13" max="13" width="10" style="10" customWidth="1"/>
    <col min="14" max="14" width="0.28515625" style="10" customWidth="1"/>
    <col min="15" max="15" width="0.140625" style="10" hidden="1" customWidth="1"/>
    <col min="16" max="16384" width="0" style="10" hidden="1"/>
  </cols>
  <sheetData>
    <row r="1" spans="1:14" ht="37.5" customHeight="1" x14ac:dyDescent="0.25">
      <c r="A1" s="244" t="s">
        <v>1052</v>
      </c>
      <c r="B1" s="244"/>
      <c r="C1" s="244"/>
      <c r="D1" s="244"/>
      <c r="E1" s="244"/>
      <c r="F1" s="244"/>
      <c r="G1" s="244"/>
      <c r="H1" s="244"/>
      <c r="I1" s="244"/>
      <c r="J1" s="244"/>
      <c r="K1" s="244"/>
      <c r="L1" s="244"/>
      <c r="M1" s="244"/>
    </row>
    <row r="2" spans="1:14" ht="6" customHeight="1" x14ac:dyDescent="0.25">
      <c r="A2" s="156"/>
      <c r="B2" s="156"/>
      <c r="C2" s="156"/>
      <c r="D2" s="156"/>
      <c r="E2" s="156"/>
      <c r="F2" s="156"/>
      <c r="G2" s="156"/>
      <c r="H2" s="156"/>
      <c r="I2" s="156"/>
      <c r="J2" s="156"/>
      <c r="K2" s="156"/>
      <c r="L2" s="156"/>
      <c r="M2" s="156"/>
      <c r="N2" s="74"/>
    </row>
    <row r="3" spans="1:14" ht="14.25" customHeight="1" x14ac:dyDescent="0.25">
      <c r="A3" s="158" t="s">
        <v>1030</v>
      </c>
      <c r="B3" s="183"/>
      <c r="C3" s="158" t="s">
        <v>997</v>
      </c>
      <c r="D3" s="161"/>
      <c r="E3" s="158" t="s">
        <v>1031</v>
      </c>
      <c r="F3" s="161"/>
      <c r="H3" s="181" t="s">
        <v>1055</v>
      </c>
      <c r="I3" s="172"/>
      <c r="J3" s="172"/>
      <c r="K3" s="172"/>
      <c r="L3" s="182" t="s">
        <v>1051</v>
      </c>
      <c r="M3" s="172"/>
      <c r="N3" s="172"/>
    </row>
    <row r="4" spans="1:14" ht="14.25" customHeight="1" x14ac:dyDescent="0.25">
      <c r="A4" s="157" t="s">
        <v>1032</v>
      </c>
      <c r="B4" s="263"/>
      <c r="C4" s="263"/>
      <c r="D4" s="263"/>
      <c r="E4" s="263"/>
      <c r="F4" s="245" t="s">
        <v>1033</v>
      </c>
      <c r="G4" s="245"/>
      <c r="H4" s="245"/>
      <c r="I4" s="263"/>
      <c r="J4" s="263"/>
      <c r="K4" s="263"/>
      <c r="L4" s="263"/>
      <c r="M4" s="263"/>
      <c r="N4" s="74"/>
    </row>
    <row r="5" spans="1:14" ht="8.25" customHeight="1" x14ac:dyDescent="0.25">
      <c r="A5" s="158"/>
      <c r="B5" s="161"/>
      <c r="C5" s="158"/>
      <c r="D5" s="161"/>
      <c r="E5" s="158"/>
      <c r="F5" s="161"/>
      <c r="G5" s="159"/>
      <c r="H5" s="159"/>
      <c r="I5" s="159"/>
      <c r="J5" s="159"/>
      <c r="K5" s="159"/>
      <c r="L5" s="159"/>
      <c r="M5" s="159"/>
      <c r="N5" s="74"/>
    </row>
    <row r="6" spans="1:14" ht="12.75" customHeight="1" x14ac:dyDescent="0.25">
      <c r="A6" s="189" t="s">
        <v>0</v>
      </c>
      <c r="B6" s="190" t="s">
        <v>1020</v>
      </c>
      <c r="C6" s="250" t="s">
        <v>1022</v>
      </c>
      <c r="D6" s="251"/>
      <c r="E6" s="250" t="s">
        <v>1023</v>
      </c>
      <c r="F6" s="250"/>
      <c r="G6" s="250" t="s">
        <v>1025</v>
      </c>
      <c r="H6" s="251"/>
      <c r="I6" s="250" t="s">
        <v>1028</v>
      </c>
      <c r="J6" s="251"/>
      <c r="K6" s="251"/>
      <c r="L6" s="251"/>
      <c r="M6" s="251" t="s">
        <v>1027</v>
      </c>
      <c r="N6" s="74"/>
    </row>
    <row r="7" spans="1:14" ht="11.25" customHeight="1" thickBot="1" x14ac:dyDescent="0.3">
      <c r="A7" s="188">
        <f>'YEAR SELECTION'!E2</f>
        <v>2025</v>
      </c>
      <c r="B7" s="191" t="s">
        <v>1021</v>
      </c>
      <c r="C7" s="248" t="s">
        <v>1021</v>
      </c>
      <c r="D7" s="249"/>
      <c r="E7" s="248" t="s">
        <v>1024</v>
      </c>
      <c r="F7" s="248"/>
      <c r="G7" s="248" t="s">
        <v>1026</v>
      </c>
      <c r="H7" s="249"/>
      <c r="I7" s="248" t="s">
        <v>1029</v>
      </c>
      <c r="J7" s="249"/>
      <c r="K7" s="249"/>
      <c r="L7" s="249"/>
      <c r="M7" s="249"/>
      <c r="N7" s="74"/>
    </row>
    <row r="8" spans="1:14" ht="12" customHeight="1" thickTop="1" x14ac:dyDescent="0.25">
      <c r="A8" s="81">
        <f ca="1">'PROCESS JAN - LOG'!K1</f>
        <v>1</v>
      </c>
      <c r="B8" s="77"/>
      <c r="C8" s="252"/>
      <c r="D8" s="253"/>
      <c r="E8" s="254"/>
      <c r="F8" s="255"/>
      <c r="G8" s="254"/>
      <c r="H8" s="255"/>
      <c r="I8" s="215"/>
      <c r="J8" s="216"/>
      <c r="K8" s="216"/>
      <c r="L8" s="217"/>
      <c r="M8" s="221"/>
      <c r="N8" s="74"/>
    </row>
    <row r="9" spans="1:14" ht="12" customHeight="1" x14ac:dyDescent="0.25">
      <c r="A9" s="77" t="str">
        <f ca="1">'PROCESS JAN - LOG'!L1</f>
        <v>Holiday</v>
      </c>
      <c r="B9" s="76"/>
      <c r="C9" s="234"/>
      <c r="D9" s="235"/>
      <c r="E9" s="238"/>
      <c r="F9" s="239"/>
      <c r="G9" s="238"/>
      <c r="H9" s="239"/>
      <c r="I9" s="218"/>
      <c r="J9" s="219"/>
      <c r="K9" s="219"/>
      <c r="L9" s="220"/>
      <c r="M9" s="222"/>
      <c r="N9" s="74"/>
    </row>
    <row r="10" spans="1:14" ht="12" customHeight="1" x14ac:dyDescent="0.25">
      <c r="A10" s="78">
        <f ca="1">'PROCESS JAN - LOG'!K2</f>
        <v>2</v>
      </c>
      <c r="B10" s="176"/>
      <c r="C10" s="256"/>
      <c r="D10" s="257"/>
      <c r="E10" s="240"/>
      <c r="F10" s="241"/>
      <c r="G10" s="240"/>
      <c r="H10" s="241"/>
      <c r="I10" s="227"/>
      <c r="J10" s="228"/>
      <c r="K10" s="228"/>
      <c r="L10" s="229"/>
      <c r="M10" s="246"/>
      <c r="N10" s="74"/>
    </row>
    <row r="11" spans="1:14" ht="12" customHeight="1" x14ac:dyDescent="0.25">
      <c r="A11" s="80" t="str">
        <f ca="1">'PROCESS JAN - LOG'!L2</f>
        <v>Thursday</v>
      </c>
      <c r="B11" s="176"/>
      <c r="C11" s="256"/>
      <c r="D11" s="257"/>
      <c r="E11" s="242"/>
      <c r="F11" s="243"/>
      <c r="G11" s="242"/>
      <c r="H11" s="243"/>
      <c r="I11" s="230"/>
      <c r="J11" s="231"/>
      <c r="K11" s="231"/>
      <c r="L11" s="232"/>
      <c r="M11" s="247"/>
      <c r="N11" s="74"/>
    </row>
    <row r="12" spans="1:14" ht="12" customHeight="1" x14ac:dyDescent="0.25">
      <c r="A12" s="75">
        <f ca="1">'PROCESS JAN - LOG'!K3</f>
        <v>3</v>
      </c>
      <c r="B12" s="177"/>
      <c r="C12" s="234"/>
      <c r="D12" s="235"/>
      <c r="E12" s="236"/>
      <c r="F12" s="237"/>
      <c r="G12" s="236"/>
      <c r="H12" s="237"/>
      <c r="I12" s="223"/>
      <c r="J12" s="224"/>
      <c r="K12" s="224"/>
      <c r="L12" s="225"/>
      <c r="M12" s="226"/>
      <c r="N12" s="74"/>
    </row>
    <row r="13" spans="1:14" ht="12" customHeight="1" x14ac:dyDescent="0.25">
      <c r="A13" s="77" t="str">
        <f ca="1">'PROCESS JAN - LOG'!L3</f>
        <v>Friday</v>
      </c>
      <c r="B13" s="177"/>
      <c r="C13" s="234"/>
      <c r="D13" s="235"/>
      <c r="E13" s="238"/>
      <c r="F13" s="239"/>
      <c r="G13" s="238"/>
      <c r="H13" s="239"/>
      <c r="I13" s="218"/>
      <c r="J13" s="219"/>
      <c r="K13" s="219"/>
      <c r="L13" s="220"/>
      <c r="M13" s="222"/>
      <c r="N13" s="74"/>
    </row>
    <row r="14" spans="1:14" ht="12" customHeight="1" x14ac:dyDescent="0.25">
      <c r="A14" s="78">
        <f ca="1">'PROCESS JAN - LOG'!K4</f>
        <v>6</v>
      </c>
      <c r="B14" s="176"/>
      <c r="C14" s="256"/>
      <c r="D14" s="257"/>
      <c r="E14" s="240"/>
      <c r="F14" s="241"/>
      <c r="G14" s="240"/>
      <c r="H14" s="241"/>
      <c r="I14" s="227"/>
      <c r="J14" s="228"/>
      <c r="K14" s="228"/>
      <c r="L14" s="229"/>
      <c r="M14" s="246"/>
      <c r="N14" s="74"/>
    </row>
    <row r="15" spans="1:14" ht="12" customHeight="1" x14ac:dyDescent="0.25">
      <c r="A15" s="80" t="str">
        <f ca="1">'PROCESS JAN - LOG'!L4</f>
        <v>Monday</v>
      </c>
      <c r="B15" s="176"/>
      <c r="C15" s="256"/>
      <c r="D15" s="257"/>
      <c r="E15" s="242"/>
      <c r="F15" s="243"/>
      <c r="G15" s="242"/>
      <c r="H15" s="243"/>
      <c r="I15" s="230"/>
      <c r="J15" s="231"/>
      <c r="K15" s="231"/>
      <c r="L15" s="232"/>
      <c r="M15" s="247"/>
      <c r="N15" s="74"/>
    </row>
    <row r="16" spans="1:14" ht="12" customHeight="1" x14ac:dyDescent="0.25">
      <c r="A16" s="75">
        <f ca="1">'PROCESS JAN - LOG'!K5</f>
        <v>7</v>
      </c>
      <c r="B16" s="177"/>
      <c r="C16" s="234"/>
      <c r="D16" s="235"/>
      <c r="E16" s="236"/>
      <c r="F16" s="237"/>
      <c r="G16" s="236"/>
      <c r="H16" s="237"/>
      <c r="I16" s="223"/>
      <c r="J16" s="224"/>
      <c r="K16" s="224"/>
      <c r="L16" s="225"/>
      <c r="M16" s="226"/>
      <c r="N16" s="74"/>
    </row>
    <row r="17" spans="1:14" ht="12" customHeight="1" x14ac:dyDescent="0.25">
      <c r="A17" s="77" t="str">
        <f ca="1">'PROCESS JAN - LOG'!L5</f>
        <v>Tuesday</v>
      </c>
      <c r="B17" s="177"/>
      <c r="C17" s="234"/>
      <c r="D17" s="235"/>
      <c r="E17" s="238"/>
      <c r="F17" s="239"/>
      <c r="G17" s="238"/>
      <c r="H17" s="239"/>
      <c r="I17" s="218"/>
      <c r="J17" s="219"/>
      <c r="K17" s="219"/>
      <c r="L17" s="220"/>
      <c r="M17" s="222"/>
      <c r="N17" s="74"/>
    </row>
    <row r="18" spans="1:14" ht="12" customHeight="1" x14ac:dyDescent="0.25">
      <c r="A18" s="78">
        <f ca="1">'PROCESS JAN - LOG'!K6</f>
        <v>8</v>
      </c>
      <c r="B18" s="176"/>
      <c r="C18" s="256"/>
      <c r="D18" s="257"/>
      <c r="E18" s="240"/>
      <c r="F18" s="241"/>
      <c r="G18" s="240"/>
      <c r="H18" s="241"/>
      <c r="I18" s="227"/>
      <c r="J18" s="228"/>
      <c r="K18" s="228"/>
      <c r="L18" s="229"/>
      <c r="M18" s="246"/>
      <c r="N18" s="74"/>
    </row>
    <row r="19" spans="1:14" ht="12" customHeight="1" x14ac:dyDescent="0.25">
      <c r="A19" s="80" t="str">
        <f ca="1">'PROCESS JAN - LOG'!L6</f>
        <v>Wednesday</v>
      </c>
      <c r="B19" s="176"/>
      <c r="C19" s="256"/>
      <c r="D19" s="257"/>
      <c r="E19" s="242"/>
      <c r="F19" s="243"/>
      <c r="G19" s="242"/>
      <c r="H19" s="243"/>
      <c r="I19" s="230"/>
      <c r="J19" s="231"/>
      <c r="K19" s="231"/>
      <c r="L19" s="232"/>
      <c r="M19" s="247"/>
      <c r="N19" s="74"/>
    </row>
    <row r="20" spans="1:14" ht="12" customHeight="1" x14ac:dyDescent="0.25">
      <c r="A20" s="75">
        <f ca="1">'PROCESS JAN - LOG'!K7</f>
        <v>9</v>
      </c>
      <c r="B20" s="177"/>
      <c r="C20" s="234"/>
      <c r="D20" s="235"/>
      <c r="E20" s="236"/>
      <c r="F20" s="237"/>
      <c r="G20" s="236"/>
      <c r="H20" s="237"/>
      <c r="I20" s="223"/>
      <c r="J20" s="224"/>
      <c r="K20" s="224"/>
      <c r="L20" s="225"/>
      <c r="M20" s="226"/>
      <c r="N20" s="74"/>
    </row>
    <row r="21" spans="1:14" ht="12" customHeight="1" x14ac:dyDescent="0.25">
      <c r="A21" s="77" t="str">
        <f ca="1">'PROCESS JAN - LOG'!L7</f>
        <v>Thursday</v>
      </c>
      <c r="B21" s="177"/>
      <c r="C21" s="234"/>
      <c r="D21" s="235"/>
      <c r="E21" s="238"/>
      <c r="F21" s="239"/>
      <c r="G21" s="238"/>
      <c r="H21" s="239"/>
      <c r="I21" s="218"/>
      <c r="J21" s="219"/>
      <c r="K21" s="219"/>
      <c r="L21" s="220"/>
      <c r="M21" s="222"/>
      <c r="N21" s="74"/>
    </row>
    <row r="22" spans="1:14" ht="12" customHeight="1" x14ac:dyDescent="0.25">
      <c r="A22" s="78">
        <f ca="1">'PROCESS JAN - LOG'!K8</f>
        <v>10</v>
      </c>
      <c r="B22" s="176"/>
      <c r="C22" s="256"/>
      <c r="D22" s="257"/>
      <c r="E22" s="240"/>
      <c r="F22" s="241"/>
      <c r="G22" s="240"/>
      <c r="H22" s="241"/>
      <c r="I22" s="227"/>
      <c r="J22" s="228"/>
      <c r="K22" s="228"/>
      <c r="L22" s="229"/>
      <c r="M22" s="246"/>
      <c r="N22" s="74"/>
    </row>
    <row r="23" spans="1:14" ht="12" customHeight="1" x14ac:dyDescent="0.25">
      <c r="A23" s="80" t="str">
        <f ca="1">'PROCESS JAN - LOG'!L8</f>
        <v>Friday</v>
      </c>
      <c r="B23" s="176"/>
      <c r="C23" s="256"/>
      <c r="D23" s="257"/>
      <c r="E23" s="242"/>
      <c r="F23" s="243"/>
      <c r="G23" s="242"/>
      <c r="H23" s="243"/>
      <c r="I23" s="230"/>
      <c r="J23" s="231"/>
      <c r="K23" s="231"/>
      <c r="L23" s="232"/>
      <c r="M23" s="247"/>
      <c r="N23" s="74"/>
    </row>
    <row r="24" spans="1:14" ht="12" customHeight="1" x14ac:dyDescent="0.25">
      <c r="A24" s="75">
        <f ca="1">'PROCESS JAN - LOG'!K9</f>
        <v>13</v>
      </c>
      <c r="B24" s="177"/>
      <c r="C24" s="234"/>
      <c r="D24" s="235"/>
      <c r="E24" s="236"/>
      <c r="F24" s="237"/>
      <c r="G24" s="236"/>
      <c r="H24" s="237"/>
      <c r="I24" s="223"/>
      <c r="J24" s="224"/>
      <c r="K24" s="224"/>
      <c r="L24" s="225"/>
      <c r="M24" s="226"/>
      <c r="N24" s="74"/>
    </row>
    <row r="25" spans="1:14" ht="12" customHeight="1" x14ac:dyDescent="0.25">
      <c r="A25" s="77" t="str">
        <f ca="1">'PROCESS JAN - LOG'!L9</f>
        <v>Monday</v>
      </c>
      <c r="B25" s="177"/>
      <c r="C25" s="234"/>
      <c r="D25" s="235"/>
      <c r="E25" s="238"/>
      <c r="F25" s="239"/>
      <c r="G25" s="238"/>
      <c r="H25" s="239"/>
      <c r="I25" s="218"/>
      <c r="J25" s="219"/>
      <c r="K25" s="219"/>
      <c r="L25" s="220"/>
      <c r="M25" s="222"/>
      <c r="N25" s="74"/>
    </row>
    <row r="26" spans="1:14" ht="12" customHeight="1" x14ac:dyDescent="0.25">
      <c r="A26" s="78">
        <f ca="1">'PROCESS JAN - LOG'!K10</f>
        <v>14</v>
      </c>
      <c r="B26" s="176"/>
      <c r="C26" s="256"/>
      <c r="D26" s="257"/>
      <c r="E26" s="240"/>
      <c r="F26" s="241"/>
      <c r="G26" s="240"/>
      <c r="H26" s="241"/>
      <c r="I26" s="227"/>
      <c r="J26" s="228"/>
      <c r="K26" s="228"/>
      <c r="L26" s="229"/>
      <c r="M26" s="246"/>
      <c r="N26" s="74"/>
    </row>
    <row r="27" spans="1:14" ht="12" customHeight="1" x14ac:dyDescent="0.25">
      <c r="A27" s="80" t="str">
        <f ca="1">'PROCESS JAN - LOG'!L10</f>
        <v>Tuesday</v>
      </c>
      <c r="B27" s="176"/>
      <c r="C27" s="256"/>
      <c r="D27" s="257"/>
      <c r="E27" s="242"/>
      <c r="F27" s="243"/>
      <c r="G27" s="242"/>
      <c r="H27" s="243"/>
      <c r="I27" s="230"/>
      <c r="J27" s="231"/>
      <c r="K27" s="231"/>
      <c r="L27" s="232"/>
      <c r="M27" s="247"/>
      <c r="N27" s="74"/>
    </row>
    <row r="28" spans="1:14" ht="12" customHeight="1" x14ac:dyDescent="0.25">
      <c r="A28" s="75">
        <f ca="1">'PROCESS JAN - LOG'!K11</f>
        <v>15</v>
      </c>
      <c r="B28" s="177"/>
      <c r="C28" s="234"/>
      <c r="D28" s="235"/>
      <c r="E28" s="236"/>
      <c r="F28" s="237"/>
      <c r="G28" s="236"/>
      <c r="H28" s="237"/>
      <c r="I28" s="223"/>
      <c r="J28" s="224"/>
      <c r="K28" s="224"/>
      <c r="L28" s="225"/>
      <c r="M28" s="226"/>
      <c r="N28" s="74"/>
    </row>
    <row r="29" spans="1:14" ht="12" customHeight="1" x14ac:dyDescent="0.25">
      <c r="A29" s="77" t="str">
        <f ca="1">'PROCESS JAN - LOG'!L11</f>
        <v>Wednesday</v>
      </c>
      <c r="B29" s="177"/>
      <c r="C29" s="234"/>
      <c r="D29" s="235"/>
      <c r="E29" s="238"/>
      <c r="F29" s="239"/>
      <c r="G29" s="238"/>
      <c r="H29" s="239"/>
      <c r="I29" s="218"/>
      <c r="J29" s="219"/>
      <c r="K29" s="219"/>
      <c r="L29" s="220"/>
      <c r="M29" s="222"/>
      <c r="N29" s="74"/>
    </row>
    <row r="30" spans="1:14" ht="12" customHeight="1" x14ac:dyDescent="0.25">
      <c r="A30" s="78">
        <f ca="1">'PROCESS JAN - LOG'!K12</f>
        <v>16</v>
      </c>
      <c r="B30" s="176"/>
      <c r="C30" s="256"/>
      <c r="D30" s="257"/>
      <c r="E30" s="240"/>
      <c r="F30" s="241"/>
      <c r="G30" s="240"/>
      <c r="H30" s="241"/>
      <c r="I30" s="227"/>
      <c r="J30" s="228"/>
      <c r="K30" s="228"/>
      <c r="L30" s="229"/>
      <c r="M30" s="246"/>
      <c r="N30" s="74"/>
    </row>
    <row r="31" spans="1:14" ht="12" customHeight="1" x14ac:dyDescent="0.25">
      <c r="A31" s="80" t="str">
        <f ca="1">'PROCESS JAN - LOG'!L12</f>
        <v>Thursday</v>
      </c>
      <c r="B31" s="176"/>
      <c r="C31" s="256"/>
      <c r="D31" s="257"/>
      <c r="E31" s="242"/>
      <c r="F31" s="243"/>
      <c r="G31" s="242"/>
      <c r="H31" s="243"/>
      <c r="I31" s="230"/>
      <c r="J31" s="231"/>
      <c r="K31" s="231"/>
      <c r="L31" s="232"/>
      <c r="M31" s="247"/>
      <c r="N31" s="74"/>
    </row>
    <row r="32" spans="1:14" ht="12" customHeight="1" x14ac:dyDescent="0.25">
      <c r="A32" s="75">
        <f ca="1">'PROCESS JAN - LOG'!K13</f>
        <v>17</v>
      </c>
      <c r="B32" s="177"/>
      <c r="C32" s="234"/>
      <c r="D32" s="235"/>
      <c r="E32" s="236"/>
      <c r="F32" s="237"/>
      <c r="G32" s="236"/>
      <c r="H32" s="237"/>
      <c r="I32" s="223"/>
      <c r="J32" s="224"/>
      <c r="K32" s="224"/>
      <c r="L32" s="225"/>
      <c r="M32" s="226"/>
      <c r="N32" s="74"/>
    </row>
    <row r="33" spans="1:14" ht="12" customHeight="1" x14ac:dyDescent="0.25">
      <c r="A33" s="77" t="str">
        <f ca="1">'PROCESS JAN - LOG'!L13</f>
        <v>Friday</v>
      </c>
      <c r="B33" s="177"/>
      <c r="C33" s="234"/>
      <c r="D33" s="235"/>
      <c r="E33" s="238"/>
      <c r="F33" s="239"/>
      <c r="G33" s="238"/>
      <c r="H33" s="239"/>
      <c r="I33" s="218"/>
      <c r="J33" s="219"/>
      <c r="K33" s="219"/>
      <c r="L33" s="220"/>
      <c r="M33" s="222"/>
      <c r="N33" s="74"/>
    </row>
    <row r="34" spans="1:14" ht="12" customHeight="1" x14ac:dyDescent="0.25">
      <c r="A34" s="78">
        <f ca="1">'PROCESS JAN - LOG'!K14</f>
        <v>20</v>
      </c>
      <c r="B34" s="176"/>
      <c r="C34" s="256"/>
      <c r="D34" s="257"/>
      <c r="E34" s="240"/>
      <c r="F34" s="241"/>
      <c r="G34" s="240"/>
      <c r="H34" s="241"/>
      <c r="I34" s="227"/>
      <c r="J34" s="228"/>
      <c r="K34" s="228"/>
      <c r="L34" s="229"/>
      <c r="M34" s="246"/>
      <c r="N34" s="74"/>
    </row>
    <row r="35" spans="1:14" ht="12" customHeight="1" x14ac:dyDescent="0.25">
      <c r="A35" s="80" t="str">
        <f ca="1">'PROCESS JAN - LOG'!L14</f>
        <v>Holiday</v>
      </c>
      <c r="B35" s="176"/>
      <c r="C35" s="256"/>
      <c r="D35" s="257"/>
      <c r="E35" s="242"/>
      <c r="F35" s="243"/>
      <c r="G35" s="242"/>
      <c r="H35" s="243"/>
      <c r="I35" s="230"/>
      <c r="J35" s="231"/>
      <c r="K35" s="231"/>
      <c r="L35" s="232"/>
      <c r="M35" s="247"/>
      <c r="N35" s="74"/>
    </row>
    <row r="36" spans="1:14" ht="12" customHeight="1" x14ac:dyDescent="0.25">
      <c r="A36" s="75">
        <f ca="1">'PROCESS JAN - LOG'!K15</f>
        <v>21</v>
      </c>
      <c r="B36" s="177"/>
      <c r="C36" s="234"/>
      <c r="D36" s="235"/>
      <c r="E36" s="236"/>
      <c r="F36" s="237"/>
      <c r="G36" s="236"/>
      <c r="H36" s="237"/>
      <c r="I36" s="223"/>
      <c r="J36" s="224"/>
      <c r="K36" s="224"/>
      <c r="L36" s="225"/>
      <c r="M36" s="226"/>
      <c r="N36" s="74"/>
    </row>
    <row r="37" spans="1:14" ht="12" customHeight="1" x14ac:dyDescent="0.25">
      <c r="A37" s="77" t="str">
        <f ca="1">'PROCESS JAN - LOG'!L15</f>
        <v>Tuesday</v>
      </c>
      <c r="B37" s="177"/>
      <c r="C37" s="234"/>
      <c r="D37" s="235"/>
      <c r="E37" s="238"/>
      <c r="F37" s="239"/>
      <c r="G37" s="238"/>
      <c r="H37" s="239"/>
      <c r="I37" s="218"/>
      <c r="J37" s="219"/>
      <c r="K37" s="219"/>
      <c r="L37" s="220"/>
      <c r="M37" s="222"/>
      <c r="N37" s="74"/>
    </row>
    <row r="38" spans="1:14" ht="12" customHeight="1" x14ac:dyDescent="0.25">
      <c r="A38" s="78">
        <f ca="1">'PROCESS JAN - LOG'!K16</f>
        <v>22</v>
      </c>
      <c r="B38" s="176"/>
      <c r="C38" s="256"/>
      <c r="D38" s="257"/>
      <c r="E38" s="240"/>
      <c r="F38" s="241"/>
      <c r="G38" s="240"/>
      <c r="H38" s="241"/>
      <c r="I38" s="227"/>
      <c r="J38" s="228"/>
      <c r="K38" s="228"/>
      <c r="L38" s="229"/>
      <c r="M38" s="246"/>
      <c r="N38" s="74"/>
    </row>
    <row r="39" spans="1:14" ht="12" customHeight="1" x14ac:dyDescent="0.25">
      <c r="A39" s="80" t="str">
        <f ca="1">'PROCESS JAN - LOG'!L16</f>
        <v>Wednesday</v>
      </c>
      <c r="B39" s="176"/>
      <c r="C39" s="256"/>
      <c r="D39" s="257"/>
      <c r="E39" s="242"/>
      <c r="F39" s="243"/>
      <c r="G39" s="242"/>
      <c r="H39" s="243"/>
      <c r="I39" s="230"/>
      <c r="J39" s="231"/>
      <c r="K39" s="231"/>
      <c r="L39" s="232"/>
      <c r="M39" s="247"/>
      <c r="N39" s="74"/>
    </row>
    <row r="40" spans="1:14" ht="12" customHeight="1" x14ac:dyDescent="0.25">
      <c r="A40" s="75">
        <f ca="1">'PROCESS JAN - LOG'!K17</f>
        <v>23</v>
      </c>
      <c r="B40" s="177"/>
      <c r="C40" s="234"/>
      <c r="D40" s="235"/>
      <c r="E40" s="236"/>
      <c r="F40" s="237"/>
      <c r="G40" s="236"/>
      <c r="H40" s="237"/>
      <c r="I40" s="223"/>
      <c r="J40" s="224"/>
      <c r="K40" s="224"/>
      <c r="L40" s="225"/>
      <c r="M40" s="226"/>
      <c r="N40" s="74"/>
    </row>
    <row r="41" spans="1:14" ht="12" customHeight="1" x14ac:dyDescent="0.25">
      <c r="A41" s="77" t="str">
        <f ca="1">'PROCESS JAN - LOG'!L17</f>
        <v>Thursday</v>
      </c>
      <c r="B41" s="177"/>
      <c r="C41" s="234"/>
      <c r="D41" s="235"/>
      <c r="E41" s="238"/>
      <c r="F41" s="239"/>
      <c r="G41" s="238"/>
      <c r="H41" s="239"/>
      <c r="I41" s="218"/>
      <c r="J41" s="219"/>
      <c r="K41" s="219"/>
      <c r="L41" s="220"/>
      <c r="M41" s="222"/>
      <c r="N41" s="74"/>
    </row>
    <row r="42" spans="1:14" ht="12" customHeight="1" x14ac:dyDescent="0.25">
      <c r="A42" s="78">
        <f ca="1">'PROCESS JAN - LOG'!K18</f>
        <v>24</v>
      </c>
      <c r="B42" s="176"/>
      <c r="C42" s="256"/>
      <c r="D42" s="257"/>
      <c r="E42" s="240"/>
      <c r="F42" s="241"/>
      <c r="G42" s="240"/>
      <c r="H42" s="241"/>
      <c r="I42" s="227"/>
      <c r="J42" s="228"/>
      <c r="K42" s="228"/>
      <c r="L42" s="229"/>
      <c r="M42" s="246"/>
      <c r="N42" s="74"/>
    </row>
    <row r="43" spans="1:14" ht="12" customHeight="1" x14ac:dyDescent="0.25">
      <c r="A43" s="80" t="str">
        <f ca="1">'PROCESS JAN - LOG'!L18</f>
        <v>Friday</v>
      </c>
      <c r="B43" s="176"/>
      <c r="C43" s="256"/>
      <c r="D43" s="257"/>
      <c r="E43" s="242"/>
      <c r="F43" s="243"/>
      <c r="G43" s="242"/>
      <c r="H43" s="243"/>
      <c r="I43" s="230"/>
      <c r="J43" s="231"/>
      <c r="K43" s="231"/>
      <c r="L43" s="232"/>
      <c r="M43" s="247"/>
      <c r="N43" s="74"/>
    </row>
    <row r="44" spans="1:14" ht="12" customHeight="1" x14ac:dyDescent="0.25">
      <c r="A44" s="75">
        <f ca="1">'PROCESS JAN - LOG'!K19</f>
        <v>27</v>
      </c>
      <c r="B44" s="177"/>
      <c r="C44" s="234"/>
      <c r="D44" s="235"/>
      <c r="E44" s="236"/>
      <c r="F44" s="237"/>
      <c r="G44" s="236"/>
      <c r="H44" s="237"/>
      <c r="I44" s="223"/>
      <c r="J44" s="224"/>
      <c r="K44" s="224"/>
      <c r="L44" s="225"/>
      <c r="M44" s="226"/>
      <c r="N44" s="74"/>
    </row>
    <row r="45" spans="1:14" ht="12" customHeight="1" x14ac:dyDescent="0.25">
      <c r="A45" s="77" t="str">
        <f ca="1">'PROCESS JAN - LOG'!L19</f>
        <v>Monday</v>
      </c>
      <c r="B45" s="177"/>
      <c r="C45" s="234"/>
      <c r="D45" s="235"/>
      <c r="E45" s="238"/>
      <c r="F45" s="239"/>
      <c r="G45" s="238"/>
      <c r="H45" s="239"/>
      <c r="I45" s="218"/>
      <c r="J45" s="219"/>
      <c r="K45" s="219"/>
      <c r="L45" s="220"/>
      <c r="M45" s="222"/>
      <c r="N45" s="74"/>
    </row>
    <row r="46" spans="1:14" ht="12" customHeight="1" x14ac:dyDescent="0.25">
      <c r="A46" s="78">
        <f ca="1">'PROCESS JAN - LOG'!K20</f>
        <v>28</v>
      </c>
      <c r="B46" s="176"/>
      <c r="C46" s="256"/>
      <c r="D46" s="257"/>
      <c r="E46" s="240"/>
      <c r="F46" s="241"/>
      <c r="G46" s="240"/>
      <c r="H46" s="241"/>
      <c r="I46" s="227"/>
      <c r="J46" s="228"/>
      <c r="K46" s="228"/>
      <c r="L46" s="229"/>
      <c r="M46" s="246"/>
      <c r="N46" s="74"/>
    </row>
    <row r="47" spans="1:14" ht="12" customHeight="1" x14ac:dyDescent="0.25">
      <c r="A47" s="80" t="str">
        <f ca="1">'PROCESS JAN - LOG'!L20</f>
        <v>Tuesday</v>
      </c>
      <c r="B47" s="176"/>
      <c r="C47" s="256"/>
      <c r="D47" s="257"/>
      <c r="E47" s="242"/>
      <c r="F47" s="243"/>
      <c r="G47" s="242"/>
      <c r="H47" s="243"/>
      <c r="I47" s="230"/>
      <c r="J47" s="231"/>
      <c r="K47" s="231"/>
      <c r="L47" s="232"/>
      <c r="M47" s="247"/>
      <c r="N47" s="74"/>
    </row>
    <row r="48" spans="1:14" ht="12" customHeight="1" x14ac:dyDescent="0.25">
      <c r="A48" s="75">
        <f ca="1">'PROCESS JAN - LOG'!K21</f>
        <v>29</v>
      </c>
      <c r="B48" s="177"/>
      <c r="C48" s="234"/>
      <c r="D48" s="235"/>
      <c r="E48" s="236"/>
      <c r="F48" s="237"/>
      <c r="G48" s="236"/>
      <c r="H48" s="237"/>
      <c r="I48" s="223"/>
      <c r="J48" s="224"/>
      <c r="K48" s="224"/>
      <c r="L48" s="225"/>
      <c r="M48" s="226"/>
      <c r="N48" s="74"/>
    </row>
    <row r="49" spans="1:15" ht="12" customHeight="1" x14ac:dyDescent="0.25">
      <c r="A49" s="77" t="str">
        <f ca="1">'PROCESS JAN - LOG'!L21</f>
        <v>Wednesday</v>
      </c>
      <c r="B49" s="177"/>
      <c r="C49" s="234"/>
      <c r="D49" s="235"/>
      <c r="E49" s="238"/>
      <c r="F49" s="239"/>
      <c r="G49" s="238"/>
      <c r="H49" s="239"/>
      <c r="I49" s="218"/>
      <c r="J49" s="219"/>
      <c r="K49" s="219"/>
      <c r="L49" s="220"/>
      <c r="M49" s="222"/>
      <c r="N49" s="74"/>
    </row>
    <row r="50" spans="1:15" ht="12" customHeight="1" x14ac:dyDescent="0.25">
      <c r="A50" s="78">
        <f ca="1">'PROCESS JAN - LOG'!K22</f>
        <v>30</v>
      </c>
      <c r="B50" s="176"/>
      <c r="C50" s="256"/>
      <c r="D50" s="257"/>
      <c r="E50" s="240"/>
      <c r="F50" s="241"/>
      <c r="G50" s="240"/>
      <c r="H50" s="241"/>
      <c r="I50" s="227"/>
      <c r="J50" s="228"/>
      <c r="K50" s="228"/>
      <c r="L50" s="229"/>
      <c r="M50" s="246"/>
      <c r="N50" s="74"/>
    </row>
    <row r="51" spans="1:15" ht="12" customHeight="1" x14ac:dyDescent="0.25">
      <c r="A51" s="80" t="str">
        <f ca="1">'PROCESS JAN - LOG'!L22</f>
        <v>Thursday</v>
      </c>
      <c r="B51" s="176"/>
      <c r="C51" s="256"/>
      <c r="D51" s="257"/>
      <c r="E51" s="242"/>
      <c r="F51" s="243"/>
      <c r="G51" s="242"/>
      <c r="H51" s="243"/>
      <c r="I51" s="230"/>
      <c r="J51" s="231"/>
      <c r="K51" s="231"/>
      <c r="L51" s="232"/>
      <c r="M51" s="247"/>
      <c r="N51" s="74"/>
    </row>
    <row r="52" spans="1:15" ht="12" customHeight="1" x14ac:dyDescent="0.25">
      <c r="A52" s="75">
        <f ca="1">'PROCESS JAN - LOG'!K23</f>
        <v>31</v>
      </c>
      <c r="B52" s="177"/>
      <c r="C52" s="234"/>
      <c r="D52" s="235"/>
      <c r="E52" s="236"/>
      <c r="F52" s="237"/>
      <c r="G52" s="236"/>
      <c r="H52" s="237"/>
      <c r="I52" s="223"/>
      <c r="J52" s="224"/>
      <c r="K52" s="224"/>
      <c r="L52" s="225"/>
      <c r="M52" s="226"/>
      <c r="N52" s="74"/>
    </row>
    <row r="53" spans="1:15" ht="12" customHeight="1" x14ac:dyDescent="0.25">
      <c r="A53" s="77" t="str">
        <f ca="1">'PROCESS JAN - LOG'!L23</f>
        <v>Friday</v>
      </c>
      <c r="B53" s="177"/>
      <c r="C53" s="234"/>
      <c r="D53" s="235"/>
      <c r="E53" s="238"/>
      <c r="F53" s="239"/>
      <c r="G53" s="238"/>
      <c r="H53" s="239"/>
      <c r="I53" s="218"/>
      <c r="J53" s="219"/>
      <c r="K53" s="219"/>
      <c r="L53" s="220"/>
      <c r="M53" s="222"/>
      <c r="N53" s="74"/>
    </row>
    <row r="54" spans="1:15" ht="6.75" customHeight="1" x14ac:dyDescent="0.25">
      <c r="A54" s="258"/>
      <c r="B54" s="258"/>
      <c r="C54" s="258"/>
      <c r="D54" s="258"/>
      <c r="E54" s="258"/>
      <c r="F54" s="258"/>
      <c r="G54" s="258"/>
      <c r="H54" s="258"/>
      <c r="I54" s="258"/>
      <c r="J54" s="258"/>
      <c r="K54" s="258"/>
      <c r="L54" s="258"/>
      <c r="M54" s="258"/>
      <c r="N54" s="74"/>
    </row>
    <row r="55" spans="1:15" ht="15" customHeight="1" x14ac:dyDescent="0.25">
      <c r="A55" s="262" t="s">
        <v>1054</v>
      </c>
      <c r="B55" s="262"/>
      <c r="C55" s="262"/>
      <c r="D55" s="262"/>
      <c r="E55" s="262"/>
      <c r="F55" s="262"/>
      <c r="G55" s="262"/>
      <c r="H55" s="262"/>
      <c r="I55" s="186"/>
      <c r="J55" s="165"/>
      <c r="K55" s="165"/>
      <c r="L55" s="164"/>
      <c r="M55" s="166"/>
      <c r="N55" s="37"/>
      <c r="O55" s="38"/>
    </row>
    <row r="56" spans="1:15" ht="18" customHeight="1" x14ac:dyDescent="0.25">
      <c r="A56" s="184" t="s">
        <v>1019</v>
      </c>
      <c r="B56" s="185"/>
      <c r="C56" s="259" t="s">
        <v>1034</v>
      </c>
      <c r="D56" s="259"/>
      <c r="E56" s="259"/>
      <c r="F56" s="259"/>
      <c r="G56" s="260"/>
      <c r="H56" s="260"/>
      <c r="I56" s="259" t="s">
        <v>1035</v>
      </c>
      <c r="J56" s="259"/>
      <c r="K56" s="259"/>
      <c r="L56" s="259"/>
      <c r="M56" s="185"/>
      <c r="N56" s="37"/>
      <c r="O56" s="38"/>
    </row>
    <row r="57" spans="1:15" ht="7.5" customHeight="1" x14ac:dyDescent="0.25">
      <c r="A57" s="186"/>
      <c r="B57" s="167"/>
      <c r="C57" s="187"/>
      <c r="D57" s="187"/>
      <c r="E57" s="187"/>
      <c r="F57" s="187"/>
      <c r="G57" s="166"/>
      <c r="H57" s="166"/>
      <c r="I57" s="186"/>
      <c r="J57" s="186"/>
      <c r="K57" s="186"/>
      <c r="L57" s="186"/>
      <c r="M57" s="167"/>
      <c r="N57" s="37"/>
      <c r="O57" s="38"/>
    </row>
    <row r="58" spans="1:15" ht="17.25" customHeight="1" x14ac:dyDescent="0.25">
      <c r="A58" s="186" t="s">
        <v>1053</v>
      </c>
      <c r="B58" s="186"/>
      <c r="C58" s="186"/>
      <c r="D58" s="186"/>
      <c r="E58" s="186"/>
      <c r="F58" s="233"/>
      <c r="G58" s="233"/>
      <c r="H58" s="233"/>
      <c r="I58" s="233"/>
      <c r="J58" s="233"/>
      <c r="K58" s="233"/>
      <c r="L58" s="233"/>
      <c r="M58" s="233"/>
      <c r="N58" s="37"/>
      <c r="O58" s="38"/>
    </row>
    <row r="59" spans="1:15" ht="18" customHeight="1" x14ac:dyDescent="0.25">
      <c r="A59" s="261"/>
      <c r="B59" s="261"/>
      <c r="C59" s="261"/>
      <c r="D59" s="261"/>
      <c r="E59" s="261"/>
      <c r="F59" s="261"/>
      <c r="G59" s="261"/>
      <c r="H59" s="261"/>
      <c r="I59" s="261"/>
      <c r="J59" s="261"/>
      <c r="K59" s="261"/>
      <c r="L59" s="261"/>
      <c r="M59" s="261"/>
      <c r="N59" s="37"/>
      <c r="O59" s="38"/>
    </row>
    <row r="60" spans="1:15" ht="15" customHeight="1" x14ac:dyDescent="0.25">
      <c r="A60" s="155"/>
      <c r="B60" s="155"/>
      <c r="C60" s="155"/>
      <c r="D60" s="155"/>
      <c r="E60" s="155"/>
      <c r="F60" s="155"/>
      <c r="G60" s="155"/>
      <c r="H60" s="155"/>
      <c r="I60" s="155"/>
      <c r="J60" s="155"/>
      <c r="K60" s="155"/>
      <c r="L60" s="155"/>
      <c r="M60" s="155"/>
      <c r="N60" s="38"/>
      <c r="O60" s="38"/>
    </row>
    <row r="61" spans="1:15" ht="15" hidden="1" customHeight="1" x14ac:dyDescent="0.25">
      <c r="A61" s="155"/>
      <c r="B61" s="155"/>
      <c r="C61" s="155"/>
      <c r="D61" s="155"/>
      <c r="E61" s="155"/>
      <c r="F61" s="155"/>
      <c r="G61" s="155"/>
      <c r="H61" s="155"/>
      <c r="I61" s="155"/>
      <c r="J61" s="155"/>
      <c r="K61" s="155"/>
      <c r="L61" s="155"/>
      <c r="M61" s="155"/>
      <c r="N61" s="38"/>
      <c r="O61" s="38"/>
    </row>
    <row r="62" spans="1:15" ht="15" hidden="1" customHeight="1" x14ac:dyDescent="0.25">
      <c r="A62" s="155"/>
      <c r="B62" s="155"/>
      <c r="C62" s="155"/>
      <c r="D62" s="155"/>
      <c r="E62" s="155"/>
      <c r="F62" s="155"/>
      <c r="G62" s="155"/>
      <c r="H62" s="155"/>
      <c r="I62" s="155"/>
      <c r="J62" s="155"/>
      <c r="K62" s="155"/>
      <c r="L62" s="155"/>
      <c r="M62" s="155"/>
      <c r="N62" s="38"/>
      <c r="O62" s="38"/>
    </row>
    <row r="63" spans="1:15" ht="15" hidden="1" customHeight="1" x14ac:dyDescent="0.25">
      <c r="A63" s="155"/>
      <c r="B63" s="155"/>
      <c r="C63" s="155"/>
      <c r="D63" s="155"/>
      <c r="E63" s="155"/>
      <c r="F63" s="155"/>
      <c r="G63" s="155"/>
      <c r="H63" s="155"/>
      <c r="I63" s="155"/>
      <c r="J63" s="155"/>
      <c r="K63" s="155"/>
      <c r="L63" s="155"/>
      <c r="M63" s="155"/>
      <c r="N63" s="38"/>
      <c r="O63" s="38"/>
    </row>
    <row r="64" spans="1:15" ht="15" hidden="1" customHeight="1" x14ac:dyDescent="0.25">
      <c r="A64" s="155"/>
      <c r="B64" s="155"/>
      <c r="C64" s="155"/>
      <c r="D64" s="155"/>
      <c r="E64" s="155"/>
      <c r="F64" s="155"/>
      <c r="G64" s="155"/>
      <c r="H64" s="155"/>
      <c r="I64" s="155"/>
      <c r="J64" s="155"/>
      <c r="K64" s="155"/>
      <c r="L64" s="155"/>
      <c r="M64" s="155"/>
      <c r="N64" s="38"/>
      <c r="O64" s="38"/>
    </row>
    <row r="65" spans="1:15" ht="15" hidden="1" customHeight="1" x14ac:dyDescent="0.25">
      <c r="A65" s="155"/>
      <c r="B65" s="155"/>
      <c r="C65" s="155"/>
      <c r="D65" s="155"/>
      <c r="E65" s="155"/>
      <c r="F65" s="155"/>
      <c r="G65" s="155"/>
      <c r="H65" s="155"/>
      <c r="I65" s="155"/>
      <c r="J65" s="155"/>
      <c r="K65" s="155"/>
      <c r="L65" s="155"/>
      <c r="M65" s="155"/>
      <c r="N65" s="38"/>
      <c r="O65" s="38"/>
    </row>
    <row r="66" spans="1:15" ht="15" hidden="1" customHeight="1" x14ac:dyDescent="0.25">
      <c r="A66" s="155"/>
      <c r="B66" s="155"/>
      <c r="C66" s="155"/>
      <c r="D66" s="155"/>
      <c r="E66" s="155"/>
      <c r="F66" s="155"/>
      <c r="G66" s="155"/>
      <c r="H66" s="155"/>
      <c r="I66" s="155"/>
      <c r="J66" s="155"/>
      <c r="K66" s="155"/>
      <c r="L66" s="155"/>
      <c r="M66" s="155"/>
      <c r="N66" s="38"/>
      <c r="O66" s="38"/>
    </row>
    <row r="67" spans="1:15" ht="15" hidden="1" customHeight="1" x14ac:dyDescent="0.25">
      <c r="A67" s="155"/>
      <c r="B67" s="155"/>
      <c r="C67" s="155"/>
      <c r="D67" s="155"/>
      <c r="E67" s="155"/>
      <c r="F67" s="155"/>
      <c r="G67" s="155"/>
      <c r="H67" s="155"/>
      <c r="I67" s="155"/>
      <c r="J67" s="155"/>
      <c r="K67" s="155"/>
      <c r="L67" s="155"/>
      <c r="M67" s="155"/>
      <c r="N67" s="38"/>
      <c r="O67" s="38"/>
    </row>
    <row r="68" spans="1:15" ht="15" hidden="1" customHeight="1" x14ac:dyDescent="0.25">
      <c r="A68" s="155"/>
      <c r="B68" s="155"/>
      <c r="C68" s="155"/>
      <c r="D68" s="155"/>
      <c r="E68" s="155"/>
      <c r="F68" s="155"/>
      <c r="G68" s="155"/>
      <c r="H68" s="155"/>
      <c r="I68" s="155"/>
      <c r="J68" s="155"/>
      <c r="K68" s="155"/>
      <c r="L68" s="155"/>
      <c r="M68" s="155"/>
      <c r="N68" s="38"/>
      <c r="O68" s="38"/>
    </row>
    <row r="69" spans="1:15" ht="15" hidden="1" customHeight="1" x14ac:dyDescent="0.25">
      <c r="A69" s="155"/>
      <c r="B69" s="155"/>
      <c r="C69" s="155"/>
      <c r="D69" s="155"/>
      <c r="E69" s="155"/>
      <c r="F69" s="155"/>
      <c r="G69" s="155"/>
      <c r="H69" s="155"/>
      <c r="I69" s="155"/>
      <c r="J69" s="155"/>
      <c r="K69" s="155"/>
      <c r="L69" s="155"/>
      <c r="M69" s="155"/>
      <c r="N69" s="38"/>
      <c r="O69" s="38"/>
    </row>
    <row r="70" spans="1:15" ht="15" hidden="1" customHeight="1" x14ac:dyDescent="0.25">
      <c r="A70" s="155"/>
      <c r="B70" s="155"/>
      <c r="C70" s="155"/>
      <c r="D70" s="155"/>
      <c r="E70" s="155"/>
      <c r="F70" s="155"/>
      <c r="G70" s="155"/>
      <c r="H70" s="155"/>
      <c r="I70" s="155"/>
      <c r="J70" s="155"/>
      <c r="K70" s="155"/>
      <c r="L70" s="155"/>
      <c r="M70" s="155"/>
      <c r="N70" s="38"/>
      <c r="O70" s="38"/>
    </row>
    <row r="71" spans="1:15" ht="15" hidden="1" customHeight="1" x14ac:dyDescent="0.25">
      <c r="A71" s="155"/>
      <c r="B71" s="155"/>
      <c r="C71" s="155"/>
      <c r="D71" s="155"/>
      <c r="E71" s="155"/>
      <c r="F71" s="155"/>
      <c r="G71" s="155"/>
      <c r="H71" s="155"/>
      <c r="I71" s="155"/>
      <c r="J71" s="155"/>
      <c r="K71" s="155"/>
      <c r="L71" s="155"/>
      <c r="M71" s="155"/>
      <c r="N71" s="38"/>
      <c r="O71" s="38"/>
    </row>
    <row r="72" spans="1:15" ht="15" hidden="1" customHeight="1" x14ac:dyDescent="0.25">
      <c r="A72" s="155"/>
      <c r="B72" s="155"/>
      <c r="C72" s="155"/>
      <c r="D72" s="155"/>
      <c r="E72" s="155"/>
      <c r="F72" s="155"/>
      <c r="G72" s="155"/>
      <c r="H72" s="155"/>
      <c r="I72" s="155"/>
      <c r="J72" s="155"/>
      <c r="K72" s="155"/>
      <c r="L72" s="155"/>
      <c r="M72" s="155"/>
      <c r="N72" s="38"/>
      <c r="O72" s="38"/>
    </row>
    <row r="73" spans="1:15" ht="15" hidden="1" customHeight="1" x14ac:dyDescent="0.25">
      <c r="A73" s="155"/>
      <c r="B73" s="155"/>
      <c r="C73" s="155"/>
      <c r="D73" s="155"/>
      <c r="E73" s="155"/>
      <c r="F73" s="155"/>
      <c r="G73" s="155"/>
      <c r="H73" s="155"/>
      <c r="I73" s="155"/>
      <c r="J73" s="155"/>
      <c r="K73" s="155"/>
      <c r="L73" s="155"/>
      <c r="M73" s="155"/>
      <c r="N73" s="38"/>
      <c r="O73" s="38"/>
    </row>
    <row r="74" spans="1:15" ht="15" hidden="1" customHeight="1" x14ac:dyDescent="0.25">
      <c r="A74" s="155"/>
      <c r="B74" s="155"/>
      <c r="C74" s="155"/>
      <c r="D74" s="155"/>
      <c r="E74" s="155"/>
      <c r="F74" s="155"/>
      <c r="G74" s="155"/>
      <c r="H74" s="155"/>
      <c r="I74" s="155"/>
      <c r="J74" s="155"/>
      <c r="K74" s="155"/>
      <c r="L74" s="155"/>
      <c r="M74" s="155"/>
      <c r="N74" s="38"/>
      <c r="O74" s="38"/>
    </row>
    <row r="75" spans="1:15" ht="15" hidden="1" customHeight="1" x14ac:dyDescent="0.25">
      <c r="A75" s="155"/>
      <c r="B75" s="155"/>
      <c r="C75" s="155"/>
      <c r="D75" s="155"/>
      <c r="E75" s="155"/>
      <c r="F75" s="155"/>
      <c r="G75" s="155"/>
      <c r="H75" s="155"/>
      <c r="I75" s="155"/>
      <c r="J75" s="155"/>
      <c r="K75" s="155"/>
      <c r="L75" s="155"/>
      <c r="M75" s="155"/>
      <c r="N75" s="38"/>
      <c r="O75" s="38"/>
    </row>
    <row r="76" spans="1:15" ht="15" hidden="1" customHeight="1" x14ac:dyDescent="0.25">
      <c r="A76" s="155"/>
      <c r="B76" s="155"/>
      <c r="C76" s="155"/>
      <c r="D76" s="155"/>
      <c r="E76" s="155"/>
      <c r="F76" s="155"/>
      <c r="G76" s="155"/>
      <c r="H76" s="155"/>
      <c r="I76" s="155"/>
      <c r="J76" s="155"/>
      <c r="K76" s="155"/>
      <c r="L76" s="155"/>
      <c r="M76" s="155"/>
      <c r="N76" s="38"/>
      <c r="O76" s="38"/>
    </row>
    <row r="77" spans="1:15" ht="15" hidden="1" customHeight="1" x14ac:dyDescent="0.25">
      <c r="A77" s="155"/>
      <c r="B77" s="155"/>
      <c r="C77" s="155"/>
      <c r="D77" s="155"/>
      <c r="E77" s="155"/>
      <c r="F77" s="155"/>
      <c r="G77" s="155"/>
      <c r="H77" s="155"/>
      <c r="I77" s="155"/>
      <c r="J77" s="155"/>
      <c r="K77" s="155"/>
      <c r="L77" s="155"/>
      <c r="M77" s="155"/>
      <c r="N77" s="38"/>
      <c r="O77" s="38"/>
    </row>
    <row r="78" spans="1:15" ht="15" hidden="1" customHeight="1" x14ac:dyDescent="0.25">
      <c r="A78" s="155"/>
      <c r="B78" s="155"/>
      <c r="C78" s="155"/>
      <c r="D78" s="155"/>
      <c r="E78" s="155"/>
      <c r="F78" s="155"/>
      <c r="G78" s="155"/>
      <c r="H78" s="155"/>
      <c r="I78" s="155"/>
      <c r="J78" s="155"/>
      <c r="K78" s="155"/>
      <c r="L78" s="155"/>
      <c r="M78" s="155"/>
      <c r="N78" s="38"/>
      <c r="O78" s="38"/>
    </row>
    <row r="79" spans="1:15" ht="15" hidden="1" customHeight="1" x14ac:dyDescent="0.25">
      <c r="A79" s="155"/>
      <c r="B79" s="155"/>
      <c r="C79" s="155"/>
      <c r="D79" s="155"/>
      <c r="E79" s="155"/>
      <c r="F79" s="155"/>
      <c r="G79" s="155"/>
      <c r="H79" s="155"/>
      <c r="I79" s="155"/>
      <c r="J79" s="155"/>
      <c r="K79" s="155"/>
      <c r="L79" s="155"/>
      <c r="M79" s="155"/>
      <c r="N79" s="38"/>
      <c r="O79" s="38"/>
    </row>
    <row r="80" spans="1:15" ht="15" hidden="1" customHeight="1" x14ac:dyDescent="0.25">
      <c r="A80" s="155"/>
      <c r="B80" s="155"/>
      <c r="C80" s="155"/>
      <c r="D80" s="155"/>
      <c r="E80" s="155"/>
      <c r="F80" s="155"/>
      <c r="G80" s="155"/>
      <c r="H80" s="155"/>
      <c r="I80" s="155"/>
      <c r="J80" s="155"/>
      <c r="K80" s="155"/>
      <c r="L80" s="155"/>
      <c r="M80" s="155"/>
      <c r="N80" s="38"/>
      <c r="O80" s="38"/>
    </row>
    <row r="81" spans="1:15" ht="15" hidden="1" customHeight="1" x14ac:dyDescent="0.25">
      <c r="A81" s="155"/>
      <c r="B81" s="155"/>
      <c r="C81" s="155"/>
      <c r="D81" s="155"/>
      <c r="E81" s="155"/>
      <c r="F81" s="155"/>
      <c r="G81" s="155"/>
      <c r="H81" s="155"/>
      <c r="I81" s="155"/>
      <c r="J81" s="155"/>
      <c r="K81" s="155"/>
      <c r="L81" s="155"/>
      <c r="M81" s="155"/>
      <c r="N81" s="38"/>
      <c r="O81" s="38"/>
    </row>
    <row r="82" spans="1:15" ht="15" hidden="1" customHeight="1" x14ac:dyDescent="0.25">
      <c r="A82" s="155"/>
      <c r="B82" s="155"/>
      <c r="C82" s="155"/>
      <c r="D82" s="155"/>
      <c r="E82" s="155"/>
      <c r="F82" s="155"/>
      <c r="G82" s="155"/>
      <c r="H82" s="155"/>
      <c r="I82" s="155"/>
      <c r="J82" s="155"/>
      <c r="K82" s="155"/>
      <c r="L82" s="155"/>
      <c r="M82" s="155"/>
      <c r="N82" s="38"/>
      <c r="O82" s="38"/>
    </row>
    <row r="83" spans="1:15" ht="15" hidden="1" customHeight="1" x14ac:dyDescent="0.25">
      <c r="A83" s="155"/>
      <c r="B83" s="155"/>
      <c r="C83" s="155"/>
      <c r="D83" s="155"/>
      <c r="E83" s="155"/>
      <c r="F83" s="155"/>
      <c r="G83" s="155"/>
      <c r="H83" s="155"/>
      <c r="I83" s="155"/>
      <c r="J83" s="155"/>
      <c r="K83" s="155"/>
      <c r="L83" s="155"/>
      <c r="M83" s="155"/>
      <c r="N83" s="38"/>
      <c r="O83" s="38"/>
    </row>
    <row r="84" spans="1:15" ht="15" hidden="1" customHeight="1" x14ac:dyDescent="0.25">
      <c r="A84" s="155"/>
      <c r="B84" s="155"/>
      <c r="C84" s="155"/>
      <c r="D84" s="155"/>
      <c r="E84" s="155"/>
      <c r="F84" s="155"/>
      <c r="G84" s="155"/>
      <c r="H84" s="155"/>
      <c r="I84" s="155"/>
      <c r="J84" s="155"/>
      <c r="K84" s="155"/>
      <c r="L84" s="155"/>
      <c r="M84" s="155"/>
      <c r="N84" s="38"/>
      <c r="O84" s="38"/>
    </row>
    <row r="85" spans="1:15" ht="15" hidden="1" customHeight="1" x14ac:dyDescent="0.25">
      <c r="A85" s="155"/>
      <c r="B85" s="155"/>
      <c r="C85" s="155"/>
      <c r="D85" s="155"/>
      <c r="E85" s="155"/>
      <c r="F85" s="155"/>
      <c r="G85" s="155"/>
      <c r="H85" s="155"/>
      <c r="I85" s="155"/>
      <c r="J85" s="155"/>
      <c r="K85" s="155"/>
      <c r="L85" s="155"/>
      <c r="M85" s="155"/>
      <c r="N85" s="38"/>
      <c r="O85" s="38"/>
    </row>
    <row r="86" spans="1:15" ht="15" hidden="1" customHeight="1" x14ac:dyDescent="0.25">
      <c r="A86" s="155"/>
      <c r="B86" s="155"/>
      <c r="C86" s="155"/>
      <c r="D86" s="155"/>
      <c r="E86" s="155"/>
      <c r="F86" s="155"/>
      <c r="G86" s="155"/>
      <c r="H86" s="155"/>
      <c r="I86" s="155"/>
      <c r="J86" s="155"/>
      <c r="K86" s="155"/>
      <c r="L86" s="155"/>
      <c r="M86" s="155"/>
      <c r="N86" s="38"/>
      <c r="O86" s="38"/>
    </row>
    <row r="87" spans="1:15" ht="15" hidden="1" customHeight="1" x14ac:dyDescent="0.25">
      <c r="A87" s="155"/>
      <c r="B87" s="155"/>
      <c r="C87" s="155"/>
      <c r="D87" s="155"/>
      <c r="E87" s="155"/>
      <c r="F87" s="155"/>
      <c r="G87" s="155"/>
      <c r="H87" s="155"/>
      <c r="I87" s="155"/>
      <c r="J87" s="155"/>
      <c r="K87" s="155"/>
      <c r="L87" s="155"/>
      <c r="M87" s="155"/>
      <c r="N87" s="38"/>
      <c r="O87" s="38"/>
    </row>
    <row r="88" spans="1:15" ht="15" hidden="1" customHeight="1" x14ac:dyDescent="0.25">
      <c r="A88" s="155"/>
      <c r="B88" s="155"/>
      <c r="C88" s="155"/>
      <c r="D88" s="155"/>
      <c r="E88" s="155"/>
      <c r="F88" s="155"/>
      <c r="G88" s="155"/>
      <c r="H88" s="155"/>
      <c r="I88" s="155"/>
      <c r="J88" s="155"/>
      <c r="K88" s="155"/>
      <c r="L88" s="155"/>
      <c r="M88" s="155"/>
      <c r="N88" s="38"/>
      <c r="O88" s="38"/>
    </row>
    <row r="89" spans="1:15" ht="15" hidden="1" customHeight="1" x14ac:dyDescent="0.25">
      <c r="A89" s="155"/>
      <c r="B89" s="155"/>
      <c r="C89" s="155"/>
      <c r="D89" s="155"/>
      <c r="E89" s="155"/>
      <c r="F89" s="155"/>
      <c r="G89" s="155"/>
      <c r="H89" s="155"/>
      <c r="I89" s="155"/>
      <c r="J89" s="155"/>
      <c r="K89" s="155"/>
      <c r="L89" s="155"/>
      <c r="M89" s="155"/>
      <c r="N89" s="38"/>
      <c r="O89" s="38"/>
    </row>
    <row r="90" spans="1:15" ht="15" hidden="1" customHeight="1" x14ac:dyDescent="0.25">
      <c r="A90" s="155"/>
      <c r="B90" s="155"/>
      <c r="C90" s="155"/>
      <c r="D90" s="155"/>
      <c r="E90" s="155"/>
      <c r="F90" s="155"/>
      <c r="G90" s="155"/>
      <c r="H90" s="155"/>
      <c r="I90" s="155"/>
      <c r="J90" s="155"/>
      <c r="K90" s="155"/>
      <c r="L90" s="155"/>
      <c r="M90" s="155"/>
      <c r="N90" s="38"/>
      <c r="O90" s="38"/>
    </row>
    <row r="91" spans="1:15" ht="15" hidden="1" customHeight="1" x14ac:dyDescent="0.25">
      <c r="A91" s="155"/>
      <c r="B91" s="155"/>
      <c r="C91" s="155"/>
      <c r="D91" s="155"/>
      <c r="E91" s="155"/>
      <c r="F91" s="155"/>
      <c r="G91" s="155"/>
      <c r="H91" s="155"/>
      <c r="I91" s="155"/>
      <c r="J91" s="155"/>
      <c r="K91" s="155"/>
      <c r="L91" s="155"/>
      <c r="M91" s="155"/>
      <c r="N91" s="38"/>
      <c r="O91" s="38"/>
    </row>
    <row r="92" spans="1:15" ht="15" hidden="1" customHeight="1" x14ac:dyDescent="0.25">
      <c r="A92" s="155"/>
      <c r="B92" s="155"/>
      <c r="C92" s="155"/>
      <c r="D92" s="155"/>
      <c r="E92" s="155"/>
      <c r="F92" s="155"/>
      <c r="G92" s="155"/>
      <c r="H92" s="155"/>
      <c r="I92" s="155"/>
      <c r="J92" s="155"/>
      <c r="K92" s="155"/>
      <c r="L92" s="155"/>
      <c r="M92" s="155"/>
      <c r="N92" s="38"/>
      <c r="O92" s="38"/>
    </row>
    <row r="93" spans="1:15" ht="15" hidden="1" customHeight="1" x14ac:dyDescent="0.25">
      <c r="A93" s="155"/>
      <c r="B93" s="155"/>
      <c r="C93" s="155"/>
      <c r="D93" s="155"/>
      <c r="E93" s="155"/>
      <c r="F93" s="155"/>
      <c r="G93" s="155"/>
      <c r="H93" s="155"/>
      <c r="I93" s="155"/>
      <c r="J93" s="155"/>
      <c r="K93" s="155"/>
      <c r="L93" s="155"/>
      <c r="M93" s="155"/>
      <c r="N93" s="38"/>
      <c r="O93" s="38"/>
    </row>
    <row r="94" spans="1:15" ht="15" hidden="1" customHeight="1" x14ac:dyDescent="0.25">
      <c r="A94" s="155"/>
      <c r="B94" s="155"/>
      <c r="C94" s="155"/>
      <c r="D94" s="155"/>
      <c r="E94" s="155"/>
      <c r="F94" s="155"/>
      <c r="G94" s="155"/>
      <c r="H94" s="155"/>
      <c r="I94" s="155"/>
      <c r="J94" s="155"/>
      <c r="K94" s="155"/>
      <c r="L94" s="155"/>
      <c r="M94" s="155"/>
      <c r="N94" s="38"/>
      <c r="O94" s="38"/>
    </row>
    <row r="95" spans="1:15" ht="15" hidden="1" customHeight="1" x14ac:dyDescent="0.25">
      <c r="A95" s="155"/>
      <c r="B95" s="155"/>
      <c r="C95" s="155"/>
      <c r="D95" s="155"/>
      <c r="E95" s="155"/>
      <c r="F95" s="155"/>
      <c r="G95" s="155"/>
      <c r="H95" s="155"/>
      <c r="I95" s="155"/>
      <c r="J95" s="155"/>
      <c r="K95" s="155"/>
      <c r="L95" s="155"/>
      <c r="M95" s="155"/>
      <c r="N95" s="38"/>
      <c r="O95" s="38"/>
    </row>
    <row r="96" spans="1:15" ht="15" hidden="1" customHeight="1" x14ac:dyDescent="0.25">
      <c r="A96" s="155"/>
      <c r="B96" s="155"/>
      <c r="C96" s="155"/>
      <c r="D96" s="155"/>
      <c r="E96" s="155"/>
      <c r="F96" s="155"/>
      <c r="G96" s="155"/>
      <c r="H96" s="155"/>
      <c r="I96" s="155"/>
      <c r="J96" s="155"/>
      <c r="K96" s="155"/>
      <c r="L96" s="155"/>
      <c r="M96" s="155"/>
      <c r="N96" s="38"/>
      <c r="O96" s="38"/>
    </row>
    <row r="97" spans="1:15" ht="15" hidden="1" customHeight="1" x14ac:dyDescent="0.25">
      <c r="A97" s="155"/>
      <c r="B97" s="155"/>
      <c r="C97" s="155"/>
      <c r="D97" s="155"/>
      <c r="E97" s="155"/>
      <c r="F97" s="155"/>
      <c r="G97" s="155"/>
      <c r="H97" s="155"/>
      <c r="I97" s="155"/>
      <c r="J97" s="155"/>
      <c r="K97" s="155"/>
      <c r="L97" s="155"/>
      <c r="M97" s="155"/>
      <c r="N97" s="38"/>
      <c r="O97" s="38"/>
    </row>
    <row r="98" spans="1:15" ht="15" hidden="1" customHeight="1" x14ac:dyDescent="0.25">
      <c r="A98" s="155"/>
      <c r="B98" s="155"/>
      <c r="C98" s="155"/>
      <c r="D98" s="155"/>
      <c r="E98" s="155"/>
      <c r="F98" s="155"/>
      <c r="G98" s="155"/>
      <c r="H98" s="155"/>
      <c r="I98" s="155"/>
      <c r="J98" s="155"/>
      <c r="K98" s="155"/>
      <c r="L98" s="155"/>
      <c r="M98" s="155"/>
      <c r="N98" s="38"/>
      <c r="O98" s="38"/>
    </row>
    <row r="99" spans="1:15" ht="15" hidden="1" customHeight="1" x14ac:dyDescent="0.25">
      <c r="A99" s="155"/>
      <c r="B99" s="155"/>
      <c r="C99" s="155"/>
      <c r="D99" s="155"/>
      <c r="E99" s="155"/>
      <c r="F99" s="155"/>
      <c r="G99" s="155"/>
      <c r="H99" s="155"/>
      <c r="I99" s="155"/>
      <c r="J99" s="155"/>
      <c r="K99" s="155"/>
      <c r="L99" s="155"/>
      <c r="M99" s="155"/>
      <c r="N99" s="38"/>
      <c r="O99" s="38"/>
    </row>
    <row r="100" spans="1:15" ht="15" hidden="1" customHeight="1" x14ac:dyDescent="0.25">
      <c r="A100" s="155"/>
      <c r="B100" s="155"/>
      <c r="C100" s="155"/>
      <c r="D100" s="155"/>
      <c r="E100" s="155"/>
      <c r="F100" s="155"/>
      <c r="G100" s="155"/>
      <c r="H100" s="155"/>
      <c r="I100" s="155"/>
      <c r="J100" s="155"/>
      <c r="K100" s="155"/>
      <c r="L100" s="155"/>
      <c r="M100" s="155"/>
      <c r="N100" s="38"/>
      <c r="O100" s="38"/>
    </row>
    <row r="101" spans="1:15" ht="15" hidden="1" customHeight="1" x14ac:dyDescent="0.25">
      <c r="A101" s="155"/>
      <c r="B101" s="155"/>
      <c r="C101" s="155"/>
      <c r="D101" s="155"/>
      <c r="E101" s="155"/>
      <c r="F101" s="155"/>
      <c r="G101" s="155"/>
      <c r="H101" s="155"/>
      <c r="I101" s="155"/>
      <c r="J101" s="155"/>
      <c r="K101" s="155"/>
      <c r="L101" s="155"/>
      <c r="M101" s="155"/>
      <c r="N101" s="38"/>
      <c r="O101" s="38"/>
    </row>
    <row r="102" spans="1:15" ht="15" hidden="1" customHeight="1" x14ac:dyDescent="0.25">
      <c r="A102" s="155"/>
      <c r="B102" s="155"/>
      <c r="C102" s="155"/>
      <c r="D102" s="155"/>
      <c r="E102" s="155"/>
      <c r="F102" s="155"/>
      <c r="G102" s="155"/>
      <c r="H102" s="155"/>
      <c r="I102" s="155"/>
      <c r="J102" s="155"/>
      <c r="K102" s="155"/>
      <c r="L102" s="155"/>
      <c r="M102" s="155"/>
      <c r="N102" s="38"/>
      <c r="O102" s="38"/>
    </row>
    <row r="103" spans="1:15" ht="15" hidden="1" customHeight="1" x14ac:dyDescent="0.25">
      <c r="A103" s="155"/>
      <c r="B103" s="155"/>
      <c r="C103" s="155"/>
      <c r="D103" s="155"/>
      <c r="E103" s="155"/>
      <c r="F103" s="155"/>
      <c r="G103" s="155"/>
      <c r="H103" s="155"/>
      <c r="I103" s="155"/>
      <c r="J103" s="155"/>
      <c r="K103" s="155"/>
      <c r="L103" s="155"/>
      <c r="M103" s="155"/>
      <c r="N103" s="38"/>
      <c r="O103" s="38"/>
    </row>
    <row r="104" spans="1:15" ht="15" hidden="1" customHeight="1" x14ac:dyDescent="0.25">
      <c r="A104" s="155"/>
      <c r="B104" s="155"/>
      <c r="C104" s="155"/>
      <c r="D104" s="155"/>
      <c r="E104" s="155"/>
      <c r="F104" s="155"/>
      <c r="G104" s="155"/>
      <c r="H104" s="155"/>
      <c r="I104" s="155"/>
      <c r="J104" s="155"/>
      <c r="K104" s="155"/>
      <c r="L104" s="155"/>
      <c r="M104" s="155"/>
      <c r="N104" s="38"/>
      <c r="O104" s="38"/>
    </row>
    <row r="105" spans="1:15" ht="15" hidden="1" customHeight="1" x14ac:dyDescent="0.25">
      <c r="A105" s="155"/>
      <c r="B105" s="155"/>
      <c r="C105" s="155"/>
      <c r="D105" s="155"/>
      <c r="E105" s="155"/>
      <c r="F105" s="155"/>
      <c r="G105" s="155"/>
      <c r="H105" s="155"/>
      <c r="I105" s="155"/>
      <c r="J105" s="155"/>
      <c r="K105" s="155"/>
      <c r="L105" s="155"/>
      <c r="M105" s="155"/>
      <c r="N105" s="38"/>
      <c r="O105" s="38"/>
    </row>
    <row r="106" spans="1:15" ht="15" hidden="1" customHeight="1" x14ac:dyDescent="0.25">
      <c r="A106" s="155"/>
      <c r="B106" s="155"/>
      <c r="C106" s="155"/>
      <c r="D106" s="155"/>
      <c r="E106" s="155"/>
      <c r="F106" s="155"/>
      <c r="G106" s="155"/>
      <c r="H106" s="155"/>
      <c r="I106" s="155"/>
      <c r="J106" s="155"/>
      <c r="K106" s="155"/>
      <c r="L106" s="155"/>
      <c r="M106" s="155"/>
      <c r="N106" s="38"/>
      <c r="O106" s="38"/>
    </row>
    <row r="107" spans="1:15" ht="15" hidden="1" customHeight="1" x14ac:dyDescent="0.25">
      <c r="A107" s="155"/>
      <c r="B107" s="155"/>
      <c r="C107" s="155"/>
      <c r="D107" s="155"/>
      <c r="E107" s="155"/>
      <c r="F107" s="155"/>
      <c r="G107" s="155"/>
      <c r="H107" s="155"/>
      <c r="I107" s="155"/>
      <c r="J107" s="155"/>
      <c r="K107" s="155"/>
      <c r="L107" s="155"/>
      <c r="M107" s="155"/>
      <c r="N107" s="38"/>
      <c r="O107" s="38"/>
    </row>
    <row r="108" spans="1:15" ht="15" hidden="1" customHeight="1" x14ac:dyDescent="0.25">
      <c r="A108" s="155"/>
      <c r="B108" s="155"/>
      <c r="C108" s="155"/>
      <c r="D108" s="155"/>
      <c r="E108" s="155"/>
      <c r="F108" s="155"/>
      <c r="G108" s="155"/>
      <c r="H108" s="155"/>
      <c r="I108" s="155"/>
      <c r="J108" s="155"/>
      <c r="K108" s="155"/>
      <c r="L108" s="155"/>
      <c r="M108" s="155"/>
      <c r="N108" s="38"/>
      <c r="O108" s="38"/>
    </row>
    <row r="109" spans="1:15" ht="15" hidden="1" customHeight="1" x14ac:dyDescent="0.25">
      <c r="A109" s="155"/>
      <c r="B109" s="155"/>
      <c r="C109" s="155"/>
      <c r="D109" s="155"/>
      <c r="E109" s="155"/>
      <c r="F109" s="155"/>
      <c r="G109" s="155"/>
      <c r="H109" s="155"/>
      <c r="I109" s="155"/>
      <c r="J109" s="155"/>
      <c r="K109" s="155"/>
      <c r="L109" s="155"/>
      <c r="M109" s="155"/>
      <c r="N109" s="38"/>
      <c r="O109" s="38"/>
    </row>
    <row r="110" spans="1:15" ht="15" hidden="1" customHeight="1" x14ac:dyDescent="0.25">
      <c r="A110" s="155"/>
      <c r="B110" s="155"/>
      <c r="C110" s="155"/>
      <c r="D110" s="155"/>
      <c r="E110" s="155"/>
      <c r="F110" s="155"/>
      <c r="G110" s="155"/>
      <c r="H110" s="155"/>
      <c r="I110" s="155"/>
      <c r="J110" s="155"/>
      <c r="K110" s="155"/>
      <c r="L110" s="155"/>
      <c r="M110" s="155"/>
      <c r="N110" s="38"/>
      <c r="O110" s="38"/>
    </row>
    <row r="111" spans="1:15" ht="15" hidden="1" customHeight="1" x14ac:dyDescent="0.25">
      <c r="A111" s="155"/>
      <c r="B111" s="155"/>
      <c r="C111" s="155"/>
      <c r="D111" s="155"/>
      <c r="E111" s="155"/>
      <c r="F111" s="155"/>
      <c r="G111" s="155"/>
      <c r="H111" s="155"/>
      <c r="I111" s="155"/>
      <c r="J111" s="155"/>
      <c r="K111" s="155"/>
      <c r="L111" s="155"/>
      <c r="M111" s="155"/>
      <c r="N111" s="38"/>
      <c r="O111" s="38"/>
    </row>
    <row r="112" spans="1:15" ht="15" hidden="1" customHeight="1" x14ac:dyDescent="0.25">
      <c r="A112" s="155"/>
      <c r="B112" s="155"/>
      <c r="C112" s="155"/>
      <c r="D112" s="155"/>
      <c r="E112" s="155"/>
      <c r="F112" s="155"/>
      <c r="G112" s="155"/>
      <c r="H112" s="155"/>
      <c r="I112" s="155"/>
      <c r="J112" s="155"/>
      <c r="K112" s="155"/>
      <c r="L112" s="155"/>
      <c r="M112" s="155"/>
      <c r="N112" s="38"/>
      <c r="O112" s="38"/>
    </row>
    <row r="113" spans="1:15" ht="15" hidden="1" customHeight="1" x14ac:dyDescent="0.25">
      <c r="A113" s="155"/>
      <c r="B113" s="155"/>
      <c r="C113" s="155"/>
      <c r="D113" s="155"/>
      <c r="E113" s="155"/>
      <c r="F113" s="155"/>
      <c r="G113" s="155"/>
      <c r="H113" s="155"/>
      <c r="I113" s="155"/>
      <c r="J113" s="155"/>
      <c r="K113" s="155"/>
      <c r="L113" s="155"/>
      <c r="M113" s="155"/>
      <c r="N113" s="38"/>
      <c r="O113" s="38"/>
    </row>
    <row r="114" spans="1:15" ht="15" hidden="1" customHeight="1" x14ac:dyDescent="0.25">
      <c r="A114" s="155"/>
      <c r="B114" s="155"/>
      <c r="C114" s="155"/>
      <c r="D114" s="155"/>
      <c r="E114" s="155"/>
      <c r="F114" s="155"/>
      <c r="G114" s="155"/>
      <c r="H114" s="155"/>
      <c r="I114" s="155"/>
      <c r="J114" s="155"/>
      <c r="K114" s="155"/>
      <c r="L114" s="155"/>
      <c r="M114" s="155"/>
      <c r="N114" s="38"/>
      <c r="O114" s="38"/>
    </row>
    <row r="115" spans="1:15" ht="15" hidden="1" customHeight="1" x14ac:dyDescent="0.25">
      <c r="A115" s="155"/>
      <c r="B115" s="155"/>
      <c r="C115" s="155"/>
      <c r="D115" s="155"/>
      <c r="E115" s="155"/>
      <c r="F115" s="155"/>
      <c r="G115" s="155"/>
      <c r="H115" s="155"/>
      <c r="I115" s="155"/>
      <c r="J115" s="155"/>
      <c r="K115" s="155"/>
      <c r="L115" s="155"/>
      <c r="M115" s="155"/>
      <c r="N115" s="38"/>
      <c r="O115" s="38"/>
    </row>
    <row r="116" spans="1:15" ht="15" hidden="1" customHeight="1" x14ac:dyDescent="0.25">
      <c r="A116" s="155"/>
      <c r="B116" s="155"/>
      <c r="C116" s="155"/>
      <c r="D116" s="155"/>
      <c r="E116" s="155"/>
      <c r="F116" s="155"/>
      <c r="G116" s="155"/>
      <c r="H116" s="155"/>
      <c r="I116" s="155"/>
      <c r="J116" s="155"/>
      <c r="K116" s="155"/>
      <c r="L116" s="155"/>
      <c r="M116" s="155"/>
      <c r="N116" s="38"/>
      <c r="O116" s="38"/>
    </row>
    <row r="117" spans="1:15" ht="15" hidden="1" customHeight="1" x14ac:dyDescent="0.25">
      <c r="A117" s="155"/>
      <c r="B117" s="155"/>
      <c r="C117" s="155"/>
      <c r="D117" s="155"/>
      <c r="E117" s="155"/>
      <c r="F117" s="155"/>
      <c r="G117" s="155"/>
      <c r="H117" s="155"/>
      <c r="I117" s="155"/>
      <c r="J117" s="155"/>
      <c r="K117" s="155"/>
      <c r="L117" s="155"/>
      <c r="M117" s="155"/>
      <c r="N117" s="38"/>
      <c r="O117" s="38"/>
    </row>
    <row r="118" spans="1:15" ht="15" hidden="1" customHeight="1" x14ac:dyDescent="0.25">
      <c r="A118" s="155"/>
      <c r="B118" s="155"/>
      <c r="C118" s="155"/>
      <c r="D118" s="155"/>
      <c r="E118" s="155"/>
      <c r="F118" s="155"/>
      <c r="G118" s="155"/>
      <c r="H118" s="155"/>
      <c r="I118" s="155"/>
      <c r="J118" s="155"/>
      <c r="K118" s="155"/>
      <c r="L118" s="155"/>
      <c r="M118" s="155"/>
      <c r="N118" s="38"/>
      <c r="O118" s="38"/>
    </row>
    <row r="119" spans="1:15" ht="15" hidden="1" customHeight="1" x14ac:dyDescent="0.25">
      <c r="A119" s="155"/>
      <c r="B119" s="155"/>
      <c r="C119" s="155"/>
      <c r="D119" s="155"/>
      <c r="E119" s="155"/>
      <c r="F119" s="155"/>
      <c r="G119" s="155"/>
      <c r="H119" s="155"/>
      <c r="I119" s="155"/>
      <c r="J119" s="155"/>
      <c r="K119" s="155"/>
      <c r="L119" s="155"/>
      <c r="M119" s="155"/>
      <c r="N119" s="38"/>
      <c r="O119" s="38"/>
    </row>
    <row r="120" spans="1:15" ht="15" hidden="1" customHeight="1" x14ac:dyDescent="0.25">
      <c r="A120" s="155"/>
      <c r="B120" s="155"/>
      <c r="C120" s="155"/>
      <c r="D120" s="155"/>
      <c r="E120" s="155"/>
      <c r="F120" s="155"/>
      <c r="G120" s="155"/>
      <c r="H120" s="155"/>
      <c r="I120" s="155"/>
      <c r="J120" s="155"/>
      <c r="K120" s="155"/>
      <c r="L120" s="155"/>
      <c r="M120" s="155"/>
      <c r="N120" s="38"/>
      <c r="O120" s="38"/>
    </row>
    <row r="121" spans="1:15" ht="15" hidden="1" customHeight="1" x14ac:dyDescent="0.25">
      <c r="A121" s="155"/>
      <c r="B121" s="155"/>
      <c r="C121" s="155"/>
      <c r="D121" s="155"/>
      <c r="E121" s="155"/>
      <c r="F121" s="155"/>
      <c r="G121" s="155"/>
      <c r="H121" s="155"/>
      <c r="I121" s="155"/>
      <c r="J121" s="155"/>
      <c r="K121" s="155"/>
      <c r="L121" s="155"/>
      <c r="M121" s="155"/>
      <c r="N121" s="38"/>
      <c r="O121" s="38"/>
    </row>
    <row r="122" spans="1:15" ht="15" hidden="1" customHeight="1" x14ac:dyDescent="0.25">
      <c r="A122" s="155"/>
      <c r="B122" s="155"/>
      <c r="C122" s="155"/>
      <c r="D122" s="155"/>
      <c r="E122" s="155"/>
      <c r="F122" s="155"/>
      <c r="G122" s="155"/>
      <c r="H122" s="155"/>
      <c r="I122" s="155"/>
      <c r="J122" s="155"/>
      <c r="K122" s="155"/>
      <c r="L122" s="155"/>
      <c r="M122" s="155"/>
      <c r="N122" s="38"/>
      <c r="O122" s="38"/>
    </row>
    <row r="123" spans="1:15" ht="15" hidden="1" customHeight="1" x14ac:dyDescent="0.25">
      <c r="A123" s="155"/>
      <c r="B123" s="155"/>
      <c r="C123" s="155"/>
      <c r="D123" s="155"/>
      <c r="E123" s="155"/>
      <c r="F123" s="155"/>
      <c r="G123" s="155"/>
      <c r="H123" s="155"/>
      <c r="I123" s="155"/>
      <c r="J123" s="155"/>
      <c r="K123" s="155"/>
      <c r="L123" s="155"/>
      <c r="M123" s="155"/>
      <c r="N123" s="38"/>
      <c r="O123" s="38"/>
    </row>
    <row r="124" spans="1:15" ht="15" hidden="1" customHeight="1" x14ac:dyDescent="0.25">
      <c r="A124" s="155"/>
      <c r="B124" s="155"/>
      <c r="C124" s="155"/>
      <c r="D124" s="155"/>
      <c r="E124" s="155"/>
      <c r="F124" s="155"/>
      <c r="G124" s="155"/>
      <c r="H124" s="155"/>
      <c r="I124" s="155"/>
      <c r="J124" s="155"/>
      <c r="K124" s="155"/>
      <c r="L124" s="155"/>
      <c r="M124" s="155"/>
      <c r="N124" s="38"/>
      <c r="O124" s="38"/>
    </row>
    <row r="125" spans="1:15" ht="15" hidden="1" customHeight="1" x14ac:dyDescent="0.25">
      <c r="A125" s="155"/>
      <c r="B125" s="155"/>
      <c r="C125" s="155"/>
      <c r="D125" s="155"/>
      <c r="E125" s="155"/>
      <c r="F125" s="155"/>
      <c r="G125" s="155"/>
      <c r="H125" s="155"/>
      <c r="I125" s="155"/>
      <c r="J125" s="155"/>
      <c r="K125" s="155"/>
      <c r="L125" s="155"/>
      <c r="M125" s="155"/>
      <c r="N125" s="38"/>
      <c r="O125" s="38"/>
    </row>
    <row r="126" spans="1:15" ht="15" hidden="1" customHeight="1" x14ac:dyDescent="0.25">
      <c r="A126" s="155"/>
      <c r="B126" s="155"/>
      <c r="C126" s="155"/>
      <c r="D126" s="155"/>
      <c r="E126" s="155"/>
      <c r="F126" s="155"/>
      <c r="G126" s="155"/>
      <c r="H126" s="155"/>
      <c r="I126" s="155"/>
      <c r="J126" s="155"/>
      <c r="K126" s="155"/>
      <c r="L126" s="155"/>
      <c r="M126" s="155"/>
      <c r="N126" s="38"/>
      <c r="O126" s="38"/>
    </row>
    <row r="127" spans="1:15" ht="15" hidden="1" customHeight="1" x14ac:dyDescent="0.25">
      <c r="A127" s="155"/>
      <c r="B127" s="155"/>
      <c r="C127" s="155"/>
      <c r="D127" s="155"/>
      <c r="E127" s="155"/>
      <c r="F127" s="155"/>
      <c r="G127" s="155"/>
      <c r="H127" s="155"/>
      <c r="I127" s="155"/>
      <c r="J127" s="155"/>
      <c r="K127" s="155"/>
      <c r="L127" s="155"/>
      <c r="M127" s="155"/>
      <c r="N127" s="38"/>
      <c r="O127" s="38"/>
    </row>
    <row r="128" spans="1:15" ht="15" hidden="1" customHeight="1" x14ac:dyDescent="0.25">
      <c r="A128" s="155"/>
      <c r="B128" s="155"/>
      <c r="C128" s="155"/>
      <c r="D128" s="155"/>
      <c r="E128" s="155"/>
      <c r="F128" s="155"/>
      <c r="G128" s="155"/>
      <c r="H128" s="155"/>
      <c r="I128" s="155"/>
      <c r="J128" s="155"/>
      <c r="K128" s="155"/>
      <c r="L128" s="155"/>
      <c r="M128" s="155"/>
      <c r="N128" s="38"/>
      <c r="O128" s="38"/>
    </row>
    <row r="129" spans="1:15" ht="15" hidden="1" customHeight="1" x14ac:dyDescent="0.25">
      <c r="A129" s="155"/>
      <c r="B129" s="155"/>
      <c r="C129" s="155"/>
      <c r="D129" s="155"/>
      <c r="E129" s="155"/>
      <c r="F129" s="155"/>
      <c r="G129" s="155"/>
      <c r="H129" s="155"/>
      <c r="I129" s="155"/>
      <c r="J129" s="155"/>
      <c r="K129" s="155"/>
      <c r="L129" s="155"/>
      <c r="M129" s="155"/>
      <c r="N129" s="38"/>
      <c r="O129" s="38"/>
    </row>
    <row r="130" spans="1:15" ht="15" hidden="1" customHeight="1" x14ac:dyDescent="0.25">
      <c r="A130" s="155"/>
      <c r="B130" s="155"/>
      <c r="C130" s="155"/>
      <c r="D130" s="155"/>
      <c r="E130" s="155"/>
      <c r="F130" s="155"/>
      <c r="G130" s="155"/>
      <c r="H130" s="155"/>
      <c r="I130" s="155"/>
      <c r="J130" s="155"/>
      <c r="K130" s="155"/>
      <c r="L130" s="155"/>
      <c r="M130" s="155"/>
      <c r="N130" s="38"/>
      <c r="O130" s="38"/>
    </row>
    <row r="131" spans="1:15" ht="15" hidden="1" customHeight="1" x14ac:dyDescent="0.25">
      <c r="A131" s="155"/>
      <c r="B131" s="155"/>
      <c r="C131" s="155"/>
      <c r="D131" s="155"/>
      <c r="E131" s="155"/>
      <c r="F131" s="155"/>
      <c r="G131" s="155"/>
      <c r="H131" s="155"/>
      <c r="I131" s="155"/>
      <c r="J131" s="155"/>
      <c r="K131" s="155"/>
      <c r="L131" s="155"/>
      <c r="M131" s="155"/>
      <c r="N131" s="38"/>
      <c r="O131" s="38"/>
    </row>
    <row r="132" spans="1:15" ht="15" hidden="1" customHeight="1" x14ac:dyDescent="0.25">
      <c r="A132" s="155"/>
      <c r="B132" s="155"/>
      <c r="C132" s="155"/>
      <c r="D132" s="155"/>
      <c r="E132" s="155"/>
      <c r="F132" s="155"/>
      <c r="G132" s="155"/>
      <c r="H132" s="155"/>
      <c r="I132" s="155"/>
      <c r="J132" s="155"/>
      <c r="K132" s="155"/>
      <c r="L132" s="155"/>
      <c r="M132" s="155"/>
      <c r="N132" s="38"/>
      <c r="O132" s="38"/>
    </row>
    <row r="133" spans="1:15" ht="15" hidden="1" customHeight="1" x14ac:dyDescent="0.25">
      <c r="A133" s="155"/>
      <c r="B133" s="155"/>
      <c r="C133" s="155"/>
      <c r="D133" s="155"/>
      <c r="E133" s="155"/>
      <c r="F133" s="155"/>
      <c r="G133" s="155"/>
      <c r="H133" s="155"/>
      <c r="I133" s="155"/>
      <c r="J133" s="155"/>
      <c r="K133" s="155"/>
      <c r="L133" s="155"/>
      <c r="M133" s="155"/>
      <c r="N133" s="38"/>
      <c r="O133" s="38"/>
    </row>
    <row r="134" spans="1:15" ht="15" hidden="1" customHeight="1" x14ac:dyDescent="0.25">
      <c r="A134" s="155"/>
      <c r="B134" s="155"/>
      <c r="C134" s="155"/>
      <c r="D134" s="155"/>
      <c r="E134" s="155"/>
      <c r="F134" s="155"/>
      <c r="G134" s="155"/>
      <c r="H134" s="155"/>
      <c r="I134" s="155"/>
      <c r="J134" s="155"/>
      <c r="K134" s="155"/>
      <c r="L134" s="155"/>
      <c r="M134" s="155"/>
      <c r="N134" s="38"/>
      <c r="O134" s="38"/>
    </row>
    <row r="135" spans="1:15" ht="15" hidden="1" customHeight="1" x14ac:dyDescent="0.25">
      <c r="A135" s="155"/>
      <c r="B135" s="155"/>
      <c r="C135" s="155"/>
      <c r="D135" s="155"/>
      <c r="E135" s="155"/>
      <c r="F135" s="155"/>
      <c r="G135" s="155"/>
      <c r="H135" s="155"/>
      <c r="I135" s="155"/>
      <c r="J135" s="155"/>
      <c r="K135" s="155"/>
      <c r="L135" s="155"/>
      <c r="M135" s="155"/>
      <c r="N135" s="38"/>
      <c r="O135" s="38"/>
    </row>
    <row r="136" spans="1:15" ht="15" hidden="1" customHeight="1" x14ac:dyDescent="0.25">
      <c r="A136" s="155"/>
      <c r="B136" s="155"/>
      <c r="C136" s="155"/>
      <c r="D136" s="155"/>
      <c r="E136" s="155"/>
      <c r="F136" s="155"/>
      <c r="G136" s="155"/>
      <c r="H136" s="155"/>
      <c r="I136" s="155"/>
      <c r="J136" s="155"/>
      <c r="K136" s="155"/>
      <c r="L136" s="155"/>
      <c r="M136" s="155"/>
      <c r="N136" s="38"/>
      <c r="O136" s="38"/>
    </row>
    <row r="137" spans="1:15" ht="15" hidden="1" customHeight="1" x14ac:dyDescent="0.25">
      <c r="A137" s="155"/>
      <c r="B137" s="155"/>
      <c r="C137" s="155"/>
      <c r="D137" s="155"/>
      <c r="E137" s="155"/>
      <c r="F137" s="155"/>
      <c r="G137" s="155"/>
      <c r="H137" s="155"/>
      <c r="I137" s="155"/>
      <c r="J137" s="155"/>
      <c r="K137" s="155"/>
      <c r="L137" s="155"/>
      <c r="M137" s="155"/>
      <c r="N137" s="38"/>
      <c r="O137" s="38"/>
    </row>
    <row r="138" spans="1:15" ht="15" hidden="1" customHeight="1" x14ac:dyDescent="0.25">
      <c r="A138" s="155"/>
      <c r="B138" s="155"/>
      <c r="C138" s="155"/>
      <c r="D138" s="155"/>
      <c r="E138" s="155"/>
      <c r="F138" s="155"/>
      <c r="G138" s="155"/>
      <c r="H138" s="155"/>
      <c r="I138" s="155"/>
      <c r="J138" s="155"/>
      <c r="K138" s="155"/>
      <c r="L138" s="155"/>
      <c r="M138" s="155"/>
      <c r="N138" s="38"/>
      <c r="O138" s="38"/>
    </row>
    <row r="139" spans="1:15" ht="15" hidden="1" customHeight="1" x14ac:dyDescent="0.25">
      <c r="A139" s="155"/>
      <c r="B139" s="155"/>
      <c r="C139" s="155"/>
      <c r="D139" s="155"/>
      <c r="E139" s="155"/>
      <c r="F139" s="155"/>
      <c r="G139" s="155"/>
      <c r="H139" s="155"/>
      <c r="I139" s="155"/>
      <c r="J139" s="155"/>
      <c r="K139" s="155"/>
      <c r="L139" s="155"/>
      <c r="M139" s="155"/>
      <c r="N139" s="38"/>
      <c r="O139" s="38"/>
    </row>
    <row r="140" spans="1:15" ht="15" hidden="1" customHeight="1" x14ac:dyDescent="0.25">
      <c r="A140" s="155"/>
      <c r="B140" s="155"/>
      <c r="C140" s="155"/>
      <c r="D140" s="155"/>
      <c r="E140" s="155"/>
      <c r="F140" s="155"/>
      <c r="G140" s="155"/>
      <c r="H140" s="155"/>
      <c r="I140" s="155"/>
      <c r="J140" s="155"/>
      <c r="K140" s="155"/>
      <c r="L140" s="155"/>
      <c r="M140" s="155"/>
      <c r="N140" s="38"/>
      <c r="O140" s="38"/>
    </row>
    <row r="141" spans="1:15" ht="15" hidden="1" customHeight="1" x14ac:dyDescent="0.25">
      <c r="A141" s="155"/>
      <c r="B141" s="155"/>
      <c r="C141" s="155"/>
      <c r="D141" s="155"/>
      <c r="E141" s="155"/>
      <c r="F141" s="155"/>
      <c r="G141" s="155"/>
      <c r="H141" s="155"/>
      <c r="I141" s="155"/>
      <c r="J141" s="155"/>
      <c r="K141" s="155"/>
      <c r="L141" s="155"/>
      <c r="M141" s="155"/>
      <c r="N141" s="38"/>
      <c r="O141" s="38"/>
    </row>
    <row r="142" spans="1:15" ht="15" hidden="1" customHeight="1" x14ac:dyDescent="0.25">
      <c r="A142" s="155"/>
      <c r="B142" s="155"/>
      <c r="C142" s="155"/>
      <c r="D142" s="155"/>
      <c r="E142" s="155"/>
      <c r="F142" s="155"/>
      <c r="G142" s="155"/>
      <c r="H142" s="155"/>
      <c r="I142" s="155"/>
      <c r="J142" s="155"/>
      <c r="K142" s="155"/>
      <c r="L142" s="155"/>
      <c r="M142" s="155"/>
      <c r="N142" s="38"/>
      <c r="O142" s="38"/>
    </row>
    <row r="143" spans="1:15" ht="15" hidden="1" customHeight="1" x14ac:dyDescent="0.25">
      <c r="A143" s="155"/>
      <c r="B143" s="155"/>
      <c r="C143" s="155"/>
      <c r="D143" s="155"/>
      <c r="E143" s="155"/>
      <c r="F143" s="155"/>
      <c r="G143" s="155"/>
      <c r="H143" s="155"/>
      <c r="I143" s="155"/>
      <c r="J143" s="155"/>
      <c r="K143" s="155"/>
      <c r="L143" s="155"/>
      <c r="M143" s="155"/>
      <c r="N143" s="38"/>
      <c r="O143" s="38"/>
    </row>
    <row r="144" spans="1:15" ht="15" hidden="1" customHeight="1" x14ac:dyDescent="0.25">
      <c r="A144" s="155"/>
      <c r="B144" s="155"/>
      <c r="C144" s="155"/>
      <c r="D144" s="155"/>
      <c r="E144" s="155"/>
      <c r="F144" s="155"/>
      <c r="G144" s="155"/>
      <c r="H144" s="155"/>
      <c r="I144" s="155"/>
      <c r="J144" s="155"/>
      <c r="K144" s="155"/>
      <c r="L144" s="155"/>
      <c r="M144" s="155"/>
      <c r="N144" s="38"/>
      <c r="O144" s="38"/>
    </row>
    <row r="145" spans="1:15" ht="15" hidden="1" customHeight="1" x14ac:dyDescent="0.25">
      <c r="A145" s="155"/>
      <c r="B145" s="155"/>
      <c r="C145" s="155"/>
      <c r="D145" s="155"/>
      <c r="E145" s="155"/>
      <c r="F145" s="155"/>
      <c r="G145" s="155"/>
      <c r="H145" s="155"/>
      <c r="I145" s="155"/>
      <c r="J145" s="155"/>
      <c r="K145" s="155"/>
      <c r="L145" s="155"/>
      <c r="M145" s="155"/>
      <c r="N145" s="38"/>
      <c r="O145" s="38"/>
    </row>
    <row r="146" spans="1:15" ht="15" hidden="1" customHeight="1" x14ac:dyDescent="0.25">
      <c r="A146" s="155"/>
      <c r="B146" s="155"/>
      <c r="C146" s="155"/>
      <c r="D146" s="155"/>
      <c r="E146" s="155"/>
      <c r="F146" s="155"/>
      <c r="G146" s="155"/>
      <c r="H146" s="155"/>
      <c r="I146" s="155"/>
      <c r="J146" s="155"/>
      <c r="K146" s="155"/>
      <c r="L146" s="155"/>
      <c r="M146" s="155"/>
      <c r="N146" s="38"/>
      <c r="O146" s="38"/>
    </row>
    <row r="147" spans="1:15" ht="15" hidden="1" customHeight="1" x14ac:dyDescent="0.25">
      <c r="A147" s="155"/>
      <c r="B147" s="155"/>
      <c r="C147" s="155"/>
      <c r="D147" s="155"/>
      <c r="E147" s="155"/>
      <c r="F147" s="155"/>
      <c r="G147" s="155"/>
      <c r="H147" s="155"/>
      <c r="I147" s="155"/>
      <c r="J147" s="155"/>
      <c r="K147" s="155"/>
      <c r="L147" s="155"/>
      <c r="M147" s="155"/>
      <c r="N147" s="38"/>
      <c r="O147" s="38"/>
    </row>
    <row r="148" spans="1:15" ht="15" hidden="1" customHeight="1" x14ac:dyDescent="0.25">
      <c r="A148" s="155"/>
      <c r="B148" s="155"/>
      <c r="C148" s="155"/>
      <c r="D148" s="155"/>
      <c r="E148" s="155"/>
      <c r="F148" s="155"/>
      <c r="G148" s="155"/>
      <c r="H148" s="155"/>
      <c r="I148" s="155"/>
      <c r="J148" s="155"/>
      <c r="K148" s="155"/>
      <c r="L148" s="155"/>
      <c r="M148" s="155"/>
      <c r="N148" s="38"/>
      <c r="O148" s="38"/>
    </row>
    <row r="149" spans="1:15" ht="15" hidden="1" customHeight="1" x14ac:dyDescent="0.25">
      <c r="A149" s="155"/>
      <c r="B149" s="155"/>
      <c r="C149" s="155"/>
      <c r="D149" s="155"/>
      <c r="E149" s="155"/>
      <c r="F149" s="155"/>
      <c r="G149" s="155"/>
      <c r="H149" s="155"/>
      <c r="I149" s="155"/>
      <c r="J149" s="155"/>
      <c r="K149" s="155"/>
      <c r="L149" s="155"/>
      <c r="M149" s="155"/>
      <c r="N149" s="38"/>
      <c r="O149" s="38"/>
    </row>
    <row r="150" spans="1:15" ht="15" hidden="1" customHeight="1" x14ac:dyDescent="0.25">
      <c r="A150" s="155"/>
      <c r="B150" s="155"/>
      <c r="C150" s="155"/>
      <c r="D150" s="155"/>
      <c r="E150" s="155"/>
      <c r="F150" s="155"/>
      <c r="G150" s="155"/>
      <c r="H150" s="155"/>
      <c r="I150" s="155"/>
      <c r="J150" s="155"/>
      <c r="K150" s="155"/>
      <c r="L150" s="155"/>
      <c r="M150" s="155"/>
      <c r="N150" s="38"/>
      <c r="O150" s="38"/>
    </row>
    <row r="151" spans="1:15" ht="15" hidden="1" customHeight="1" x14ac:dyDescent="0.25">
      <c r="A151" s="155"/>
      <c r="B151" s="155"/>
      <c r="C151" s="155"/>
      <c r="D151" s="155"/>
      <c r="E151" s="155"/>
      <c r="F151" s="155"/>
      <c r="G151" s="155"/>
      <c r="H151" s="155"/>
      <c r="I151" s="155"/>
      <c r="J151" s="155"/>
      <c r="K151" s="155"/>
      <c r="L151" s="155"/>
      <c r="M151" s="155"/>
      <c r="N151" s="38"/>
      <c r="O151" s="38"/>
    </row>
    <row r="152" spans="1:15" ht="15" hidden="1" customHeight="1" x14ac:dyDescent="0.25">
      <c r="A152" s="155"/>
      <c r="B152" s="155"/>
      <c r="C152" s="155"/>
      <c r="D152" s="155"/>
      <c r="E152" s="155"/>
      <c r="F152" s="155"/>
      <c r="G152" s="155"/>
      <c r="H152" s="155"/>
      <c r="I152" s="155"/>
      <c r="J152" s="155"/>
      <c r="K152" s="155"/>
      <c r="L152" s="155"/>
      <c r="M152" s="155"/>
      <c r="N152" s="38"/>
      <c r="O152" s="38"/>
    </row>
    <row r="153" spans="1:15" ht="15" hidden="1" customHeight="1" x14ac:dyDescent="0.25">
      <c r="A153" s="155"/>
      <c r="B153" s="155"/>
      <c r="C153" s="155"/>
      <c r="D153" s="155"/>
      <c r="E153" s="155"/>
      <c r="F153" s="155"/>
      <c r="G153" s="155"/>
      <c r="H153" s="155"/>
      <c r="I153" s="155"/>
      <c r="J153" s="155"/>
      <c r="K153" s="155"/>
      <c r="L153" s="155"/>
      <c r="M153" s="155"/>
      <c r="N153" s="38"/>
      <c r="O153" s="38"/>
    </row>
    <row r="154" spans="1:15" ht="15" hidden="1" customHeight="1" x14ac:dyDescent="0.25">
      <c r="A154" s="155"/>
      <c r="B154" s="155"/>
      <c r="C154" s="155"/>
      <c r="D154" s="155"/>
      <c r="E154" s="155"/>
      <c r="F154" s="155"/>
      <c r="G154" s="155"/>
      <c r="H154" s="155"/>
      <c r="I154" s="155"/>
      <c r="J154" s="155"/>
      <c r="K154" s="155"/>
      <c r="L154" s="155"/>
      <c r="M154" s="155"/>
      <c r="N154" s="38"/>
      <c r="O154" s="38"/>
    </row>
    <row r="155" spans="1:15" ht="15" hidden="1" customHeight="1" x14ac:dyDescent="0.25">
      <c r="A155" s="155"/>
      <c r="B155" s="155"/>
      <c r="C155" s="155"/>
      <c r="D155" s="155"/>
      <c r="E155" s="155"/>
      <c r="F155" s="155"/>
      <c r="G155" s="155"/>
      <c r="H155" s="155"/>
      <c r="I155" s="155"/>
      <c r="J155" s="155"/>
      <c r="K155" s="155"/>
      <c r="L155" s="155"/>
      <c r="M155" s="155"/>
      <c r="N155" s="38"/>
      <c r="O155" s="38"/>
    </row>
    <row r="156" spans="1:15" ht="15" hidden="1" customHeight="1" x14ac:dyDescent="0.25">
      <c r="A156" s="155"/>
      <c r="B156" s="155"/>
      <c r="C156" s="155"/>
      <c r="D156" s="155"/>
      <c r="E156" s="155"/>
      <c r="F156" s="155"/>
      <c r="G156" s="155"/>
      <c r="H156" s="155"/>
      <c r="I156" s="155"/>
      <c r="J156" s="155"/>
      <c r="K156" s="155"/>
      <c r="L156" s="155"/>
      <c r="M156" s="155"/>
      <c r="N156" s="38"/>
      <c r="O156" s="38"/>
    </row>
    <row r="157" spans="1:15" ht="15" hidden="1" customHeight="1" x14ac:dyDescent="0.25">
      <c r="A157" s="155"/>
      <c r="B157" s="155"/>
      <c r="C157" s="155"/>
      <c r="D157" s="155"/>
      <c r="E157" s="155"/>
      <c r="F157" s="155"/>
      <c r="G157" s="155"/>
      <c r="H157" s="155"/>
      <c r="I157" s="155"/>
      <c r="J157" s="155"/>
      <c r="K157" s="155"/>
      <c r="L157" s="155"/>
      <c r="M157" s="155"/>
      <c r="N157" s="38"/>
      <c r="O157" s="38"/>
    </row>
    <row r="158" spans="1:15" ht="15" hidden="1" customHeight="1" x14ac:dyDescent="0.25">
      <c r="A158" s="155"/>
      <c r="B158" s="155"/>
      <c r="C158" s="155"/>
      <c r="D158" s="155"/>
      <c r="E158" s="155"/>
      <c r="F158" s="155"/>
      <c r="G158" s="155"/>
      <c r="H158" s="155"/>
      <c r="I158" s="155"/>
      <c r="J158" s="155"/>
      <c r="K158" s="155"/>
      <c r="L158" s="155"/>
      <c r="M158" s="155"/>
      <c r="N158" s="38"/>
      <c r="O158" s="38"/>
    </row>
    <row r="159" spans="1:15" ht="15" hidden="1" customHeight="1" x14ac:dyDescent="0.25">
      <c r="A159" s="155"/>
      <c r="B159" s="155"/>
      <c r="C159" s="155"/>
      <c r="D159" s="155"/>
      <c r="E159" s="155"/>
      <c r="F159" s="155"/>
      <c r="G159" s="155"/>
      <c r="H159" s="155"/>
      <c r="I159" s="155"/>
      <c r="J159" s="155"/>
      <c r="K159" s="155"/>
      <c r="L159" s="155"/>
      <c r="M159" s="155"/>
      <c r="N159" s="38"/>
      <c r="O159" s="38"/>
    </row>
    <row r="160" spans="1:15" ht="15" hidden="1" customHeight="1" x14ac:dyDescent="0.25">
      <c r="A160" s="155"/>
      <c r="B160" s="155"/>
      <c r="C160" s="155"/>
      <c r="D160" s="155"/>
      <c r="E160" s="155"/>
      <c r="F160" s="155"/>
      <c r="G160" s="155"/>
      <c r="H160" s="155"/>
      <c r="I160" s="155"/>
      <c r="J160" s="155"/>
      <c r="K160" s="155"/>
      <c r="L160" s="155"/>
      <c r="M160" s="155"/>
      <c r="N160" s="38"/>
      <c r="O160" s="38"/>
    </row>
    <row r="161" spans="1:15" ht="15" hidden="1" customHeight="1" x14ac:dyDescent="0.25">
      <c r="A161" s="155"/>
      <c r="B161" s="155"/>
      <c r="C161" s="155"/>
      <c r="D161" s="155"/>
      <c r="E161" s="155"/>
      <c r="F161" s="155"/>
      <c r="G161" s="155"/>
      <c r="H161" s="155"/>
      <c r="I161" s="155"/>
      <c r="J161" s="155"/>
      <c r="K161" s="155"/>
      <c r="L161" s="155"/>
      <c r="M161" s="155"/>
      <c r="N161" s="38"/>
      <c r="O161" s="38"/>
    </row>
    <row r="162" spans="1:15" ht="15" hidden="1" customHeight="1" x14ac:dyDescent="0.25">
      <c r="A162" s="155"/>
      <c r="B162" s="155"/>
      <c r="C162" s="155"/>
      <c r="D162" s="155"/>
      <c r="E162" s="155"/>
      <c r="F162" s="155"/>
      <c r="G162" s="155"/>
      <c r="H162" s="155"/>
      <c r="I162" s="155"/>
      <c r="J162" s="155"/>
      <c r="K162" s="155"/>
      <c r="L162" s="155"/>
      <c r="M162" s="155"/>
      <c r="N162" s="38"/>
      <c r="O162" s="38"/>
    </row>
    <row r="163" spans="1:15" ht="15" hidden="1" customHeight="1" x14ac:dyDescent="0.25">
      <c r="A163" s="155"/>
      <c r="B163" s="155"/>
      <c r="C163" s="155"/>
      <c r="D163" s="155"/>
      <c r="E163" s="155"/>
      <c r="F163" s="155"/>
      <c r="G163" s="155"/>
      <c r="H163" s="155"/>
      <c r="I163" s="155"/>
      <c r="J163" s="155"/>
      <c r="K163" s="155"/>
      <c r="L163" s="155"/>
      <c r="M163" s="155"/>
      <c r="N163" s="38"/>
      <c r="O163" s="38"/>
    </row>
    <row r="164" spans="1:15" ht="15" hidden="1" customHeight="1" x14ac:dyDescent="0.25">
      <c r="A164" s="155"/>
      <c r="B164" s="155"/>
      <c r="C164" s="155"/>
      <c r="D164" s="155"/>
      <c r="E164" s="155"/>
      <c r="F164" s="155"/>
      <c r="G164" s="155"/>
      <c r="H164" s="155"/>
      <c r="I164" s="155"/>
      <c r="J164" s="155"/>
      <c r="K164" s="155"/>
      <c r="L164" s="155"/>
      <c r="M164" s="155"/>
      <c r="N164" s="38"/>
      <c r="O164" s="38"/>
    </row>
    <row r="165" spans="1:15" ht="15" hidden="1" customHeight="1" x14ac:dyDescent="0.25">
      <c r="A165" s="155"/>
      <c r="B165" s="155"/>
      <c r="C165" s="155"/>
      <c r="D165" s="155"/>
      <c r="E165" s="155"/>
      <c r="F165" s="155"/>
      <c r="G165" s="155"/>
      <c r="H165" s="155"/>
      <c r="I165" s="155"/>
      <c r="J165" s="155"/>
      <c r="K165" s="155"/>
      <c r="L165" s="155"/>
      <c r="M165" s="155"/>
      <c r="N165" s="38"/>
      <c r="O165" s="38"/>
    </row>
    <row r="166" spans="1:15" ht="15" hidden="1" customHeight="1" x14ac:dyDescent="0.25">
      <c r="A166" s="155"/>
      <c r="B166" s="155"/>
      <c r="C166" s="155"/>
      <c r="D166" s="155"/>
      <c r="E166" s="155"/>
      <c r="F166" s="155"/>
      <c r="G166" s="155"/>
      <c r="H166" s="155"/>
      <c r="I166" s="155"/>
      <c r="J166" s="155"/>
      <c r="K166" s="155"/>
      <c r="L166" s="155"/>
      <c r="M166" s="155"/>
      <c r="N166" s="38"/>
      <c r="O166" s="38"/>
    </row>
    <row r="167" spans="1:15" ht="15" hidden="1" customHeight="1" x14ac:dyDescent="0.25">
      <c r="A167" s="155"/>
      <c r="B167" s="155"/>
      <c r="C167" s="155"/>
      <c r="D167" s="155"/>
      <c r="E167" s="155"/>
      <c r="F167" s="155"/>
      <c r="G167" s="155"/>
      <c r="H167" s="155"/>
      <c r="I167" s="155"/>
      <c r="J167" s="155"/>
      <c r="K167" s="155"/>
      <c r="L167" s="155"/>
      <c r="M167" s="155"/>
      <c r="N167" s="38"/>
      <c r="O167" s="38"/>
    </row>
    <row r="168" spans="1:15" ht="15" hidden="1" customHeight="1" x14ac:dyDescent="0.25">
      <c r="A168" s="155"/>
      <c r="B168" s="155"/>
      <c r="C168" s="155"/>
      <c r="D168" s="155"/>
      <c r="E168" s="155"/>
      <c r="F168" s="155"/>
      <c r="G168" s="155"/>
      <c r="H168" s="155"/>
      <c r="I168" s="155"/>
      <c r="J168" s="155"/>
      <c r="K168" s="155"/>
      <c r="L168" s="155"/>
      <c r="M168" s="155"/>
      <c r="N168" s="38"/>
      <c r="O168" s="38"/>
    </row>
    <row r="169" spans="1:15" ht="15" hidden="1" customHeight="1" x14ac:dyDescent="0.25">
      <c r="A169" s="155"/>
      <c r="B169" s="155"/>
      <c r="C169" s="155"/>
      <c r="D169" s="155"/>
      <c r="E169" s="155"/>
      <c r="F169" s="155"/>
      <c r="G169" s="155"/>
      <c r="H169" s="155"/>
      <c r="I169" s="155"/>
      <c r="J169" s="155"/>
      <c r="K169" s="155"/>
      <c r="L169" s="155"/>
      <c r="M169" s="155"/>
      <c r="N169" s="38"/>
      <c r="O169" s="38"/>
    </row>
    <row r="170" spans="1:15" ht="15" hidden="1" customHeight="1" x14ac:dyDescent="0.25">
      <c r="A170" s="155"/>
      <c r="B170" s="155"/>
      <c r="C170" s="155"/>
      <c r="D170" s="155"/>
      <c r="E170" s="155"/>
      <c r="F170" s="155"/>
      <c r="G170" s="155"/>
      <c r="H170" s="155"/>
      <c r="I170" s="155"/>
      <c r="J170" s="155"/>
      <c r="K170" s="155"/>
      <c r="L170" s="155"/>
      <c r="M170" s="155"/>
      <c r="N170" s="38"/>
      <c r="O170" s="38"/>
    </row>
    <row r="171" spans="1:15" ht="15" hidden="1" customHeight="1" x14ac:dyDescent="0.25">
      <c r="A171" s="155"/>
      <c r="B171" s="155"/>
      <c r="C171" s="155"/>
      <c r="D171" s="155"/>
      <c r="E171" s="155"/>
      <c r="F171" s="155"/>
      <c r="G171" s="155"/>
      <c r="H171" s="155"/>
      <c r="I171" s="155"/>
      <c r="J171" s="155"/>
      <c r="K171" s="155"/>
      <c r="L171" s="155"/>
      <c r="M171" s="155"/>
      <c r="N171" s="38"/>
      <c r="O171" s="38"/>
    </row>
    <row r="172" spans="1:15" ht="15" hidden="1" customHeight="1" x14ac:dyDescent="0.25">
      <c r="A172" s="155"/>
      <c r="B172" s="155"/>
      <c r="C172" s="155"/>
      <c r="D172" s="155"/>
      <c r="E172" s="155"/>
      <c r="F172" s="155"/>
      <c r="G172" s="155"/>
      <c r="H172" s="155"/>
      <c r="I172" s="155"/>
      <c r="J172" s="155"/>
      <c r="K172" s="155"/>
      <c r="L172" s="155"/>
      <c r="M172" s="155"/>
      <c r="N172" s="38"/>
      <c r="O172" s="38"/>
    </row>
    <row r="173" spans="1:15" ht="15" hidden="1" customHeight="1" x14ac:dyDescent="0.25">
      <c r="A173" s="155"/>
      <c r="B173" s="155"/>
      <c r="C173" s="155"/>
      <c r="D173" s="155"/>
      <c r="E173" s="155"/>
      <c r="F173" s="155"/>
      <c r="G173" s="155"/>
      <c r="H173" s="155"/>
      <c r="I173" s="155"/>
      <c r="J173" s="155"/>
      <c r="K173" s="155"/>
      <c r="L173" s="155"/>
      <c r="M173" s="155"/>
      <c r="N173" s="38"/>
      <c r="O173" s="38"/>
    </row>
    <row r="174" spans="1:15" ht="15" hidden="1" customHeight="1" x14ac:dyDescent="0.25">
      <c r="A174" s="155"/>
      <c r="B174" s="155"/>
      <c r="C174" s="155"/>
      <c r="D174" s="155"/>
      <c r="E174" s="155"/>
      <c r="F174" s="155"/>
      <c r="G174" s="155"/>
      <c r="H174" s="155"/>
      <c r="I174" s="155"/>
      <c r="J174" s="155"/>
      <c r="K174" s="155"/>
      <c r="L174" s="155"/>
      <c r="M174" s="155"/>
      <c r="N174" s="38"/>
      <c r="O174" s="38"/>
    </row>
    <row r="175" spans="1:15" ht="15" hidden="1" customHeight="1" x14ac:dyDescent="0.25">
      <c r="A175" s="155"/>
      <c r="B175" s="155"/>
      <c r="C175" s="155"/>
      <c r="D175" s="155"/>
      <c r="E175" s="155"/>
      <c r="F175" s="155"/>
      <c r="G175" s="155"/>
      <c r="H175" s="155"/>
      <c r="I175" s="155"/>
      <c r="J175" s="155"/>
      <c r="K175" s="155"/>
      <c r="L175" s="155"/>
      <c r="M175" s="155"/>
      <c r="N175" s="38"/>
      <c r="O175" s="38"/>
    </row>
    <row r="176" spans="1:15" ht="15" hidden="1" customHeight="1" x14ac:dyDescent="0.25">
      <c r="A176" s="155"/>
      <c r="B176" s="155"/>
      <c r="C176" s="155"/>
      <c r="D176" s="155"/>
      <c r="E176" s="155"/>
      <c r="F176" s="155"/>
      <c r="G176" s="155"/>
      <c r="H176" s="155"/>
      <c r="I176" s="155"/>
      <c r="J176" s="155"/>
      <c r="K176" s="155"/>
      <c r="L176" s="155"/>
      <c r="M176" s="155"/>
      <c r="N176" s="38"/>
      <c r="O176" s="38"/>
    </row>
    <row r="177" spans="1:15" ht="15" hidden="1" customHeight="1" x14ac:dyDescent="0.25">
      <c r="A177" s="155"/>
      <c r="B177" s="155"/>
      <c r="C177" s="155"/>
      <c r="D177" s="155"/>
      <c r="E177" s="155"/>
      <c r="F177" s="155"/>
      <c r="G177" s="155"/>
      <c r="H177" s="155"/>
      <c r="I177" s="155"/>
      <c r="J177" s="155"/>
      <c r="K177" s="155"/>
      <c r="L177" s="155"/>
      <c r="M177" s="155"/>
      <c r="N177" s="38"/>
      <c r="O177" s="38"/>
    </row>
    <row r="178" spans="1:15" ht="15" hidden="1" customHeight="1" x14ac:dyDescent="0.25">
      <c r="A178" s="155"/>
      <c r="B178" s="155"/>
      <c r="C178" s="155"/>
      <c r="D178" s="155"/>
      <c r="E178" s="155"/>
      <c r="F178" s="155"/>
      <c r="G178" s="155"/>
      <c r="H178" s="155"/>
      <c r="I178" s="155"/>
      <c r="J178" s="155"/>
      <c r="K178" s="155"/>
      <c r="L178" s="155"/>
      <c r="M178" s="155"/>
      <c r="N178" s="38"/>
      <c r="O178" s="38"/>
    </row>
    <row r="179" spans="1:15" ht="15" hidden="1" customHeight="1" x14ac:dyDescent="0.25">
      <c r="A179" s="155"/>
      <c r="B179" s="155"/>
      <c r="C179" s="155"/>
      <c r="D179" s="155"/>
      <c r="E179" s="155"/>
      <c r="F179" s="155"/>
      <c r="G179" s="155"/>
      <c r="H179" s="155"/>
      <c r="I179" s="155"/>
      <c r="J179" s="155"/>
      <c r="K179" s="155"/>
      <c r="L179" s="155"/>
      <c r="M179" s="155"/>
      <c r="N179" s="38"/>
      <c r="O179" s="38"/>
    </row>
    <row r="180" spans="1:15" ht="15" hidden="1" customHeight="1" x14ac:dyDescent="0.25">
      <c r="A180" s="155"/>
      <c r="B180" s="155"/>
      <c r="C180" s="155"/>
      <c r="D180" s="155"/>
      <c r="E180" s="155"/>
      <c r="F180" s="155"/>
      <c r="G180" s="155"/>
      <c r="H180" s="155"/>
      <c r="I180" s="155"/>
      <c r="J180" s="155"/>
      <c r="K180" s="155"/>
      <c r="L180" s="155"/>
      <c r="M180" s="155"/>
      <c r="N180" s="38"/>
      <c r="O180" s="38"/>
    </row>
    <row r="181" spans="1:15" ht="15" hidden="1" customHeight="1" x14ac:dyDescent="0.25">
      <c r="A181" s="155"/>
      <c r="B181" s="155"/>
      <c r="C181" s="155"/>
      <c r="D181" s="155"/>
      <c r="E181" s="155"/>
      <c r="F181" s="155"/>
      <c r="G181" s="155"/>
      <c r="H181" s="155"/>
      <c r="I181" s="155"/>
      <c r="J181" s="155"/>
      <c r="K181" s="155"/>
      <c r="L181" s="155"/>
      <c r="M181" s="155"/>
      <c r="N181" s="38"/>
      <c r="O181" s="38"/>
    </row>
    <row r="182" spans="1:15" ht="15" hidden="1" customHeight="1" x14ac:dyDescent="0.25">
      <c r="A182" s="155"/>
      <c r="B182" s="155"/>
      <c r="C182" s="155"/>
      <c r="D182" s="155"/>
      <c r="E182" s="155"/>
      <c r="F182" s="155"/>
      <c r="G182" s="155"/>
      <c r="H182" s="155"/>
      <c r="I182" s="155"/>
      <c r="J182" s="155"/>
      <c r="K182" s="155"/>
      <c r="L182" s="155"/>
      <c r="M182" s="155"/>
      <c r="N182" s="38"/>
      <c r="O182" s="38"/>
    </row>
    <row r="183" spans="1:15" ht="15" hidden="1" customHeight="1" x14ac:dyDescent="0.25">
      <c r="A183" s="155"/>
      <c r="B183" s="155"/>
      <c r="C183" s="155"/>
      <c r="D183" s="155"/>
      <c r="E183" s="155"/>
      <c r="F183" s="155"/>
      <c r="G183" s="155"/>
      <c r="H183" s="155"/>
      <c r="I183" s="155"/>
      <c r="J183" s="155"/>
      <c r="K183" s="155"/>
      <c r="L183" s="155"/>
      <c r="M183" s="155"/>
      <c r="N183" s="38"/>
      <c r="O183" s="38"/>
    </row>
    <row r="184" spans="1:15" ht="15" hidden="1" customHeight="1" x14ac:dyDescent="0.25">
      <c r="A184" s="155"/>
      <c r="B184" s="155"/>
      <c r="C184" s="155"/>
      <c r="D184" s="155"/>
      <c r="E184" s="155"/>
      <c r="F184" s="155"/>
      <c r="G184" s="155"/>
      <c r="H184" s="155"/>
      <c r="I184" s="155"/>
      <c r="J184" s="155"/>
      <c r="K184" s="155"/>
      <c r="L184" s="155"/>
      <c r="M184" s="155"/>
      <c r="N184" s="38"/>
      <c r="O184" s="38"/>
    </row>
    <row r="185" spans="1:15" ht="15" hidden="1" customHeight="1" x14ac:dyDescent="0.25">
      <c r="A185" s="155"/>
      <c r="B185" s="155"/>
      <c r="C185" s="155"/>
      <c r="D185" s="155"/>
      <c r="E185" s="155"/>
      <c r="F185" s="155"/>
      <c r="G185" s="155"/>
      <c r="H185" s="155"/>
      <c r="I185" s="155"/>
      <c r="J185" s="155"/>
      <c r="K185" s="155"/>
      <c r="L185" s="155"/>
      <c r="M185" s="155"/>
      <c r="N185" s="38"/>
      <c r="O185" s="38"/>
    </row>
    <row r="186" spans="1:15" ht="15" hidden="1" customHeight="1" x14ac:dyDescent="0.25">
      <c r="A186" s="155"/>
      <c r="B186" s="155"/>
      <c r="C186" s="155"/>
      <c r="D186" s="155"/>
      <c r="E186" s="155"/>
      <c r="F186" s="155"/>
      <c r="G186" s="155"/>
      <c r="H186" s="155"/>
      <c r="I186" s="155"/>
      <c r="J186" s="155"/>
      <c r="K186" s="155"/>
      <c r="L186" s="155"/>
      <c r="M186" s="155"/>
      <c r="N186" s="38"/>
      <c r="O186" s="38"/>
    </row>
    <row r="187" spans="1:15" ht="15" hidden="1" customHeight="1" x14ac:dyDescent="0.25">
      <c r="A187" s="155"/>
      <c r="B187" s="155"/>
      <c r="C187" s="155"/>
      <c r="D187" s="155"/>
      <c r="E187" s="155"/>
      <c r="F187" s="155"/>
      <c r="G187" s="155"/>
      <c r="H187" s="155"/>
      <c r="I187" s="155"/>
      <c r="J187" s="155"/>
      <c r="K187" s="155"/>
      <c r="L187" s="155"/>
      <c r="M187" s="155"/>
      <c r="N187" s="38"/>
      <c r="O187" s="38"/>
    </row>
    <row r="188" spans="1:15" ht="15" hidden="1" customHeight="1" x14ac:dyDescent="0.25">
      <c r="A188" s="155"/>
      <c r="B188" s="155"/>
      <c r="C188" s="155"/>
      <c r="D188" s="155"/>
      <c r="E188" s="155"/>
      <c r="F188" s="155"/>
      <c r="G188" s="155"/>
      <c r="H188" s="155"/>
      <c r="I188" s="155"/>
      <c r="J188" s="155"/>
      <c r="K188" s="155"/>
      <c r="L188" s="155"/>
      <c r="M188" s="155"/>
      <c r="N188" s="38"/>
      <c r="O188" s="38"/>
    </row>
    <row r="189" spans="1:15" ht="15" hidden="1" customHeight="1" x14ac:dyDescent="0.25">
      <c r="A189" s="155"/>
      <c r="B189" s="155"/>
      <c r="C189" s="155"/>
      <c r="D189" s="155"/>
      <c r="E189" s="155"/>
      <c r="F189" s="155"/>
      <c r="G189" s="155"/>
      <c r="H189" s="155"/>
      <c r="I189" s="155"/>
      <c r="J189" s="155"/>
      <c r="K189" s="155"/>
      <c r="L189" s="155"/>
      <c r="M189" s="155"/>
      <c r="N189" s="38"/>
      <c r="O189" s="38"/>
    </row>
    <row r="190" spans="1:15" ht="15" hidden="1" customHeight="1" x14ac:dyDescent="0.25">
      <c r="A190" s="155"/>
      <c r="B190" s="155"/>
      <c r="C190" s="155"/>
      <c r="D190" s="155"/>
      <c r="E190" s="155"/>
      <c r="F190" s="155"/>
      <c r="G190" s="155"/>
      <c r="H190" s="155"/>
      <c r="I190" s="155"/>
      <c r="J190" s="155"/>
      <c r="K190" s="155"/>
      <c r="L190" s="155"/>
      <c r="M190" s="155"/>
      <c r="N190" s="38"/>
      <c r="O190" s="38"/>
    </row>
    <row r="191" spans="1:15" ht="15" hidden="1" customHeight="1" x14ac:dyDescent="0.25">
      <c r="A191" s="155"/>
      <c r="B191" s="155"/>
      <c r="C191" s="155"/>
      <c r="D191" s="155"/>
      <c r="E191" s="155"/>
      <c r="F191" s="155"/>
      <c r="G191" s="155"/>
      <c r="H191" s="155"/>
      <c r="I191" s="155"/>
      <c r="J191" s="155"/>
      <c r="K191" s="155"/>
      <c r="L191" s="155"/>
      <c r="M191" s="155"/>
      <c r="N191" s="38"/>
      <c r="O191" s="38"/>
    </row>
    <row r="192" spans="1:15" ht="15" hidden="1" customHeight="1" x14ac:dyDescent="0.25">
      <c r="A192" s="155"/>
      <c r="B192" s="155"/>
      <c r="C192" s="155"/>
      <c r="D192" s="155"/>
      <c r="E192" s="155"/>
      <c r="F192" s="155"/>
      <c r="G192" s="155"/>
      <c r="H192" s="155"/>
      <c r="I192" s="155"/>
      <c r="J192" s="155"/>
      <c r="K192" s="155"/>
      <c r="L192" s="155"/>
      <c r="M192" s="155"/>
      <c r="N192" s="38"/>
      <c r="O192" s="38"/>
    </row>
    <row r="193" spans="1:15" ht="15" hidden="1" customHeight="1" x14ac:dyDescent="0.25">
      <c r="A193" s="155"/>
      <c r="B193" s="155"/>
      <c r="C193" s="155"/>
      <c r="D193" s="155"/>
      <c r="E193" s="155"/>
      <c r="F193" s="155"/>
      <c r="G193" s="155"/>
      <c r="H193" s="155"/>
      <c r="I193" s="155"/>
      <c r="J193" s="155"/>
      <c r="K193" s="155"/>
      <c r="L193" s="155"/>
      <c r="M193" s="155"/>
      <c r="N193" s="38"/>
      <c r="O193" s="38"/>
    </row>
    <row r="194" spans="1:15" ht="15" hidden="1" customHeight="1" x14ac:dyDescent="0.25">
      <c r="A194" s="155"/>
      <c r="B194" s="155"/>
      <c r="C194" s="155"/>
      <c r="D194" s="155"/>
      <c r="E194" s="155"/>
      <c r="F194" s="155"/>
      <c r="G194" s="155"/>
      <c r="H194" s="155"/>
      <c r="I194" s="155"/>
      <c r="J194" s="155"/>
      <c r="K194" s="155"/>
      <c r="L194" s="155"/>
      <c r="M194" s="155"/>
      <c r="N194" s="38"/>
      <c r="O194" s="38"/>
    </row>
    <row r="195" spans="1:15" ht="15" hidden="1" customHeight="1" x14ac:dyDescent="0.25">
      <c r="A195" s="155"/>
      <c r="B195" s="155"/>
      <c r="C195" s="155"/>
      <c r="D195" s="155"/>
      <c r="E195" s="155"/>
      <c r="F195" s="155"/>
      <c r="G195" s="155"/>
      <c r="H195" s="155"/>
      <c r="I195" s="155"/>
      <c r="J195" s="155"/>
      <c r="K195" s="155"/>
      <c r="L195" s="155"/>
      <c r="M195" s="155"/>
      <c r="N195" s="38"/>
      <c r="O195" s="38"/>
    </row>
    <row r="196" spans="1:15" ht="15" hidden="1" customHeight="1" x14ac:dyDescent="0.25">
      <c r="A196" s="155"/>
      <c r="B196" s="155"/>
      <c r="C196" s="155"/>
      <c r="D196" s="155"/>
      <c r="E196" s="155"/>
      <c r="F196" s="155"/>
      <c r="G196" s="155"/>
      <c r="H196" s="155"/>
      <c r="I196" s="155"/>
      <c r="J196" s="155"/>
      <c r="K196" s="155"/>
      <c r="L196" s="155"/>
      <c r="M196" s="155"/>
      <c r="N196" s="38"/>
      <c r="O196" s="38"/>
    </row>
    <row r="197" spans="1:15" ht="15" hidden="1" customHeight="1" x14ac:dyDescent="0.25">
      <c r="A197" s="155"/>
      <c r="B197" s="155"/>
      <c r="C197" s="155"/>
      <c r="D197" s="155"/>
      <c r="E197" s="155"/>
      <c r="F197" s="155"/>
      <c r="G197" s="155"/>
      <c r="H197" s="155"/>
      <c r="I197" s="155"/>
      <c r="J197" s="155"/>
      <c r="K197" s="155"/>
      <c r="L197" s="155"/>
      <c r="M197" s="155"/>
      <c r="N197" s="38"/>
      <c r="O197" s="38"/>
    </row>
    <row r="198" spans="1:15" ht="15" hidden="1" customHeight="1" x14ac:dyDescent="0.25">
      <c r="A198" s="155"/>
      <c r="B198" s="155"/>
      <c r="C198" s="155"/>
      <c r="D198" s="155"/>
      <c r="E198" s="155"/>
      <c r="F198" s="155"/>
      <c r="G198" s="155"/>
      <c r="H198" s="155"/>
      <c r="I198" s="155"/>
      <c r="J198" s="155"/>
      <c r="K198" s="155"/>
      <c r="L198" s="155"/>
      <c r="M198" s="155"/>
      <c r="N198" s="38"/>
      <c r="O198" s="38"/>
    </row>
    <row r="199" spans="1:15" ht="15" hidden="1" customHeight="1" x14ac:dyDescent="0.25">
      <c r="A199" s="155"/>
      <c r="B199" s="155"/>
      <c r="C199" s="155"/>
      <c r="D199" s="155"/>
      <c r="E199" s="155"/>
      <c r="F199" s="155"/>
      <c r="G199" s="155"/>
      <c r="H199" s="155"/>
      <c r="I199" s="155"/>
      <c r="J199" s="155"/>
      <c r="K199" s="155"/>
      <c r="L199" s="155"/>
      <c r="M199" s="155"/>
      <c r="N199" s="38"/>
      <c r="O199" s="38"/>
    </row>
    <row r="200" spans="1:15" ht="15" hidden="1" customHeight="1" x14ac:dyDescent="0.25">
      <c r="A200" s="155"/>
      <c r="B200" s="155"/>
      <c r="C200" s="155"/>
      <c r="D200" s="155"/>
      <c r="E200" s="155"/>
      <c r="F200" s="155"/>
      <c r="G200" s="155"/>
      <c r="H200" s="155"/>
      <c r="I200" s="155"/>
      <c r="J200" s="155"/>
      <c r="K200" s="155"/>
      <c r="L200" s="155"/>
      <c r="M200" s="155"/>
      <c r="N200" s="38"/>
      <c r="O200" s="38"/>
    </row>
    <row r="201" spans="1:15" ht="15" hidden="1" customHeight="1" x14ac:dyDescent="0.25">
      <c r="A201" s="155"/>
      <c r="B201" s="155"/>
      <c r="C201" s="155"/>
      <c r="D201" s="155"/>
      <c r="E201" s="155"/>
      <c r="F201" s="155"/>
      <c r="G201" s="155"/>
      <c r="H201" s="155"/>
      <c r="I201" s="155"/>
      <c r="J201" s="155"/>
      <c r="K201" s="155"/>
      <c r="L201" s="155"/>
      <c r="M201" s="155"/>
      <c r="N201" s="38"/>
      <c r="O201" s="38"/>
    </row>
    <row r="202" spans="1:15" ht="15" hidden="1" customHeight="1" x14ac:dyDescent="0.25">
      <c r="A202" s="155"/>
      <c r="B202" s="155"/>
      <c r="C202" s="155"/>
      <c r="D202" s="155"/>
      <c r="E202" s="155"/>
      <c r="F202" s="155"/>
      <c r="G202" s="155"/>
      <c r="H202" s="155"/>
      <c r="I202" s="155"/>
      <c r="J202" s="155"/>
      <c r="K202" s="155"/>
      <c r="L202" s="155"/>
      <c r="M202" s="155"/>
      <c r="N202" s="38"/>
      <c r="O202" s="38"/>
    </row>
    <row r="203" spans="1:15" ht="15" hidden="1" customHeight="1" x14ac:dyDescent="0.25">
      <c r="A203" s="155"/>
      <c r="B203" s="155"/>
      <c r="C203" s="155"/>
      <c r="D203" s="155"/>
      <c r="E203" s="155"/>
      <c r="F203" s="155"/>
      <c r="G203" s="155"/>
      <c r="H203" s="155"/>
      <c r="I203" s="155"/>
      <c r="J203" s="155"/>
      <c r="K203" s="155"/>
      <c r="L203" s="155"/>
      <c r="M203" s="155"/>
      <c r="N203" s="38"/>
      <c r="O203" s="38"/>
    </row>
    <row r="204" spans="1:15" ht="15" hidden="1" customHeight="1" x14ac:dyDescent="0.25">
      <c r="A204" s="155"/>
      <c r="B204" s="155"/>
      <c r="C204" s="155"/>
      <c r="D204" s="155"/>
      <c r="E204" s="155"/>
      <c r="F204" s="155"/>
      <c r="G204" s="155"/>
      <c r="H204" s="155"/>
      <c r="I204" s="155"/>
      <c r="J204" s="155"/>
      <c r="K204" s="155"/>
      <c r="L204" s="155"/>
      <c r="M204" s="155"/>
      <c r="N204" s="38"/>
      <c r="O204" s="38"/>
    </row>
    <row r="205" spans="1:15" ht="15" hidden="1" customHeight="1" x14ac:dyDescent="0.25">
      <c r="A205" s="155"/>
      <c r="B205" s="155"/>
      <c r="C205" s="155"/>
      <c r="D205" s="155"/>
      <c r="E205" s="155"/>
      <c r="F205" s="155"/>
      <c r="G205" s="155"/>
      <c r="H205" s="155"/>
      <c r="I205" s="155"/>
      <c r="J205" s="155"/>
      <c r="K205" s="155"/>
      <c r="L205" s="155"/>
      <c r="M205" s="155"/>
      <c r="N205" s="38"/>
      <c r="O205" s="38"/>
    </row>
    <row r="206" spans="1:15" ht="15" hidden="1" customHeight="1" x14ac:dyDescent="0.25">
      <c r="A206" s="155"/>
      <c r="B206" s="155"/>
      <c r="C206" s="155"/>
      <c r="D206" s="155"/>
      <c r="E206" s="155"/>
      <c r="F206" s="155"/>
      <c r="G206" s="155"/>
      <c r="H206" s="155"/>
      <c r="I206" s="155"/>
      <c r="J206" s="155"/>
      <c r="K206" s="155"/>
      <c r="L206" s="155"/>
      <c r="M206" s="155"/>
      <c r="N206" s="38"/>
      <c r="O206" s="38"/>
    </row>
    <row r="207" spans="1:15" ht="15" hidden="1" customHeight="1" x14ac:dyDescent="0.25">
      <c r="A207" s="155"/>
      <c r="B207" s="155"/>
      <c r="C207" s="155"/>
      <c r="D207" s="155"/>
      <c r="E207" s="155"/>
      <c r="F207" s="155"/>
      <c r="G207" s="155"/>
      <c r="H207" s="155"/>
      <c r="I207" s="155"/>
      <c r="J207" s="155"/>
      <c r="K207" s="155"/>
      <c r="L207" s="155"/>
      <c r="M207" s="155"/>
      <c r="N207" s="38"/>
      <c r="O207" s="38"/>
    </row>
    <row r="208" spans="1:15" ht="15" hidden="1" customHeight="1" x14ac:dyDescent="0.25">
      <c r="A208" s="155"/>
      <c r="B208" s="155"/>
      <c r="C208" s="155"/>
      <c r="D208" s="155"/>
      <c r="E208" s="155"/>
      <c r="F208" s="155"/>
      <c r="G208" s="155"/>
      <c r="H208" s="155"/>
      <c r="I208" s="155"/>
      <c r="J208" s="155"/>
      <c r="K208" s="155"/>
      <c r="L208" s="155"/>
      <c r="M208" s="155"/>
      <c r="N208" s="38"/>
      <c r="O208" s="38"/>
    </row>
    <row r="209" spans="1:15" ht="15" hidden="1" customHeight="1" x14ac:dyDescent="0.25">
      <c r="A209" s="155"/>
      <c r="B209" s="155"/>
      <c r="C209" s="155"/>
      <c r="D209" s="155"/>
      <c r="E209" s="155"/>
      <c r="F209" s="155"/>
      <c r="G209" s="155"/>
      <c r="H209" s="155"/>
      <c r="I209" s="155"/>
      <c r="J209" s="155"/>
      <c r="K209" s="155"/>
      <c r="L209" s="155"/>
      <c r="M209" s="155"/>
      <c r="N209" s="38"/>
      <c r="O209" s="38"/>
    </row>
    <row r="210" spans="1:15" ht="15" hidden="1" customHeight="1" x14ac:dyDescent="0.25">
      <c r="A210" s="155"/>
      <c r="B210" s="155"/>
      <c r="C210" s="155"/>
      <c r="D210" s="155"/>
      <c r="E210" s="155"/>
      <c r="F210" s="155"/>
      <c r="G210" s="155"/>
      <c r="H210" s="155"/>
      <c r="I210" s="155"/>
      <c r="J210" s="155"/>
      <c r="K210" s="155"/>
      <c r="L210" s="155"/>
      <c r="M210" s="155"/>
      <c r="N210" s="38"/>
      <c r="O210" s="38"/>
    </row>
    <row r="211" spans="1:15" ht="15" hidden="1" customHeight="1" x14ac:dyDescent="0.25">
      <c r="A211" s="155"/>
      <c r="B211" s="155"/>
      <c r="C211" s="155"/>
      <c r="D211" s="155"/>
      <c r="E211" s="155"/>
      <c r="F211" s="155"/>
      <c r="G211" s="155"/>
      <c r="H211" s="155"/>
      <c r="I211" s="155"/>
      <c r="J211" s="155"/>
      <c r="K211" s="155"/>
      <c r="L211" s="155"/>
      <c r="M211" s="155"/>
      <c r="N211" s="38"/>
      <c r="O211" s="38"/>
    </row>
    <row r="212" spans="1:15" ht="15" hidden="1" customHeight="1" x14ac:dyDescent="0.25">
      <c r="A212" s="155"/>
      <c r="B212" s="155"/>
      <c r="C212" s="155"/>
      <c r="D212" s="155"/>
      <c r="E212" s="155"/>
      <c r="F212" s="155"/>
      <c r="G212" s="155"/>
      <c r="H212" s="155"/>
      <c r="I212" s="155"/>
      <c r="J212" s="155"/>
      <c r="K212" s="155"/>
      <c r="L212" s="155"/>
      <c r="M212" s="155"/>
      <c r="N212" s="38"/>
      <c r="O212" s="38"/>
    </row>
    <row r="213" spans="1:15" ht="15" hidden="1" customHeight="1" x14ac:dyDescent="0.25">
      <c r="A213" s="155"/>
      <c r="B213" s="155"/>
      <c r="C213" s="155"/>
      <c r="D213" s="155"/>
      <c r="E213" s="155"/>
      <c r="F213" s="155"/>
      <c r="G213" s="155"/>
      <c r="H213" s="155"/>
      <c r="I213" s="155"/>
      <c r="J213" s="155"/>
      <c r="K213" s="155"/>
      <c r="L213" s="155"/>
      <c r="M213" s="155"/>
      <c r="N213" s="38"/>
      <c r="O213" s="38"/>
    </row>
    <row r="214" spans="1:15" ht="15" hidden="1" customHeight="1" x14ac:dyDescent="0.25">
      <c r="A214" s="155"/>
      <c r="B214" s="155"/>
      <c r="C214" s="155"/>
      <c r="D214" s="155"/>
      <c r="E214" s="155"/>
      <c r="F214" s="155"/>
      <c r="G214" s="155"/>
      <c r="H214" s="155"/>
      <c r="I214" s="155"/>
      <c r="J214" s="155"/>
      <c r="K214" s="155"/>
      <c r="L214" s="155"/>
      <c r="M214" s="155"/>
      <c r="N214" s="38"/>
      <c r="O214" s="38"/>
    </row>
    <row r="215" spans="1:15" ht="15" hidden="1" customHeight="1" x14ac:dyDescent="0.25">
      <c r="A215" s="155"/>
      <c r="B215" s="155"/>
      <c r="C215" s="155"/>
      <c r="D215" s="155"/>
      <c r="E215" s="155"/>
      <c r="F215" s="155"/>
      <c r="G215" s="155"/>
      <c r="H215" s="155"/>
      <c r="I215" s="155"/>
      <c r="J215" s="155"/>
      <c r="K215" s="155"/>
      <c r="L215" s="155"/>
      <c r="M215" s="155"/>
      <c r="N215" s="38"/>
      <c r="O215" s="38"/>
    </row>
    <row r="216" spans="1:15" ht="15" hidden="1" customHeight="1" x14ac:dyDescent="0.25">
      <c r="A216" s="155"/>
      <c r="B216" s="155"/>
      <c r="C216" s="155"/>
      <c r="D216" s="155"/>
      <c r="E216" s="155"/>
      <c r="F216" s="155"/>
      <c r="G216" s="155"/>
      <c r="H216" s="155"/>
      <c r="I216" s="155"/>
      <c r="J216" s="155"/>
      <c r="K216" s="155"/>
      <c r="L216" s="155"/>
      <c r="M216" s="155"/>
      <c r="N216" s="38"/>
      <c r="O216" s="38"/>
    </row>
    <row r="217" spans="1:15" ht="15" hidden="1" customHeight="1" x14ac:dyDescent="0.25">
      <c r="A217" s="155"/>
      <c r="B217" s="155"/>
      <c r="C217" s="155"/>
      <c r="D217" s="155"/>
      <c r="E217" s="155"/>
      <c r="F217" s="155"/>
      <c r="G217" s="155"/>
      <c r="H217" s="155"/>
      <c r="I217" s="155"/>
      <c r="J217" s="155"/>
      <c r="K217" s="155"/>
      <c r="L217" s="155"/>
      <c r="M217" s="155"/>
      <c r="N217" s="38"/>
      <c r="O217" s="38"/>
    </row>
    <row r="218" spans="1:15" ht="15" hidden="1" customHeight="1" x14ac:dyDescent="0.25">
      <c r="A218" s="155"/>
      <c r="B218" s="155"/>
      <c r="C218" s="155"/>
      <c r="D218" s="155"/>
      <c r="E218" s="155"/>
      <c r="F218" s="155"/>
      <c r="G218" s="155"/>
      <c r="H218" s="155"/>
      <c r="I218" s="155"/>
      <c r="J218" s="155"/>
      <c r="K218" s="155"/>
      <c r="L218" s="155"/>
      <c r="M218" s="155"/>
      <c r="N218" s="38"/>
      <c r="O218" s="38"/>
    </row>
    <row r="219" spans="1:15" ht="15" hidden="1" customHeight="1" x14ac:dyDescent="0.25">
      <c r="A219" s="155"/>
      <c r="B219" s="155"/>
      <c r="C219" s="155"/>
      <c r="D219" s="155"/>
      <c r="E219" s="155"/>
      <c r="F219" s="155"/>
      <c r="G219" s="155"/>
      <c r="H219" s="155"/>
      <c r="I219" s="155"/>
      <c r="J219" s="155"/>
      <c r="K219" s="155"/>
      <c r="L219" s="155"/>
      <c r="M219" s="155"/>
      <c r="N219" s="38"/>
      <c r="O219" s="38"/>
    </row>
    <row r="220" spans="1:15" ht="15" hidden="1" customHeight="1" x14ac:dyDescent="0.25">
      <c r="A220" s="155"/>
      <c r="B220" s="155"/>
      <c r="C220" s="155"/>
      <c r="D220" s="155"/>
      <c r="E220" s="155"/>
      <c r="F220" s="155"/>
      <c r="G220" s="155"/>
      <c r="H220" s="155"/>
      <c r="I220" s="155"/>
      <c r="J220" s="155"/>
      <c r="K220" s="155"/>
      <c r="L220" s="155"/>
      <c r="M220" s="155"/>
      <c r="N220" s="38"/>
      <c r="O220" s="38"/>
    </row>
    <row r="221" spans="1:15" ht="15" hidden="1" customHeight="1" x14ac:dyDescent="0.25">
      <c r="A221" s="155"/>
      <c r="B221" s="155"/>
      <c r="C221" s="155"/>
      <c r="D221" s="155"/>
      <c r="E221" s="155"/>
      <c r="F221" s="155"/>
      <c r="G221" s="155"/>
      <c r="H221" s="155"/>
      <c r="I221" s="155"/>
      <c r="J221" s="155"/>
      <c r="K221" s="155"/>
      <c r="L221" s="155"/>
      <c r="M221" s="155"/>
      <c r="N221" s="38"/>
      <c r="O221" s="38"/>
    </row>
    <row r="222" spans="1:15" ht="15" hidden="1" customHeight="1" x14ac:dyDescent="0.25">
      <c r="A222" s="155"/>
      <c r="B222" s="155"/>
      <c r="C222" s="155"/>
      <c r="D222" s="155"/>
      <c r="E222" s="155"/>
      <c r="F222" s="155"/>
      <c r="G222" s="155"/>
      <c r="H222" s="155"/>
      <c r="I222" s="155"/>
      <c r="J222" s="155"/>
      <c r="K222" s="155"/>
      <c r="L222" s="155"/>
      <c r="M222" s="155"/>
      <c r="N222" s="38"/>
      <c r="O222" s="38"/>
    </row>
    <row r="223" spans="1:15" ht="15" hidden="1" customHeight="1" x14ac:dyDescent="0.25">
      <c r="A223" s="155"/>
      <c r="B223" s="155"/>
      <c r="C223" s="155"/>
      <c r="D223" s="155"/>
      <c r="E223" s="155"/>
      <c r="F223" s="155"/>
      <c r="G223" s="155"/>
      <c r="H223" s="155"/>
      <c r="I223" s="155"/>
      <c r="J223" s="155"/>
      <c r="K223" s="155"/>
      <c r="L223" s="155"/>
      <c r="M223" s="155"/>
      <c r="N223" s="38"/>
      <c r="O223" s="38"/>
    </row>
    <row r="224" spans="1:15" ht="15" hidden="1" customHeight="1" x14ac:dyDescent="0.25">
      <c r="A224" s="155"/>
      <c r="B224" s="155"/>
      <c r="C224" s="155"/>
      <c r="D224" s="155"/>
      <c r="E224" s="155"/>
      <c r="F224" s="155"/>
      <c r="G224" s="155"/>
      <c r="H224" s="155"/>
      <c r="I224" s="155"/>
      <c r="J224" s="155"/>
      <c r="K224" s="155"/>
      <c r="L224" s="155"/>
      <c r="M224" s="155"/>
      <c r="N224" s="38"/>
      <c r="O224" s="38"/>
    </row>
    <row r="225" spans="1:15" ht="15" hidden="1" customHeight="1" x14ac:dyDescent="0.25">
      <c r="A225" s="155"/>
      <c r="B225" s="155"/>
      <c r="C225" s="155"/>
      <c r="D225" s="155"/>
      <c r="E225" s="155"/>
      <c r="F225" s="155"/>
      <c r="G225" s="155"/>
      <c r="H225" s="155"/>
      <c r="I225" s="155"/>
      <c r="J225" s="155"/>
      <c r="K225" s="155"/>
      <c r="L225" s="155"/>
      <c r="M225" s="155"/>
      <c r="N225" s="38"/>
      <c r="O225" s="38"/>
    </row>
    <row r="226" spans="1:15" ht="15" hidden="1" customHeight="1" x14ac:dyDescent="0.25">
      <c r="A226" s="155"/>
      <c r="B226" s="155"/>
      <c r="C226" s="155"/>
      <c r="D226" s="155"/>
      <c r="E226" s="155"/>
      <c r="F226" s="155"/>
      <c r="G226" s="155"/>
      <c r="H226" s="155"/>
      <c r="I226" s="155"/>
      <c r="J226" s="155"/>
      <c r="K226" s="155"/>
      <c r="L226" s="155"/>
      <c r="M226" s="155"/>
      <c r="N226" s="38"/>
      <c r="O226" s="38"/>
    </row>
    <row r="227" spans="1:15" ht="15" hidden="1" customHeight="1" x14ac:dyDescent="0.25">
      <c r="A227" s="155"/>
      <c r="B227" s="155"/>
      <c r="C227" s="155"/>
      <c r="D227" s="155"/>
      <c r="E227" s="155"/>
      <c r="F227" s="155"/>
      <c r="G227" s="155"/>
      <c r="H227" s="155"/>
      <c r="I227" s="155"/>
      <c r="J227" s="155"/>
      <c r="K227" s="155"/>
      <c r="L227" s="155"/>
      <c r="M227" s="155"/>
      <c r="N227" s="38"/>
      <c r="O227" s="38"/>
    </row>
    <row r="228" spans="1:15" ht="15" hidden="1" customHeight="1" x14ac:dyDescent="0.25">
      <c r="A228" s="155"/>
      <c r="B228" s="155"/>
      <c r="C228" s="155"/>
      <c r="D228" s="155"/>
      <c r="E228" s="155"/>
      <c r="F228" s="155"/>
      <c r="G228" s="155"/>
      <c r="H228" s="155"/>
      <c r="I228" s="155"/>
      <c r="J228" s="155"/>
      <c r="K228" s="155"/>
      <c r="L228" s="155"/>
      <c r="M228" s="155"/>
      <c r="N228" s="38"/>
      <c r="O228" s="38"/>
    </row>
    <row r="229" spans="1:15" ht="15" hidden="1" customHeight="1" x14ac:dyDescent="0.25">
      <c r="A229" s="155"/>
      <c r="B229" s="155"/>
      <c r="C229" s="155"/>
      <c r="D229" s="155"/>
      <c r="E229" s="155"/>
      <c r="F229" s="155"/>
      <c r="G229" s="155"/>
      <c r="H229" s="155"/>
      <c r="I229" s="155"/>
      <c r="J229" s="155"/>
      <c r="K229" s="155"/>
      <c r="L229" s="155"/>
      <c r="M229" s="155"/>
      <c r="N229" s="38"/>
      <c r="O229" s="38"/>
    </row>
    <row r="230" spans="1:15" ht="15" hidden="1" customHeight="1" x14ac:dyDescent="0.25">
      <c r="A230" s="155"/>
      <c r="B230" s="155"/>
      <c r="C230" s="155"/>
      <c r="D230" s="155"/>
      <c r="E230" s="155"/>
      <c r="F230" s="155"/>
      <c r="G230" s="155"/>
      <c r="H230" s="155"/>
      <c r="I230" s="155"/>
      <c r="J230" s="155"/>
      <c r="K230" s="155"/>
      <c r="L230" s="155"/>
      <c r="M230" s="155"/>
      <c r="N230" s="38"/>
      <c r="O230" s="38"/>
    </row>
    <row r="231" spans="1:15" ht="15" hidden="1" customHeight="1" x14ac:dyDescent="0.25">
      <c r="A231" s="155"/>
      <c r="B231" s="155"/>
      <c r="C231" s="155"/>
      <c r="D231" s="155"/>
      <c r="E231" s="155"/>
      <c r="F231" s="155"/>
      <c r="G231" s="155"/>
      <c r="H231" s="155"/>
      <c r="I231" s="155"/>
      <c r="J231" s="155"/>
      <c r="K231" s="155"/>
      <c r="L231" s="155"/>
      <c r="M231" s="155"/>
      <c r="N231" s="38"/>
      <c r="O231" s="38"/>
    </row>
    <row r="232" spans="1:15" ht="15" hidden="1" customHeight="1" x14ac:dyDescent="0.25">
      <c r="A232" s="155"/>
      <c r="B232" s="155"/>
      <c r="C232" s="155"/>
      <c r="D232" s="155"/>
      <c r="E232" s="155"/>
      <c r="F232" s="155"/>
      <c r="G232" s="155"/>
      <c r="H232" s="155"/>
      <c r="I232" s="155"/>
      <c r="J232" s="155"/>
      <c r="K232" s="155"/>
      <c r="L232" s="155"/>
      <c r="M232" s="155"/>
      <c r="N232" s="38"/>
      <c r="O232" s="38"/>
    </row>
    <row r="233" spans="1:15" ht="15" hidden="1" customHeight="1" x14ac:dyDescent="0.25">
      <c r="A233" s="155"/>
      <c r="B233" s="155"/>
      <c r="C233" s="155"/>
      <c r="D233" s="155"/>
      <c r="E233" s="155"/>
      <c r="F233" s="155"/>
      <c r="G233" s="155"/>
      <c r="H233" s="155"/>
      <c r="I233" s="155"/>
      <c r="J233" s="155"/>
      <c r="K233" s="155"/>
      <c r="L233" s="155"/>
      <c r="M233" s="155"/>
      <c r="N233" s="38"/>
      <c r="O233" s="38"/>
    </row>
    <row r="234" spans="1:15" ht="15" hidden="1" customHeight="1" x14ac:dyDescent="0.25">
      <c r="A234" s="155"/>
      <c r="B234" s="155"/>
      <c r="C234" s="155"/>
      <c r="D234" s="155"/>
      <c r="E234" s="155"/>
      <c r="F234" s="155"/>
      <c r="G234" s="155"/>
      <c r="H234" s="155"/>
      <c r="I234" s="155"/>
      <c r="J234" s="155"/>
      <c r="K234" s="155"/>
      <c r="L234" s="155"/>
      <c r="M234" s="155"/>
      <c r="N234" s="38"/>
      <c r="O234" s="38"/>
    </row>
    <row r="235" spans="1:15" ht="15" hidden="1" customHeight="1" x14ac:dyDescent="0.25">
      <c r="A235" s="155"/>
      <c r="B235" s="155"/>
      <c r="C235" s="155"/>
      <c r="D235" s="155"/>
      <c r="E235" s="155"/>
      <c r="F235" s="155"/>
      <c r="G235" s="155"/>
      <c r="H235" s="155"/>
      <c r="I235" s="155"/>
      <c r="J235" s="155"/>
      <c r="K235" s="155"/>
      <c r="L235" s="155"/>
      <c r="M235" s="155"/>
      <c r="N235" s="38"/>
      <c r="O235" s="38"/>
    </row>
    <row r="236" spans="1:15" ht="15" hidden="1" customHeight="1" x14ac:dyDescent="0.25">
      <c r="A236" s="155"/>
      <c r="B236" s="155"/>
      <c r="C236" s="155"/>
      <c r="D236" s="155"/>
      <c r="E236" s="155"/>
      <c r="F236" s="155"/>
      <c r="G236" s="155"/>
      <c r="H236" s="155"/>
      <c r="I236" s="155"/>
      <c r="J236" s="155"/>
      <c r="K236" s="155"/>
      <c r="L236" s="155"/>
      <c r="M236" s="155"/>
      <c r="N236" s="38"/>
      <c r="O236" s="38"/>
    </row>
    <row r="237" spans="1:15" ht="15" hidden="1" customHeight="1" x14ac:dyDescent="0.25">
      <c r="A237" s="155"/>
      <c r="B237" s="155"/>
      <c r="C237" s="155"/>
      <c r="D237" s="155"/>
      <c r="E237" s="155"/>
      <c r="F237" s="155"/>
      <c r="G237" s="155"/>
      <c r="H237" s="155"/>
      <c r="I237" s="155"/>
      <c r="J237" s="155"/>
      <c r="K237" s="155"/>
      <c r="L237" s="155"/>
      <c r="M237" s="155"/>
      <c r="N237" s="38"/>
      <c r="O237" s="38"/>
    </row>
    <row r="238" spans="1:15" ht="15" hidden="1" customHeight="1" x14ac:dyDescent="0.25">
      <c r="A238" s="155"/>
      <c r="B238" s="155"/>
      <c r="C238" s="155"/>
      <c r="D238" s="155"/>
      <c r="E238" s="155"/>
      <c r="F238" s="155"/>
      <c r="G238" s="155"/>
      <c r="H238" s="155"/>
      <c r="I238" s="155"/>
      <c r="J238" s="155"/>
      <c r="K238" s="155"/>
      <c r="L238" s="155"/>
      <c r="M238" s="155"/>
      <c r="N238" s="38"/>
      <c r="O238" s="38"/>
    </row>
    <row r="239" spans="1:15" ht="15" hidden="1" customHeight="1" x14ac:dyDescent="0.25">
      <c r="A239" s="155"/>
      <c r="B239" s="155"/>
      <c r="C239" s="155"/>
      <c r="D239" s="155"/>
      <c r="E239" s="155"/>
      <c r="F239" s="155"/>
      <c r="G239" s="155"/>
      <c r="H239" s="155"/>
      <c r="I239" s="155"/>
      <c r="J239" s="155"/>
      <c r="K239" s="155"/>
      <c r="L239" s="155"/>
      <c r="M239" s="155"/>
      <c r="N239" s="38"/>
      <c r="O239" s="38"/>
    </row>
    <row r="240" spans="1:15" ht="15" hidden="1" customHeight="1" x14ac:dyDescent="0.25">
      <c r="A240" s="155"/>
      <c r="B240" s="155"/>
      <c r="C240" s="155"/>
      <c r="D240" s="155"/>
      <c r="E240" s="155"/>
      <c r="F240" s="155"/>
      <c r="G240" s="155"/>
      <c r="H240" s="155"/>
      <c r="I240" s="155"/>
      <c r="J240" s="155"/>
      <c r="K240" s="155"/>
      <c r="L240" s="155"/>
      <c r="M240" s="155"/>
      <c r="N240" s="38"/>
      <c r="O240" s="38"/>
    </row>
    <row r="241" spans="1:15" ht="15" hidden="1" customHeight="1" x14ac:dyDescent="0.25">
      <c r="A241" s="155"/>
      <c r="B241" s="155"/>
      <c r="C241" s="155"/>
      <c r="D241" s="155"/>
      <c r="E241" s="155"/>
      <c r="F241" s="155"/>
      <c r="G241" s="155"/>
      <c r="H241" s="155"/>
      <c r="I241" s="155"/>
      <c r="J241" s="155"/>
      <c r="K241" s="155"/>
      <c r="L241" s="155"/>
      <c r="M241" s="155"/>
      <c r="N241" s="38"/>
      <c r="O241" s="38"/>
    </row>
    <row r="242" spans="1:15" ht="15" hidden="1" customHeight="1" x14ac:dyDescent="0.25">
      <c r="A242" s="155"/>
      <c r="B242" s="155"/>
      <c r="C242" s="155"/>
      <c r="D242" s="155"/>
      <c r="E242" s="155"/>
      <c r="F242" s="155"/>
      <c r="G242" s="155"/>
      <c r="H242" s="155"/>
      <c r="I242" s="155"/>
      <c r="J242" s="155"/>
      <c r="K242" s="155"/>
      <c r="L242" s="155"/>
      <c r="M242" s="155"/>
      <c r="N242" s="38"/>
      <c r="O242" s="38"/>
    </row>
    <row r="243" spans="1:15" ht="15" hidden="1" customHeight="1" x14ac:dyDescent="0.25">
      <c r="A243" s="155"/>
      <c r="B243" s="155"/>
      <c r="C243" s="155"/>
      <c r="D243" s="155"/>
      <c r="E243" s="155"/>
      <c r="F243" s="155"/>
      <c r="G243" s="155"/>
      <c r="H243" s="155"/>
      <c r="I243" s="155"/>
      <c r="J243" s="155"/>
      <c r="K243" s="155"/>
      <c r="L243" s="155"/>
      <c r="M243" s="155"/>
      <c r="N243" s="38"/>
      <c r="O243" s="38"/>
    </row>
    <row r="244" spans="1:15" ht="15" hidden="1" customHeight="1" x14ac:dyDescent="0.25">
      <c r="A244" s="155"/>
      <c r="B244" s="155"/>
      <c r="C244" s="155"/>
      <c r="D244" s="155"/>
      <c r="E244" s="155"/>
      <c r="F244" s="155"/>
      <c r="G244" s="155"/>
      <c r="H244" s="155"/>
      <c r="I244" s="155"/>
      <c r="J244" s="155"/>
      <c r="K244" s="155"/>
      <c r="L244" s="155"/>
      <c r="M244" s="155"/>
      <c r="N244" s="38"/>
      <c r="O244" s="38"/>
    </row>
    <row r="245" spans="1:15" ht="15" hidden="1" customHeight="1" x14ac:dyDescent="0.25">
      <c r="A245" s="155"/>
      <c r="B245" s="155"/>
      <c r="C245" s="155"/>
      <c r="D245" s="155"/>
      <c r="E245" s="155"/>
      <c r="F245" s="155"/>
      <c r="G245" s="155"/>
      <c r="H245" s="155"/>
      <c r="I245" s="155"/>
      <c r="J245" s="155"/>
      <c r="K245" s="155"/>
      <c r="L245" s="155"/>
      <c r="M245" s="155"/>
      <c r="N245" s="38"/>
      <c r="O245" s="38"/>
    </row>
    <row r="246" spans="1:15" ht="15" hidden="1" customHeight="1" x14ac:dyDescent="0.25">
      <c r="A246" s="155"/>
      <c r="B246" s="155"/>
      <c r="C246" s="155"/>
      <c r="D246" s="155"/>
      <c r="E246" s="155"/>
      <c r="F246" s="155"/>
      <c r="G246" s="155"/>
      <c r="H246" s="155"/>
      <c r="I246" s="155"/>
      <c r="J246" s="155"/>
      <c r="K246" s="155"/>
      <c r="L246" s="155"/>
      <c r="M246" s="155"/>
      <c r="N246" s="38"/>
      <c r="O246" s="38"/>
    </row>
    <row r="247" spans="1:15" ht="15" hidden="1" customHeight="1" x14ac:dyDescent="0.25">
      <c r="A247" s="155"/>
      <c r="B247" s="155"/>
      <c r="C247" s="155"/>
      <c r="D247" s="155"/>
      <c r="E247" s="155"/>
      <c r="F247" s="155"/>
      <c r="G247" s="155"/>
      <c r="H247" s="155"/>
      <c r="I247" s="155"/>
      <c r="J247" s="155"/>
      <c r="K247" s="155"/>
      <c r="L247" s="155"/>
      <c r="M247" s="155"/>
      <c r="N247" s="38"/>
      <c r="O247" s="38"/>
    </row>
    <row r="248" spans="1:15" ht="15" hidden="1" customHeight="1" x14ac:dyDescent="0.25">
      <c r="A248" s="155"/>
      <c r="B248" s="155"/>
      <c r="C248" s="155"/>
      <c r="D248" s="155"/>
      <c r="E248" s="155"/>
      <c r="F248" s="155"/>
      <c r="G248" s="155"/>
      <c r="H248" s="155"/>
      <c r="I248" s="155"/>
      <c r="J248" s="155"/>
      <c r="K248" s="155"/>
      <c r="L248" s="155"/>
      <c r="M248" s="155"/>
      <c r="N248" s="38"/>
      <c r="O248" s="38"/>
    </row>
    <row r="249" spans="1:15" ht="15" hidden="1" customHeight="1" x14ac:dyDescent="0.25">
      <c r="A249" s="155"/>
      <c r="B249" s="155"/>
      <c r="C249" s="155"/>
      <c r="D249" s="155"/>
      <c r="E249" s="155"/>
      <c r="F249" s="155"/>
      <c r="G249" s="155"/>
      <c r="H249" s="155"/>
      <c r="I249" s="155"/>
      <c r="J249" s="155"/>
      <c r="K249" s="155"/>
      <c r="L249" s="155"/>
      <c r="M249" s="155"/>
      <c r="N249" s="38"/>
      <c r="O249" s="38"/>
    </row>
    <row r="250" spans="1:15" ht="15" hidden="1" customHeight="1" x14ac:dyDescent="0.25">
      <c r="A250" s="155"/>
      <c r="B250" s="155"/>
      <c r="C250" s="155"/>
      <c r="D250" s="155"/>
      <c r="E250" s="155"/>
      <c r="F250" s="155"/>
      <c r="G250" s="155"/>
      <c r="H250" s="155"/>
      <c r="I250" s="155"/>
      <c r="J250" s="155"/>
      <c r="K250" s="155"/>
      <c r="L250" s="155"/>
      <c r="M250" s="155"/>
      <c r="N250" s="38"/>
      <c r="O250" s="38"/>
    </row>
    <row r="251" spans="1:15" ht="15" hidden="1" customHeight="1" x14ac:dyDescent="0.25">
      <c r="A251" s="155"/>
      <c r="B251" s="155"/>
      <c r="C251" s="155"/>
      <c r="D251" s="155"/>
      <c r="E251" s="155"/>
      <c r="F251" s="155"/>
      <c r="G251" s="155"/>
      <c r="H251" s="155"/>
      <c r="I251" s="155"/>
      <c r="J251" s="155"/>
      <c r="K251" s="155"/>
      <c r="L251" s="155"/>
      <c r="M251" s="155"/>
      <c r="N251" s="38"/>
      <c r="O251" s="38"/>
    </row>
    <row r="252" spans="1:15" ht="15" hidden="1" customHeight="1" x14ac:dyDescent="0.25">
      <c r="A252" s="155"/>
      <c r="B252" s="155"/>
      <c r="C252" s="155"/>
      <c r="D252" s="155"/>
      <c r="E252" s="155"/>
      <c r="F252" s="155"/>
      <c r="G252" s="155"/>
      <c r="H252" s="155"/>
      <c r="I252" s="155"/>
      <c r="J252" s="155"/>
      <c r="K252" s="155"/>
      <c r="L252" s="155"/>
      <c r="M252" s="155"/>
      <c r="N252" s="38"/>
      <c r="O252" s="38"/>
    </row>
    <row r="253" spans="1:15" ht="15" hidden="1" customHeight="1" x14ac:dyDescent="0.25">
      <c r="A253" s="155"/>
      <c r="B253" s="155"/>
      <c r="C253" s="155"/>
      <c r="D253" s="155"/>
      <c r="E253" s="155"/>
      <c r="F253" s="155"/>
      <c r="G253" s="155"/>
      <c r="H253" s="155"/>
      <c r="I253" s="155"/>
      <c r="J253" s="155"/>
      <c r="K253" s="155"/>
      <c r="L253" s="155"/>
      <c r="M253" s="155"/>
      <c r="N253" s="38"/>
      <c r="O253" s="38"/>
    </row>
    <row r="254" spans="1:15" ht="15" hidden="1" customHeight="1" x14ac:dyDescent="0.25">
      <c r="A254" s="155"/>
      <c r="B254" s="155"/>
      <c r="C254" s="155"/>
      <c r="D254" s="155"/>
      <c r="E254" s="155"/>
      <c r="F254" s="155"/>
      <c r="G254" s="155"/>
      <c r="H254" s="155"/>
      <c r="I254" s="155"/>
      <c r="J254" s="155"/>
      <c r="K254" s="155"/>
      <c r="L254" s="155"/>
      <c r="M254" s="155"/>
      <c r="N254" s="38"/>
      <c r="O254" s="38"/>
    </row>
    <row r="255" spans="1:15" ht="15" hidden="1" customHeight="1" x14ac:dyDescent="0.25">
      <c r="A255" s="155"/>
      <c r="B255" s="155"/>
      <c r="C255" s="155"/>
      <c r="D255" s="155"/>
      <c r="E255" s="155"/>
      <c r="F255" s="155"/>
      <c r="G255" s="155"/>
      <c r="H255" s="155"/>
      <c r="I255" s="155"/>
      <c r="J255" s="155"/>
      <c r="K255" s="155"/>
      <c r="L255" s="155"/>
      <c r="M255" s="155"/>
      <c r="N255" s="38"/>
      <c r="O255" s="38"/>
    </row>
    <row r="256" spans="1:15" ht="15" hidden="1" customHeight="1" x14ac:dyDescent="0.25">
      <c r="A256" s="155"/>
      <c r="B256" s="155"/>
      <c r="C256" s="155"/>
      <c r="D256" s="155"/>
      <c r="E256" s="155"/>
      <c r="F256" s="155"/>
      <c r="G256" s="155"/>
      <c r="H256" s="155"/>
      <c r="I256" s="155"/>
      <c r="J256" s="155"/>
      <c r="K256" s="155"/>
      <c r="L256" s="155"/>
      <c r="M256" s="155"/>
      <c r="N256" s="38"/>
      <c r="O256" s="38"/>
    </row>
    <row r="257" spans="1:15" ht="15" hidden="1" customHeight="1" x14ac:dyDescent="0.25">
      <c r="A257" s="155"/>
      <c r="B257" s="155"/>
      <c r="C257" s="155"/>
      <c r="D257" s="155"/>
      <c r="E257" s="155"/>
      <c r="F257" s="155"/>
      <c r="G257" s="155"/>
      <c r="H257" s="155"/>
      <c r="I257" s="155"/>
      <c r="J257" s="155"/>
      <c r="K257" s="155"/>
      <c r="L257" s="155"/>
      <c r="M257" s="155"/>
      <c r="N257" s="38"/>
      <c r="O257" s="38"/>
    </row>
    <row r="258" spans="1:15" ht="15" hidden="1" customHeight="1" x14ac:dyDescent="0.25">
      <c r="A258" s="155"/>
      <c r="B258" s="155"/>
      <c r="C258" s="155"/>
      <c r="D258" s="155"/>
      <c r="E258" s="155"/>
      <c r="F258" s="155"/>
      <c r="G258" s="155"/>
      <c r="H258" s="155"/>
      <c r="I258" s="155"/>
      <c r="J258" s="155"/>
      <c r="K258" s="155"/>
      <c r="L258" s="155"/>
      <c r="M258" s="155"/>
      <c r="N258" s="38"/>
      <c r="O258" s="38"/>
    </row>
    <row r="259" spans="1:15" ht="15" hidden="1" customHeight="1" x14ac:dyDescent="0.25">
      <c r="A259" s="155"/>
      <c r="B259" s="155"/>
      <c r="C259" s="155"/>
      <c r="D259" s="155"/>
      <c r="E259" s="155"/>
      <c r="F259" s="155"/>
      <c r="G259" s="155"/>
      <c r="H259" s="155"/>
      <c r="I259" s="155"/>
      <c r="J259" s="155"/>
      <c r="K259" s="155"/>
      <c r="L259" s="155"/>
      <c r="M259" s="155"/>
      <c r="N259" s="38"/>
      <c r="O259" s="38"/>
    </row>
    <row r="260" spans="1:15" ht="15" hidden="1" customHeight="1" x14ac:dyDescent="0.25">
      <c r="A260" s="155"/>
      <c r="B260" s="155"/>
      <c r="C260" s="155"/>
      <c r="D260" s="155"/>
      <c r="E260" s="155"/>
      <c r="F260" s="155"/>
      <c r="G260" s="155"/>
      <c r="H260" s="155"/>
      <c r="I260" s="155"/>
      <c r="J260" s="155"/>
      <c r="K260" s="155"/>
      <c r="L260" s="155"/>
      <c r="M260" s="155"/>
      <c r="N260" s="38"/>
      <c r="O260" s="38"/>
    </row>
    <row r="261" spans="1:15" ht="15" hidden="1" customHeight="1" x14ac:dyDescent="0.25">
      <c r="A261" s="155"/>
      <c r="B261" s="155"/>
      <c r="C261" s="155"/>
      <c r="D261" s="155"/>
      <c r="E261" s="155"/>
      <c r="F261" s="155"/>
      <c r="G261" s="155"/>
      <c r="H261" s="155"/>
      <c r="I261" s="155"/>
      <c r="J261" s="155"/>
      <c r="K261" s="155"/>
      <c r="L261" s="155"/>
      <c r="M261" s="155"/>
      <c r="N261" s="38"/>
      <c r="O261" s="38"/>
    </row>
    <row r="262" spans="1:15" ht="15" hidden="1" customHeight="1" x14ac:dyDescent="0.25">
      <c r="A262" s="155"/>
      <c r="B262" s="155"/>
      <c r="C262" s="155"/>
      <c r="D262" s="155"/>
      <c r="E262" s="155"/>
      <c r="F262" s="155"/>
      <c r="G262" s="155"/>
      <c r="H262" s="155"/>
      <c r="I262" s="155"/>
      <c r="J262" s="155"/>
      <c r="K262" s="155"/>
      <c r="L262" s="155"/>
      <c r="M262" s="155"/>
      <c r="N262" s="38"/>
      <c r="O262" s="38"/>
    </row>
    <row r="263" spans="1:15" ht="15" hidden="1" customHeight="1" x14ac:dyDescent="0.25">
      <c r="A263" s="155"/>
      <c r="B263" s="155"/>
      <c r="C263" s="155"/>
      <c r="D263" s="155"/>
      <c r="E263" s="155"/>
      <c r="F263" s="155"/>
      <c r="G263" s="155"/>
      <c r="H263" s="155"/>
      <c r="I263" s="155"/>
      <c r="J263" s="155"/>
      <c r="K263" s="155"/>
      <c r="L263" s="155"/>
      <c r="M263" s="155"/>
      <c r="N263" s="38"/>
      <c r="O263" s="38"/>
    </row>
    <row r="264" spans="1:15" ht="15" hidden="1" customHeight="1" x14ac:dyDescent="0.25">
      <c r="A264" s="155"/>
      <c r="B264" s="155"/>
      <c r="C264" s="155"/>
      <c r="D264" s="155"/>
      <c r="E264" s="155"/>
      <c r="F264" s="155"/>
      <c r="G264" s="155"/>
      <c r="H264" s="155"/>
      <c r="I264" s="155"/>
      <c r="J264" s="155"/>
      <c r="K264" s="155"/>
      <c r="L264" s="155"/>
      <c r="M264" s="155"/>
      <c r="N264" s="38"/>
      <c r="O264" s="38"/>
    </row>
    <row r="265" spans="1:15" ht="15" hidden="1" customHeight="1" x14ac:dyDescent="0.25">
      <c r="A265" s="155"/>
      <c r="B265" s="155"/>
      <c r="C265" s="155"/>
      <c r="D265" s="155"/>
      <c r="E265" s="155"/>
      <c r="F265" s="155"/>
      <c r="G265" s="155"/>
      <c r="H265" s="155"/>
      <c r="I265" s="155"/>
      <c r="J265" s="155"/>
      <c r="K265" s="155"/>
      <c r="L265" s="155"/>
      <c r="M265" s="155"/>
      <c r="N265" s="38"/>
      <c r="O265" s="38"/>
    </row>
    <row r="266" spans="1:15" ht="15" hidden="1" customHeight="1" x14ac:dyDescent="0.25">
      <c r="A266" s="155"/>
      <c r="B266" s="155"/>
      <c r="C266" s="155"/>
      <c r="D266" s="155"/>
      <c r="E266" s="155"/>
      <c r="F266" s="155"/>
      <c r="G266" s="155"/>
      <c r="H266" s="155"/>
      <c r="I266" s="155"/>
      <c r="J266" s="155"/>
      <c r="K266" s="155"/>
      <c r="L266" s="155"/>
      <c r="M266" s="155"/>
      <c r="N266" s="38"/>
      <c r="O266" s="38"/>
    </row>
    <row r="267" spans="1:15" ht="15" hidden="1" customHeight="1" x14ac:dyDescent="0.25">
      <c r="A267" s="155"/>
      <c r="B267" s="155"/>
      <c r="C267" s="155"/>
      <c r="D267" s="155"/>
      <c r="E267" s="155"/>
      <c r="F267" s="155"/>
      <c r="G267" s="155"/>
      <c r="H267" s="155"/>
      <c r="I267" s="155"/>
      <c r="J267" s="155"/>
      <c r="K267" s="155"/>
      <c r="L267" s="155"/>
      <c r="M267" s="155"/>
      <c r="N267" s="38"/>
      <c r="O267" s="38"/>
    </row>
    <row r="268" spans="1:15" ht="15" hidden="1" customHeight="1" x14ac:dyDescent="0.25">
      <c r="A268" s="155"/>
      <c r="B268" s="155"/>
      <c r="C268" s="155"/>
      <c r="D268" s="155"/>
      <c r="E268" s="155"/>
      <c r="F268" s="155"/>
      <c r="G268" s="155"/>
      <c r="H268" s="155"/>
      <c r="I268" s="155"/>
      <c r="J268" s="155"/>
      <c r="K268" s="155"/>
      <c r="L268" s="155"/>
      <c r="M268" s="155"/>
      <c r="N268" s="38"/>
      <c r="O268" s="38"/>
    </row>
    <row r="269" spans="1:15" ht="15" hidden="1" customHeight="1" x14ac:dyDescent="0.25">
      <c r="A269" s="155"/>
      <c r="B269" s="155"/>
      <c r="C269" s="155"/>
      <c r="D269" s="155"/>
      <c r="E269" s="155"/>
      <c r="F269" s="155"/>
      <c r="G269" s="155"/>
      <c r="H269" s="155"/>
      <c r="I269" s="155"/>
      <c r="J269" s="155"/>
      <c r="K269" s="155"/>
      <c r="L269" s="155"/>
      <c r="M269" s="155"/>
      <c r="N269" s="38"/>
      <c r="O269" s="38"/>
    </row>
    <row r="270" spans="1:15" ht="15" hidden="1" customHeight="1" x14ac:dyDescent="0.25">
      <c r="A270" s="155"/>
      <c r="B270" s="155"/>
      <c r="C270" s="155"/>
      <c r="D270" s="155"/>
      <c r="E270" s="155"/>
      <c r="F270" s="155"/>
      <c r="G270" s="155"/>
      <c r="H270" s="155"/>
      <c r="I270" s="155"/>
      <c r="J270" s="155"/>
      <c r="K270" s="155"/>
      <c r="L270" s="155"/>
      <c r="M270" s="155"/>
      <c r="N270" s="38"/>
      <c r="O270" s="38"/>
    </row>
    <row r="271" spans="1:15" ht="15" hidden="1" customHeight="1" x14ac:dyDescent="0.25">
      <c r="A271" s="155"/>
      <c r="B271" s="155"/>
      <c r="C271" s="155"/>
      <c r="D271" s="155"/>
      <c r="E271" s="155"/>
      <c r="F271" s="155"/>
      <c r="G271" s="155"/>
      <c r="H271" s="155"/>
      <c r="I271" s="155"/>
      <c r="J271" s="155"/>
      <c r="K271" s="155"/>
      <c r="L271" s="155"/>
      <c r="M271" s="155"/>
      <c r="N271" s="38"/>
      <c r="O271" s="38"/>
    </row>
    <row r="272" spans="1:15" ht="15" hidden="1" customHeight="1" x14ac:dyDescent="0.25">
      <c r="A272" s="155"/>
      <c r="B272" s="155"/>
      <c r="C272" s="155"/>
      <c r="D272" s="155"/>
      <c r="E272" s="155"/>
      <c r="F272" s="155"/>
      <c r="G272" s="155"/>
      <c r="H272" s="155"/>
      <c r="I272" s="155"/>
      <c r="J272" s="155"/>
      <c r="K272" s="155"/>
      <c r="L272" s="155"/>
      <c r="M272" s="155"/>
      <c r="N272" s="38"/>
      <c r="O272" s="38"/>
    </row>
    <row r="273" spans="1:15" ht="15" hidden="1" customHeight="1" x14ac:dyDescent="0.25">
      <c r="A273" s="155"/>
      <c r="B273" s="155"/>
      <c r="C273" s="155"/>
      <c r="D273" s="155"/>
      <c r="E273" s="155"/>
      <c r="F273" s="155"/>
      <c r="G273" s="155"/>
      <c r="H273" s="155"/>
      <c r="I273" s="155"/>
      <c r="J273" s="155"/>
      <c r="K273" s="155"/>
      <c r="L273" s="155"/>
      <c r="M273" s="155"/>
      <c r="N273" s="38"/>
      <c r="O273" s="38"/>
    </row>
    <row r="274" spans="1:15" ht="15" hidden="1" customHeight="1" x14ac:dyDescent="0.25">
      <c r="A274" s="155"/>
      <c r="B274" s="155"/>
      <c r="C274" s="155"/>
      <c r="D274" s="155"/>
      <c r="E274" s="155"/>
      <c r="F274" s="155"/>
      <c r="G274" s="155"/>
      <c r="H274" s="155"/>
      <c r="I274" s="155"/>
      <c r="J274" s="155"/>
      <c r="K274" s="155"/>
      <c r="L274" s="155"/>
      <c r="M274" s="155"/>
      <c r="N274" s="38"/>
      <c r="O274" s="38"/>
    </row>
    <row r="275" spans="1:15" ht="15" hidden="1" customHeight="1" x14ac:dyDescent="0.25">
      <c r="A275" s="155"/>
      <c r="B275" s="155"/>
      <c r="C275" s="155"/>
      <c r="D275" s="155"/>
      <c r="E275" s="155"/>
      <c r="F275" s="155"/>
      <c r="G275" s="155"/>
      <c r="H275" s="155"/>
      <c r="I275" s="155"/>
      <c r="J275" s="155"/>
      <c r="K275" s="155"/>
      <c r="L275" s="155"/>
      <c r="M275" s="155"/>
      <c r="N275" s="38"/>
      <c r="O275" s="38"/>
    </row>
    <row r="276" spans="1:15" ht="15" hidden="1" customHeight="1" x14ac:dyDescent="0.25">
      <c r="A276" s="155"/>
      <c r="B276" s="155"/>
      <c r="C276" s="155"/>
      <c r="D276" s="155"/>
      <c r="E276" s="155"/>
      <c r="F276" s="155"/>
      <c r="G276" s="155"/>
      <c r="H276" s="155"/>
      <c r="I276" s="155"/>
      <c r="J276" s="155"/>
      <c r="K276" s="155"/>
      <c r="L276" s="155"/>
      <c r="M276" s="155"/>
      <c r="N276" s="38"/>
      <c r="O276" s="38"/>
    </row>
    <row r="277" spans="1:15" ht="15" hidden="1" customHeight="1" x14ac:dyDescent="0.25">
      <c r="A277" s="155"/>
      <c r="B277" s="155"/>
      <c r="C277" s="155"/>
      <c r="D277" s="155"/>
      <c r="E277" s="155"/>
      <c r="F277" s="155"/>
      <c r="G277" s="155"/>
      <c r="H277" s="155"/>
      <c r="I277" s="155"/>
      <c r="J277" s="155"/>
      <c r="K277" s="155"/>
      <c r="L277" s="155"/>
      <c r="M277" s="155"/>
      <c r="N277" s="38"/>
      <c r="O277" s="38"/>
    </row>
    <row r="278" spans="1:15" ht="15" hidden="1" customHeight="1" x14ac:dyDescent="0.25">
      <c r="A278" s="155"/>
      <c r="B278" s="155"/>
      <c r="C278" s="155"/>
      <c r="D278" s="155"/>
      <c r="E278" s="155"/>
      <c r="F278" s="155"/>
      <c r="G278" s="155"/>
      <c r="H278" s="155"/>
      <c r="I278" s="155"/>
      <c r="J278" s="155"/>
      <c r="K278" s="155"/>
      <c r="L278" s="155"/>
      <c r="M278" s="155"/>
      <c r="N278" s="38"/>
      <c r="O278" s="38"/>
    </row>
    <row r="279" spans="1:15" ht="15" hidden="1" customHeight="1" x14ac:dyDescent="0.25">
      <c r="A279" s="155"/>
      <c r="B279" s="155"/>
      <c r="C279" s="155"/>
      <c r="D279" s="155"/>
      <c r="E279" s="155"/>
      <c r="F279" s="155"/>
      <c r="G279" s="155"/>
      <c r="H279" s="155"/>
      <c r="I279" s="155"/>
      <c r="J279" s="155"/>
      <c r="K279" s="155"/>
      <c r="L279" s="155"/>
      <c r="M279" s="155"/>
      <c r="N279" s="38"/>
      <c r="O279" s="38"/>
    </row>
    <row r="280" spans="1:15" ht="15" hidden="1" customHeight="1" x14ac:dyDescent="0.25">
      <c r="A280" s="155"/>
      <c r="B280" s="155"/>
      <c r="C280" s="155"/>
      <c r="D280" s="155"/>
      <c r="E280" s="155"/>
      <c r="F280" s="155"/>
      <c r="G280" s="155"/>
      <c r="H280" s="155"/>
      <c r="I280" s="155"/>
      <c r="J280" s="155"/>
      <c r="K280" s="155"/>
      <c r="L280" s="155"/>
      <c r="M280" s="155"/>
      <c r="N280" s="38"/>
      <c r="O280" s="38"/>
    </row>
    <row r="281" spans="1:15" ht="15" hidden="1" customHeight="1" x14ac:dyDescent="0.25">
      <c r="A281" s="155"/>
      <c r="B281" s="155"/>
      <c r="C281" s="155"/>
      <c r="D281" s="155"/>
      <c r="E281" s="155"/>
      <c r="F281" s="155"/>
      <c r="G281" s="155"/>
      <c r="H281" s="155"/>
      <c r="I281" s="155"/>
      <c r="J281" s="155"/>
      <c r="K281" s="155"/>
      <c r="L281" s="155"/>
      <c r="M281" s="155"/>
      <c r="N281" s="38"/>
      <c r="O281" s="38"/>
    </row>
    <row r="282" spans="1:15" ht="15" hidden="1" customHeight="1" x14ac:dyDescent="0.25">
      <c r="A282" s="155"/>
      <c r="B282" s="155"/>
      <c r="C282" s="155"/>
      <c r="D282" s="155"/>
      <c r="E282" s="155"/>
      <c r="F282" s="155"/>
      <c r="G282" s="155"/>
      <c r="H282" s="155"/>
      <c r="I282" s="155"/>
      <c r="J282" s="155"/>
      <c r="K282" s="155"/>
      <c r="L282" s="155"/>
      <c r="M282" s="155"/>
      <c r="N282" s="38"/>
      <c r="O282" s="38"/>
    </row>
    <row r="283" spans="1:15" ht="15" hidden="1" customHeight="1" x14ac:dyDescent="0.25">
      <c r="A283" s="155"/>
      <c r="B283" s="155"/>
      <c r="C283" s="155"/>
      <c r="D283" s="155"/>
      <c r="E283" s="155"/>
      <c r="F283" s="155"/>
      <c r="G283" s="155"/>
      <c r="H283" s="155"/>
      <c r="I283" s="155"/>
      <c r="J283" s="155"/>
      <c r="K283" s="155"/>
      <c r="L283" s="155"/>
      <c r="M283" s="155"/>
      <c r="N283" s="38"/>
      <c r="O283" s="38"/>
    </row>
    <row r="284" spans="1:15" ht="15" hidden="1" customHeight="1" x14ac:dyDescent="0.25">
      <c r="A284" s="155"/>
      <c r="B284" s="155"/>
      <c r="C284" s="155"/>
      <c r="D284" s="155"/>
      <c r="E284" s="155"/>
      <c r="F284" s="155"/>
      <c r="G284" s="155"/>
      <c r="H284" s="155"/>
      <c r="I284" s="155"/>
      <c r="J284" s="155"/>
      <c r="K284" s="155"/>
      <c r="L284" s="155"/>
      <c r="M284" s="155"/>
      <c r="N284" s="38"/>
      <c r="O284" s="38"/>
    </row>
    <row r="285" spans="1:15" ht="15" hidden="1" customHeight="1" x14ac:dyDescent="0.25">
      <c r="A285" s="155"/>
      <c r="B285" s="155"/>
      <c r="C285" s="155"/>
      <c r="D285" s="155"/>
      <c r="E285" s="155"/>
      <c r="F285" s="155"/>
      <c r="G285" s="155"/>
      <c r="H285" s="155"/>
      <c r="I285" s="155"/>
      <c r="J285" s="155"/>
      <c r="K285" s="155"/>
      <c r="L285" s="155"/>
      <c r="M285" s="155"/>
      <c r="N285" s="38"/>
      <c r="O285" s="38"/>
    </row>
    <row r="286" spans="1:15" ht="15" hidden="1" customHeight="1" x14ac:dyDescent="0.25">
      <c r="A286" s="155"/>
      <c r="B286" s="155"/>
      <c r="C286" s="155"/>
      <c r="D286" s="155"/>
      <c r="E286" s="155"/>
      <c r="F286" s="155"/>
      <c r="G286" s="155"/>
      <c r="H286" s="155"/>
      <c r="I286" s="155"/>
      <c r="J286" s="155"/>
      <c r="K286" s="155"/>
      <c r="L286" s="155"/>
      <c r="M286" s="155"/>
      <c r="N286" s="38"/>
      <c r="O286" s="38"/>
    </row>
    <row r="287" spans="1:15" ht="15" hidden="1" customHeight="1" x14ac:dyDescent="0.25">
      <c r="A287" s="155"/>
      <c r="B287" s="155"/>
      <c r="C287" s="155"/>
      <c r="D287" s="155"/>
      <c r="E287" s="155"/>
      <c r="F287" s="155"/>
      <c r="G287" s="155"/>
      <c r="H287" s="155"/>
      <c r="I287" s="155"/>
      <c r="J287" s="155"/>
      <c r="K287" s="155"/>
      <c r="L287" s="155"/>
      <c r="M287" s="155"/>
      <c r="N287" s="38"/>
      <c r="O287" s="38"/>
    </row>
    <row r="288" spans="1:15" ht="15" hidden="1" customHeight="1" x14ac:dyDescent="0.25">
      <c r="A288" s="155"/>
      <c r="B288" s="155"/>
      <c r="C288" s="155"/>
      <c r="D288" s="155"/>
      <c r="E288" s="155"/>
      <c r="F288" s="155"/>
      <c r="G288" s="155"/>
      <c r="H288" s="155"/>
      <c r="I288" s="155"/>
      <c r="J288" s="155"/>
      <c r="K288" s="155"/>
      <c r="L288" s="155"/>
      <c r="M288" s="155"/>
      <c r="N288" s="38"/>
      <c r="O288" s="38"/>
    </row>
    <row r="289" spans="1:15" ht="15" hidden="1" customHeight="1" x14ac:dyDescent="0.25">
      <c r="A289" s="155"/>
      <c r="B289" s="155"/>
      <c r="C289" s="155"/>
      <c r="D289" s="155"/>
      <c r="E289" s="155"/>
      <c r="F289" s="155"/>
      <c r="G289" s="155"/>
      <c r="H289" s="155"/>
      <c r="I289" s="155"/>
      <c r="J289" s="155"/>
      <c r="K289" s="155"/>
      <c r="L289" s="155"/>
      <c r="M289" s="155"/>
      <c r="N289" s="38"/>
      <c r="O289" s="38"/>
    </row>
    <row r="290" spans="1:15" ht="15" hidden="1" customHeight="1" x14ac:dyDescent="0.25">
      <c r="A290" s="155"/>
      <c r="B290" s="155"/>
      <c r="C290" s="155"/>
      <c r="D290" s="155"/>
      <c r="E290" s="155"/>
      <c r="F290" s="155"/>
      <c r="G290" s="155"/>
      <c r="H290" s="155"/>
      <c r="I290" s="155"/>
      <c r="J290" s="155"/>
      <c r="K290" s="155"/>
      <c r="L290" s="155"/>
      <c r="M290" s="155"/>
      <c r="N290" s="38"/>
      <c r="O290" s="38"/>
    </row>
    <row r="291" spans="1:15" ht="15" hidden="1" customHeight="1" x14ac:dyDescent="0.25">
      <c r="A291" s="155"/>
      <c r="B291" s="155"/>
      <c r="C291" s="155"/>
      <c r="D291" s="155"/>
      <c r="E291" s="155"/>
      <c r="F291" s="155"/>
      <c r="G291" s="155"/>
      <c r="H291" s="155"/>
      <c r="I291" s="155"/>
      <c r="J291" s="155"/>
      <c r="K291" s="155"/>
      <c r="L291" s="155"/>
      <c r="M291" s="155"/>
      <c r="N291" s="38"/>
      <c r="O291" s="38"/>
    </row>
    <row r="292" spans="1:15" ht="15" hidden="1" customHeight="1" x14ac:dyDescent="0.25">
      <c r="A292" s="155"/>
      <c r="B292" s="155"/>
      <c r="C292" s="155"/>
      <c r="D292" s="155"/>
      <c r="E292" s="155"/>
      <c r="F292" s="155"/>
      <c r="G292" s="155"/>
      <c r="H292" s="155"/>
      <c r="I292" s="155"/>
      <c r="J292" s="155"/>
      <c r="K292" s="155"/>
      <c r="L292" s="155"/>
      <c r="M292" s="155"/>
      <c r="N292" s="38"/>
      <c r="O292" s="38"/>
    </row>
    <row r="293" spans="1:15" ht="15" hidden="1" customHeight="1" x14ac:dyDescent="0.25">
      <c r="A293" s="155"/>
      <c r="B293" s="155"/>
      <c r="C293" s="155"/>
      <c r="D293" s="155"/>
      <c r="E293" s="155"/>
      <c r="F293" s="155"/>
      <c r="G293" s="155"/>
      <c r="H293" s="155"/>
      <c r="I293" s="155"/>
      <c r="J293" s="155"/>
      <c r="K293" s="155"/>
      <c r="L293" s="155"/>
      <c r="M293" s="155"/>
      <c r="N293" s="38"/>
      <c r="O293" s="38"/>
    </row>
    <row r="294" spans="1:15" ht="15" hidden="1" customHeight="1" x14ac:dyDescent="0.25">
      <c r="A294" s="155"/>
      <c r="B294" s="155"/>
      <c r="C294" s="155"/>
      <c r="D294" s="155"/>
      <c r="E294" s="155"/>
      <c r="F294" s="155"/>
      <c r="G294" s="155"/>
      <c r="H294" s="155"/>
      <c r="I294" s="155"/>
      <c r="J294" s="155"/>
      <c r="K294" s="155"/>
      <c r="L294" s="155"/>
      <c r="M294" s="155"/>
      <c r="N294" s="38"/>
      <c r="O294" s="38"/>
    </row>
    <row r="295" spans="1:15" ht="15" hidden="1" customHeight="1" x14ac:dyDescent="0.25">
      <c r="A295" s="155"/>
      <c r="B295" s="155"/>
      <c r="C295" s="155"/>
      <c r="D295" s="155"/>
      <c r="E295" s="155"/>
      <c r="F295" s="155"/>
      <c r="G295" s="155"/>
      <c r="H295" s="155"/>
      <c r="I295" s="155"/>
      <c r="J295" s="155"/>
      <c r="K295" s="155"/>
      <c r="L295" s="155"/>
      <c r="M295" s="155"/>
      <c r="N295" s="38"/>
      <c r="O295" s="38"/>
    </row>
    <row r="296" spans="1:15" ht="15" hidden="1" customHeight="1" x14ac:dyDescent="0.25">
      <c r="A296" s="155"/>
      <c r="B296" s="155"/>
      <c r="C296" s="155"/>
      <c r="D296" s="155"/>
      <c r="E296" s="155"/>
      <c r="F296" s="155"/>
      <c r="G296" s="155"/>
      <c r="H296" s="155"/>
      <c r="I296" s="155"/>
      <c r="J296" s="155"/>
      <c r="K296" s="155"/>
      <c r="L296" s="155"/>
      <c r="M296" s="155"/>
      <c r="N296" s="38"/>
      <c r="O296" s="38"/>
    </row>
    <row r="297" spans="1:15" ht="15" hidden="1" customHeight="1" x14ac:dyDescent="0.25">
      <c r="A297" s="155"/>
      <c r="B297" s="155"/>
      <c r="C297" s="155"/>
      <c r="D297" s="155"/>
      <c r="E297" s="155"/>
      <c r="F297" s="155"/>
      <c r="G297" s="155"/>
      <c r="H297" s="155"/>
      <c r="I297" s="155"/>
      <c r="J297" s="155"/>
      <c r="K297" s="155"/>
      <c r="L297" s="155"/>
      <c r="M297" s="155"/>
      <c r="N297" s="38"/>
      <c r="O297" s="38"/>
    </row>
    <row r="298" spans="1:15" ht="15" hidden="1" customHeight="1" x14ac:dyDescent="0.25">
      <c r="A298" s="155"/>
      <c r="B298" s="155"/>
      <c r="C298" s="155"/>
      <c r="D298" s="155"/>
      <c r="E298" s="155"/>
      <c r="F298" s="155"/>
      <c r="G298" s="155"/>
      <c r="H298" s="155"/>
      <c r="I298" s="155"/>
      <c r="J298" s="155"/>
      <c r="K298" s="155"/>
      <c r="L298" s="155"/>
      <c r="M298" s="155"/>
      <c r="N298" s="38"/>
      <c r="O298" s="38"/>
    </row>
    <row r="299" spans="1:15" ht="15" hidden="1" customHeight="1" x14ac:dyDescent="0.25">
      <c r="A299" s="155"/>
      <c r="B299" s="155"/>
      <c r="C299" s="155"/>
      <c r="D299" s="155"/>
      <c r="E299" s="155"/>
      <c r="F299" s="155"/>
      <c r="G299" s="155"/>
      <c r="H299" s="155"/>
      <c r="I299" s="155"/>
      <c r="J299" s="155"/>
      <c r="K299" s="155"/>
      <c r="L299" s="155"/>
      <c r="M299" s="155"/>
      <c r="N299" s="38"/>
      <c r="O299" s="38"/>
    </row>
    <row r="300" spans="1:15" ht="15" hidden="1" customHeight="1" x14ac:dyDescent="0.25">
      <c r="A300" s="155"/>
      <c r="B300" s="155"/>
      <c r="C300" s="155"/>
      <c r="D300" s="155"/>
      <c r="E300" s="155"/>
      <c r="F300" s="155"/>
      <c r="G300" s="155"/>
      <c r="H300" s="155"/>
      <c r="I300" s="155"/>
      <c r="J300" s="155"/>
      <c r="K300" s="155"/>
      <c r="L300" s="155"/>
      <c r="M300" s="155"/>
      <c r="N300" s="38"/>
      <c r="O300" s="38"/>
    </row>
    <row r="301" spans="1:15" ht="15" hidden="1" customHeight="1" x14ac:dyDescent="0.25">
      <c r="A301" s="155"/>
      <c r="B301" s="155"/>
      <c r="C301" s="155"/>
      <c r="D301" s="155"/>
      <c r="E301" s="155"/>
      <c r="F301" s="155"/>
      <c r="G301" s="155"/>
      <c r="H301" s="155"/>
      <c r="I301" s="155"/>
      <c r="J301" s="155"/>
      <c r="K301" s="155"/>
      <c r="L301" s="155"/>
      <c r="M301" s="155"/>
      <c r="N301" s="38"/>
      <c r="O301" s="38"/>
    </row>
    <row r="302" spans="1:15" ht="15" hidden="1" customHeight="1" x14ac:dyDescent="0.25">
      <c r="A302" s="155"/>
      <c r="B302" s="155"/>
      <c r="C302" s="155"/>
      <c r="D302" s="155"/>
      <c r="E302" s="155"/>
      <c r="F302" s="155"/>
      <c r="G302" s="155"/>
      <c r="H302" s="155"/>
      <c r="I302" s="155"/>
      <c r="J302" s="155"/>
      <c r="K302" s="155"/>
      <c r="L302" s="155"/>
      <c r="M302" s="155"/>
      <c r="N302" s="38"/>
      <c r="O302" s="38"/>
    </row>
    <row r="303" spans="1:15" ht="15" hidden="1" customHeight="1" x14ac:dyDescent="0.25">
      <c r="A303" s="155"/>
      <c r="B303" s="155"/>
      <c r="C303" s="155"/>
      <c r="D303" s="155"/>
      <c r="E303" s="155"/>
      <c r="F303" s="155"/>
      <c r="G303" s="155"/>
      <c r="H303" s="155"/>
      <c r="I303" s="155"/>
      <c r="J303" s="155"/>
      <c r="K303" s="155"/>
      <c r="L303" s="155"/>
      <c r="M303" s="155"/>
      <c r="N303" s="38"/>
      <c r="O303" s="38"/>
    </row>
    <row r="304" spans="1:15" ht="15" hidden="1" customHeight="1" x14ac:dyDescent="0.25">
      <c r="A304" s="155"/>
      <c r="B304" s="155"/>
      <c r="C304" s="155"/>
      <c r="D304" s="155"/>
      <c r="E304" s="155"/>
      <c r="F304" s="155"/>
      <c r="G304" s="155"/>
      <c r="H304" s="155"/>
      <c r="I304" s="155"/>
      <c r="J304" s="155"/>
      <c r="K304" s="155"/>
      <c r="L304" s="155"/>
      <c r="M304" s="155"/>
      <c r="N304" s="38"/>
      <c r="O304" s="38"/>
    </row>
    <row r="305" spans="1:15" ht="15" hidden="1" customHeight="1" x14ac:dyDescent="0.25">
      <c r="A305" s="155"/>
      <c r="B305" s="155"/>
      <c r="C305" s="155"/>
      <c r="D305" s="155"/>
      <c r="E305" s="155"/>
      <c r="F305" s="155"/>
      <c r="G305" s="155"/>
      <c r="H305" s="155"/>
      <c r="I305" s="155"/>
      <c r="J305" s="155"/>
      <c r="K305" s="155"/>
      <c r="L305" s="155"/>
      <c r="M305" s="155"/>
      <c r="N305" s="38"/>
      <c r="O305" s="38"/>
    </row>
    <row r="306" spans="1:15" ht="15" hidden="1" customHeight="1" x14ac:dyDescent="0.25">
      <c r="A306" s="155"/>
      <c r="B306" s="155"/>
      <c r="C306" s="155"/>
      <c r="D306" s="155"/>
      <c r="E306" s="155"/>
      <c r="F306" s="155"/>
      <c r="G306" s="155"/>
      <c r="H306" s="155"/>
      <c r="I306" s="155"/>
      <c r="J306" s="155"/>
      <c r="K306" s="155"/>
      <c r="L306" s="155"/>
      <c r="M306" s="155"/>
      <c r="N306" s="38"/>
      <c r="O306" s="38"/>
    </row>
    <row r="307" spans="1:15" ht="15" hidden="1" customHeight="1" x14ac:dyDescent="0.25">
      <c r="A307" s="155"/>
      <c r="B307" s="155"/>
      <c r="C307" s="155"/>
      <c r="D307" s="155"/>
      <c r="E307" s="155"/>
      <c r="F307" s="155"/>
      <c r="G307" s="155"/>
      <c r="H307" s="155"/>
      <c r="I307" s="155"/>
      <c r="J307" s="155"/>
      <c r="K307" s="155"/>
      <c r="L307" s="155"/>
      <c r="M307" s="155"/>
      <c r="N307" s="38"/>
      <c r="O307" s="38"/>
    </row>
    <row r="308" spans="1:15" ht="15" hidden="1" customHeight="1" x14ac:dyDescent="0.25">
      <c r="A308" s="155"/>
      <c r="B308" s="155"/>
      <c r="C308" s="155"/>
      <c r="D308" s="155"/>
      <c r="E308" s="155"/>
      <c r="F308" s="155"/>
      <c r="G308" s="155"/>
      <c r="H308" s="155"/>
      <c r="I308" s="155"/>
      <c r="J308" s="155"/>
      <c r="K308" s="155"/>
      <c r="L308" s="155"/>
      <c r="M308" s="155"/>
      <c r="N308" s="38"/>
      <c r="O308" s="38"/>
    </row>
    <row r="309" spans="1:15" ht="15" hidden="1" customHeight="1" x14ac:dyDescent="0.25">
      <c r="A309" s="155"/>
      <c r="B309" s="155"/>
      <c r="C309" s="155"/>
      <c r="D309" s="155"/>
      <c r="E309" s="155"/>
      <c r="F309" s="155"/>
      <c r="G309" s="155"/>
      <c r="H309" s="155"/>
      <c r="I309" s="155"/>
      <c r="J309" s="155"/>
      <c r="K309" s="155"/>
      <c r="L309" s="155"/>
      <c r="M309" s="155"/>
      <c r="N309" s="38"/>
      <c r="O309" s="38"/>
    </row>
    <row r="310" spans="1:15" ht="15" hidden="1" customHeight="1" x14ac:dyDescent="0.25">
      <c r="A310" s="155"/>
      <c r="B310" s="155"/>
      <c r="C310" s="155"/>
      <c r="D310" s="155"/>
      <c r="E310" s="155"/>
      <c r="F310" s="155"/>
      <c r="G310" s="155"/>
      <c r="H310" s="155"/>
      <c r="I310" s="155"/>
      <c r="J310" s="155"/>
      <c r="K310" s="155"/>
      <c r="L310" s="155"/>
      <c r="M310" s="155"/>
      <c r="N310" s="38"/>
      <c r="O310" s="38"/>
    </row>
    <row r="311" spans="1:15" ht="15" hidden="1" customHeight="1" x14ac:dyDescent="0.25">
      <c r="A311" s="155"/>
      <c r="B311" s="155"/>
      <c r="C311" s="155"/>
      <c r="D311" s="155"/>
      <c r="E311" s="155"/>
      <c r="F311" s="155"/>
      <c r="G311" s="155"/>
      <c r="H311" s="155"/>
      <c r="I311" s="155"/>
      <c r="J311" s="155"/>
      <c r="K311" s="155"/>
      <c r="L311" s="155"/>
      <c r="M311" s="155"/>
      <c r="N311" s="38"/>
      <c r="O311" s="38"/>
    </row>
    <row r="312" spans="1:15" ht="15" hidden="1" customHeight="1" x14ac:dyDescent="0.25">
      <c r="A312" s="155"/>
      <c r="B312" s="155"/>
      <c r="C312" s="155"/>
      <c r="D312" s="155"/>
      <c r="E312" s="155"/>
      <c r="F312" s="155"/>
      <c r="G312" s="155"/>
      <c r="H312" s="155"/>
      <c r="I312" s="155"/>
      <c r="J312" s="155"/>
      <c r="K312" s="155"/>
      <c r="L312" s="155"/>
      <c r="M312" s="155"/>
      <c r="N312" s="38"/>
      <c r="O312" s="38"/>
    </row>
    <row r="313" spans="1:15" ht="15" hidden="1" customHeight="1" x14ac:dyDescent="0.25">
      <c r="A313" s="155"/>
      <c r="B313" s="155"/>
      <c r="C313" s="155"/>
      <c r="D313" s="155"/>
      <c r="E313" s="155"/>
      <c r="F313" s="155"/>
      <c r="G313" s="155"/>
      <c r="H313" s="155"/>
      <c r="I313" s="155"/>
      <c r="J313" s="155"/>
      <c r="K313" s="155"/>
      <c r="L313" s="155"/>
      <c r="M313" s="155"/>
      <c r="N313" s="38"/>
      <c r="O313" s="38"/>
    </row>
    <row r="314" spans="1:15" ht="15" hidden="1" customHeight="1" x14ac:dyDescent="0.25">
      <c r="A314" s="155"/>
      <c r="B314" s="155"/>
      <c r="C314" s="155"/>
      <c r="D314" s="155"/>
      <c r="E314" s="155"/>
      <c r="F314" s="155"/>
      <c r="G314" s="155"/>
      <c r="H314" s="155"/>
      <c r="I314" s="155"/>
      <c r="J314" s="155"/>
      <c r="K314" s="155"/>
      <c r="L314" s="155"/>
      <c r="M314" s="155"/>
      <c r="N314" s="38"/>
      <c r="O314" s="38"/>
    </row>
    <row r="315" spans="1:15" ht="15" hidden="1" customHeight="1" x14ac:dyDescent="0.25">
      <c r="A315" s="155"/>
      <c r="B315" s="155"/>
      <c r="C315" s="155"/>
      <c r="D315" s="155"/>
      <c r="E315" s="155"/>
      <c r="F315" s="155"/>
      <c r="G315" s="155"/>
      <c r="H315" s="155"/>
      <c r="I315" s="155"/>
      <c r="J315" s="155"/>
      <c r="K315" s="155"/>
      <c r="L315" s="155"/>
      <c r="M315" s="155"/>
      <c r="N315" s="38"/>
      <c r="O315" s="38"/>
    </row>
    <row r="316" spans="1:15" ht="15" hidden="1" customHeight="1" x14ac:dyDescent="0.25">
      <c r="A316" s="155"/>
      <c r="B316" s="155"/>
      <c r="C316" s="155"/>
      <c r="D316" s="155"/>
      <c r="E316" s="155"/>
      <c r="F316" s="155"/>
      <c r="G316" s="155"/>
      <c r="H316" s="155"/>
      <c r="I316" s="155"/>
      <c r="J316" s="155"/>
      <c r="K316" s="155"/>
      <c r="L316" s="155"/>
      <c r="M316" s="155"/>
      <c r="N316" s="38"/>
      <c r="O316" s="38"/>
    </row>
    <row r="317" spans="1:15" ht="15" hidden="1" customHeight="1" x14ac:dyDescent="0.25">
      <c r="A317" s="155"/>
      <c r="B317" s="155"/>
      <c r="C317" s="155"/>
      <c r="D317" s="155"/>
      <c r="E317" s="155"/>
      <c r="F317" s="155"/>
      <c r="G317" s="155"/>
      <c r="H317" s="155"/>
      <c r="I317" s="155"/>
      <c r="J317" s="155"/>
      <c r="K317" s="155"/>
      <c r="L317" s="155"/>
      <c r="M317" s="155"/>
      <c r="N317" s="38"/>
      <c r="O317" s="38"/>
    </row>
    <row r="318" spans="1:15" ht="15" hidden="1" customHeight="1" x14ac:dyDescent="0.25">
      <c r="A318" s="155"/>
      <c r="B318" s="155"/>
      <c r="C318" s="155"/>
      <c r="D318" s="155"/>
      <c r="E318" s="155"/>
      <c r="F318" s="155"/>
      <c r="G318" s="155"/>
      <c r="H318" s="155"/>
      <c r="I318" s="155"/>
      <c r="J318" s="155"/>
      <c r="K318" s="155"/>
      <c r="L318" s="155"/>
      <c r="M318" s="155"/>
      <c r="N318" s="38"/>
      <c r="O318" s="38"/>
    </row>
    <row r="319" spans="1:15" ht="15" hidden="1" customHeight="1" x14ac:dyDescent="0.25">
      <c r="A319" s="155"/>
      <c r="B319" s="155"/>
      <c r="C319" s="155"/>
      <c r="D319" s="155"/>
      <c r="E319" s="155"/>
      <c r="F319" s="155"/>
      <c r="G319" s="155"/>
      <c r="H319" s="155"/>
      <c r="I319" s="155"/>
      <c r="J319" s="155"/>
      <c r="K319" s="155"/>
      <c r="L319" s="155"/>
      <c r="M319" s="155"/>
      <c r="N319" s="38"/>
      <c r="O319" s="38"/>
    </row>
    <row r="320" spans="1:15" ht="15" hidden="1" customHeight="1" x14ac:dyDescent="0.25">
      <c r="A320" s="155"/>
      <c r="B320" s="155"/>
      <c r="C320" s="155"/>
      <c r="D320" s="155"/>
      <c r="E320" s="155"/>
      <c r="F320" s="155"/>
      <c r="G320" s="155"/>
      <c r="H320" s="155"/>
      <c r="I320" s="155"/>
      <c r="J320" s="155"/>
      <c r="K320" s="155"/>
      <c r="L320" s="155"/>
      <c r="M320" s="155"/>
      <c r="N320" s="38"/>
      <c r="O320" s="38"/>
    </row>
    <row r="321" spans="1:15" ht="15" hidden="1" customHeight="1" x14ac:dyDescent="0.25">
      <c r="A321" s="155"/>
      <c r="B321" s="155"/>
      <c r="C321" s="155"/>
      <c r="D321" s="155"/>
      <c r="E321" s="155"/>
      <c r="F321" s="155"/>
      <c r="G321" s="155"/>
      <c r="H321" s="155"/>
      <c r="I321" s="155"/>
      <c r="J321" s="155"/>
      <c r="K321" s="155"/>
      <c r="L321" s="155"/>
      <c r="M321" s="155"/>
      <c r="N321" s="38"/>
      <c r="O321" s="38"/>
    </row>
    <row r="322" spans="1:15" ht="15" hidden="1" customHeight="1" x14ac:dyDescent="0.25">
      <c r="A322" s="155"/>
      <c r="B322" s="155"/>
      <c r="C322" s="155"/>
      <c r="D322" s="155"/>
      <c r="E322" s="155"/>
      <c r="F322" s="155"/>
      <c r="G322" s="155"/>
      <c r="H322" s="155"/>
      <c r="I322" s="155"/>
      <c r="J322" s="155"/>
      <c r="K322" s="155"/>
      <c r="L322" s="155"/>
      <c r="M322" s="155"/>
      <c r="N322" s="38"/>
      <c r="O322" s="38"/>
    </row>
    <row r="323" spans="1:15" ht="15" hidden="1" customHeight="1" x14ac:dyDescent="0.25">
      <c r="A323" s="155"/>
      <c r="B323" s="155"/>
      <c r="C323" s="155"/>
      <c r="D323" s="155"/>
      <c r="E323" s="155"/>
      <c r="F323" s="155"/>
      <c r="G323" s="155"/>
      <c r="H323" s="155"/>
      <c r="I323" s="155"/>
      <c r="J323" s="155"/>
      <c r="K323" s="155"/>
      <c r="L323" s="155"/>
      <c r="M323" s="155"/>
      <c r="N323" s="38"/>
      <c r="O323" s="38"/>
    </row>
    <row r="324" spans="1:15" ht="15" hidden="1" customHeight="1" x14ac:dyDescent="0.25">
      <c r="A324" s="155"/>
      <c r="B324" s="155"/>
      <c r="C324" s="155"/>
      <c r="D324" s="155"/>
      <c r="E324" s="155"/>
      <c r="F324" s="155"/>
      <c r="G324" s="155"/>
      <c r="H324" s="155"/>
      <c r="I324" s="155"/>
      <c r="J324" s="155"/>
      <c r="K324" s="155"/>
      <c r="L324" s="155"/>
      <c r="M324" s="155"/>
      <c r="N324" s="38"/>
      <c r="O324" s="38"/>
    </row>
    <row r="325" spans="1:15" ht="15" hidden="1" customHeight="1" x14ac:dyDescent="0.25">
      <c r="A325" s="155"/>
      <c r="B325" s="155"/>
      <c r="C325" s="155"/>
      <c r="D325" s="155"/>
      <c r="E325" s="155"/>
      <c r="F325" s="155"/>
      <c r="G325" s="155"/>
      <c r="H325" s="155"/>
      <c r="I325" s="155"/>
      <c r="J325" s="155"/>
      <c r="K325" s="155"/>
      <c r="L325" s="155"/>
      <c r="M325" s="155"/>
      <c r="N325" s="38"/>
      <c r="O325" s="38"/>
    </row>
    <row r="326" spans="1:15" ht="15" hidden="1" customHeight="1" x14ac:dyDescent="0.25">
      <c r="A326" s="155"/>
      <c r="B326" s="155"/>
      <c r="C326" s="155"/>
      <c r="D326" s="155"/>
      <c r="E326" s="155"/>
      <c r="F326" s="155"/>
      <c r="G326" s="155"/>
      <c r="H326" s="155"/>
      <c r="I326" s="155"/>
      <c r="J326" s="155"/>
      <c r="K326" s="155"/>
      <c r="L326" s="155"/>
      <c r="M326" s="155"/>
      <c r="N326" s="38"/>
      <c r="O326" s="38"/>
    </row>
    <row r="327" spans="1:15" ht="15" hidden="1" customHeight="1" x14ac:dyDescent="0.25">
      <c r="A327" s="155"/>
      <c r="B327" s="155"/>
      <c r="C327" s="155"/>
      <c r="D327" s="155"/>
      <c r="E327" s="155"/>
      <c r="F327" s="155"/>
      <c r="G327" s="155"/>
      <c r="H327" s="155"/>
      <c r="I327" s="155"/>
      <c r="J327" s="155"/>
      <c r="K327" s="155"/>
      <c r="L327" s="155"/>
      <c r="M327" s="155"/>
      <c r="N327" s="38"/>
      <c r="O327" s="38"/>
    </row>
    <row r="328" spans="1:15" ht="15" hidden="1" customHeight="1" x14ac:dyDescent="0.25">
      <c r="A328" s="155"/>
      <c r="B328" s="155"/>
      <c r="C328" s="155"/>
      <c r="D328" s="155"/>
      <c r="E328" s="155"/>
      <c r="F328" s="155"/>
      <c r="G328" s="155"/>
      <c r="H328" s="155"/>
      <c r="I328" s="155"/>
      <c r="J328" s="155"/>
      <c r="K328" s="155"/>
      <c r="L328" s="155"/>
      <c r="M328" s="155"/>
      <c r="N328" s="38"/>
      <c r="O328" s="38"/>
    </row>
    <row r="329" spans="1:15" ht="15" hidden="1" customHeight="1" x14ac:dyDescent="0.25">
      <c r="A329" s="155"/>
      <c r="B329" s="155"/>
      <c r="C329" s="155"/>
      <c r="D329" s="155"/>
      <c r="E329" s="155"/>
      <c r="F329" s="155"/>
      <c r="G329" s="155"/>
      <c r="H329" s="155"/>
      <c r="I329" s="155"/>
      <c r="J329" s="155"/>
      <c r="K329" s="155"/>
      <c r="L329" s="155"/>
      <c r="M329" s="155"/>
      <c r="N329" s="38"/>
      <c r="O329" s="38"/>
    </row>
    <row r="330" spans="1:15" ht="15" hidden="1" customHeight="1" x14ac:dyDescent="0.25">
      <c r="A330" s="155"/>
      <c r="B330" s="155"/>
      <c r="C330" s="155"/>
      <c r="D330" s="155"/>
      <c r="E330" s="155"/>
      <c r="F330" s="155"/>
      <c r="G330" s="155"/>
      <c r="H330" s="155"/>
      <c r="I330" s="155"/>
      <c r="J330" s="155"/>
      <c r="K330" s="155"/>
      <c r="L330" s="155"/>
      <c r="M330" s="155"/>
      <c r="N330" s="38"/>
      <c r="O330" s="38"/>
    </row>
    <row r="331" spans="1:15" ht="15" hidden="1" customHeight="1" x14ac:dyDescent="0.25">
      <c r="A331" s="155"/>
      <c r="B331" s="155"/>
      <c r="C331" s="155"/>
      <c r="D331" s="155"/>
      <c r="E331" s="155"/>
      <c r="F331" s="155"/>
      <c r="G331" s="155"/>
      <c r="H331" s="155"/>
      <c r="I331" s="155"/>
      <c r="J331" s="155"/>
      <c r="K331" s="155"/>
      <c r="L331" s="155"/>
      <c r="M331" s="155"/>
      <c r="N331" s="38"/>
      <c r="O331" s="38"/>
    </row>
    <row r="332" spans="1:15" ht="15" hidden="1" customHeight="1" x14ac:dyDescent="0.25">
      <c r="A332" s="155"/>
      <c r="B332" s="155"/>
      <c r="C332" s="155"/>
      <c r="D332" s="155"/>
      <c r="E332" s="155"/>
      <c r="F332" s="155"/>
      <c r="G332" s="155"/>
      <c r="H332" s="155"/>
      <c r="I332" s="155"/>
      <c r="J332" s="155"/>
      <c r="K332" s="155"/>
      <c r="L332" s="155"/>
      <c r="M332" s="155"/>
      <c r="N332" s="38"/>
      <c r="O332" s="38"/>
    </row>
    <row r="333" spans="1:15" ht="15" hidden="1" customHeight="1" x14ac:dyDescent="0.25">
      <c r="A333" s="155"/>
      <c r="B333" s="155"/>
      <c r="C333" s="155"/>
      <c r="D333" s="155"/>
      <c r="E333" s="155"/>
      <c r="F333" s="155"/>
      <c r="G333" s="155"/>
      <c r="H333" s="155"/>
      <c r="I333" s="155"/>
      <c r="J333" s="155"/>
      <c r="K333" s="155"/>
      <c r="L333" s="155"/>
      <c r="M333" s="155"/>
      <c r="N333" s="38"/>
      <c r="O333" s="38"/>
    </row>
    <row r="334" spans="1:15" ht="15" hidden="1" customHeight="1" x14ac:dyDescent="0.25">
      <c r="A334" s="155"/>
      <c r="B334" s="155"/>
      <c r="C334" s="155"/>
      <c r="D334" s="155"/>
      <c r="E334" s="155"/>
      <c r="F334" s="155"/>
      <c r="G334" s="155"/>
      <c r="H334" s="155"/>
      <c r="I334" s="155"/>
      <c r="J334" s="155"/>
      <c r="K334" s="155"/>
      <c r="L334" s="155"/>
      <c r="M334" s="155"/>
      <c r="N334" s="38"/>
      <c r="O334" s="38"/>
    </row>
    <row r="335" spans="1:15" ht="15" hidden="1" customHeight="1" x14ac:dyDescent="0.25">
      <c r="A335" s="155"/>
      <c r="B335" s="155"/>
      <c r="C335" s="155"/>
      <c r="D335" s="155"/>
      <c r="E335" s="155"/>
      <c r="F335" s="155"/>
      <c r="G335" s="155"/>
      <c r="H335" s="155"/>
      <c r="I335" s="155"/>
      <c r="J335" s="155"/>
      <c r="K335" s="155"/>
      <c r="L335" s="155"/>
      <c r="M335" s="155"/>
      <c r="N335" s="38"/>
      <c r="O335" s="38"/>
    </row>
    <row r="336" spans="1:15" ht="15" hidden="1" customHeight="1" x14ac:dyDescent="0.25">
      <c r="A336" s="155"/>
      <c r="B336" s="155"/>
      <c r="C336" s="155"/>
      <c r="D336" s="155"/>
      <c r="E336" s="155"/>
      <c r="F336" s="155"/>
      <c r="G336" s="155"/>
      <c r="H336" s="155"/>
      <c r="I336" s="155"/>
      <c r="J336" s="155"/>
      <c r="K336" s="155"/>
      <c r="L336" s="155"/>
      <c r="M336" s="155"/>
      <c r="N336" s="38"/>
      <c r="O336" s="38"/>
    </row>
    <row r="337" spans="1:15" ht="15" hidden="1" customHeight="1" x14ac:dyDescent="0.25">
      <c r="A337" s="155"/>
      <c r="B337" s="155"/>
      <c r="C337" s="155"/>
      <c r="D337" s="155"/>
      <c r="E337" s="155"/>
      <c r="F337" s="155"/>
      <c r="G337" s="155"/>
      <c r="H337" s="155"/>
      <c r="I337" s="155"/>
      <c r="J337" s="155"/>
      <c r="K337" s="155"/>
      <c r="L337" s="155"/>
      <c r="M337" s="155"/>
      <c r="N337" s="38"/>
      <c r="O337" s="38"/>
    </row>
    <row r="338" spans="1:15" ht="15" hidden="1" customHeight="1" x14ac:dyDescent="0.25">
      <c r="A338" s="155"/>
      <c r="B338" s="155"/>
      <c r="C338" s="155"/>
      <c r="D338" s="155"/>
      <c r="E338" s="155"/>
      <c r="F338" s="155"/>
      <c r="G338" s="155"/>
      <c r="H338" s="155"/>
      <c r="I338" s="155"/>
      <c r="J338" s="155"/>
      <c r="K338" s="155"/>
      <c r="L338" s="155"/>
      <c r="M338" s="155"/>
      <c r="N338" s="38"/>
      <c r="O338" s="38"/>
    </row>
    <row r="339" spans="1:15" ht="15" hidden="1" customHeight="1" x14ac:dyDescent="0.25">
      <c r="A339" s="155"/>
      <c r="B339" s="155"/>
      <c r="C339" s="155"/>
      <c r="D339" s="155"/>
      <c r="E339" s="155"/>
      <c r="F339" s="155"/>
      <c r="G339" s="155"/>
      <c r="H339" s="155"/>
      <c r="I339" s="155"/>
      <c r="J339" s="155"/>
      <c r="K339" s="155"/>
      <c r="L339" s="155"/>
      <c r="M339" s="155"/>
      <c r="N339" s="38"/>
      <c r="O339" s="38"/>
    </row>
    <row r="340" spans="1:15" ht="15" hidden="1" customHeight="1" x14ac:dyDescent="0.25">
      <c r="A340" s="155"/>
      <c r="B340" s="155"/>
      <c r="C340" s="155"/>
      <c r="D340" s="155"/>
      <c r="E340" s="155"/>
      <c r="F340" s="155"/>
      <c r="G340" s="155"/>
      <c r="H340" s="155"/>
      <c r="I340" s="155"/>
      <c r="J340" s="155"/>
      <c r="K340" s="155"/>
      <c r="L340" s="155"/>
      <c r="M340" s="155"/>
      <c r="N340" s="38"/>
      <c r="O340" s="38"/>
    </row>
    <row r="341" spans="1:15" ht="15" hidden="1" customHeight="1" x14ac:dyDescent="0.25">
      <c r="A341" s="155"/>
      <c r="B341" s="155"/>
      <c r="C341" s="155"/>
      <c r="D341" s="155"/>
      <c r="E341" s="155"/>
      <c r="F341" s="155"/>
      <c r="G341" s="155"/>
      <c r="H341" s="155"/>
      <c r="I341" s="155"/>
      <c r="J341" s="155"/>
      <c r="K341" s="155"/>
      <c r="L341" s="155"/>
      <c r="M341" s="155"/>
      <c r="N341" s="38"/>
      <c r="O341" s="38"/>
    </row>
    <row r="342" spans="1:15" ht="15" hidden="1" customHeight="1" x14ac:dyDescent="0.25">
      <c r="A342" s="155"/>
      <c r="B342" s="155"/>
      <c r="C342" s="155"/>
      <c r="D342" s="155"/>
      <c r="E342" s="155"/>
      <c r="F342" s="155"/>
      <c r="G342" s="155"/>
      <c r="H342" s="155"/>
      <c r="I342" s="155"/>
      <c r="J342" s="155"/>
      <c r="K342" s="155"/>
      <c r="L342" s="155"/>
      <c r="M342" s="155"/>
      <c r="N342" s="38"/>
      <c r="O342" s="38"/>
    </row>
    <row r="343" spans="1:15" ht="15" hidden="1" customHeight="1" x14ac:dyDescent="0.25">
      <c r="A343" s="155"/>
      <c r="B343" s="155"/>
      <c r="C343" s="155"/>
      <c r="D343" s="155"/>
      <c r="E343" s="155"/>
      <c r="F343" s="155"/>
      <c r="G343" s="155"/>
      <c r="H343" s="155"/>
      <c r="I343" s="155"/>
      <c r="J343" s="155"/>
      <c r="K343" s="155"/>
      <c r="L343" s="155"/>
      <c r="M343" s="155"/>
      <c r="N343" s="38"/>
      <c r="O343" s="38"/>
    </row>
    <row r="344" spans="1:15" ht="15" hidden="1" customHeight="1" x14ac:dyDescent="0.25">
      <c r="A344" s="155"/>
      <c r="B344" s="155"/>
      <c r="C344" s="155"/>
      <c r="D344" s="155"/>
      <c r="E344" s="155"/>
      <c r="F344" s="155"/>
      <c r="G344" s="155"/>
      <c r="H344" s="155"/>
      <c r="I344" s="155"/>
      <c r="J344" s="155"/>
      <c r="K344" s="155"/>
      <c r="L344" s="155"/>
      <c r="M344" s="155"/>
      <c r="N344" s="38"/>
      <c r="O344" s="38"/>
    </row>
    <row r="345" spans="1:15" ht="15" hidden="1" customHeight="1" x14ac:dyDescent="0.25">
      <c r="A345" s="155"/>
      <c r="B345" s="155"/>
      <c r="C345" s="155"/>
      <c r="D345" s="155"/>
      <c r="E345" s="155"/>
      <c r="F345" s="155"/>
      <c r="G345" s="155"/>
      <c r="H345" s="155"/>
      <c r="I345" s="155"/>
      <c r="J345" s="155"/>
      <c r="K345" s="155"/>
      <c r="L345" s="155"/>
      <c r="M345" s="155"/>
      <c r="N345" s="38"/>
      <c r="O345" s="38"/>
    </row>
    <row r="346" spans="1:15" ht="15" hidden="1" customHeight="1" x14ac:dyDescent="0.25">
      <c r="A346" s="155"/>
      <c r="B346" s="155"/>
      <c r="C346" s="155"/>
      <c r="D346" s="155"/>
      <c r="E346" s="155"/>
      <c r="F346" s="155"/>
      <c r="G346" s="155"/>
      <c r="H346" s="155"/>
      <c r="I346" s="155"/>
      <c r="J346" s="155"/>
      <c r="K346" s="155"/>
      <c r="L346" s="155"/>
      <c r="M346" s="155"/>
      <c r="N346" s="38"/>
      <c r="O346" s="38"/>
    </row>
    <row r="347" spans="1:15" ht="15" hidden="1" customHeight="1" x14ac:dyDescent="0.25">
      <c r="A347" s="155"/>
      <c r="B347" s="155"/>
      <c r="C347" s="155"/>
      <c r="D347" s="155"/>
      <c r="E347" s="155"/>
      <c r="F347" s="155"/>
      <c r="G347" s="155"/>
      <c r="H347" s="155"/>
      <c r="I347" s="155"/>
      <c r="J347" s="155"/>
      <c r="K347" s="155"/>
      <c r="L347" s="155"/>
      <c r="M347" s="155"/>
      <c r="N347" s="38"/>
      <c r="O347" s="38"/>
    </row>
    <row r="348" spans="1:15" ht="15" hidden="1" customHeight="1" x14ac:dyDescent="0.25">
      <c r="A348" s="155"/>
      <c r="B348" s="155"/>
      <c r="C348" s="155"/>
      <c r="D348" s="155"/>
      <c r="E348" s="155"/>
      <c r="F348" s="155"/>
      <c r="G348" s="155"/>
      <c r="H348" s="155"/>
      <c r="I348" s="155"/>
      <c r="J348" s="155"/>
      <c r="K348" s="155"/>
      <c r="L348" s="155"/>
      <c r="M348" s="155"/>
      <c r="N348" s="38"/>
      <c r="O348" s="38"/>
    </row>
    <row r="349" spans="1:15" ht="15" hidden="1" customHeight="1" x14ac:dyDescent="0.25">
      <c r="A349" s="155"/>
      <c r="B349" s="155"/>
      <c r="C349" s="155"/>
      <c r="D349" s="155"/>
      <c r="E349" s="155"/>
      <c r="F349" s="155"/>
      <c r="G349" s="155"/>
      <c r="H349" s="155"/>
      <c r="I349" s="155"/>
      <c r="J349" s="155"/>
      <c r="K349" s="155"/>
      <c r="L349" s="155"/>
      <c r="M349" s="155"/>
      <c r="N349" s="38"/>
      <c r="O349" s="38"/>
    </row>
    <row r="350" spans="1:15" ht="15" hidden="1" customHeight="1" x14ac:dyDescent="0.25">
      <c r="A350" s="155"/>
      <c r="B350" s="155"/>
      <c r="C350" s="155"/>
      <c r="D350" s="155"/>
      <c r="E350" s="155"/>
      <c r="F350" s="155"/>
      <c r="G350" s="155"/>
      <c r="H350" s="155"/>
      <c r="I350" s="155"/>
      <c r="J350" s="155"/>
      <c r="K350" s="155"/>
      <c r="L350" s="155"/>
      <c r="M350" s="155"/>
      <c r="N350" s="38"/>
      <c r="O350" s="38"/>
    </row>
    <row r="351" spans="1:15" ht="15" hidden="1" customHeight="1" x14ac:dyDescent="0.25">
      <c r="A351" s="155"/>
      <c r="B351" s="155"/>
      <c r="C351" s="155"/>
      <c r="D351" s="155"/>
      <c r="E351" s="155"/>
      <c r="F351" s="155"/>
      <c r="G351" s="155"/>
      <c r="H351" s="155"/>
      <c r="I351" s="155"/>
      <c r="J351" s="155"/>
      <c r="K351" s="155"/>
      <c r="L351" s="155"/>
      <c r="M351" s="155"/>
      <c r="N351" s="38"/>
      <c r="O351" s="38"/>
    </row>
    <row r="352" spans="1:15" ht="15" hidden="1" customHeight="1" x14ac:dyDescent="0.25">
      <c r="A352" s="155"/>
      <c r="B352" s="155"/>
      <c r="C352" s="155"/>
      <c r="D352" s="155"/>
      <c r="E352" s="155"/>
      <c r="F352" s="155"/>
      <c r="G352" s="155"/>
      <c r="H352" s="155"/>
      <c r="I352" s="155"/>
      <c r="J352" s="155"/>
      <c r="K352" s="155"/>
      <c r="L352" s="155"/>
      <c r="M352" s="155"/>
      <c r="N352" s="38"/>
      <c r="O352" s="38"/>
    </row>
    <row r="353" spans="1:15" ht="15" hidden="1" customHeight="1" x14ac:dyDescent="0.25">
      <c r="A353" s="155"/>
      <c r="B353" s="155"/>
      <c r="C353" s="155"/>
      <c r="D353" s="155"/>
      <c r="E353" s="155"/>
      <c r="F353" s="155"/>
      <c r="G353" s="155"/>
      <c r="H353" s="155"/>
      <c r="I353" s="155"/>
      <c r="J353" s="155"/>
      <c r="K353" s="155"/>
      <c r="L353" s="155"/>
      <c r="M353" s="155"/>
      <c r="N353" s="38"/>
      <c r="O353" s="38"/>
    </row>
    <row r="354" spans="1:15" ht="15" hidden="1" customHeight="1" x14ac:dyDescent="0.25">
      <c r="A354" s="155"/>
      <c r="B354" s="155"/>
      <c r="C354" s="155"/>
      <c r="D354" s="155"/>
      <c r="E354" s="155"/>
      <c r="F354" s="155"/>
      <c r="G354" s="155"/>
      <c r="H354" s="155"/>
      <c r="I354" s="155"/>
      <c r="J354" s="155"/>
      <c r="K354" s="155"/>
      <c r="L354" s="155"/>
      <c r="M354" s="155"/>
      <c r="N354" s="38"/>
      <c r="O354" s="38"/>
    </row>
    <row r="355" spans="1:15" ht="15" hidden="1" customHeight="1" x14ac:dyDescent="0.25">
      <c r="A355" s="155"/>
      <c r="B355" s="155"/>
      <c r="C355" s="155"/>
      <c r="D355" s="155"/>
      <c r="E355" s="155"/>
      <c r="F355" s="155"/>
      <c r="G355" s="155"/>
      <c r="H355" s="155"/>
      <c r="I355" s="155"/>
      <c r="J355" s="155"/>
      <c r="K355" s="155"/>
      <c r="L355" s="155"/>
      <c r="M355" s="155"/>
      <c r="N355" s="38"/>
      <c r="O355" s="38"/>
    </row>
    <row r="356" spans="1:15" ht="15" hidden="1" customHeight="1" x14ac:dyDescent="0.25">
      <c r="A356" s="155"/>
      <c r="B356" s="155"/>
      <c r="C356" s="155"/>
      <c r="D356" s="155"/>
      <c r="E356" s="155"/>
      <c r="F356" s="155"/>
      <c r="G356" s="155"/>
      <c r="H356" s="155"/>
      <c r="I356" s="155"/>
      <c r="J356" s="155"/>
      <c r="K356" s="155"/>
      <c r="L356" s="155"/>
      <c r="M356" s="155"/>
      <c r="N356" s="38"/>
      <c r="O356" s="38"/>
    </row>
    <row r="357" spans="1:15" ht="15" hidden="1" customHeight="1" x14ac:dyDescent="0.25">
      <c r="A357" s="155"/>
      <c r="B357" s="155"/>
      <c r="C357" s="155"/>
      <c r="D357" s="155"/>
      <c r="E357" s="155"/>
      <c r="F357" s="155"/>
      <c r="G357" s="155"/>
      <c r="H357" s="155"/>
      <c r="I357" s="155"/>
      <c r="J357" s="155"/>
      <c r="K357" s="155"/>
      <c r="L357" s="155"/>
      <c r="M357" s="155"/>
      <c r="N357" s="38"/>
      <c r="O357" s="38"/>
    </row>
    <row r="358" spans="1:15" ht="15" hidden="1" customHeight="1" x14ac:dyDescent="0.25">
      <c r="A358" s="155"/>
      <c r="B358" s="155"/>
      <c r="C358" s="155"/>
      <c r="D358" s="155"/>
      <c r="E358" s="155"/>
      <c r="F358" s="155"/>
      <c r="G358" s="155"/>
      <c r="H358" s="155"/>
      <c r="I358" s="155"/>
      <c r="J358" s="155"/>
      <c r="K358" s="155"/>
      <c r="L358" s="155"/>
      <c r="M358" s="155"/>
      <c r="N358" s="38"/>
      <c r="O358" s="38"/>
    </row>
    <row r="359" spans="1:15" ht="15" hidden="1" customHeight="1" x14ac:dyDescent="0.25">
      <c r="A359" s="155"/>
      <c r="B359" s="155"/>
      <c r="C359" s="155"/>
      <c r="D359" s="155"/>
      <c r="E359" s="155"/>
      <c r="F359" s="155"/>
      <c r="G359" s="155"/>
      <c r="H359" s="155"/>
      <c r="I359" s="155"/>
      <c r="J359" s="155"/>
      <c r="K359" s="155"/>
      <c r="L359" s="155"/>
      <c r="M359" s="155"/>
      <c r="N359" s="38"/>
      <c r="O359" s="38"/>
    </row>
    <row r="360" spans="1:15" ht="15" hidden="1" customHeight="1" x14ac:dyDescent="0.25">
      <c r="A360" s="155"/>
      <c r="B360" s="155"/>
      <c r="C360" s="155"/>
      <c r="D360" s="155"/>
      <c r="E360" s="155"/>
      <c r="F360" s="155"/>
      <c r="G360" s="155"/>
      <c r="H360" s="155"/>
      <c r="I360" s="155"/>
      <c r="J360" s="155"/>
      <c r="K360" s="155"/>
      <c r="L360" s="155"/>
      <c r="M360" s="155"/>
      <c r="N360" s="38"/>
      <c r="O360" s="38"/>
    </row>
    <row r="361" spans="1:15" ht="15" hidden="1" customHeight="1" x14ac:dyDescent="0.25">
      <c r="A361" s="155"/>
      <c r="B361" s="155"/>
      <c r="C361" s="155"/>
      <c r="D361" s="155"/>
      <c r="E361" s="155"/>
      <c r="F361" s="155"/>
      <c r="G361" s="155"/>
      <c r="H361" s="155"/>
      <c r="I361" s="155"/>
      <c r="J361" s="155"/>
      <c r="K361" s="155"/>
      <c r="L361" s="155"/>
      <c r="M361" s="155"/>
      <c r="N361" s="38"/>
      <c r="O361" s="38"/>
    </row>
    <row r="362" spans="1:15" ht="15" hidden="1" customHeight="1" x14ac:dyDescent="0.25">
      <c r="A362" s="155"/>
      <c r="B362" s="155"/>
      <c r="C362" s="155"/>
      <c r="D362" s="155"/>
      <c r="E362" s="155"/>
      <c r="F362" s="155"/>
      <c r="G362" s="155"/>
      <c r="H362" s="155"/>
      <c r="I362" s="155"/>
      <c r="J362" s="155"/>
      <c r="K362" s="155"/>
      <c r="L362" s="155"/>
      <c r="M362" s="155"/>
      <c r="N362" s="38"/>
      <c r="O362" s="38"/>
    </row>
    <row r="363" spans="1:15" ht="15" hidden="1" customHeight="1" x14ac:dyDescent="0.25">
      <c r="A363" s="155"/>
      <c r="B363" s="155"/>
      <c r="C363" s="155"/>
      <c r="D363" s="155"/>
      <c r="E363" s="155"/>
      <c r="F363" s="155"/>
      <c r="G363" s="155"/>
      <c r="H363" s="155"/>
      <c r="I363" s="155"/>
      <c r="J363" s="155"/>
      <c r="K363" s="155"/>
      <c r="L363" s="155"/>
      <c r="M363" s="155"/>
      <c r="N363" s="38"/>
      <c r="O363" s="38"/>
    </row>
    <row r="364" spans="1:15" ht="15" hidden="1" customHeight="1" x14ac:dyDescent="0.25">
      <c r="A364" s="155"/>
      <c r="B364" s="155"/>
      <c r="C364" s="155"/>
      <c r="D364" s="155"/>
      <c r="E364" s="155"/>
      <c r="F364" s="155"/>
      <c r="G364" s="155"/>
      <c r="H364" s="155"/>
      <c r="I364" s="155"/>
      <c r="J364" s="155"/>
      <c r="K364" s="155"/>
      <c r="L364" s="155"/>
      <c r="M364" s="155"/>
      <c r="N364" s="38"/>
      <c r="O364" s="38"/>
    </row>
    <row r="365" spans="1:15" ht="15" hidden="1" customHeight="1" x14ac:dyDescent="0.25">
      <c r="A365" s="155"/>
      <c r="B365" s="155"/>
      <c r="C365" s="155"/>
      <c r="D365" s="155"/>
      <c r="E365" s="155"/>
      <c r="F365" s="155"/>
      <c r="G365" s="155"/>
      <c r="H365" s="155"/>
      <c r="I365" s="155"/>
      <c r="J365" s="155"/>
      <c r="K365" s="155"/>
      <c r="L365" s="155"/>
      <c r="M365" s="155"/>
      <c r="N365" s="38"/>
      <c r="O365" s="38"/>
    </row>
    <row r="366" spans="1:15" ht="15" hidden="1" customHeight="1" x14ac:dyDescent="0.25">
      <c r="A366" s="155"/>
      <c r="B366" s="155"/>
      <c r="C366" s="155"/>
      <c r="D366" s="155"/>
      <c r="E366" s="155"/>
      <c r="F366" s="155"/>
      <c r="G366" s="155"/>
      <c r="H366" s="155"/>
      <c r="I366" s="155"/>
      <c r="J366" s="155"/>
      <c r="K366" s="155"/>
      <c r="L366" s="155"/>
      <c r="M366" s="155"/>
      <c r="N366" s="38"/>
      <c r="O366" s="38"/>
    </row>
    <row r="367" spans="1:15" ht="15" hidden="1" customHeight="1" x14ac:dyDescent="0.25">
      <c r="A367" s="155"/>
      <c r="B367" s="155"/>
      <c r="C367" s="155"/>
      <c r="D367" s="155"/>
      <c r="E367" s="155"/>
      <c r="F367" s="155"/>
      <c r="G367" s="155"/>
      <c r="H367" s="155"/>
      <c r="I367" s="155"/>
      <c r="J367" s="155"/>
      <c r="K367" s="155"/>
      <c r="L367" s="155"/>
      <c r="M367" s="155"/>
      <c r="N367" s="38"/>
      <c r="O367" s="38"/>
    </row>
    <row r="368" spans="1:15" ht="15" hidden="1" customHeight="1" x14ac:dyDescent="0.25">
      <c r="A368" s="155"/>
      <c r="B368" s="155"/>
      <c r="C368" s="155"/>
      <c r="D368" s="155"/>
      <c r="E368" s="155"/>
      <c r="F368" s="155"/>
      <c r="G368" s="155"/>
      <c r="H368" s="155"/>
      <c r="I368" s="155"/>
      <c r="J368" s="155"/>
      <c r="K368" s="155"/>
      <c r="L368" s="155"/>
      <c r="M368" s="155"/>
      <c r="N368" s="38"/>
      <c r="O368" s="38"/>
    </row>
    <row r="369" spans="1:15" ht="15" hidden="1" customHeight="1" x14ac:dyDescent="0.25">
      <c r="A369" s="155"/>
      <c r="B369" s="155"/>
      <c r="C369" s="155"/>
      <c r="D369" s="155"/>
      <c r="E369" s="155"/>
      <c r="F369" s="155"/>
      <c r="G369" s="155"/>
      <c r="H369" s="155"/>
      <c r="I369" s="155"/>
      <c r="J369" s="155"/>
      <c r="K369" s="155"/>
      <c r="L369" s="155"/>
      <c r="M369" s="155"/>
      <c r="N369" s="38"/>
      <c r="O369" s="38"/>
    </row>
    <row r="370" spans="1:15" ht="15" hidden="1" customHeight="1" x14ac:dyDescent="0.25">
      <c r="A370" s="155"/>
      <c r="B370" s="155"/>
      <c r="C370" s="155"/>
      <c r="D370" s="155"/>
      <c r="E370" s="155"/>
      <c r="F370" s="155"/>
      <c r="G370" s="155"/>
      <c r="H370" s="155"/>
      <c r="I370" s="155"/>
      <c r="J370" s="155"/>
      <c r="K370" s="155"/>
      <c r="L370" s="155"/>
      <c r="M370" s="155"/>
      <c r="N370" s="38"/>
      <c r="O370" s="38"/>
    </row>
    <row r="371" spans="1:15" ht="15" hidden="1" customHeight="1" x14ac:dyDescent="0.25">
      <c r="A371" s="155"/>
      <c r="B371" s="155"/>
      <c r="C371" s="155"/>
      <c r="D371" s="155"/>
      <c r="E371" s="155"/>
      <c r="F371" s="155"/>
      <c r="G371" s="155"/>
      <c r="H371" s="155"/>
      <c r="I371" s="155"/>
      <c r="J371" s="155"/>
      <c r="K371" s="155"/>
      <c r="L371" s="155"/>
      <c r="M371" s="155"/>
      <c r="N371" s="38"/>
      <c r="O371" s="38"/>
    </row>
    <row r="372" spans="1:15" ht="15" hidden="1" customHeight="1" x14ac:dyDescent="0.25">
      <c r="A372" s="155"/>
      <c r="B372" s="155"/>
      <c r="C372" s="155"/>
      <c r="D372" s="155"/>
      <c r="E372" s="155"/>
      <c r="F372" s="155"/>
      <c r="G372" s="155"/>
      <c r="H372" s="155"/>
      <c r="I372" s="155"/>
      <c r="J372" s="155"/>
      <c r="K372" s="155"/>
      <c r="L372" s="155"/>
      <c r="M372" s="155"/>
      <c r="N372" s="38"/>
      <c r="O372" s="38"/>
    </row>
    <row r="373" spans="1:15" ht="15" hidden="1" customHeight="1" x14ac:dyDescent="0.25">
      <c r="A373" s="155"/>
      <c r="B373" s="155"/>
      <c r="C373" s="155"/>
      <c r="D373" s="155"/>
      <c r="E373" s="155"/>
      <c r="F373" s="155"/>
      <c r="G373" s="155"/>
      <c r="H373" s="155"/>
      <c r="I373" s="155"/>
      <c r="J373" s="155"/>
      <c r="K373" s="155"/>
      <c r="L373" s="155"/>
      <c r="M373" s="155"/>
      <c r="N373" s="38"/>
      <c r="O373" s="38"/>
    </row>
    <row r="374" spans="1:15" ht="15" hidden="1" customHeight="1" x14ac:dyDescent="0.25">
      <c r="A374" s="155"/>
      <c r="B374" s="155"/>
      <c r="C374" s="155"/>
      <c r="D374" s="155"/>
      <c r="E374" s="155"/>
      <c r="F374" s="155"/>
      <c r="G374" s="155"/>
      <c r="H374" s="155"/>
      <c r="I374" s="155"/>
      <c r="J374" s="155"/>
      <c r="K374" s="155"/>
      <c r="L374" s="155"/>
      <c r="M374" s="155"/>
      <c r="N374" s="38"/>
      <c r="O374" s="38"/>
    </row>
    <row r="375" spans="1:15" ht="15" hidden="1" customHeight="1" x14ac:dyDescent="0.25">
      <c r="A375" s="155"/>
      <c r="B375" s="155"/>
      <c r="C375" s="155"/>
      <c r="D375" s="155"/>
      <c r="E375" s="155"/>
      <c r="F375" s="155"/>
      <c r="G375" s="155"/>
      <c r="H375" s="155"/>
      <c r="I375" s="155"/>
      <c r="J375" s="155"/>
      <c r="K375" s="155"/>
      <c r="L375" s="155"/>
      <c r="M375" s="155"/>
      <c r="N375" s="38"/>
      <c r="O375" s="38"/>
    </row>
    <row r="376" spans="1:15" ht="15" hidden="1" customHeight="1" x14ac:dyDescent="0.25">
      <c r="A376" s="155"/>
      <c r="B376" s="155"/>
      <c r="C376" s="155"/>
      <c r="D376" s="155"/>
      <c r="E376" s="155"/>
      <c r="F376" s="155"/>
      <c r="G376" s="155"/>
      <c r="H376" s="155"/>
      <c r="I376" s="155"/>
      <c r="J376" s="155"/>
      <c r="K376" s="155"/>
      <c r="L376" s="155"/>
      <c r="M376" s="155"/>
      <c r="N376" s="38"/>
      <c r="O376" s="38"/>
    </row>
    <row r="377" spans="1:15" ht="15" hidden="1" customHeight="1" x14ac:dyDescent="0.25">
      <c r="A377" s="155"/>
      <c r="B377" s="155"/>
      <c r="C377" s="155"/>
      <c r="D377" s="155"/>
      <c r="E377" s="155"/>
      <c r="F377" s="155"/>
      <c r="G377" s="155"/>
      <c r="H377" s="155"/>
      <c r="I377" s="155"/>
      <c r="J377" s="155"/>
      <c r="K377" s="155"/>
      <c r="L377" s="155"/>
      <c r="M377" s="155"/>
      <c r="N377" s="38"/>
      <c r="O377" s="38"/>
    </row>
    <row r="378" spans="1:15" ht="15" hidden="1" customHeight="1" x14ac:dyDescent="0.25">
      <c r="A378" s="155"/>
      <c r="B378" s="155"/>
      <c r="C378" s="155"/>
      <c r="D378" s="155"/>
      <c r="E378" s="155"/>
      <c r="F378" s="155"/>
      <c r="G378" s="155"/>
      <c r="H378" s="155"/>
      <c r="I378" s="155"/>
      <c r="J378" s="155"/>
      <c r="K378" s="155"/>
      <c r="L378" s="155"/>
      <c r="M378" s="155"/>
      <c r="N378" s="38"/>
      <c r="O378" s="38"/>
    </row>
    <row r="379" spans="1:15" ht="15" hidden="1" customHeight="1" x14ac:dyDescent="0.25">
      <c r="A379" s="155"/>
      <c r="B379" s="155"/>
      <c r="C379" s="155"/>
      <c r="D379" s="155"/>
      <c r="E379" s="155"/>
      <c r="F379" s="155"/>
      <c r="G379" s="155"/>
      <c r="H379" s="155"/>
      <c r="I379" s="155"/>
      <c r="J379" s="155"/>
      <c r="K379" s="155"/>
      <c r="L379" s="155"/>
      <c r="M379" s="155"/>
      <c r="N379" s="38"/>
      <c r="O379" s="38"/>
    </row>
    <row r="380" spans="1:15" ht="15" hidden="1" customHeight="1" x14ac:dyDescent="0.25">
      <c r="A380" s="155"/>
      <c r="B380" s="155"/>
      <c r="C380" s="155"/>
      <c r="D380" s="155"/>
      <c r="E380" s="155"/>
      <c r="F380" s="155"/>
      <c r="G380" s="155"/>
      <c r="H380" s="155"/>
      <c r="I380" s="155"/>
      <c r="J380" s="155"/>
      <c r="K380" s="155"/>
      <c r="L380" s="155"/>
      <c r="M380" s="155"/>
      <c r="N380" s="38"/>
      <c r="O380" s="38"/>
    </row>
    <row r="381" spans="1:15" ht="15" hidden="1" customHeight="1" x14ac:dyDescent="0.25">
      <c r="A381" s="155"/>
      <c r="B381" s="155"/>
      <c r="C381" s="155"/>
      <c r="D381" s="155"/>
      <c r="E381" s="155"/>
      <c r="F381" s="155"/>
      <c r="G381" s="155"/>
      <c r="H381" s="155"/>
      <c r="I381" s="155"/>
      <c r="J381" s="155"/>
      <c r="K381" s="155"/>
      <c r="L381" s="155"/>
      <c r="M381" s="155"/>
      <c r="N381" s="38"/>
      <c r="O381" s="38"/>
    </row>
    <row r="382" spans="1:15" ht="15" hidden="1" customHeight="1" x14ac:dyDescent="0.25">
      <c r="A382" s="155"/>
      <c r="B382" s="155"/>
      <c r="C382" s="155"/>
      <c r="D382" s="155"/>
      <c r="E382" s="155"/>
      <c r="F382" s="155"/>
      <c r="G382" s="155"/>
      <c r="H382" s="155"/>
      <c r="I382" s="155"/>
      <c r="J382" s="155"/>
      <c r="K382" s="155"/>
      <c r="L382" s="155"/>
      <c r="M382" s="155"/>
      <c r="N382" s="38"/>
      <c r="O382" s="38"/>
    </row>
    <row r="383" spans="1:15" ht="15" hidden="1" customHeight="1" x14ac:dyDescent="0.25">
      <c r="A383" s="155"/>
      <c r="B383" s="155"/>
      <c r="C383" s="155"/>
      <c r="D383" s="155"/>
      <c r="E383" s="155"/>
      <c r="F383" s="155"/>
      <c r="G383" s="155"/>
      <c r="H383" s="155"/>
      <c r="I383" s="155"/>
      <c r="J383" s="155"/>
      <c r="K383" s="155"/>
      <c r="L383" s="155"/>
      <c r="M383" s="155"/>
      <c r="N383" s="38"/>
      <c r="O383" s="38"/>
    </row>
    <row r="384" spans="1:15" ht="15" hidden="1" customHeight="1" x14ac:dyDescent="0.25">
      <c r="A384" s="155"/>
      <c r="B384" s="155"/>
      <c r="C384" s="155"/>
      <c r="D384" s="155"/>
      <c r="E384" s="155"/>
      <c r="F384" s="155"/>
      <c r="G384" s="155"/>
      <c r="H384" s="155"/>
      <c r="I384" s="155"/>
      <c r="J384" s="155"/>
      <c r="K384" s="155"/>
      <c r="L384" s="155"/>
      <c r="M384" s="155"/>
      <c r="N384" s="38"/>
      <c r="O384" s="38"/>
    </row>
    <row r="385" spans="1:15" ht="15" hidden="1" customHeight="1" x14ac:dyDescent="0.25">
      <c r="A385" s="155"/>
      <c r="B385" s="155"/>
      <c r="C385" s="155"/>
      <c r="D385" s="155"/>
      <c r="E385" s="155"/>
      <c r="F385" s="155"/>
      <c r="G385" s="155"/>
      <c r="H385" s="155"/>
      <c r="I385" s="155"/>
      <c r="J385" s="155"/>
      <c r="K385" s="155"/>
      <c r="L385" s="155"/>
      <c r="M385" s="155"/>
      <c r="N385" s="38"/>
      <c r="O385" s="38"/>
    </row>
    <row r="386" spans="1:15" ht="15" hidden="1" customHeight="1" x14ac:dyDescent="0.25">
      <c r="A386" s="155"/>
      <c r="B386" s="155"/>
      <c r="C386" s="155"/>
      <c r="D386" s="155"/>
      <c r="E386" s="155"/>
      <c r="F386" s="155"/>
      <c r="G386" s="155"/>
      <c r="H386" s="155"/>
      <c r="I386" s="155"/>
      <c r="J386" s="155"/>
      <c r="K386" s="155"/>
      <c r="L386" s="155"/>
      <c r="M386" s="155"/>
      <c r="N386" s="38"/>
      <c r="O386" s="38"/>
    </row>
    <row r="387" spans="1:15" ht="15" hidden="1" customHeight="1" x14ac:dyDescent="0.25">
      <c r="A387" s="155"/>
      <c r="B387" s="155"/>
      <c r="C387" s="155"/>
      <c r="D387" s="155"/>
      <c r="E387" s="155"/>
      <c r="F387" s="155"/>
      <c r="G387" s="155"/>
      <c r="H387" s="155"/>
      <c r="I387" s="155"/>
      <c r="J387" s="155"/>
      <c r="K387" s="155"/>
      <c r="L387" s="155"/>
      <c r="M387" s="155"/>
      <c r="N387" s="38"/>
      <c r="O387" s="38"/>
    </row>
    <row r="388" spans="1:15" ht="15" hidden="1" customHeight="1" x14ac:dyDescent="0.25">
      <c r="A388" s="155"/>
      <c r="B388" s="155"/>
      <c r="C388" s="155"/>
      <c r="D388" s="155"/>
      <c r="E388" s="155"/>
      <c r="F388" s="155"/>
      <c r="G388" s="155"/>
      <c r="H388" s="155"/>
      <c r="I388" s="155"/>
      <c r="J388" s="155"/>
      <c r="K388" s="155"/>
      <c r="L388" s="155"/>
      <c r="M388" s="155"/>
      <c r="N388" s="38"/>
      <c r="O388" s="38"/>
    </row>
    <row r="389" spans="1:15" ht="15" hidden="1" customHeight="1" x14ac:dyDescent="0.25">
      <c r="A389" s="155"/>
      <c r="B389" s="155"/>
      <c r="C389" s="155"/>
      <c r="D389" s="155"/>
      <c r="E389" s="155"/>
      <c r="F389" s="155"/>
      <c r="G389" s="155"/>
      <c r="H389" s="155"/>
      <c r="I389" s="155"/>
      <c r="J389" s="155"/>
      <c r="K389" s="155"/>
      <c r="L389" s="155"/>
      <c r="M389" s="155"/>
      <c r="N389" s="38"/>
      <c r="O389" s="38"/>
    </row>
    <row r="390" spans="1:15" ht="15" hidden="1" customHeight="1" x14ac:dyDescent="0.25">
      <c r="A390" s="155"/>
      <c r="B390" s="155"/>
      <c r="C390" s="155"/>
      <c r="D390" s="155"/>
      <c r="E390" s="155"/>
      <c r="F390" s="155"/>
      <c r="G390" s="155"/>
      <c r="H390" s="155"/>
      <c r="I390" s="155"/>
      <c r="J390" s="155"/>
      <c r="K390" s="155"/>
      <c r="L390" s="155"/>
      <c r="M390" s="155"/>
      <c r="N390" s="38"/>
      <c r="O390" s="38"/>
    </row>
    <row r="391" spans="1:15" ht="15" hidden="1" customHeight="1" x14ac:dyDescent="0.25">
      <c r="A391" s="155"/>
      <c r="B391" s="155"/>
      <c r="C391" s="155"/>
      <c r="D391" s="155"/>
      <c r="E391" s="155"/>
      <c r="F391" s="155"/>
      <c r="G391" s="155"/>
      <c r="H391" s="155"/>
      <c r="I391" s="155"/>
      <c r="J391" s="155"/>
      <c r="K391" s="155"/>
      <c r="L391" s="155"/>
      <c r="M391" s="155"/>
      <c r="N391" s="38"/>
      <c r="O391" s="38"/>
    </row>
    <row r="392" spans="1:15" ht="15" hidden="1" customHeight="1" x14ac:dyDescent="0.25">
      <c r="A392" s="155"/>
      <c r="B392" s="155"/>
      <c r="C392" s="155"/>
      <c r="D392" s="155"/>
      <c r="E392" s="155"/>
      <c r="F392" s="155"/>
      <c r="G392" s="155"/>
      <c r="H392" s="155"/>
      <c r="I392" s="155"/>
      <c r="J392" s="155"/>
      <c r="K392" s="155"/>
      <c r="L392" s="155"/>
      <c r="M392" s="155"/>
      <c r="N392" s="38"/>
      <c r="O392" s="38"/>
    </row>
    <row r="393" spans="1:15" ht="15" hidden="1" customHeight="1" x14ac:dyDescent="0.25">
      <c r="A393" s="155"/>
      <c r="B393" s="155"/>
      <c r="C393" s="155"/>
      <c r="D393" s="155"/>
      <c r="E393" s="155"/>
      <c r="F393" s="155"/>
      <c r="G393" s="155"/>
      <c r="H393" s="155"/>
      <c r="I393" s="155"/>
      <c r="J393" s="155"/>
      <c r="K393" s="155"/>
      <c r="L393" s="155"/>
      <c r="M393" s="155"/>
      <c r="N393" s="38"/>
      <c r="O393" s="38"/>
    </row>
    <row r="394" spans="1:15" ht="15" hidden="1" customHeight="1" x14ac:dyDescent="0.25">
      <c r="A394" s="155"/>
      <c r="B394" s="155"/>
      <c r="C394" s="155"/>
      <c r="D394" s="155"/>
      <c r="E394" s="155"/>
      <c r="F394" s="155"/>
      <c r="G394" s="155"/>
      <c r="H394" s="155"/>
      <c r="I394" s="155"/>
      <c r="J394" s="155"/>
      <c r="K394" s="155"/>
      <c r="L394" s="155"/>
      <c r="M394" s="155"/>
      <c r="N394" s="38"/>
      <c r="O394" s="38"/>
    </row>
    <row r="395" spans="1:15" ht="15" hidden="1" customHeight="1" x14ac:dyDescent="0.25">
      <c r="A395" s="155"/>
      <c r="B395" s="155"/>
      <c r="C395" s="155"/>
      <c r="D395" s="155"/>
      <c r="E395" s="155"/>
      <c r="F395" s="155"/>
      <c r="G395" s="155"/>
      <c r="H395" s="155"/>
      <c r="I395" s="155"/>
      <c r="J395" s="155"/>
      <c r="K395" s="155"/>
      <c r="L395" s="155"/>
      <c r="M395" s="155"/>
      <c r="N395" s="38"/>
      <c r="O395" s="38"/>
    </row>
    <row r="396" spans="1:15" ht="15" hidden="1" customHeight="1" x14ac:dyDescent="0.25">
      <c r="A396" s="155"/>
      <c r="B396" s="155"/>
      <c r="C396" s="155"/>
      <c r="D396" s="155"/>
      <c r="E396" s="155"/>
      <c r="F396" s="155"/>
      <c r="G396" s="155"/>
      <c r="H396" s="155"/>
      <c r="I396" s="155"/>
      <c r="J396" s="155"/>
      <c r="K396" s="155"/>
      <c r="L396" s="155"/>
      <c r="M396" s="155"/>
      <c r="N396" s="38"/>
      <c r="O396" s="38"/>
    </row>
    <row r="397" spans="1:15" ht="15" hidden="1" customHeight="1" x14ac:dyDescent="0.25">
      <c r="A397" s="155"/>
      <c r="B397" s="155"/>
      <c r="C397" s="155"/>
      <c r="D397" s="155"/>
      <c r="E397" s="155"/>
      <c r="F397" s="155"/>
      <c r="G397" s="155"/>
      <c r="H397" s="155"/>
      <c r="I397" s="155"/>
      <c r="J397" s="155"/>
      <c r="K397" s="155"/>
      <c r="L397" s="155"/>
      <c r="M397" s="155"/>
      <c r="N397" s="38"/>
      <c r="O397" s="38"/>
    </row>
    <row r="398" spans="1:15" ht="15" hidden="1" customHeight="1" x14ac:dyDescent="0.25">
      <c r="A398" s="155"/>
      <c r="B398" s="155"/>
      <c r="C398" s="155"/>
      <c r="D398" s="155"/>
      <c r="E398" s="155"/>
      <c r="F398" s="155"/>
      <c r="G398" s="155"/>
      <c r="H398" s="155"/>
      <c r="I398" s="155"/>
      <c r="J398" s="155"/>
      <c r="K398" s="155"/>
      <c r="L398" s="155"/>
      <c r="M398" s="155"/>
      <c r="N398" s="38"/>
      <c r="O398" s="38"/>
    </row>
    <row r="399" spans="1:15" ht="15" hidden="1" customHeight="1" x14ac:dyDescent="0.25">
      <c r="A399" s="155"/>
      <c r="B399" s="155"/>
      <c r="C399" s="155"/>
      <c r="D399" s="155"/>
      <c r="E399" s="155"/>
      <c r="F399" s="155"/>
      <c r="G399" s="155"/>
      <c r="H399" s="155"/>
      <c r="I399" s="155"/>
      <c r="J399" s="155"/>
      <c r="K399" s="155"/>
      <c r="L399" s="155"/>
      <c r="M399" s="155"/>
      <c r="N399" s="38"/>
      <c r="O399" s="38"/>
    </row>
    <row r="400" spans="1:15" ht="15" hidden="1" customHeight="1" x14ac:dyDescent="0.25">
      <c r="A400" s="155"/>
      <c r="B400" s="155"/>
      <c r="C400" s="155"/>
      <c r="D400" s="155"/>
      <c r="E400" s="155"/>
      <c r="F400" s="155"/>
      <c r="G400" s="155"/>
      <c r="H400" s="155"/>
      <c r="I400" s="155"/>
      <c r="J400" s="155"/>
      <c r="K400" s="155"/>
      <c r="L400" s="155"/>
      <c r="M400" s="155"/>
      <c r="N400" s="38"/>
      <c r="O400" s="38"/>
    </row>
    <row r="401" spans="1:15" ht="15" hidden="1" customHeight="1" x14ac:dyDescent="0.25">
      <c r="A401" s="155"/>
      <c r="B401" s="155"/>
      <c r="C401" s="155"/>
      <c r="D401" s="155"/>
      <c r="E401" s="155"/>
      <c r="F401" s="155"/>
      <c r="G401" s="155"/>
      <c r="H401" s="155"/>
      <c r="I401" s="155"/>
      <c r="J401" s="155"/>
      <c r="K401" s="155"/>
      <c r="L401" s="155"/>
      <c r="M401" s="155"/>
      <c r="N401" s="38"/>
      <c r="O401" s="38"/>
    </row>
    <row r="402" spans="1:15" ht="15" hidden="1" customHeight="1" x14ac:dyDescent="0.25">
      <c r="A402" s="155"/>
      <c r="B402" s="155"/>
      <c r="C402" s="155"/>
      <c r="D402" s="155"/>
      <c r="E402" s="155"/>
      <c r="F402" s="155"/>
      <c r="G402" s="155"/>
      <c r="H402" s="155"/>
      <c r="I402" s="155"/>
      <c r="J402" s="155"/>
      <c r="K402" s="155"/>
      <c r="L402" s="155"/>
      <c r="M402" s="155"/>
      <c r="N402" s="38"/>
      <c r="O402" s="38"/>
    </row>
    <row r="403" spans="1:15" ht="15" hidden="1" customHeight="1" x14ac:dyDescent="0.25">
      <c r="A403" s="155"/>
      <c r="B403" s="155"/>
      <c r="C403" s="155"/>
      <c r="D403" s="155"/>
      <c r="E403" s="155"/>
      <c r="F403" s="155"/>
      <c r="G403" s="155"/>
      <c r="H403" s="155"/>
      <c r="I403" s="155"/>
      <c r="J403" s="155"/>
      <c r="K403" s="155"/>
      <c r="L403" s="155"/>
      <c r="M403" s="155"/>
      <c r="N403" s="38"/>
      <c r="O403" s="38"/>
    </row>
    <row r="404" spans="1:15" ht="15" hidden="1" customHeight="1" x14ac:dyDescent="0.25">
      <c r="A404" s="155"/>
      <c r="B404" s="155"/>
      <c r="C404" s="155"/>
      <c r="D404" s="155"/>
      <c r="E404" s="155"/>
      <c r="F404" s="155"/>
      <c r="G404" s="155"/>
      <c r="H404" s="155"/>
      <c r="I404" s="155"/>
      <c r="J404" s="155"/>
      <c r="K404" s="155"/>
      <c r="L404" s="155"/>
      <c r="M404" s="155"/>
      <c r="N404" s="38"/>
      <c r="O404" s="38"/>
    </row>
    <row r="405" spans="1:15" ht="15" hidden="1" customHeight="1" x14ac:dyDescent="0.25">
      <c r="A405" s="155"/>
      <c r="B405" s="155"/>
      <c r="C405" s="155"/>
      <c r="D405" s="155"/>
      <c r="E405" s="155"/>
      <c r="F405" s="155"/>
      <c r="G405" s="155"/>
      <c r="H405" s="155"/>
      <c r="I405" s="155"/>
      <c r="J405" s="155"/>
      <c r="K405" s="155"/>
      <c r="L405" s="155"/>
      <c r="M405" s="155"/>
      <c r="N405" s="38"/>
      <c r="O405" s="38"/>
    </row>
    <row r="406" spans="1:15" ht="15" hidden="1" customHeight="1" x14ac:dyDescent="0.25">
      <c r="A406" s="155"/>
      <c r="B406" s="155"/>
      <c r="C406" s="155"/>
      <c r="D406" s="155"/>
      <c r="E406" s="155"/>
      <c r="F406" s="155"/>
      <c r="G406" s="155"/>
      <c r="H406" s="155"/>
      <c r="I406" s="155"/>
      <c r="J406" s="155"/>
      <c r="K406" s="155"/>
      <c r="L406" s="155"/>
      <c r="M406" s="155"/>
      <c r="N406" s="38"/>
      <c r="O406" s="38"/>
    </row>
    <row r="407" spans="1:15" ht="15" hidden="1" customHeight="1" x14ac:dyDescent="0.25">
      <c r="A407" s="155"/>
      <c r="B407" s="155"/>
      <c r="C407" s="155"/>
      <c r="D407" s="155"/>
      <c r="E407" s="155"/>
      <c r="F407" s="155"/>
      <c r="G407" s="155"/>
      <c r="H407" s="155"/>
      <c r="I407" s="155"/>
      <c r="J407" s="155"/>
      <c r="K407" s="155"/>
      <c r="L407" s="155"/>
      <c r="M407" s="155"/>
      <c r="N407" s="38"/>
      <c r="O407" s="38"/>
    </row>
    <row r="408" spans="1:15" ht="15" hidden="1" customHeight="1" x14ac:dyDescent="0.25">
      <c r="A408" s="155"/>
      <c r="B408" s="155"/>
      <c r="C408" s="155"/>
      <c r="D408" s="155"/>
      <c r="E408" s="155"/>
      <c r="F408" s="155"/>
      <c r="G408" s="155"/>
      <c r="H408" s="155"/>
      <c r="I408" s="155"/>
      <c r="J408" s="155"/>
      <c r="K408" s="155"/>
      <c r="L408" s="155"/>
      <c r="M408" s="155"/>
      <c r="N408" s="38"/>
      <c r="O408" s="38"/>
    </row>
    <row r="409" spans="1:15" ht="15" hidden="1" customHeight="1" x14ac:dyDescent="0.25">
      <c r="A409" s="155"/>
      <c r="B409" s="155"/>
      <c r="C409" s="155"/>
      <c r="D409" s="155"/>
      <c r="E409" s="155"/>
      <c r="F409" s="155"/>
      <c r="G409" s="155"/>
      <c r="H409" s="155"/>
      <c r="I409" s="155"/>
      <c r="J409" s="155"/>
      <c r="K409" s="155"/>
      <c r="L409" s="155"/>
      <c r="M409" s="155"/>
      <c r="N409" s="38"/>
      <c r="O409" s="38"/>
    </row>
    <row r="410" spans="1:15" ht="15" hidden="1" customHeight="1" x14ac:dyDescent="0.25">
      <c r="A410" s="155"/>
      <c r="B410" s="155"/>
      <c r="C410" s="155"/>
      <c r="D410" s="155"/>
      <c r="E410" s="155"/>
      <c r="F410" s="155"/>
      <c r="G410" s="155"/>
      <c r="H410" s="155"/>
      <c r="I410" s="155"/>
      <c r="J410" s="155"/>
      <c r="K410" s="155"/>
      <c r="L410" s="155"/>
      <c r="M410" s="155"/>
      <c r="N410" s="38"/>
      <c r="O410" s="38"/>
    </row>
    <row r="411" spans="1:15" ht="15" hidden="1" customHeight="1" x14ac:dyDescent="0.25">
      <c r="A411" s="155"/>
      <c r="B411" s="155"/>
      <c r="C411" s="155"/>
      <c r="D411" s="155"/>
      <c r="E411" s="155"/>
      <c r="F411" s="155"/>
      <c r="G411" s="155"/>
      <c r="H411" s="155"/>
      <c r="I411" s="155"/>
      <c r="J411" s="155"/>
      <c r="K411" s="155"/>
      <c r="L411" s="155"/>
      <c r="M411" s="155"/>
      <c r="N411" s="38"/>
      <c r="O411" s="38"/>
    </row>
    <row r="412" spans="1:15" ht="15" hidden="1" customHeight="1" x14ac:dyDescent="0.25">
      <c r="A412" s="155"/>
      <c r="B412" s="155"/>
      <c r="C412" s="155"/>
      <c r="D412" s="155"/>
      <c r="E412" s="155"/>
      <c r="F412" s="155"/>
      <c r="G412" s="155"/>
      <c r="H412" s="155"/>
      <c r="I412" s="155"/>
      <c r="J412" s="155"/>
      <c r="K412" s="155"/>
      <c r="L412" s="155"/>
      <c r="M412" s="155"/>
      <c r="N412" s="38"/>
      <c r="O412" s="38"/>
    </row>
    <row r="413" spans="1:15" ht="15" hidden="1" customHeight="1" x14ac:dyDescent="0.25">
      <c r="A413" s="155"/>
      <c r="B413" s="155"/>
      <c r="C413" s="155"/>
      <c r="D413" s="155"/>
      <c r="E413" s="155"/>
      <c r="F413" s="155"/>
      <c r="G413" s="155"/>
      <c r="H413" s="155"/>
      <c r="I413" s="155"/>
      <c r="J413" s="155"/>
      <c r="K413" s="155"/>
      <c r="L413" s="155"/>
      <c r="M413" s="155"/>
      <c r="N413" s="38"/>
      <c r="O413" s="38"/>
    </row>
    <row r="414" spans="1:15" ht="15" hidden="1" customHeight="1" x14ac:dyDescent="0.25">
      <c r="A414" s="155"/>
      <c r="B414" s="155"/>
      <c r="C414" s="155"/>
      <c r="D414" s="155"/>
      <c r="E414" s="155"/>
      <c r="F414" s="155"/>
      <c r="G414" s="155"/>
      <c r="H414" s="155"/>
      <c r="I414" s="155"/>
      <c r="J414" s="155"/>
      <c r="K414" s="155"/>
      <c r="L414" s="155"/>
      <c r="M414" s="155"/>
      <c r="N414" s="38"/>
      <c r="O414" s="38"/>
    </row>
    <row r="415" spans="1:15" ht="15" hidden="1" customHeight="1" x14ac:dyDescent="0.25">
      <c r="A415" s="155"/>
      <c r="B415" s="155"/>
      <c r="C415" s="155"/>
      <c r="D415" s="155"/>
      <c r="E415" s="155"/>
      <c r="F415" s="155"/>
      <c r="G415" s="155"/>
      <c r="H415" s="155"/>
      <c r="I415" s="155"/>
      <c r="J415" s="155"/>
      <c r="K415" s="155"/>
      <c r="L415" s="155"/>
      <c r="M415" s="155"/>
      <c r="N415" s="38"/>
      <c r="O415" s="38"/>
    </row>
    <row r="416" spans="1:15" ht="15" hidden="1" customHeight="1" x14ac:dyDescent="0.25">
      <c r="A416" s="155"/>
      <c r="B416" s="155"/>
      <c r="C416" s="155"/>
      <c r="D416" s="155"/>
      <c r="E416" s="155"/>
      <c r="F416" s="155"/>
      <c r="G416" s="155"/>
      <c r="H416" s="155"/>
      <c r="I416" s="155"/>
      <c r="J416" s="155"/>
      <c r="K416" s="155"/>
      <c r="L416" s="155"/>
      <c r="M416" s="155"/>
      <c r="N416" s="38"/>
      <c r="O416" s="38"/>
    </row>
    <row r="417" spans="1:15" ht="15" hidden="1" customHeight="1" x14ac:dyDescent="0.25">
      <c r="A417" s="155"/>
      <c r="B417" s="155"/>
      <c r="C417" s="155"/>
      <c r="D417" s="155"/>
      <c r="E417" s="155"/>
      <c r="F417" s="155"/>
      <c r="G417" s="155"/>
      <c r="H417" s="155"/>
      <c r="I417" s="155"/>
      <c r="J417" s="155"/>
      <c r="K417" s="155"/>
      <c r="L417" s="155"/>
      <c r="M417" s="155"/>
      <c r="N417" s="38"/>
      <c r="O417" s="38"/>
    </row>
    <row r="418" spans="1:15" ht="15" hidden="1" customHeight="1" x14ac:dyDescent="0.25">
      <c r="A418" s="155"/>
      <c r="B418" s="155"/>
      <c r="C418" s="155"/>
      <c r="D418" s="155"/>
      <c r="E418" s="155"/>
      <c r="F418" s="155"/>
      <c r="G418" s="155"/>
      <c r="H418" s="155"/>
      <c r="I418" s="155"/>
      <c r="J418" s="155"/>
      <c r="K418" s="155"/>
      <c r="L418" s="155"/>
      <c r="M418" s="155"/>
      <c r="N418" s="38"/>
      <c r="O418" s="38"/>
    </row>
    <row r="419" spans="1:15" ht="15" hidden="1" customHeight="1" x14ac:dyDescent="0.25">
      <c r="A419" s="155"/>
      <c r="B419" s="155"/>
      <c r="C419" s="155"/>
      <c r="D419" s="155"/>
      <c r="E419" s="155"/>
      <c r="F419" s="155"/>
      <c r="G419" s="155"/>
      <c r="H419" s="155"/>
      <c r="I419" s="155"/>
      <c r="J419" s="155"/>
      <c r="K419" s="155"/>
      <c r="L419" s="155"/>
      <c r="M419" s="155"/>
      <c r="N419" s="38"/>
      <c r="O419" s="38"/>
    </row>
    <row r="420" spans="1:15" ht="15" hidden="1" customHeight="1" x14ac:dyDescent="0.25">
      <c r="A420" s="155"/>
      <c r="B420" s="155"/>
      <c r="C420" s="155"/>
      <c r="D420" s="155"/>
      <c r="E420" s="155"/>
      <c r="F420" s="155"/>
      <c r="G420" s="155"/>
      <c r="H420" s="155"/>
      <c r="I420" s="155"/>
      <c r="J420" s="155"/>
      <c r="K420" s="155"/>
      <c r="L420" s="155"/>
      <c r="M420" s="155"/>
      <c r="N420" s="38"/>
      <c r="O420" s="38"/>
    </row>
    <row r="421" spans="1:15" ht="15" hidden="1" customHeight="1" x14ac:dyDescent="0.25">
      <c r="A421" s="155"/>
      <c r="B421" s="155"/>
      <c r="C421" s="155"/>
      <c r="D421" s="155"/>
      <c r="E421" s="155"/>
      <c r="F421" s="155"/>
      <c r="G421" s="155"/>
      <c r="H421" s="155"/>
      <c r="I421" s="155"/>
      <c r="J421" s="155"/>
      <c r="K421" s="155"/>
      <c r="L421" s="155"/>
      <c r="M421" s="155"/>
      <c r="N421" s="38"/>
      <c r="O421" s="38"/>
    </row>
    <row r="422" spans="1:15" ht="15" hidden="1" customHeight="1" x14ac:dyDescent="0.25">
      <c r="A422" s="155"/>
      <c r="B422" s="155"/>
      <c r="C422" s="155"/>
      <c r="D422" s="155"/>
      <c r="E422" s="155"/>
      <c r="F422" s="155"/>
      <c r="G422" s="155"/>
      <c r="H422" s="155"/>
      <c r="I422" s="155"/>
      <c r="J422" s="155"/>
      <c r="K422" s="155"/>
      <c r="L422" s="155"/>
      <c r="M422" s="155"/>
      <c r="N422" s="38"/>
      <c r="O422" s="38"/>
    </row>
    <row r="423" spans="1:15" ht="15" hidden="1" customHeight="1" x14ac:dyDescent="0.25">
      <c r="A423" s="155"/>
      <c r="B423" s="155"/>
      <c r="C423" s="155"/>
      <c r="D423" s="155"/>
      <c r="E423" s="155"/>
      <c r="F423" s="155"/>
      <c r="G423" s="155"/>
      <c r="H423" s="155"/>
      <c r="I423" s="155"/>
      <c r="J423" s="155"/>
      <c r="K423" s="155"/>
      <c r="L423" s="155"/>
      <c r="M423" s="155"/>
      <c r="N423" s="38"/>
      <c r="O423" s="38"/>
    </row>
    <row r="424" spans="1:15" ht="15" hidden="1" customHeight="1" x14ac:dyDescent="0.25">
      <c r="A424" s="155"/>
      <c r="B424" s="155"/>
      <c r="C424" s="155"/>
      <c r="D424" s="155"/>
      <c r="E424" s="155"/>
      <c r="F424" s="155"/>
      <c r="G424" s="155"/>
      <c r="H424" s="155"/>
      <c r="I424" s="155"/>
      <c r="J424" s="155"/>
      <c r="K424" s="155"/>
      <c r="L424" s="155"/>
      <c r="M424" s="155"/>
      <c r="N424" s="38"/>
      <c r="O424" s="38"/>
    </row>
    <row r="425" spans="1:15" ht="15" hidden="1" customHeight="1" x14ac:dyDescent="0.25">
      <c r="A425" s="155"/>
      <c r="B425" s="155"/>
      <c r="C425" s="155"/>
      <c r="D425" s="155"/>
      <c r="E425" s="155"/>
      <c r="F425" s="155"/>
      <c r="G425" s="155"/>
      <c r="H425" s="155"/>
      <c r="I425" s="155"/>
      <c r="J425" s="155"/>
      <c r="K425" s="155"/>
      <c r="L425" s="155"/>
      <c r="M425" s="155"/>
      <c r="N425" s="38"/>
      <c r="O425" s="38"/>
    </row>
    <row r="426" spans="1:15" ht="15" hidden="1" customHeight="1" x14ac:dyDescent="0.25">
      <c r="A426" s="155"/>
      <c r="B426" s="155"/>
      <c r="C426" s="155"/>
      <c r="D426" s="155"/>
      <c r="E426" s="155"/>
      <c r="F426" s="155"/>
      <c r="G426" s="155"/>
      <c r="H426" s="155"/>
      <c r="I426" s="155"/>
      <c r="J426" s="155"/>
      <c r="K426" s="155"/>
      <c r="L426" s="155"/>
      <c r="M426" s="155"/>
      <c r="N426" s="38"/>
      <c r="O426" s="38"/>
    </row>
    <row r="427" spans="1:15" ht="15" hidden="1" customHeight="1" x14ac:dyDescent="0.25">
      <c r="A427" s="155"/>
      <c r="B427" s="155"/>
      <c r="C427" s="155"/>
      <c r="D427" s="155"/>
      <c r="E427" s="155"/>
      <c r="F427" s="155"/>
      <c r="G427" s="155"/>
      <c r="H427" s="155"/>
      <c r="I427" s="155"/>
      <c r="J427" s="155"/>
      <c r="K427" s="155"/>
      <c r="L427" s="155"/>
      <c r="M427" s="155"/>
      <c r="N427" s="38"/>
      <c r="O427" s="38"/>
    </row>
    <row r="428" spans="1:15" ht="15" hidden="1" customHeight="1" x14ac:dyDescent="0.25">
      <c r="A428" s="155"/>
      <c r="B428" s="155"/>
      <c r="C428" s="155"/>
      <c r="D428" s="155"/>
      <c r="E428" s="155"/>
      <c r="F428" s="155"/>
      <c r="G428" s="155"/>
      <c r="H428" s="155"/>
      <c r="I428" s="155"/>
      <c r="J428" s="155"/>
      <c r="K428" s="155"/>
      <c r="L428" s="155"/>
      <c r="M428" s="155"/>
      <c r="N428" s="38"/>
      <c r="O428" s="38"/>
    </row>
    <row r="429" spans="1:15" ht="15" hidden="1" customHeight="1" x14ac:dyDescent="0.25">
      <c r="A429" s="155"/>
      <c r="B429" s="155"/>
      <c r="C429" s="155"/>
      <c r="D429" s="155"/>
      <c r="E429" s="155"/>
      <c r="F429" s="155"/>
      <c r="G429" s="155"/>
      <c r="H429" s="155"/>
      <c r="I429" s="155"/>
      <c r="J429" s="155"/>
      <c r="K429" s="155"/>
      <c r="L429" s="155"/>
      <c r="M429" s="155"/>
      <c r="N429" s="38"/>
      <c r="O429" s="38"/>
    </row>
    <row r="430" spans="1:15" ht="15" hidden="1" customHeight="1" x14ac:dyDescent="0.25">
      <c r="A430" s="155"/>
      <c r="B430" s="155"/>
      <c r="C430" s="155"/>
      <c r="D430" s="155"/>
      <c r="E430" s="155"/>
      <c r="F430" s="155"/>
      <c r="G430" s="155"/>
      <c r="H430" s="155"/>
      <c r="I430" s="155"/>
      <c r="J430" s="155"/>
      <c r="K430" s="155"/>
      <c r="L430" s="155"/>
      <c r="M430" s="155"/>
      <c r="N430" s="38"/>
      <c r="O430" s="38"/>
    </row>
    <row r="431" spans="1:15" ht="15" hidden="1" customHeight="1" x14ac:dyDescent="0.25">
      <c r="A431" s="155"/>
      <c r="B431" s="155"/>
      <c r="C431" s="155"/>
      <c r="D431" s="155"/>
      <c r="E431" s="155"/>
      <c r="F431" s="155"/>
      <c r="G431" s="155"/>
      <c r="H431" s="155"/>
      <c r="I431" s="155"/>
      <c r="J431" s="155"/>
      <c r="K431" s="155"/>
      <c r="L431" s="155"/>
      <c r="M431" s="155"/>
      <c r="N431" s="38"/>
      <c r="O431" s="38"/>
    </row>
    <row r="432" spans="1:15" ht="15" hidden="1" customHeight="1" x14ac:dyDescent="0.25">
      <c r="A432" s="155"/>
      <c r="B432" s="155"/>
      <c r="C432" s="155"/>
      <c r="D432" s="155"/>
      <c r="E432" s="155"/>
      <c r="F432" s="155"/>
      <c r="G432" s="155"/>
      <c r="H432" s="155"/>
      <c r="I432" s="155"/>
      <c r="J432" s="155"/>
      <c r="K432" s="155"/>
      <c r="L432" s="155"/>
      <c r="M432" s="155"/>
      <c r="N432" s="38"/>
      <c r="O432" s="38"/>
    </row>
    <row r="433" spans="1:15" ht="15" hidden="1" customHeight="1" x14ac:dyDescent="0.25">
      <c r="A433" s="155"/>
      <c r="B433" s="155"/>
      <c r="C433" s="155"/>
      <c r="D433" s="155"/>
      <c r="E433" s="155"/>
      <c r="F433" s="155"/>
      <c r="G433" s="155"/>
      <c r="H433" s="155"/>
      <c r="I433" s="155"/>
      <c r="J433" s="155"/>
      <c r="K433" s="155"/>
      <c r="L433" s="155"/>
      <c r="M433" s="155"/>
      <c r="N433" s="38"/>
      <c r="O433" s="38"/>
    </row>
    <row r="434" spans="1:15" ht="15" hidden="1" customHeight="1" x14ac:dyDescent="0.25">
      <c r="A434" s="155"/>
      <c r="B434" s="155"/>
      <c r="C434" s="155"/>
      <c r="D434" s="155"/>
      <c r="E434" s="155"/>
      <c r="F434" s="155"/>
      <c r="G434" s="155"/>
      <c r="H434" s="155"/>
      <c r="I434" s="155"/>
      <c r="J434" s="155"/>
      <c r="K434" s="155"/>
      <c r="L434" s="155"/>
      <c r="M434" s="155"/>
      <c r="N434" s="38"/>
      <c r="O434" s="38"/>
    </row>
    <row r="435" spans="1:15" ht="15" hidden="1" customHeight="1" x14ac:dyDescent="0.25">
      <c r="A435" s="155"/>
      <c r="B435" s="155"/>
      <c r="C435" s="155"/>
      <c r="D435" s="155"/>
      <c r="E435" s="155"/>
      <c r="F435" s="155"/>
      <c r="G435" s="155"/>
      <c r="H435" s="155"/>
      <c r="I435" s="155"/>
      <c r="J435" s="155"/>
      <c r="K435" s="155"/>
      <c r="L435" s="155"/>
      <c r="M435" s="155"/>
      <c r="N435" s="38"/>
      <c r="O435" s="38"/>
    </row>
    <row r="436" spans="1:15" ht="15" hidden="1" customHeight="1" x14ac:dyDescent="0.25">
      <c r="A436" s="155"/>
      <c r="B436" s="155"/>
      <c r="C436" s="155"/>
      <c r="D436" s="155"/>
      <c r="E436" s="155"/>
      <c r="F436" s="155"/>
      <c r="G436" s="155"/>
      <c r="H436" s="155"/>
      <c r="I436" s="155"/>
      <c r="J436" s="155"/>
      <c r="K436" s="155"/>
      <c r="L436" s="155"/>
      <c r="M436" s="155"/>
      <c r="N436" s="38"/>
      <c r="O436" s="38"/>
    </row>
    <row r="437" spans="1:15" ht="15" hidden="1" customHeight="1" x14ac:dyDescent="0.25">
      <c r="A437" s="155"/>
      <c r="B437" s="155"/>
      <c r="C437" s="155"/>
      <c r="D437" s="155"/>
      <c r="E437" s="155"/>
      <c r="F437" s="155"/>
      <c r="G437" s="155"/>
      <c r="H437" s="155"/>
      <c r="I437" s="155"/>
      <c r="J437" s="155"/>
      <c r="K437" s="155"/>
      <c r="L437" s="155"/>
      <c r="M437" s="155"/>
      <c r="N437" s="38"/>
      <c r="O437" s="38"/>
    </row>
    <row r="438" spans="1:15" ht="15" hidden="1" customHeight="1" x14ac:dyDescent="0.25">
      <c r="A438" s="155"/>
      <c r="B438" s="155"/>
      <c r="C438" s="155"/>
      <c r="D438" s="155"/>
      <c r="E438" s="155"/>
      <c r="F438" s="155"/>
      <c r="G438" s="155"/>
      <c r="H438" s="155"/>
      <c r="I438" s="155"/>
      <c r="J438" s="155"/>
      <c r="K438" s="155"/>
      <c r="L438" s="155"/>
      <c r="M438" s="155"/>
      <c r="N438" s="38"/>
      <c r="O438" s="38"/>
    </row>
    <row r="439" spans="1:15" ht="15" hidden="1" customHeight="1" x14ac:dyDescent="0.25">
      <c r="A439" s="155"/>
      <c r="B439" s="155"/>
      <c r="C439" s="155"/>
      <c r="D439" s="155"/>
      <c r="E439" s="155"/>
      <c r="F439" s="155"/>
      <c r="G439" s="155"/>
      <c r="H439" s="155"/>
      <c r="I439" s="155"/>
      <c r="J439" s="155"/>
      <c r="K439" s="155"/>
      <c r="L439" s="155"/>
      <c r="M439" s="155"/>
      <c r="N439" s="38"/>
      <c r="O439" s="38"/>
    </row>
    <row r="440" spans="1:15" ht="15" hidden="1" customHeight="1" x14ac:dyDescent="0.25">
      <c r="A440" s="155"/>
      <c r="B440" s="155"/>
      <c r="C440" s="155"/>
      <c r="D440" s="155"/>
      <c r="E440" s="155"/>
      <c r="F440" s="155"/>
      <c r="G440" s="155"/>
      <c r="H440" s="155"/>
      <c r="I440" s="155"/>
      <c r="J440" s="155"/>
      <c r="K440" s="155"/>
      <c r="L440" s="155"/>
      <c r="M440" s="155"/>
      <c r="N440" s="38"/>
      <c r="O440" s="38"/>
    </row>
    <row r="441" spans="1:15" ht="15" hidden="1" customHeight="1" x14ac:dyDescent="0.25">
      <c r="A441" s="155"/>
      <c r="B441" s="155"/>
      <c r="C441" s="155"/>
      <c r="D441" s="155"/>
      <c r="E441" s="155"/>
      <c r="F441" s="155"/>
      <c r="G441" s="155"/>
      <c r="H441" s="155"/>
      <c r="I441" s="155"/>
      <c r="J441" s="155"/>
      <c r="K441" s="155"/>
      <c r="L441" s="155"/>
      <c r="M441" s="155"/>
      <c r="N441" s="38"/>
      <c r="O441" s="38"/>
    </row>
    <row r="442" spans="1:15" ht="15" hidden="1" customHeight="1" x14ac:dyDescent="0.25">
      <c r="A442" s="155"/>
      <c r="B442" s="155"/>
      <c r="C442" s="155"/>
      <c r="D442" s="155"/>
      <c r="E442" s="155"/>
      <c r="F442" s="155"/>
      <c r="G442" s="155"/>
      <c r="H442" s="155"/>
      <c r="I442" s="155"/>
      <c r="J442" s="155"/>
      <c r="K442" s="155"/>
      <c r="L442" s="155"/>
      <c r="M442" s="155"/>
      <c r="N442" s="38"/>
      <c r="O442" s="38"/>
    </row>
    <row r="443" spans="1:15" ht="15" hidden="1" customHeight="1" x14ac:dyDescent="0.25">
      <c r="A443" s="155"/>
      <c r="B443" s="155"/>
      <c r="C443" s="155"/>
      <c r="D443" s="155"/>
      <c r="E443" s="155"/>
      <c r="F443" s="155"/>
      <c r="G443" s="155"/>
      <c r="H443" s="155"/>
      <c r="I443" s="155"/>
      <c r="J443" s="155"/>
      <c r="K443" s="155"/>
      <c r="L443" s="155"/>
      <c r="M443" s="155"/>
      <c r="N443" s="38"/>
      <c r="O443" s="38"/>
    </row>
    <row r="444" spans="1:15" ht="15" hidden="1" customHeight="1" x14ac:dyDescent="0.25">
      <c r="A444" s="155"/>
      <c r="B444" s="155"/>
      <c r="C444" s="155"/>
      <c r="D444" s="155"/>
      <c r="E444" s="155"/>
      <c r="F444" s="155"/>
      <c r="G444" s="155"/>
      <c r="H444" s="155"/>
      <c r="I444" s="155"/>
      <c r="J444" s="155"/>
      <c r="K444" s="155"/>
      <c r="L444" s="155"/>
      <c r="M444" s="155"/>
      <c r="N444" s="38"/>
      <c r="O444" s="38"/>
    </row>
    <row r="445" spans="1:15" ht="15" hidden="1" customHeight="1" x14ac:dyDescent="0.25">
      <c r="A445" s="155"/>
      <c r="B445" s="155"/>
      <c r="C445" s="155"/>
      <c r="D445" s="155"/>
      <c r="E445" s="155"/>
      <c r="F445" s="155"/>
      <c r="G445" s="155"/>
      <c r="H445" s="155"/>
      <c r="I445" s="155"/>
      <c r="J445" s="155"/>
      <c r="K445" s="155"/>
      <c r="L445" s="155"/>
      <c r="M445" s="155"/>
      <c r="N445" s="38"/>
      <c r="O445" s="38"/>
    </row>
    <row r="446" spans="1:15" ht="15" hidden="1" customHeight="1" x14ac:dyDescent="0.25">
      <c r="A446" s="155"/>
      <c r="B446" s="155"/>
      <c r="C446" s="155"/>
      <c r="D446" s="155"/>
      <c r="E446" s="155"/>
      <c r="F446" s="155"/>
      <c r="G446" s="155"/>
      <c r="H446" s="155"/>
      <c r="I446" s="155"/>
      <c r="J446" s="155"/>
      <c r="K446" s="155"/>
      <c r="L446" s="155"/>
      <c r="M446" s="155"/>
      <c r="N446" s="38"/>
      <c r="O446" s="38"/>
    </row>
    <row r="447" spans="1:15" ht="15" hidden="1" customHeight="1" x14ac:dyDescent="0.25">
      <c r="A447" s="155"/>
      <c r="B447" s="155"/>
      <c r="C447" s="155"/>
      <c r="D447" s="155"/>
      <c r="E447" s="155"/>
      <c r="F447" s="155"/>
      <c r="G447" s="155"/>
      <c r="H447" s="155"/>
      <c r="I447" s="155"/>
      <c r="J447" s="155"/>
      <c r="K447" s="155"/>
      <c r="L447" s="155"/>
      <c r="M447" s="155"/>
      <c r="N447" s="38"/>
      <c r="O447" s="38"/>
    </row>
    <row r="448" spans="1:15" ht="15" hidden="1" customHeight="1" x14ac:dyDescent="0.25">
      <c r="A448" s="155"/>
      <c r="B448" s="155"/>
      <c r="C448" s="155"/>
      <c r="D448" s="155"/>
      <c r="E448" s="155"/>
      <c r="F448" s="155"/>
      <c r="G448" s="155"/>
      <c r="H448" s="155"/>
      <c r="I448" s="155"/>
      <c r="J448" s="155"/>
      <c r="K448" s="155"/>
      <c r="L448" s="155"/>
      <c r="M448" s="155"/>
      <c r="N448" s="38"/>
      <c r="O448" s="38"/>
    </row>
    <row r="449" spans="1:15" ht="15" hidden="1" customHeight="1" x14ac:dyDescent="0.25">
      <c r="A449" s="155"/>
      <c r="B449" s="155"/>
      <c r="C449" s="155"/>
      <c r="D449" s="155"/>
      <c r="E449" s="155"/>
      <c r="F449" s="155"/>
      <c r="G449" s="155"/>
      <c r="H449" s="155"/>
      <c r="I449" s="155"/>
      <c r="J449" s="155"/>
      <c r="K449" s="155"/>
      <c r="L449" s="155"/>
      <c r="M449" s="155"/>
      <c r="N449" s="38"/>
      <c r="O449" s="38"/>
    </row>
    <row r="450" spans="1:15" ht="15" hidden="1" customHeight="1" x14ac:dyDescent="0.25">
      <c r="A450" s="155"/>
      <c r="B450" s="155"/>
      <c r="C450" s="155"/>
      <c r="D450" s="155"/>
      <c r="E450" s="155"/>
      <c r="F450" s="155"/>
      <c r="G450" s="155"/>
      <c r="H450" s="155"/>
      <c r="I450" s="155"/>
      <c r="J450" s="155"/>
      <c r="K450" s="155"/>
      <c r="L450" s="155"/>
      <c r="M450" s="155"/>
      <c r="N450" s="38"/>
      <c r="O450" s="38"/>
    </row>
    <row r="451" spans="1:15" ht="15" hidden="1" customHeight="1" x14ac:dyDescent="0.25">
      <c r="A451" s="155"/>
      <c r="B451" s="155"/>
      <c r="C451" s="155"/>
      <c r="D451" s="155"/>
      <c r="E451" s="155"/>
      <c r="F451" s="155"/>
      <c r="G451" s="155"/>
      <c r="H451" s="155"/>
      <c r="I451" s="155"/>
      <c r="J451" s="155"/>
      <c r="K451" s="155"/>
      <c r="L451" s="155"/>
      <c r="M451" s="155"/>
      <c r="N451" s="38"/>
      <c r="O451" s="38"/>
    </row>
    <row r="452" spans="1:15" ht="15" hidden="1" customHeight="1" x14ac:dyDescent="0.25">
      <c r="A452" s="155"/>
      <c r="B452" s="155"/>
      <c r="C452" s="155"/>
      <c r="D452" s="155"/>
      <c r="E452" s="155"/>
      <c r="F452" s="155"/>
      <c r="G452" s="155"/>
      <c r="H452" s="155"/>
      <c r="I452" s="155"/>
      <c r="J452" s="155"/>
      <c r="K452" s="155"/>
      <c r="L452" s="155"/>
      <c r="M452" s="155"/>
      <c r="N452" s="38"/>
      <c r="O452" s="38"/>
    </row>
    <row r="453" spans="1:15" ht="15" hidden="1" customHeight="1" x14ac:dyDescent="0.25">
      <c r="A453" s="155"/>
      <c r="B453" s="155"/>
      <c r="C453" s="155"/>
      <c r="D453" s="155"/>
      <c r="E453" s="155"/>
      <c r="F453" s="155"/>
      <c r="G453" s="155"/>
      <c r="H453" s="155"/>
      <c r="I453" s="155"/>
      <c r="J453" s="155"/>
      <c r="K453" s="155"/>
      <c r="L453" s="155"/>
      <c r="M453" s="155"/>
      <c r="N453" s="38"/>
      <c r="O453" s="38"/>
    </row>
    <row r="454" spans="1:15" ht="15" hidden="1" customHeight="1" x14ac:dyDescent="0.25">
      <c r="A454" s="155"/>
      <c r="B454" s="155"/>
      <c r="C454" s="155"/>
      <c r="D454" s="155"/>
      <c r="E454" s="155"/>
      <c r="F454" s="155"/>
      <c r="G454" s="155"/>
      <c r="H454" s="155"/>
      <c r="I454" s="155"/>
      <c r="J454" s="155"/>
      <c r="K454" s="155"/>
      <c r="L454" s="155"/>
      <c r="M454" s="155"/>
      <c r="N454" s="38"/>
      <c r="O454" s="38"/>
    </row>
    <row r="455" spans="1:15" ht="15" hidden="1" customHeight="1" x14ac:dyDescent="0.25">
      <c r="A455" s="155"/>
      <c r="B455" s="155"/>
      <c r="C455" s="155"/>
      <c r="D455" s="155"/>
      <c r="E455" s="155"/>
      <c r="F455" s="155"/>
      <c r="G455" s="155"/>
      <c r="H455" s="155"/>
      <c r="I455" s="155"/>
      <c r="J455" s="155"/>
      <c r="K455" s="155"/>
      <c r="L455" s="155"/>
      <c r="M455" s="155"/>
      <c r="N455" s="38"/>
      <c r="O455" s="38"/>
    </row>
    <row r="456" spans="1:15" ht="15" hidden="1" customHeight="1" x14ac:dyDescent="0.25">
      <c r="A456" s="155"/>
      <c r="B456" s="155"/>
      <c r="C456" s="155"/>
      <c r="D456" s="155"/>
      <c r="E456" s="155"/>
      <c r="F456" s="155"/>
      <c r="G456" s="155"/>
      <c r="H456" s="155"/>
      <c r="I456" s="155"/>
      <c r="J456" s="155"/>
      <c r="K456" s="155"/>
      <c r="L456" s="155"/>
      <c r="M456" s="155"/>
      <c r="N456" s="38"/>
      <c r="O456" s="38"/>
    </row>
    <row r="457" spans="1:15" ht="15" hidden="1" customHeight="1" x14ac:dyDescent="0.25">
      <c r="A457" s="155"/>
      <c r="B457" s="155"/>
      <c r="C457" s="155"/>
      <c r="D457" s="155"/>
      <c r="E457" s="155"/>
      <c r="F457" s="155"/>
      <c r="G457" s="155"/>
      <c r="H457" s="155"/>
      <c r="I457" s="155"/>
      <c r="J457" s="155"/>
      <c r="K457" s="155"/>
      <c r="L457" s="155"/>
      <c r="M457" s="155"/>
      <c r="N457" s="38"/>
      <c r="O457" s="38"/>
    </row>
    <row r="458" spans="1:15" ht="15" hidden="1" customHeight="1" x14ac:dyDescent="0.25">
      <c r="A458" s="155"/>
      <c r="B458" s="155"/>
      <c r="C458" s="155"/>
      <c r="D458" s="155"/>
      <c r="E458" s="155"/>
      <c r="F458" s="155"/>
      <c r="G458" s="155"/>
      <c r="H458" s="155"/>
      <c r="I458" s="155"/>
      <c r="J458" s="155"/>
      <c r="K458" s="155"/>
      <c r="L458" s="155"/>
      <c r="M458" s="155"/>
      <c r="N458" s="38"/>
      <c r="O458" s="38"/>
    </row>
    <row r="459" spans="1:15" ht="15" hidden="1" customHeight="1" x14ac:dyDescent="0.25">
      <c r="A459" s="155"/>
      <c r="B459" s="155"/>
      <c r="C459" s="155"/>
      <c r="D459" s="155"/>
      <c r="E459" s="155"/>
      <c r="F459" s="155"/>
      <c r="G459" s="155"/>
      <c r="H459" s="155"/>
      <c r="I459" s="155"/>
      <c r="J459" s="155"/>
      <c r="K459" s="155"/>
      <c r="L459" s="155"/>
      <c r="M459" s="155"/>
      <c r="N459" s="38"/>
      <c r="O459" s="38"/>
    </row>
    <row r="460" spans="1:15" ht="15" hidden="1" customHeight="1" x14ac:dyDescent="0.25">
      <c r="A460" s="155"/>
      <c r="B460" s="155"/>
      <c r="C460" s="155"/>
      <c r="D460" s="155"/>
      <c r="E460" s="155"/>
      <c r="F460" s="155"/>
      <c r="G460" s="155"/>
      <c r="H460" s="155"/>
      <c r="I460" s="155"/>
      <c r="J460" s="155"/>
      <c r="K460" s="155"/>
      <c r="L460" s="155"/>
      <c r="M460" s="155"/>
      <c r="N460" s="38"/>
      <c r="O460" s="38"/>
    </row>
    <row r="461" spans="1:15" ht="15" hidden="1" customHeight="1" x14ac:dyDescent="0.25">
      <c r="A461" s="155"/>
      <c r="B461" s="155"/>
      <c r="C461" s="155"/>
      <c r="D461" s="155"/>
      <c r="E461" s="155"/>
      <c r="F461" s="155"/>
      <c r="G461" s="155"/>
      <c r="H461" s="155"/>
      <c r="I461" s="155"/>
      <c r="J461" s="155"/>
      <c r="K461" s="155"/>
      <c r="L461" s="155"/>
      <c r="M461" s="155"/>
      <c r="N461" s="38"/>
      <c r="O461" s="38"/>
    </row>
    <row r="462" spans="1:15" ht="15" hidden="1" customHeight="1" x14ac:dyDescent="0.25">
      <c r="A462" s="155"/>
      <c r="B462" s="155"/>
      <c r="C462" s="155"/>
      <c r="D462" s="155"/>
      <c r="E462" s="155"/>
      <c r="F462" s="155"/>
      <c r="G462" s="155"/>
      <c r="H462" s="155"/>
      <c r="I462" s="155"/>
      <c r="J462" s="155"/>
      <c r="K462" s="155"/>
      <c r="L462" s="155"/>
      <c r="M462" s="155"/>
      <c r="N462" s="38"/>
      <c r="O462" s="38"/>
    </row>
    <row r="463" spans="1:15" ht="15" hidden="1" customHeight="1" x14ac:dyDescent="0.25">
      <c r="A463" s="155"/>
      <c r="B463" s="155"/>
      <c r="C463" s="155"/>
      <c r="D463" s="155"/>
      <c r="E463" s="155"/>
      <c r="F463" s="155"/>
      <c r="G463" s="155"/>
      <c r="H463" s="155"/>
      <c r="I463" s="155"/>
      <c r="J463" s="155"/>
      <c r="K463" s="155"/>
      <c r="L463" s="155"/>
      <c r="M463" s="155"/>
      <c r="N463" s="38"/>
      <c r="O463" s="38"/>
    </row>
    <row r="464" spans="1:15" ht="15" hidden="1" customHeight="1" x14ac:dyDescent="0.25">
      <c r="A464" s="155"/>
      <c r="B464" s="155"/>
      <c r="C464" s="155"/>
      <c r="D464" s="155"/>
      <c r="E464" s="155"/>
      <c r="F464" s="155"/>
      <c r="G464" s="155"/>
      <c r="H464" s="155"/>
      <c r="I464" s="155"/>
      <c r="J464" s="155"/>
      <c r="K464" s="155"/>
      <c r="L464" s="155"/>
      <c r="M464" s="155"/>
      <c r="N464" s="38"/>
      <c r="O464" s="38"/>
    </row>
    <row r="465" spans="1:15" ht="15" hidden="1" customHeight="1" x14ac:dyDescent="0.25">
      <c r="A465" s="155"/>
      <c r="B465" s="155"/>
      <c r="C465" s="155"/>
      <c r="D465" s="155"/>
      <c r="E465" s="155"/>
      <c r="F465" s="155"/>
      <c r="G465" s="155"/>
      <c r="H465" s="155"/>
      <c r="I465" s="155"/>
      <c r="J465" s="155"/>
      <c r="K465" s="155"/>
      <c r="L465" s="155"/>
      <c r="M465" s="155"/>
      <c r="N465" s="38"/>
      <c r="O465" s="38"/>
    </row>
    <row r="466" spans="1:15" ht="15" hidden="1" customHeight="1" x14ac:dyDescent="0.25">
      <c r="A466" s="155"/>
      <c r="B466" s="155"/>
      <c r="C466" s="155"/>
      <c r="D466" s="155"/>
      <c r="E466" s="155"/>
      <c r="F466" s="155"/>
      <c r="G466" s="155"/>
      <c r="H466" s="155"/>
      <c r="I466" s="155"/>
      <c r="J466" s="155"/>
      <c r="K466" s="155"/>
      <c r="L466" s="155"/>
      <c r="M466" s="155"/>
      <c r="N466" s="38"/>
      <c r="O466" s="38"/>
    </row>
    <row r="467" spans="1:15" ht="15" hidden="1" customHeight="1" x14ac:dyDescent="0.25">
      <c r="A467" s="155"/>
      <c r="B467" s="155"/>
      <c r="C467" s="155"/>
      <c r="D467" s="155"/>
      <c r="E467" s="155"/>
      <c r="F467" s="155"/>
      <c r="G467" s="155"/>
      <c r="H467" s="155"/>
      <c r="I467" s="155"/>
      <c r="J467" s="155"/>
      <c r="K467" s="155"/>
      <c r="L467" s="155"/>
      <c r="M467" s="155"/>
      <c r="N467" s="38"/>
      <c r="O467" s="38"/>
    </row>
    <row r="468" spans="1:15" ht="15" hidden="1" customHeight="1" x14ac:dyDescent="0.25">
      <c r="A468" s="155"/>
      <c r="B468" s="155"/>
      <c r="C468" s="155"/>
      <c r="D468" s="155"/>
      <c r="E468" s="155"/>
      <c r="F468" s="155"/>
      <c r="G468" s="155"/>
      <c r="H468" s="155"/>
      <c r="I468" s="155"/>
      <c r="J468" s="155"/>
      <c r="K468" s="155"/>
      <c r="L468" s="155"/>
      <c r="M468" s="155"/>
      <c r="N468" s="38"/>
      <c r="O468" s="38"/>
    </row>
    <row r="469" spans="1:15" ht="15" hidden="1" customHeight="1" x14ac:dyDescent="0.25">
      <c r="A469" s="155"/>
      <c r="B469" s="155"/>
      <c r="C469" s="155"/>
      <c r="D469" s="155"/>
      <c r="E469" s="155"/>
      <c r="F469" s="155"/>
      <c r="G469" s="155"/>
      <c r="H469" s="155"/>
      <c r="I469" s="155"/>
      <c r="J469" s="155"/>
      <c r="K469" s="155"/>
      <c r="L469" s="155"/>
      <c r="M469" s="155"/>
      <c r="N469" s="38"/>
      <c r="O469" s="38"/>
    </row>
    <row r="470" spans="1:15" ht="15" hidden="1" customHeight="1" x14ac:dyDescent="0.25">
      <c r="A470" s="155"/>
      <c r="B470" s="155"/>
      <c r="C470" s="155"/>
      <c r="D470" s="155"/>
      <c r="E470" s="155"/>
      <c r="F470" s="155"/>
      <c r="G470" s="155"/>
      <c r="H470" s="155"/>
      <c r="I470" s="155"/>
      <c r="J470" s="155"/>
      <c r="K470" s="155"/>
      <c r="L470" s="155"/>
      <c r="M470" s="155"/>
      <c r="N470" s="38"/>
      <c r="O470" s="38"/>
    </row>
    <row r="471" spans="1:15" ht="15" hidden="1" customHeight="1" x14ac:dyDescent="0.25">
      <c r="A471" s="155"/>
      <c r="B471" s="155"/>
      <c r="C471" s="155"/>
      <c r="D471" s="155"/>
      <c r="E471" s="155"/>
      <c r="F471" s="155"/>
      <c r="G471" s="155"/>
      <c r="H471" s="155"/>
      <c r="I471" s="155"/>
      <c r="J471" s="155"/>
      <c r="K471" s="155"/>
      <c r="L471" s="155"/>
      <c r="M471" s="155"/>
      <c r="N471" s="38"/>
      <c r="O471" s="38"/>
    </row>
    <row r="472" spans="1:15" ht="15" hidden="1" customHeight="1" x14ac:dyDescent="0.25">
      <c r="A472" s="155"/>
      <c r="B472" s="155"/>
      <c r="C472" s="155"/>
      <c r="D472" s="155"/>
      <c r="E472" s="155"/>
      <c r="F472" s="155"/>
      <c r="G472" s="155"/>
      <c r="H472" s="155"/>
      <c r="I472" s="155"/>
      <c r="J472" s="155"/>
      <c r="K472" s="155"/>
      <c r="L472" s="155"/>
      <c r="M472" s="155"/>
      <c r="N472" s="38"/>
      <c r="O472" s="38"/>
    </row>
    <row r="473" spans="1:15" ht="15" hidden="1" customHeight="1" x14ac:dyDescent="0.25">
      <c r="A473" s="155"/>
      <c r="B473" s="155"/>
      <c r="C473" s="155"/>
      <c r="D473" s="155"/>
      <c r="E473" s="155"/>
      <c r="F473" s="155"/>
      <c r="G473" s="155"/>
      <c r="H473" s="155"/>
      <c r="I473" s="155"/>
      <c r="J473" s="155"/>
      <c r="K473" s="155"/>
      <c r="L473" s="155"/>
      <c r="M473" s="155"/>
      <c r="N473" s="38"/>
      <c r="O473" s="38"/>
    </row>
    <row r="474" spans="1:15" ht="15" hidden="1" customHeight="1" x14ac:dyDescent="0.25">
      <c r="A474" s="155"/>
      <c r="B474" s="155"/>
      <c r="C474" s="155"/>
      <c r="D474" s="155"/>
      <c r="E474" s="155"/>
      <c r="F474" s="155"/>
      <c r="G474" s="155"/>
      <c r="H474" s="155"/>
      <c r="I474" s="155"/>
      <c r="J474" s="155"/>
      <c r="K474" s="155"/>
      <c r="L474" s="155"/>
      <c r="M474" s="155"/>
      <c r="N474" s="38"/>
      <c r="O474" s="38"/>
    </row>
    <row r="475" spans="1:15" ht="15" hidden="1" customHeight="1" x14ac:dyDescent="0.25">
      <c r="A475" s="155"/>
      <c r="B475" s="155"/>
      <c r="C475" s="155"/>
      <c r="D475" s="155"/>
      <c r="E475" s="155"/>
      <c r="F475" s="155"/>
      <c r="G475" s="155"/>
      <c r="H475" s="155"/>
      <c r="I475" s="155"/>
      <c r="J475" s="155"/>
      <c r="K475" s="155"/>
      <c r="L475" s="155"/>
      <c r="M475" s="155"/>
      <c r="N475" s="38"/>
      <c r="O475" s="38"/>
    </row>
    <row r="476" spans="1:15" ht="15" hidden="1" customHeight="1" x14ac:dyDescent="0.25">
      <c r="A476" s="155"/>
      <c r="B476" s="155"/>
      <c r="C476" s="155"/>
      <c r="D476" s="155"/>
      <c r="E476" s="155"/>
      <c r="F476" s="155"/>
      <c r="G476" s="155"/>
      <c r="H476" s="155"/>
      <c r="I476" s="155"/>
      <c r="J476" s="155"/>
      <c r="K476" s="155"/>
      <c r="L476" s="155"/>
      <c r="M476" s="155"/>
      <c r="N476" s="38"/>
      <c r="O476" s="38"/>
    </row>
    <row r="477" spans="1:15" ht="15" hidden="1" customHeight="1" x14ac:dyDescent="0.25">
      <c r="A477" s="155"/>
      <c r="B477" s="155"/>
      <c r="C477" s="155"/>
      <c r="D477" s="155"/>
      <c r="E477" s="155"/>
      <c r="F477" s="155"/>
      <c r="G477" s="155"/>
      <c r="H477" s="155"/>
      <c r="I477" s="155"/>
      <c r="J477" s="155"/>
      <c r="K477" s="155"/>
      <c r="L477" s="155"/>
      <c r="M477" s="155"/>
      <c r="N477" s="38"/>
      <c r="O477" s="38"/>
    </row>
    <row r="478" spans="1:15" ht="15" hidden="1" customHeight="1" x14ac:dyDescent="0.25">
      <c r="A478" s="155"/>
      <c r="B478" s="155"/>
      <c r="C478" s="155"/>
      <c r="D478" s="155"/>
      <c r="E478" s="155"/>
      <c r="F478" s="155"/>
      <c r="G478" s="155"/>
      <c r="H478" s="155"/>
      <c r="I478" s="155"/>
      <c r="J478" s="155"/>
      <c r="K478" s="155"/>
      <c r="L478" s="155"/>
      <c r="M478" s="155"/>
      <c r="N478" s="38"/>
      <c r="O478" s="38"/>
    </row>
    <row r="479" spans="1:15" ht="15" hidden="1" customHeight="1" x14ac:dyDescent="0.25">
      <c r="A479" s="155"/>
      <c r="B479" s="155"/>
      <c r="C479" s="155"/>
      <c r="D479" s="155"/>
      <c r="E479" s="155"/>
      <c r="F479" s="155"/>
      <c r="G479" s="155"/>
      <c r="H479" s="155"/>
      <c r="I479" s="155"/>
      <c r="J479" s="155"/>
      <c r="K479" s="155"/>
      <c r="L479" s="155"/>
      <c r="M479" s="155"/>
      <c r="N479" s="38"/>
      <c r="O479" s="38"/>
    </row>
    <row r="480" spans="1:15" ht="15" hidden="1" customHeight="1" x14ac:dyDescent="0.25">
      <c r="A480" s="155"/>
      <c r="B480" s="155"/>
      <c r="C480" s="155"/>
      <c r="D480" s="155"/>
      <c r="E480" s="155"/>
      <c r="F480" s="155"/>
      <c r="G480" s="155"/>
      <c r="H480" s="155"/>
      <c r="I480" s="155"/>
      <c r="J480" s="155"/>
      <c r="K480" s="155"/>
      <c r="L480" s="155"/>
      <c r="M480" s="155"/>
      <c r="N480" s="38"/>
      <c r="O480" s="38"/>
    </row>
    <row r="481" spans="1:15" ht="15" hidden="1" customHeight="1" x14ac:dyDescent="0.25">
      <c r="A481" s="155"/>
      <c r="B481" s="155"/>
      <c r="C481" s="155"/>
      <c r="D481" s="155"/>
      <c r="E481" s="155"/>
      <c r="F481" s="155"/>
      <c r="G481" s="155"/>
      <c r="H481" s="155"/>
      <c r="I481" s="155"/>
      <c r="J481" s="155"/>
      <c r="K481" s="155"/>
      <c r="L481" s="155"/>
      <c r="M481" s="155"/>
      <c r="N481" s="38"/>
      <c r="O481" s="38"/>
    </row>
    <row r="482" spans="1:15" ht="15" hidden="1" customHeight="1" x14ac:dyDescent="0.25">
      <c r="A482" s="155"/>
      <c r="B482" s="155"/>
      <c r="C482" s="155"/>
      <c r="D482" s="155"/>
      <c r="E482" s="155"/>
      <c r="F482" s="155"/>
      <c r="G482" s="155"/>
      <c r="H482" s="155"/>
      <c r="I482" s="155"/>
      <c r="J482" s="155"/>
      <c r="K482" s="155"/>
      <c r="L482" s="155"/>
      <c r="M482" s="155"/>
      <c r="N482" s="38"/>
      <c r="O482" s="38"/>
    </row>
    <row r="483" spans="1:15" ht="15" hidden="1" customHeight="1" x14ac:dyDescent="0.25">
      <c r="A483" s="155"/>
      <c r="B483" s="155"/>
      <c r="C483" s="155"/>
      <c r="D483" s="155"/>
      <c r="E483" s="155"/>
      <c r="F483" s="155"/>
      <c r="G483" s="155"/>
      <c r="H483" s="155"/>
      <c r="I483" s="155"/>
      <c r="J483" s="155"/>
      <c r="K483" s="155"/>
      <c r="L483" s="155"/>
      <c r="M483" s="155"/>
      <c r="N483" s="38"/>
      <c r="O483" s="38"/>
    </row>
    <row r="484" spans="1:15" ht="15" hidden="1" customHeight="1" x14ac:dyDescent="0.25">
      <c r="A484" s="155"/>
      <c r="B484" s="155"/>
      <c r="C484" s="155"/>
      <c r="D484" s="155"/>
      <c r="E484" s="155"/>
      <c r="F484" s="155"/>
      <c r="G484" s="155"/>
      <c r="H484" s="155"/>
      <c r="I484" s="155"/>
      <c r="J484" s="155"/>
      <c r="K484" s="155"/>
      <c r="L484" s="155"/>
      <c r="M484" s="155"/>
      <c r="N484" s="38"/>
      <c r="O484" s="38"/>
    </row>
    <row r="485" spans="1:15" ht="15" hidden="1" customHeight="1" x14ac:dyDescent="0.25">
      <c r="A485" s="155"/>
      <c r="B485" s="155"/>
      <c r="C485" s="155"/>
      <c r="D485" s="155"/>
      <c r="E485" s="155"/>
      <c r="F485" s="155"/>
      <c r="G485" s="155"/>
      <c r="H485" s="155"/>
      <c r="I485" s="155"/>
      <c r="J485" s="155"/>
      <c r="K485" s="155"/>
      <c r="L485" s="155"/>
      <c r="M485" s="155"/>
      <c r="N485" s="38"/>
      <c r="O485" s="38"/>
    </row>
    <row r="486" spans="1:15" ht="15" hidden="1" customHeight="1" x14ac:dyDescent="0.25">
      <c r="A486" s="155"/>
      <c r="B486" s="155"/>
      <c r="C486" s="155"/>
      <c r="D486" s="155"/>
      <c r="E486" s="155"/>
      <c r="F486" s="155"/>
      <c r="G486" s="155"/>
      <c r="H486" s="155"/>
      <c r="I486" s="155"/>
      <c r="J486" s="155"/>
      <c r="K486" s="155"/>
      <c r="L486" s="155"/>
      <c r="M486" s="155"/>
      <c r="N486" s="38"/>
      <c r="O486" s="38"/>
    </row>
    <row r="487" spans="1:15" ht="15" hidden="1" customHeight="1" x14ac:dyDescent="0.25">
      <c r="A487" s="155"/>
      <c r="B487" s="155"/>
      <c r="C487" s="155"/>
      <c r="D487" s="155"/>
      <c r="E487" s="155"/>
      <c r="F487" s="155"/>
      <c r="G487" s="155"/>
      <c r="H487" s="155"/>
      <c r="I487" s="155"/>
      <c r="J487" s="155"/>
      <c r="K487" s="155"/>
      <c r="L487" s="155"/>
      <c r="M487" s="155"/>
      <c r="N487" s="38"/>
      <c r="O487" s="38"/>
    </row>
    <row r="488" spans="1:15" ht="15" hidden="1" customHeight="1" x14ac:dyDescent="0.25">
      <c r="A488" s="155"/>
      <c r="B488" s="155"/>
      <c r="C488" s="155"/>
      <c r="D488" s="155"/>
      <c r="E488" s="155"/>
      <c r="F488" s="155"/>
      <c r="G488" s="155"/>
      <c r="H488" s="155"/>
      <c r="I488" s="155"/>
      <c r="J488" s="155"/>
      <c r="K488" s="155"/>
      <c r="L488" s="155"/>
      <c r="M488" s="155"/>
      <c r="N488" s="38"/>
      <c r="O488" s="38"/>
    </row>
    <row r="489" spans="1:15" ht="15" hidden="1" customHeight="1" x14ac:dyDescent="0.25">
      <c r="A489" s="155"/>
      <c r="B489" s="155"/>
      <c r="C489" s="155"/>
      <c r="D489" s="155"/>
      <c r="E489" s="155"/>
      <c r="F489" s="155"/>
      <c r="G489" s="155"/>
      <c r="H489" s="155"/>
      <c r="I489" s="155"/>
      <c r="J489" s="155"/>
      <c r="K489" s="155"/>
      <c r="L489" s="155"/>
      <c r="M489" s="155"/>
      <c r="N489" s="38"/>
      <c r="O489" s="38"/>
    </row>
    <row r="490" spans="1:15" ht="15" hidden="1" customHeight="1" x14ac:dyDescent="0.25">
      <c r="A490" s="155"/>
      <c r="B490" s="155"/>
      <c r="C490" s="155"/>
      <c r="D490" s="155"/>
      <c r="E490" s="155"/>
      <c r="F490" s="155"/>
      <c r="G490" s="155"/>
      <c r="H490" s="155"/>
      <c r="I490" s="155"/>
      <c r="J490" s="155"/>
      <c r="K490" s="155"/>
      <c r="L490" s="155"/>
      <c r="M490" s="155"/>
      <c r="N490" s="38"/>
      <c r="O490" s="38"/>
    </row>
    <row r="491" spans="1:15" ht="15" hidden="1" customHeight="1" x14ac:dyDescent="0.25">
      <c r="A491" s="155"/>
      <c r="B491" s="155"/>
      <c r="C491" s="155"/>
      <c r="D491" s="155"/>
      <c r="E491" s="155"/>
      <c r="F491" s="155"/>
      <c r="G491" s="155"/>
      <c r="H491" s="155"/>
      <c r="I491" s="155"/>
      <c r="J491" s="155"/>
      <c r="K491" s="155"/>
      <c r="L491" s="155"/>
      <c r="M491" s="155"/>
      <c r="N491" s="38"/>
      <c r="O491" s="38"/>
    </row>
    <row r="492" spans="1:15" ht="15" hidden="1" customHeight="1" x14ac:dyDescent="0.25">
      <c r="A492" s="155"/>
      <c r="B492" s="155"/>
      <c r="C492" s="155"/>
      <c r="D492" s="155"/>
      <c r="E492" s="155"/>
      <c r="F492" s="155"/>
      <c r="G492" s="155"/>
      <c r="H492" s="155"/>
      <c r="I492" s="155"/>
      <c r="J492" s="155"/>
      <c r="K492" s="155"/>
      <c r="L492" s="155"/>
      <c r="M492" s="155"/>
      <c r="N492" s="38"/>
      <c r="O492" s="38"/>
    </row>
    <row r="493" spans="1:15" ht="15" hidden="1" customHeight="1" x14ac:dyDescent="0.25">
      <c r="A493" s="155"/>
      <c r="B493" s="155"/>
      <c r="C493" s="155"/>
      <c r="D493" s="155"/>
      <c r="E493" s="155"/>
      <c r="F493" s="155"/>
      <c r="G493" s="155"/>
      <c r="H493" s="155"/>
      <c r="I493" s="155"/>
      <c r="J493" s="155"/>
      <c r="K493" s="155"/>
      <c r="L493" s="155"/>
      <c r="M493" s="155"/>
      <c r="N493" s="38"/>
      <c r="O493" s="38"/>
    </row>
    <row r="494" spans="1:15" ht="15" hidden="1" customHeight="1" x14ac:dyDescent="0.25">
      <c r="A494" s="155"/>
      <c r="B494" s="155"/>
      <c r="C494" s="155"/>
      <c r="D494" s="155"/>
      <c r="E494" s="155"/>
      <c r="F494" s="155"/>
      <c r="G494" s="155"/>
      <c r="H494" s="155"/>
      <c r="I494" s="155"/>
      <c r="J494" s="155"/>
      <c r="K494" s="155"/>
      <c r="L494" s="155"/>
      <c r="M494" s="155"/>
      <c r="N494" s="38"/>
      <c r="O494" s="38"/>
    </row>
    <row r="495" spans="1:15" ht="15" hidden="1" customHeight="1" x14ac:dyDescent="0.25">
      <c r="A495" s="155"/>
      <c r="B495" s="155"/>
      <c r="C495" s="155"/>
      <c r="D495" s="155"/>
      <c r="E495" s="155"/>
      <c r="F495" s="155"/>
      <c r="G495" s="155"/>
      <c r="H495" s="155"/>
      <c r="I495" s="155"/>
      <c r="J495" s="155"/>
      <c r="K495" s="155"/>
      <c r="L495" s="155"/>
      <c r="M495" s="155"/>
      <c r="N495" s="38"/>
      <c r="O495" s="38"/>
    </row>
    <row r="496" spans="1:15" ht="15" hidden="1" customHeight="1" x14ac:dyDescent="0.25">
      <c r="A496" s="155"/>
      <c r="B496" s="155"/>
      <c r="C496" s="155"/>
      <c r="D496" s="155"/>
      <c r="E496" s="155"/>
      <c r="F496" s="155"/>
      <c r="G496" s="155"/>
      <c r="H496" s="155"/>
      <c r="I496" s="155"/>
      <c r="J496" s="155"/>
      <c r="K496" s="155"/>
      <c r="L496" s="155"/>
      <c r="M496" s="155"/>
      <c r="N496" s="38"/>
      <c r="O496" s="38"/>
    </row>
    <row r="497" spans="1:15" ht="15" hidden="1" customHeight="1" x14ac:dyDescent="0.25">
      <c r="A497" s="155"/>
      <c r="B497" s="155"/>
      <c r="C497" s="155"/>
      <c r="D497" s="155"/>
      <c r="E497" s="155"/>
      <c r="F497" s="155"/>
      <c r="G497" s="155"/>
      <c r="H497" s="155"/>
      <c r="I497" s="155"/>
      <c r="J497" s="155"/>
      <c r="K497" s="155"/>
      <c r="L497" s="155"/>
      <c r="M497" s="155"/>
      <c r="N497" s="38"/>
      <c r="O497" s="38"/>
    </row>
    <row r="498" spans="1:15" ht="15" hidden="1" customHeight="1" x14ac:dyDescent="0.25">
      <c r="A498" s="155"/>
      <c r="B498" s="155"/>
      <c r="C498" s="155"/>
      <c r="D498" s="155"/>
      <c r="E498" s="155"/>
      <c r="F498" s="155"/>
      <c r="G498" s="155"/>
      <c r="H498" s="155"/>
      <c r="I498" s="155"/>
      <c r="J498" s="155"/>
      <c r="K498" s="155"/>
      <c r="L498" s="155"/>
      <c r="M498" s="155"/>
      <c r="N498" s="38"/>
      <c r="O498" s="38"/>
    </row>
    <row r="499" spans="1:15" ht="15" hidden="1" customHeight="1" x14ac:dyDescent="0.25">
      <c r="A499" s="155"/>
      <c r="B499" s="155"/>
      <c r="C499" s="155"/>
      <c r="D499" s="155"/>
      <c r="E499" s="155"/>
      <c r="F499" s="155"/>
      <c r="G499" s="155"/>
      <c r="H499" s="155"/>
      <c r="I499" s="155"/>
      <c r="J499" s="155"/>
      <c r="K499" s="155"/>
      <c r="L499" s="155"/>
      <c r="M499" s="155"/>
      <c r="N499" s="38"/>
      <c r="O499" s="38"/>
    </row>
    <row r="500" spans="1:15" ht="15" hidden="1" customHeight="1" x14ac:dyDescent="0.25">
      <c r="A500" s="155"/>
      <c r="B500" s="155"/>
      <c r="C500" s="155"/>
      <c r="D500" s="155"/>
      <c r="E500" s="155"/>
      <c r="F500" s="155"/>
      <c r="G500" s="155"/>
      <c r="H500" s="155"/>
      <c r="I500" s="155"/>
      <c r="J500" s="155"/>
      <c r="K500" s="155"/>
      <c r="L500" s="155"/>
      <c r="M500" s="155"/>
      <c r="N500" s="38"/>
      <c r="O500" s="38"/>
    </row>
    <row r="501" spans="1:15" ht="15" hidden="1" customHeight="1" x14ac:dyDescent="0.25">
      <c r="A501" s="155"/>
      <c r="B501" s="155"/>
      <c r="C501" s="155"/>
      <c r="D501" s="155"/>
      <c r="E501" s="155"/>
      <c r="F501" s="155"/>
      <c r="G501" s="155"/>
      <c r="H501" s="155"/>
      <c r="I501" s="155"/>
      <c r="J501" s="155"/>
      <c r="K501" s="155"/>
      <c r="L501" s="155"/>
      <c r="M501" s="155"/>
      <c r="N501" s="38"/>
      <c r="O501" s="38"/>
    </row>
    <row r="502" spans="1:15" ht="15" hidden="1" customHeight="1" x14ac:dyDescent="0.25">
      <c r="A502" s="155"/>
      <c r="B502" s="155"/>
      <c r="C502" s="155"/>
      <c r="D502" s="155"/>
      <c r="E502" s="155"/>
      <c r="F502" s="155"/>
      <c r="G502" s="155"/>
      <c r="H502" s="155"/>
      <c r="I502" s="155"/>
      <c r="J502" s="155"/>
      <c r="K502" s="155"/>
      <c r="L502" s="155"/>
      <c r="M502" s="155"/>
      <c r="N502" s="38"/>
      <c r="O502" s="38"/>
    </row>
    <row r="503" spans="1:15" ht="15" hidden="1" customHeight="1" x14ac:dyDescent="0.25">
      <c r="A503" s="155"/>
      <c r="B503" s="155"/>
      <c r="C503" s="155"/>
      <c r="D503" s="155"/>
      <c r="E503" s="155"/>
      <c r="F503" s="155"/>
      <c r="G503" s="155"/>
      <c r="H503" s="155"/>
      <c r="I503" s="155"/>
      <c r="J503" s="155"/>
      <c r="K503" s="155"/>
      <c r="L503" s="155"/>
      <c r="M503" s="155"/>
      <c r="N503" s="38"/>
      <c r="O503" s="38"/>
    </row>
    <row r="504" spans="1:15" ht="15" hidden="1" customHeight="1" x14ac:dyDescent="0.25">
      <c r="A504" s="155"/>
      <c r="B504" s="155"/>
      <c r="C504" s="155"/>
      <c r="D504" s="155"/>
      <c r="E504" s="155"/>
      <c r="F504" s="155"/>
      <c r="G504" s="155"/>
      <c r="H504" s="155"/>
      <c r="I504" s="155"/>
      <c r="J504" s="155"/>
      <c r="K504" s="155"/>
      <c r="L504" s="155"/>
      <c r="M504" s="155"/>
      <c r="N504" s="38"/>
      <c r="O504" s="38"/>
    </row>
    <row r="505" spans="1:15" ht="15" hidden="1" customHeight="1" x14ac:dyDescent="0.25">
      <c r="A505" s="155"/>
      <c r="B505" s="155"/>
      <c r="C505" s="155"/>
      <c r="D505" s="155"/>
      <c r="E505" s="155"/>
      <c r="F505" s="155"/>
      <c r="G505" s="155"/>
      <c r="H505" s="155"/>
      <c r="I505" s="155"/>
      <c r="J505" s="155"/>
      <c r="K505" s="155"/>
      <c r="L505" s="155"/>
      <c r="M505" s="155"/>
      <c r="N505" s="38"/>
      <c r="O505" s="38"/>
    </row>
    <row r="506" spans="1:15" ht="15" hidden="1" customHeight="1" x14ac:dyDescent="0.25">
      <c r="A506" s="155"/>
      <c r="B506" s="155"/>
      <c r="C506" s="155"/>
      <c r="D506" s="155"/>
      <c r="E506" s="155"/>
      <c r="F506" s="155"/>
      <c r="G506" s="155"/>
      <c r="H506" s="155"/>
      <c r="I506" s="155"/>
      <c r="J506" s="155"/>
      <c r="K506" s="155"/>
      <c r="L506" s="155"/>
      <c r="M506" s="155"/>
      <c r="N506" s="38"/>
      <c r="O506" s="38"/>
    </row>
    <row r="507" spans="1:15" ht="15" hidden="1" customHeight="1" x14ac:dyDescent="0.25">
      <c r="A507" s="155"/>
      <c r="B507" s="155"/>
      <c r="C507" s="155"/>
      <c r="D507" s="155"/>
      <c r="E507" s="155"/>
      <c r="F507" s="155"/>
      <c r="G507" s="155"/>
      <c r="H507" s="155"/>
      <c r="I507" s="155"/>
      <c r="J507" s="155"/>
      <c r="K507" s="155"/>
      <c r="L507" s="155"/>
      <c r="M507" s="155"/>
      <c r="N507" s="38"/>
      <c r="O507" s="38"/>
    </row>
    <row r="508" spans="1:15" ht="15" hidden="1" customHeight="1" x14ac:dyDescent="0.25">
      <c r="A508" s="155"/>
      <c r="B508" s="155"/>
      <c r="C508" s="155"/>
      <c r="D508" s="155"/>
      <c r="E508" s="155"/>
      <c r="F508" s="155"/>
      <c r="G508" s="155"/>
      <c r="H508" s="155"/>
      <c r="I508" s="155"/>
      <c r="J508" s="155"/>
      <c r="K508" s="155"/>
      <c r="L508" s="155"/>
      <c r="M508" s="155"/>
      <c r="N508" s="38"/>
      <c r="O508" s="38"/>
    </row>
    <row r="509" spans="1:15" ht="15" hidden="1" customHeight="1" x14ac:dyDescent="0.25">
      <c r="A509" s="155"/>
      <c r="B509" s="155"/>
      <c r="C509" s="155"/>
      <c r="D509" s="155"/>
      <c r="E509" s="155"/>
      <c r="F509" s="155"/>
      <c r="G509" s="155"/>
      <c r="H509" s="155"/>
      <c r="I509" s="155"/>
      <c r="J509" s="155"/>
      <c r="K509" s="155"/>
      <c r="L509" s="155"/>
      <c r="M509" s="155"/>
      <c r="N509" s="38"/>
      <c r="O509" s="38"/>
    </row>
    <row r="510" spans="1:15" ht="15" hidden="1" customHeight="1" x14ac:dyDescent="0.25">
      <c r="A510" s="155"/>
      <c r="B510" s="155"/>
      <c r="C510" s="155"/>
      <c r="D510" s="155"/>
      <c r="E510" s="155"/>
      <c r="F510" s="155"/>
      <c r="G510" s="155"/>
      <c r="H510" s="155"/>
      <c r="I510" s="155"/>
      <c r="J510" s="155"/>
      <c r="K510" s="155"/>
      <c r="L510" s="155"/>
      <c r="M510" s="155"/>
      <c r="N510" s="38"/>
      <c r="O510" s="38"/>
    </row>
    <row r="511" spans="1:15" ht="15" hidden="1" customHeight="1" x14ac:dyDescent="0.25">
      <c r="A511" s="155"/>
      <c r="B511" s="155"/>
      <c r="C511" s="155"/>
      <c r="D511" s="155"/>
      <c r="E511" s="155"/>
      <c r="F511" s="155"/>
      <c r="G511" s="155"/>
      <c r="H511" s="155"/>
      <c r="I511" s="155"/>
      <c r="J511" s="155"/>
      <c r="K511" s="155"/>
      <c r="L511" s="155"/>
      <c r="M511" s="155"/>
      <c r="N511" s="38"/>
      <c r="O511" s="38"/>
    </row>
    <row r="512" spans="1:15" ht="15" hidden="1" customHeight="1" x14ac:dyDescent="0.25">
      <c r="A512" s="155"/>
      <c r="B512" s="155"/>
      <c r="C512" s="155"/>
      <c r="D512" s="155"/>
      <c r="E512" s="155"/>
      <c r="F512" s="155"/>
      <c r="G512" s="155"/>
      <c r="H512" s="155"/>
      <c r="I512" s="155"/>
      <c r="J512" s="155"/>
      <c r="K512" s="155"/>
      <c r="L512" s="155"/>
      <c r="M512" s="155"/>
      <c r="N512" s="38"/>
      <c r="O512" s="38"/>
    </row>
    <row r="513" spans="1:15" ht="15" hidden="1" customHeight="1" x14ac:dyDescent="0.25">
      <c r="A513" s="155"/>
      <c r="B513" s="155"/>
      <c r="C513" s="155"/>
      <c r="D513" s="155"/>
      <c r="E513" s="155"/>
      <c r="F513" s="155"/>
      <c r="G513" s="155"/>
      <c r="H513" s="155"/>
      <c r="I513" s="155"/>
      <c r="J513" s="155"/>
      <c r="K513" s="155"/>
      <c r="L513" s="155"/>
      <c r="M513" s="155"/>
      <c r="N513" s="38"/>
      <c r="O513" s="38"/>
    </row>
    <row r="514" spans="1:15" ht="15" hidden="1" customHeight="1" x14ac:dyDescent="0.25">
      <c r="A514" s="155"/>
      <c r="B514" s="155"/>
      <c r="C514" s="155"/>
      <c r="D514" s="155"/>
      <c r="E514" s="155"/>
      <c r="F514" s="155"/>
      <c r="G514" s="155"/>
      <c r="H514" s="155"/>
      <c r="I514" s="155"/>
      <c r="J514" s="155"/>
      <c r="K514" s="155"/>
      <c r="L514" s="155"/>
      <c r="M514" s="155"/>
      <c r="N514" s="38"/>
      <c r="O514" s="38"/>
    </row>
    <row r="515" spans="1:15" ht="15" hidden="1" customHeight="1" x14ac:dyDescent="0.25">
      <c r="A515" s="155"/>
      <c r="B515" s="155"/>
      <c r="C515" s="155"/>
      <c r="D515" s="155"/>
      <c r="E515" s="155"/>
      <c r="F515" s="155"/>
      <c r="G515" s="155"/>
      <c r="H515" s="155"/>
      <c r="I515" s="155"/>
      <c r="J515" s="155"/>
      <c r="K515" s="155"/>
      <c r="L515" s="155"/>
      <c r="M515" s="155"/>
      <c r="N515" s="38"/>
      <c r="O515" s="38"/>
    </row>
    <row r="516" spans="1:15" ht="15" hidden="1" customHeight="1" x14ac:dyDescent="0.25">
      <c r="A516" s="155"/>
      <c r="B516" s="155"/>
      <c r="C516" s="155"/>
      <c r="D516" s="155"/>
      <c r="E516" s="155"/>
      <c r="F516" s="155"/>
      <c r="G516" s="155"/>
      <c r="H516" s="155"/>
      <c r="I516" s="155"/>
      <c r="J516" s="155"/>
      <c r="K516" s="155"/>
      <c r="L516" s="155"/>
      <c r="M516" s="155"/>
      <c r="N516" s="38"/>
      <c r="O516" s="38"/>
    </row>
    <row r="517" spans="1:15" ht="15" hidden="1" customHeight="1" x14ac:dyDescent="0.25">
      <c r="A517" s="155"/>
      <c r="B517" s="155"/>
      <c r="C517" s="155"/>
      <c r="D517" s="155"/>
      <c r="E517" s="155"/>
      <c r="F517" s="155"/>
      <c r="G517" s="155"/>
      <c r="H517" s="155"/>
      <c r="I517" s="155"/>
      <c r="J517" s="155"/>
      <c r="K517" s="155"/>
      <c r="L517" s="155"/>
      <c r="M517" s="155"/>
      <c r="N517" s="38"/>
      <c r="O517" s="38"/>
    </row>
    <row r="518" spans="1:15" ht="15" hidden="1" customHeight="1" x14ac:dyDescent="0.25">
      <c r="A518" s="155"/>
      <c r="B518" s="155"/>
      <c r="C518" s="155"/>
      <c r="D518" s="155"/>
      <c r="E518" s="155"/>
      <c r="F518" s="155"/>
      <c r="G518" s="155"/>
      <c r="H518" s="155"/>
      <c r="I518" s="155"/>
      <c r="J518" s="155"/>
      <c r="K518" s="155"/>
      <c r="L518" s="155"/>
      <c r="M518" s="155"/>
      <c r="N518" s="38"/>
      <c r="O518" s="38"/>
    </row>
    <row r="519" spans="1:15" ht="15" hidden="1" customHeight="1" x14ac:dyDescent="0.25">
      <c r="A519" s="155"/>
      <c r="B519" s="155"/>
      <c r="C519" s="155"/>
      <c r="D519" s="155"/>
      <c r="E519" s="155"/>
      <c r="F519" s="155"/>
      <c r="G519" s="155"/>
      <c r="H519" s="155"/>
      <c r="I519" s="155"/>
      <c r="J519" s="155"/>
      <c r="K519" s="155"/>
      <c r="L519" s="155"/>
      <c r="M519" s="155"/>
      <c r="N519" s="38"/>
      <c r="O519" s="38"/>
    </row>
    <row r="520" spans="1:15" ht="15" hidden="1" customHeight="1" x14ac:dyDescent="0.25">
      <c r="A520" s="155"/>
      <c r="B520" s="155"/>
      <c r="C520" s="155"/>
      <c r="D520" s="155"/>
      <c r="E520" s="155"/>
      <c r="F520" s="155"/>
      <c r="G520" s="155"/>
      <c r="H520" s="155"/>
      <c r="I520" s="155"/>
      <c r="J520" s="155"/>
      <c r="K520" s="155"/>
      <c r="L520" s="155"/>
      <c r="M520" s="155"/>
      <c r="N520" s="38"/>
      <c r="O520" s="38"/>
    </row>
    <row r="521" spans="1:15" ht="15" hidden="1" customHeight="1" x14ac:dyDescent="0.25">
      <c r="A521" s="155"/>
      <c r="B521" s="155"/>
      <c r="C521" s="155"/>
      <c r="D521" s="155"/>
      <c r="E521" s="155"/>
      <c r="F521" s="155"/>
      <c r="G521" s="155"/>
      <c r="H521" s="155"/>
      <c r="I521" s="155"/>
      <c r="J521" s="155"/>
      <c r="K521" s="155"/>
      <c r="L521" s="155"/>
      <c r="M521" s="155"/>
      <c r="N521" s="38"/>
      <c r="O521" s="38"/>
    </row>
    <row r="522" spans="1:15" ht="15" hidden="1" customHeight="1" x14ac:dyDescent="0.25">
      <c r="A522" s="155"/>
      <c r="B522" s="155"/>
      <c r="C522" s="155"/>
      <c r="D522" s="155"/>
      <c r="E522" s="155"/>
      <c r="F522" s="155"/>
      <c r="G522" s="155"/>
      <c r="H522" s="155"/>
      <c r="I522" s="155"/>
      <c r="J522" s="155"/>
      <c r="K522" s="155"/>
      <c r="L522" s="155"/>
      <c r="M522" s="155"/>
      <c r="N522" s="38"/>
      <c r="O522" s="38"/>
    </row>
    <row r="523" spans="1:15" ht="15" hidden="1" customHeight="1" x14ac:dyDescent="0.25">
      <c r="A523" s="155"/>
      <c r="B523" s="155"/>
      <c r="C523" s="155"/>
      <c r="D523" s="155"/>
      <c r="E523" s="155"/>
      <c r="F523" s="155"/>
      <c r="G523" s="155"/>
      <c r="H523" s="155"/>
      <c r="I523" s="155"/>
      <c r="J523" s="155"/>
      <c r="K523" s="155"/>
      <c r="L523" s="155"/>
      <c r="M523" s="155"/>
      <c r="N523" s="38"/>
      <c r="O523" s="38"/>
    </row>
    <row r="524" spans="1:15" ht="15" hidden="1" customHeight="1" x14ac:dyDescent="0.25">
      <c r="A524" s="155"/>
      <c r="B524" s="155"/>
      <c r="C524" s="155"/>
      <c r="D524" s="155"/>
      <c r="E524" s="155"/>
      <c r="F524" s="155"/>
      <c r="G524" s="155"/>
      <c r="H524" s="155"/>
      <c r="I524" s="155"/>
      <c r="J524" s="155"/>
      <c r="K524" s="155"/>
      <c r="L524" s="155"/>
      <c r="M524" s="155"/>
      <c r="N524" s="38"/>
      <c r="O524" s="38"/>
    </row>
    <row r="525" spans="1:15" ht="15" hidden="1" customHeight="1" x14ac:dyDescent="0.25">
      <c r="A525" s="155"/>
      <c r="B525" s="155"/>
      <c r="C525" s="155"/>
      <c r="D525" s="155"/>
      <c r="E525" s="155"/>
      <c r="F525" s="155"/>
      <c r="G525" s="155"/>
      <c r="H525" s="155"/>
      <c r="I525" s="155"/>
      <c r="J525" s="155"/>
      <c r="K525" s="155"/>
      <c r="L525" s="155"/>
      <c r="M525" s="155"/>
      <c r="N525" s="38"/>
      <c r="O525" s="38"/>
    </row>
    <row r="526" spans="1:15" ht="15" hidden="1" customHeight="1" x14ac:dyDescent="0.25">
      <c r="A526" s="155"/>
      <c r="B526" s="155"/>
      <c r="C526" s="155"/>
      <c r="D526" s="155"/>
      <c r="E526" s="155"/>
      <c r="F526" s="155"/>
      <c r="G526" s="155"/>
      <c r="H526" s="155"/>
      <c r="I526" s="155"/>
      <c r="J526" s="155"/>
      <c r="K526" s="155"/>
      <c r="L526" s="155"/>
      <c r="M526" s="155"/>
      <c r="N526" s="38"/>
      <c r="O526" s="38"/>
    </row>
    <row r="527" spans="1:15" ht="15" hidden="1" customHeight="1" x14ac:dyDescent="0.25">
      <c r="A527" s="155"/>
      <c r="B527" s="155"/>
      <c r="C527" s="155"/>
      <c r="D527" s="155"/>
      <c r="E527" s="155"/>
      <c r="F527" s="155"/>
      <c r="G527" s="155"/>
      <c r="H527" s="155"/>
      <c r="I527" s="155"/>
      <c r="J527" s="155"/>
      <c r="K527" s="155"/>
      <c r="L527" s="155"/>
      <c r="M527" s="155"/>
      <c r="N527" s="38"/>
      <c r="O527" s="38"/>
    </row>
    <row r="528" spans="1:15" ht="15" hidden="1" customHeight="1" x14ac:dyDescent="0.25">
      <c r="A528" s="155"/>
      <c r="B528" s="155"/>
      <c r="C528" s="155"/>
      <c r="D528" s="155"/>
      <c r="E528" s="155"/>
      <c r="F528" s="155"/>
      <c r="G528" s="155"/>
      <c r="H528" s="155"/>
      <c r="I528" s="155"/>
      <c r="J528" s="155"/>
      <c r="K528" s="155"/>
      <c r="L528" s="155"/>
      <c r="M528" s="155"/>
      <c r="N528" s="38"/>
      <c r="O528" s="38"/>
    </row>
    <row r="529" spans="1:15" ht="15" hidden="1" customHeight="1" x14ac:dyDescent="0.25">
      <c r="A529" s="155"/>
      <c r="B529" s="155"/>
      <c r="C529" s="155"/>
      <c r="D529" s="155"/>
      <c r="E529" s="155"/>
      <c r="F529" s="155"/>
      <c r="G529" s="155"/>
      <c r="H529" s="155"/>
      <c r="I529" s="155"/>
      <c r="J529" s="155"/>
      <c r="K529" s="155"/>
      <c r="L529" s="155"/>
      <c r="M529" s="155"/>
      <c r="N529" s="38"/>
      <c r="O529" s="38"/>
    </row>
    <row r="530" spans="1:15" ht="15" hidden="1" customHeight="1" x14ac:dyDescent="0.25">
      <c r="A530" s="155"/>
      <c r="B530" s="155"/>
      <c r="C530" s="155"/>
      <c r="D530" s="155"/>
      <c r="E530" s="155"/>
      <c r="F530" s="155"/>
      <c r="G530" s="155"/>
      <c r="H530" s="155"/>
      <c r="I530" s="155"/>
      <c r="J530" s="155"/>
      <c r="K530" s="155"/>
      <c r="L530" s="155"/>
      <c r="M530" s="155"/>
      <c r="N530" s="38"/>
      <c r="O530" s="38"/>
    </row>
    <row r="531" spans="1:15" ht="15" hidden="1" customHeight="1" x14ac:dyDescent="0.25">
      <c r="A531" s="155"/>
      <c r="B531" s="155"/>
      <c r="C531" s="155"/>
      <c r="D531" s="155"/>
      <c r="E531" s="155"/>
      <c r="F531" s="155"/>
      <c r="G531" s="155"/>
      <c r="H531" s="155"/>
      <c r="I531" s="155"/>
      <c r="J531" s="155"/>
      <c r="K531" s="155"/>
      <c r="L531" s="155"/>
      <c r="M531" s="155"/>
      <c r="N531" s="38"/>
      <c r="O531" s="38"/>
    </row>
    <row r="532" spans="1:15" ht="15" hidden="1" customHeight="1" x14ac:dyDescent="0.25">
      <c r="A532" s="155"/>
      <c r="B532" s="155"/>
      <c r="C532" s="155"/>
      <c r="D532" s="155"/>
      <c r="E532" s="155"/>
      <c r="F532" s="155"/>
      <c r="G532" s="155"/>
      <c r="H532" s="155"/>
      <c r="I532" s="155"/>
      <c r="J532" s="155"/>
      <c r="K532" s="155"/>
      <c r="L532" s="155"/>
      <c r="M532" s="155"/>
      <c r="N532" s="38"/>
      <c r="O532" s="38"/>
    </row>
    <row r="533" spans="1:15" ht="15" hidden="1" customHeight="1" x14ac:dyDescent="0.25">
      <c r="A533" s="155"/>
      <c r="B533" s="155"/>
      <c r="C533" s="155"/>
      <c r="D533" s="155"/>
      <c r="E533" s="155"/>
      <c r="F533" s="155"/>
      <c r="G533" s="155"/>
      <c r="H533" s="155"/>
      <c r="I533" s="155"/>
      <c r="J533" s="155"/>
      <c r="K533" s="155"/>
      <c r="L533" s="155"/>
      <c r="M533" s="155"/>
      <c r="N533" s="38"/>
      <c r="O533" s="38"/>
    </row>
    <row r="534" spans="1:15" ht="15" hidden="1" customHeight="1" x14ac:dyDescent="0.25">
      <c r="A534" s="155"/>
      <c r="B534" s="155"/>
      <c r="C534" s="155"/>
      <c r="D534" s="155"/>
      <c r="E534" s="155"/>
      <c r="F534" s="155"/>
      <c r="G534" s="155"/>
      <c r="H534" s="155"/>
      <c r="I534" s="155"/>
      <c r="J534" s="155"/>
      <c r="K534" s="155"/>
      <c r="L534" s="155"/>
      <c r="M534" s="155"/>
      <c r="N534" s="38"/>
      <c r="O534" s="38"/>
    </row>
    <row r="535" spans="1:15" ht="15" hidden="1" customHeight="1" x14ac:dyDescent="0.25">
      <c r="A535" s="155"/>
      <c r="B535" s="155"/>
      <c r="C535" s="155"/>
      <c r="D535" s="155"/>
      <c r="E535" s="155"/>
      <c r="F535" s="155"/>
      <c r="G535" s="155"/>
      <c r="H535" s="155"/>
      <c r="I535" s="155"/>
      <c r="J535" s="155"/>
      <c r="K535" s="155"/>
      <c r="L535" s="155"/>
      <c r="M535" s="155"/>
      <c r="N535" s="38"/>
      <c r="O535" s="38"/>
    </row>
    <row r="536" spans="1:15" ht="15" hidden="1" customHeight="1" x14ac:dyDescent="0.25">
      <c r="A536" s="155"/>
      <c r="B536" s="155"/>
      <c r="C536" s="155"/>
      <c r="D536" s="155"/>
      <c r="E536" s="155"/>
      <c r="F536" s="155"/>
      <c r="G536" s="155"/>
      <c r="H536" s="155"/>
      <c r="I536" s="155"/>
      <c r="J536" s="155"/>
      <c r="K536" s="155"/>
      <c r="L536" s="155"/>
      <c r="M536" s="155"/>
      <c r="N536" s="38"/>
      <c r="O536" s="38"/>
    </row>
    <row r="537" spans="1:15" ht="15" hidden="1" customHeight="1" x14ac:dyDescent="0.25">
      <c r="A537" s="155"/>
      <c r="B537" s="155"/>
      <c r="C537" s="155"/>
      <c r="D537" s="155"/>
      <c r="E537" s="155"/>
      <c r="F537" s="155"/>
      <c r="G537" s="155"/>
      <c r="H537" s="155"/>
      <c r="I537" s="155"/>
      <c r="J537" s="155"/>
      <c r="K537" s="155"/>
      <c r="L537" s="155"/>
      <c r="M537" s="155"/>
      <c r="N537" s="38"/>
      <c r="O537" s="38"/>
    </row>
    <row r="538" spans="1:15" ht="15" hidden="1" customHeight="1" x14ac:dyDescent="0.25">
      <c r="A538" s="155"/>
      <c r="B538" s="155"/>
      <c r="C538" s="155"/>
      <c r="D538" s="155"/>
      <c r="E538" s="155"/>
      <c r="F538" s="155"/>
      <c r="G538" s="155"/>
      <c r="H538" s="155"/>
      <c r="I538" s="155"/>
      <c r="J538" s="155"/>
      <c r="K538" s="155"/>
      <c r="L538" s="155"/>
      <c r="M538" s="155"/>
      <c r="N538" s="38"/>
      <c r="O538" s="38"/>
    </row>
    <row r="539" spans="1:15" ht="15" hidden="1" customHeight="1" x14ac:dyDescent="0.25">
      <c r="A539" s="155"/>
      <c r="B539" s="155"/>
      <c r="C539" s="155"/>
      <c r="D539" s="155"/>
      <c r="E539" s="155"/>
      <c r="F539" s="155"/>
      <c r="G539" s="155"/>
      <c r="H539" s="155"/>
      <c r="I539" s="155"/>
      <c r="J539" s="155"/>
      <c r="K539" s="155"/>
      <c r="L539" s="155"/>
      <c r="M539" s="155"/>
      <c r="N539" s="38"/>
      <c r="O539" s="38"/>
    </row>
    <row r="540" spans="1:15" ht="15" hidden="1" customHeight="1" x14ac:dyDescent="0.25">
      <c r="A540" s="155"/>
      <c r="B540" s="155"/>
      <c r="C540" s="155"/>
      <c r="D540" s="155"/>
      <c r="E540" s="155"/>
      <c r="F540" s="155"/>
      <c r="G540" s="155"/>
      <c r="H540" s="155"/>
      <c r="I540" s="155"/>
      <c r="J540" s="155"/>
      <c r="K540" s="155"/>
      <c r="L540" s="155"/>
      <c r="M540" s="155"/>
      <c r="N540" s="38"/>
      <c r="O540" s="38"/>
    </row>
    <row r="541" spans="1:15" ht="15" hidden="1" customHeight="1" x14ac:dyDescent="0.25">
      <c r="A541" s="155"/>
      <c r="B541" s="155"/>
      <c r="C541" s="155"/>
      <c r="D541" s="155"/>
      <c r="E541" s="155"/>
      <c r="F541" s="155"/>
      <c r="G541" s="155"/>
      <c r="H541" s="155"/>
      <c r="I541" s="155"/>
      <c r="J541" s="155"/>
      <c r="K541" s="155"/>
      <c r="L541" s="155"/>
      <c r="M541" s="155"/>
      <c r="N541" s="38"/>
      <c r="O541" s="38"/>
    </row>
    <row r="542" spans="1:15" ht="15" hidden="1" customHeight="1" x14ac:dyDescent="0.25">
      <c r="A542" s="155"/>
      <c r="B542" s="155"/>
      <c r="C542" s="155"/>
      <c r="D542" s="155"/>
      <c r="E542" s="155"/>
      <c r="F542" s="155"/>
      <c r="G542" s="155"/>
      <c r="H542" s="155"/>
      <c r="I542" s="155"/>
      <c r="J542" s="155"/>
      <c r="K542" s="155"/>
      <c r="L542" s="155"/>
      <c r="M542" s="155"/>
      <c r="N542" s="38"/>
      <c r="O542" s="38"/>
    </row>
    <row r="543" spans="1:15" ht="15" hidden="1" customHeight="1" x14ac:dyDescent="0.25">
      <c r="A543" s="155"/>
      <c r="B543" s="155"/>
      <c r="C543" s="155"/>
      <c r="D543" s="155"/>
      <c r="E543" s="155"/>
      <c r="F543" s="155"/>
      <c r="G543" s="155"/>
      <c r="H543" s="155"/>
      <c r="I543" s="155"/>
      <c r="J543" s="155"/>
      <c r="K543" s="155"/>
      <c r="L543" s="155"/>
      <c r="M543" s="155"/>
      <c r="N543" s="38"/>
      <c r="O543" s="38"/>
    </row>
    <row r="544" spans="1:15" ht="15" hidden="1" customHeight="1" x14ac:dyDescent="0.25">
      <c r="A544" s="155"/>
      <c r="B544" s="155"/>
      <c r="C544" s="155"/>
      <c r="D544" s="155"/>
      <c r="E544" s="155"/>
      <c r="F544" s="155"/>
      <c r="G544" s="155"/>
      <c r="H544" s="155"/>
      <c r="I544" s="155"/>
      <c r="J544" s="155"/>
      <c r="K544" s="155"/>
      <c r="L544" s="155"/>
      <c r="M544" s="155"/>
      <c r="N544" s="38"/>
      <c r="O544" s="38"/>
    </row>
    <row r="545" spans="1:15" ht="15" hidden="1" customHeight="1" x14ac:dyDescent="0.25">
      <c r="A545" s="155"/>
      <c r="B545" s="155"/>
      <c r="C545" s="155"/>
      <c r="D545" s="155"/>
      <c r="E545" s="155"/>
      <c r="F545" s="155"/>
      <c r="G545" s="155"/>
      <c r="H545" s="155"/>
      <c r="I545" s="155"/>
      <c r="J545" s="155"/>
      <c r="K545" s="155"/>
      <c r="L545" s="155"/>
      <c r="M545" s="155"/>
      <c r="N545" s="38"/>
      <c r="O545" s="38"/>
    </row>
    <row r="546" spans="1:15" ht="15" hidden="1" customHeight="1" x14ac:dyDescent="0.25">
      <c r="A546" s="155"/>
      <c r="B546" s="155"/>
      <c r="C546" s="155"/>
      <c r="D546" s="155"/>
      <c r="E546" s="155"/>
      <c r="F546" s="155"/>
      <c r="G546" s="155"/>
      <c r="H546" s="155"/>
      <c r="I546" s="155"/>
      <c r="J546" s="155"/>
      <c r="K546" s="155"/>
      <c r="L546" s="155"/>
      <c r="M546" s="155"/>
      <c r="N546" s="38"/>
      <c r="O546" s="38"/>
    </row>
    <row r="547" spans="1:15" ht="15" hidden="1" customHeight="1" x14ac:dyDescent="0.25">
      <c r="A547" s="155"/>
      <c r="B547" s="155"/>
      <c r="C547" s="155"/>
      <c r="D547" s="155"/>
      <c r="E547" s="155"/>
      <c r="F547" s="155"/>
      <c r="G547" s="155"/>
      <c r="H547" s="155"/>
      <c r="I547" s="155"/>
      <c r="J547" s="155"/>
      <c r="K547" s="155"/>
      <c r="L547" s="155"/>
      <c r="M547" s="155"/>
      <c r="N547" s="38"/>
      <c r="O547" s="38"/>
    </row>
    <row r="548" spans="1:15" ht="15" hidden="1" customHeight="1" x14ac:dyDescent="0.25">
      <c r="A548" s="155"/>
      <c r="B548" s="155"/>
      <c r="C548" s="155"/>
      <c r="D548" s="155"/>
      <c r="E548" s="155"/>
      <c r="F548" s="155"/>
      <c r="G548" s="155"/>
      <c r="H548" s="155"/>
      <c r="I548" s="155"/>
      <c r="J548" s="155"/>
      <c r="K548" s="155"/>
      <c r="L548" s="155"/>
      <c r="M548" s="155"/>
      <c r="N548" s="38"/>
      <c r="O548" s="38"/>
    </row>
    <row r="549" spans="1:15" ht="15" hidden="1" customHeight="1" x14ac:dyDescent="0.25">
      <c r="A549" s="155"/>
      <c r="B549" s="155"/>
      <c r="C549" s="155"/>
      <c r="D549" s="155"/>
      <c r="E549" s="155"/>
      <c r="F549" s="155"/>
      <c r="G549" s="155"/>
      <c r="H549" s="155"/>
      <c r="I549" s="155"/>
      <c r="J549" s="155"/>
      <c r="K549" s="155"/>
      <c r="L549" s="155"/>
      <c r="M549" s="155"/>
      <c r="N549" s="38"/>
      <c r="O549" s="38"/>
    </row>
    <row r="550" spans="1:15" ht="15" hidden="1" customHeight="1" x14ac:dyDescent="0.25">
      <c r="A550" s="155"/>
      <c r="B550" s="155"/>
      <c r="C550" s="155"/>
      <c r="D550" s="155"/>
      <c r="E550" s="155"/>
      <c r="F550" s="155"/>
      <c r="G550" s="155"/>
      <c r="H550" s="155"/>
      <c r="I550" s="155"/>
      <c r="J550" s="155"/>
      <c r="K550" s="155"/>
      <c r="L550" s="155"/>
      <c r="M550" s="155"/>
      <c r="N550" s="38"/>
      <c r="O550" s="38"/>
    </row>
    <row r="551" spans="1:15" ht="15" hidden="1" customHeight="1" x14ac:dyDescent="0.25">
      <c r="A551" s="155"/>
      <c r="B551" s="155"/>
      <c r="C551" s="155"/>
      <c r="D551" s="155"/>
      <c r="E551" s="155"/>
      <c r="F551" s="155"/>
      <c r="G551" s="155"/>
      <c r="H551" s="155"/>
      <c r="I551" s="155"/>
      <c r="J551" s="155"/>
      <c r="K551" s="155"/>
      <c r="L551" s="155"/>
      <c r="M551" s="155"/>
      <c r="N551" s="38"/>
      <c r="O551" s="38"/>
    </row>
    <row r="552" spans="1:15" ht="15" hidden="1" customHeight="1" x14ac:dyDescent="0.25">
      <c r="A552" s="155"/>
      <c r="B552" s="155"/>
      <c r="C552" s="155"/>
      <c r="D552" s="155"/>
      <c r="E552" s="155"/>
      <c r="F552" s="155"/>
      <c r="G552" s="155"/>
      <c r="H552" s="155"/>
      <c r="I552" s="155"/>
      <c r="J552" s="155"/>
      <c r="K552" s="155"/>
      <c r="L552" s="155"/>
      <c r="M552" s="155"/>
      <c r="N552" s="38"/>
      <c r="O552" s="38"/>
    </row>
    <row r="553" spans="1:15" ht="15" hidden="1" customHeight="1" x14ac:dyDescent="0.25">
      <c r="A553" s="155"/>
      <c r="B553" s="155"/>
      <c r="C553" s="155"/>
      <c r="D553" s="155"/>
      <c r="E553" s="155"/>
      <c r="F553" s="155"/>
      <c r="G553" s="155"/>
      <c r="H553" s="155"/>
      <c r="I553" s="155"/>
      <c r="J553" s="155"/>
      <c r="K553" s="155"/>
      <c r="L553" s="155"/>
      <c r="M553" s="155"/>
      <c r="N553" s="38"/>
      <c r="O553" s="38"/>
    </row>
    <row r="554" spans="1:15" ht="15" hidden="1" customHeight="1" x14ac:dyDescent="0.25">
      <c r="A554" s="155"/>
      <c r="B554" s="155"/>
      <c r="C554" s="155"/>
      <c r="D554" s="155"/>
      <c r="E554" s="155"/>
      <c r="F554" s="155"/>
      <c r="G554" s="155"/>
      <c r="H554" s="155"/>
      <c r="I554" s="155"/>
      <c r="J554" s="155"/>
      <c r="K554" s="155"/>
      <c r="L554" s="155"/>
      <c r="M554" s="155"/>
      <c r="N554" s="38"/>
      <c r="O554" s="38"/>
    </row>
    <row r="555" spans="1:15" ht="15" hidden="1" customHeight="1" x14ac:dyDescent="0.25">
      <c r="A555" s="155"/>
      <c r="B555" s="155"/>
      <c r="C555" s="155"/>
      <c r="D555" s="155"/>
      <c r="E555" s="155"/>
      <c r="F555" s="155"/>
      <c r="G555" s="155"/>
      <c r="H555" s="155"/>
      <c r="I555" s="155"/>
      <c r="J555" s="155"/>
      <c r="K555" s="155"/>
      <c r="L555" s="155"/>
      <c r="M555" s="155"/>
      <c r="N555" s="38"/>
      <c r="O555" s="38"/>
    </row>
    <row r="556" spans="1:15" ht="15" hidden="1" customHeight="1" x14ac:dyDescent="0.25">
      <c r="A556" s="155"/>
      <c r="B556" s="155"/>
      <c r="C556" s="155"/>
      <c r="D556" s="155"/>
      <c r="E556" s="155"/>
      <c r="F556" s="155"/>
      <c r="G556" s="155"/>
      <c r="H556" s="155"/>
      <c r="I556" s="155"/>
      <c r="J556" s="155"/>
      <c r="K556" s="155"/>
      <c r="L556" s="155"/>
      <c r="M556" s="155"/>
      <c r="N556" s="38"/>
      <c r="O556" s="38"/>
    </row>
    <row r="557" spans="1:15" ht="15" hidden="1" customHeight="1" x14ac:dyDescent="0.25">
      <c r="A557" s="155"/>
      <c r="B557" s="155"/>
      <c r="C557" s="155"/>
      <c r="D557" s="155"/>
      <c r="E557" s="155"/>
      <c r="F557" s="155"/>
      <c r="G557" s="155"/>
      <c r="H557" s="155"/>
      <c r="I557" s="155"/>
      <c r="J557" s="155"/>
      <c r="K557" s="155"/>
      <c r="L557" s="155"/>
      <c r="M557" s="155"/>
      <c r="N557" s="38"/>
      <c r="O557" s="38"/>
    </row>
    <row r="558" spans="1:15" ht="15" hidden="1" customHeight="1" x14ac:dyDescent="0.25">
      <c r="A558" s="155"/>
      <c r="B558" s="155"/>
      <c r="C558" s="155"/>
      <c r="D558" s="155"/>
      <c r="E558" s="155"/>
      <c r="F558" s="155"/>
      <c r="G558" s="155"/>
      <c r="H558" s="155"/>
      <c r="I558" s="155"/>
      <c r="J558" s="155"/>
      <c r="K558" s="155"/>
      <c r="L558" s="155"/>
      <c r="M558" s="155"/>
      <c r="N558" s="38"/>
      <c r="O558" s="38"/>
    </row>
    <row r="559" spans="1:15" ht="15" hidden="1" customHeight="1" x14ac:dyDescent="0.25">
      <c r="A559" s="155"/>
      <c r="B559" s="155"/>
      <c r="C559" s="155"/>
      <c r="D559" s="155"/>
      <c r="E559" s="155"/>
      <c r="F559" s="155"/>
      <c r="G559" s="155"/>
      <c r="H559" s="155"/>
      <c r="I559" s="155"/>
      <c r="J559" s="155"/>
      <c r="K559" s="155"/>
      <c r="L559" s="155"/>
      <c r="M559" s="155"/>
      <c r="N559" s="38"/>
      <c r="O559" s="38"/>
    </row>
    <row r="560" spans="1:15" ht="15" hidden="1" customHeight="1" x14ac:dyDescent="0.25">
      <c r="A560" s="155"/>
      <c r="B560" s="155"/>
      <c r="C560" s="155"/>
      <c r="D560" s="155"/>
      <c r="E560" s="155"/>
      <c r="F560" s="155"/>
      <c r="G560" s="155"/>
      <c r="H560" s="155"/>
      <c r="I560" s="155"/>
      <c r="J560" s="155"/>
      <c r="K560" s="155"/>
      <c r="L560" s="155"/>
      <c r="M560" s="155"/>
      <c r="N560" s="38"/>
      <c r="O560" s="38"/>
    </row>
    <row r="561" spans="1:15" ht="15" hidden="1" customHeight="1" x14ac:dyDescent="0.25">
      <c r="A561" s="155"/>
      <c r="B561" s="155"/>
      <c r="C561" s="155"/>
      <c r="D561" s="155"/>
      <c r="E561" s="155"/>
      <c r="F561" s="155"/>
      <c r="G561" s="155"/>
      <c r="H561" s="155"/>
      <c r="I561" s="155"/>
      <c r="J561" s="155"/>
      <c r="K561" s="155"/>
      <c r="L561" s="155"/>
      <c r="M561" s="155"/>
      <c r="N561" s="38"/>
      <c r="O561" s="38"/>
    </row>
    <row r="562" spans="1:15" ht="15" hidden="1" customHeight="1" x14ac:dyDescent="0.25">
      <c r="A562" s="155"/>
      <c r="B562" s="155"/>
      <c r="C562" s="155"/>
      <c r="D562" s="155"/>
      <c r="E562" s="155"/>
      <c r="F562" s="155"/>
      <c r="G562" s="155"/>
      <c r="H562" s="155"/>
      <c r="I562" s="155"/>
      <c r="J562" s="155"/>
      <c r="K562" s="155"/>
      <c r="L562" s="155"/>
      <c r="M562" s="155"/>
      <c r="N562" s="38"/>
      <c r="O562" s="38"/>
    </row>
    <row r="563" spans="1:15" ht="15" hidden="1" customHeight="1" x14ac:dyDescent="0.25">
      <c r="A563" s="155"/>
      <c r="B563" s="155"/>
      <c r="C563" s="155"/>
      <c r="D563" s="155"/>
      <c r="E563" s="155"/>
      <c r="F563" s="155"/>
      <c r="G563" s="155"/>
      <c r="H563" s="155"/>
      <c r="I563" s="155"/>
      <c r="J563" s="155"/>
      <c r="K563" s="155"/>
      <c r="L563" s="155"/>
      <c r="M563" s="155"/>
      <c r="N563" s="38"/>
      <c r="O563" s="38"/>
    </row>
    <row r="564" spans="1:15" ht="15" hidden="1" customHeight="1" x14ac:dyDescent="0.25">
      <c r="A564" s="155"/>
      <c r="B564" s="155"/>
      <c r="C564" s="155"/>
      <c r="D564" s="155"/>
      <c r="E564" s="155"/>
      <c r="F564" s="155"/>
      <c r="G564" s="155"/>
      <c r="H564" s="155"/>
      <c r="I564" s="155"/>
      <c r="J564" s="155"/>
      <c r="K564" s="155"/>
      <c r="L564" s="155"/>
      <c r="M564" s="155"/>
      <c r="N564" s="38"/>
      <c r="O564" s="38"/>
    </row>
    <row r="565" spans="1:15" ht="15" hidden="1" customHeight="1" x14ac:dyDescent="0.25">
      <c r="A565" s="155"/>
      <c r="B565" s="155"/>
      <c r="C565" s="155"/>
      <c r="D565" s="155"/>
      <c r="E565" s="155"/>
      <c r="F565" s="155"/>
      <c r="G565" s="155"/>
      <c r="H565" s="155"/>
      <c r="I565" s="155"/>
      <c r="J565" s="155"/>
      <c r="K565" s="155"/>
      <c r="L565" s="155"/>
      <c r="M565" s="155"/>
      <c r="N565" s="38"/>
      <c r="O565" s="38"/>
    </row>
    <row r="566" spans="1:15" ht="15" hidden="1" customHeight="1" x14ac:dyDescent="0.25">
      <c r="A566" s="155"/>
      <c r="B566" s="155"/>
      <c r="C566" s="155"/>
      <c r="D566" s="155"/>
      <c r="E566" s="155"/>
      <c r="F566" s="155"/>
      <c r="G566" s="155"/>
      <c r="H566" s="155"/>
      <c r="I566" s="155"/>
      <c r="J566" s="155"/>
      <c r="K566" s="155"/>
      <c r="L566" s="155"/>
      <c r="M566" s="155"/>
      <c r="N566" s="38"/>
      <c r="O566" s="38"/>
    </row>
    <row r="567" spans="1:15" ht="15" hidden="1" customHeight="1" x14ac:dyDescent="0.25">
      <c r="A567" s="155"/>
      <c r="B567" s="155"/>
      <c r="C567" s="155"/>
      <c r="D567" s="155"/>
      <c r="E567" s="155"/>
      <c r="F567" s="155"/>
      <c r="G567" s="155"/>
      <c r="H567" s="155"/>
      <c r="I567" s="155"/>
      <c r="J567" s="155"/>
      <c r="K567" s="155"/>
      <c r="L567" s="155"/>
      <c r="M567" s="155"/>
      <c r="N567" s="38"/>
      <c r="O567" s="38"/>
    </row>
    <row r="568" spans="1:15" ht="15" hidden="1" customHeight="1" x14ac:dyDescent="0.25">
      <c r="A568" s="155"/>
      <c r="B568" s="155"/>
      <c r="C568" s="155"/>
      <c r="D568" s="155"/>
      <c r="E568" s="155"/>
      <c r="F568" s="155"/>
      <c r="G568" s="155"/>
      <c r="H568" s="155"/>
      <c r="I568" s="155"/>
      <c r="J568" s="155"/>
      <c r="K568" s="155"/>
      <c r="L568" s="155"/>
      <c r="M568" s="155"/>
      <c r="N568" s="38"/>
      <c r="O568" s="38"/>
    </row>
    <row r="569" spans="1:15" ht="15" hidden="1" customHeight="1" x14ac:dyDescent="0.25">
      <c r="A569" s="155"/>
      <c r="B569" s="155"/>
      <c r="C569" s="155"/>
      <c r="D569" s="155"/>
      <c r="E569" s="155"/>
      <c r="F569" s="155"/>
      <c r="G569" s="155"/>
      <c r="H569" s="155"/>
      <c r="I569" s="155"/>
      <c r="J569" s="155"/>
      <c r="K569" s="155"/>
      <c r="L569" s="155"/>
      <c r="M569" s="155"/>
      <c r="N569" s="38"/>
      <c r="O569" s="38"/>
    </row>
    <row r="570" spans="1:15" ht="15" hidden="1" customHeight="1" x14ac:dyDescent="0.25">
      <c r="A570" s="155"/>
      <c r="B570" s="155"/>
      <c r="C570" s="155"/>
      <c r="D570" s="155"/>
      <c r="E570" s="155"/>
      <c r="F570" s="155"/>
      <c r="G570" s="155"/>
      <c r="H570" s="155"/>
      <c r="I570" s="155"/>
      <c r="J570" s="155"/>
      <c r="K570" s="155"/>
      <c r="L570" s="155"/>
      <c r="M570" s="155"/>
      <c r="N570" s="38"/>
      <c r="O570" s="38"/>
    </row>
    <row r="571" spans="1:15" ht="15" hidden="1" customHeight="1" x14ac:dyDescent="0.25">
      <c r="A571" s="155"/>
      <c r="B571" s="155"/>
      <c r="C571" s="155"/>
      <c r="D571" s="155"/>
      <c r="E571" s="155"/>
      <c r="F571" s="155"/>
      <c r="G571" s="155"/>
      <c r="H571" s="155"/>
      <c r="I571" s="155"/>
      <c r="J571" s="155"/>
      <c r="K571" s="155"/>
      <c r="L571" s="155"/>
      <c r="M571" s="155"/>
      <c r="N571" s="38"/>
      <c r="O571" s="38"/>
    </row>
    <row r="572" spans="1:15" ht="15" hidden="1" customHeight="1" x14ac:dyDescent="0.25">
      <c r="A572" s="155"/>
      <c r="B572" s="155"/>
      <c r="C572" s="155"/>
      <c r="D572" s="155"/>
      <c r="E572" s="155"/>
      <c r="F572" s="155"/>
      <c r="G572" s="155"/>
      <c r="H572" s="155"/>
      <c r="I572" s="155"/>
      <c r="J572" s="155"/>
      <c r="K572" s="155"/>
      <c r="L572" s="155"/>
      <c r="M572" s="155"/>
      <c r="N572" s="38"/>
      <c r="O572" s="38"/>
    </row>
    <row r="573" spans="1:15" ht="15" hidden="1" customHeight="1" x14ac:dyDescent="0.25">
      <c r="A573" s="155"/>
      <c r="B573" s="155"/>
      <c r="C573" s="155"/>
      <c r="D573" s="155"/>
      <c r="E573" s="155"/>
      <c r="F573" s="155"/>
      <c r="G573" s="155"/>
      <c r="H573" s="155"/>
      <c r="I573" s="155"/>
      <c r="J573" s="155"/>
      <c r="K573" s="155"/>
      <c r="L573" s="155"/>
      <c r="M573" s="155"/>
      <c r="N573" s="38"/>
      <c r="O573" s="38"/>
    </row>
    <row r="574" spans="1:15" ht="15" hidden="1" customHeight="1" x14ac:dyDescent="0.25">
      <c r="A574" s="155"/>
      <c r="B574" s="155"/>
      <c r="C574" s="155"/>
      <c r="D574" s="155"/>
      <c r="E574" s="155"/>
      <c r="F574" s="155"/>
      <c r="G574" s="155"/>
      <c r="H574" s="155"/>
      <c r="I574" s="155"/>
      <c r="J574" s="155"/>
      <c r="K574" s="155"/>
      <c r="L574" s="155"/>
      <c r="M574" s="155"/>
      <c r="N574" s="38"/>
      <c r="O574" s="38"/>
    </row>
    <row r="575" spans="1:15" ht="15" hidden="1" customHeight="1" x14ac:dyDescent="0.25">
      <c r="A575" s="155"/>
      <c r="B575" s="155"/>
      <c r="C575" s="155"/>
      <c r="D575" s="155"/>
      <c r="E575" s="155"/>
      <c r="F575" s="155"/>
      <c r="G575" s="155"/>
      <c r="H575" s="155"/>
      <c r="I575" s="155"/>
      <c r="J575" s="155"/>
      <c r="K575" s="155"/>
      <c r="L575" s="155"/>
      <c r="M575" s="155"/>
      <c r="N575" s="38"/>
      <c r="O575" s="38"/>
    </row>
    <row r="576" spans="1:15" ht="15" hidden="1" customHeight="1" x14ac:dyDescent="0.25">
      <c r="A576" s="155"/>
      <c r="B576" s="155"/>
      <c r="C576" s="155"/>
      <c r="D576" s="155"/>
      <c r="E576" s="155"/>
      <c r="F576" s="155"/>
      <c r="G576" s="155"/>
      <c r="H576" s="155"/>
      <c r="I576" s="155"/>
      <c r="J576" s="155"/>
      <c r="K576" s="155"/>
      <c r="L576" s="155"/>
      <c r="M576" s="155"/>
      <c r="N576" s="38"/>
      <c r="O576" s="38"/>
    </row>
    <row r="577" spans="1:15" ht="15" hidden="1" customHeight="1" x14ac:dyDescent="0.25">
      <c r="A577" s="155"/>
      <c r="B577" s="155"/>
      <c r="C577" s="155"/>
      <c r="D577" s="155"/>
      <c r="E577" s="155"/>
      <c r="F577" s="155"/>
      <c r="G577" s="155"/>
      <c r="H577" s="155"/>
      <c r="I577" s="155"/>
      <c r="J577" s="155"/>
      <c r="K577" s="155"/>
      <c r="L577" s="155"/>
      <c r="M577" s="155"/>
      <c r="N577" s="38"/>
      <c r="O577" s="38"/>
    </row>
    <row r="578" spans="1:15" ht="15" hidden="1" customHeight="1" x14ac:dyDescent="0.25">
      <c r="A578" s="155"/>
      <c r="B578" s="155"/>
      <c r="C578" s="155"/>
      <c r="D578" s="155"/>
      <c r="E578" s="155"/>
      <c r="F578" s="155"/>
      <c r="G578" s="155"/>
      <c r="H578" s="155"/>
      <c r="I578" s="155"/>
      <c r="J578" s="155"/>
      <c r="K578" s="155"/>
      <c r="L578" s="155"/>
      <c r="M578" s="155"/>
      <c r="N578" s="38"/>
      <c r="O578" s="38"/>
    </row>
    <row r="579" spans="1:15" ht="15" hidden="1" customHeight="1" x14ac:dyDescent="0.25">
      <c r="A579" s="155"/>
      <c r="B579" s="155"/>
      <c r="C579" s="155"/>
      <c r="D579" s="155"/>
      <c r="E579" s="155"/>
      <c r="F579" s="155"/>
      <c r="G579" s="155"/>
      <c r="H579" s="155"/>
      <c r="I579" s="155"/>
      <c r="J579" s="155"/>
      <c r="K579" s="155"/>
      <c r="L579" s="155"/>
      <c r="M579" s="155"/>
      <c r="N579" s="38"/>
      <c r="O579" s="38"/>
    </row>
    <row r="580" spans="1:15" ht="15" hidden="1" customHeight="1" x14ac:dyDescent="0.25">
      <c r="A580" s="155"/>
      <c r="B580" s="155"/>
      <c r="C580" s="155"/>
      <c r="D580" s="155"/>
      <c r="E580" s="155"/>
      <c r="F580" s="155"/>
      <c r="G580" s="155"/>
      <c r="H580" s="155"/>
      <c r="I580" s="155"/>
      <c r="J580" s="155"/>
      <c r="K580" s="155"/>
      <c r="L580" s="155"/>
      <c r="M580" s="155"/>
      <c r="N580" s="38"/>
      <c r="O580" s="38"/>
    </row>
    <row r="581" spans="1:15" ht="15" hidden="1" customHeight="1" x14ac:dyDescent="0.25">
      <c r="A581" s="155"/>
      <c r="B581" s="155"/>
      <c r="C581" s="155"/>
      <c r="D581" s="155"/>
      <c r="E581" s="155"/>
      <c r="F581" s="155"/>
      <c r="G581" s="155"/>
      <c r="H581" s="155"/>
      <c r="I581" s="155"/>
      <c r="J581" s="155"/>
      <c r="K581" s="155"/>
      <c r="L581" s="155"/>
      <c r="M581" s="155"/>
      <c r="N581" s="38"/>
      <c r="O581" s="38"/>
    </row>
    <row r="582" spans="1:15" ht="15" hidden="1" customHeight="1" x14ac:dyDescent="0.25">
      <c r="A582" s="155"/>
      <c r="B582" s="155"/>
      <c r="C582" s="155"/>
      <c r="D582" s="155"/>
      <c r="E582" s="155"/>
      <c r="F582" s="155"/>
      <c r="G582" s="155"/>
      <c r="H582" s="155"/>
      <c r="I582" s="155"/>
      <c r="J582" s="155"/>
      <c r="K582" s="155"/>
      <c r="L582" s="155"/>
      <c r="M582" s="155"/>
      <c r="N582" s="38"/>
      <c r="O582" s="38"/>
    </row>
    <row r="583" spans="1:15" ht="15" hidden="1" customHeight="1" x14ac:dyDescent="0.25">
      <c r="A583" s="155"/>
      <c r="B583" s="155"/>
      <c r="C583" s="155"/>
      <c r="D583" s="155"/>
      <c r="E583" s="155"/>
      <c r="F583" s="155"/>
      <c r="G583" s="155"/>
      <c r="H583" s="155"/>
      <c r="I583" s="155"/>
      <c r="J583" s="155"/>
      <c r="K583" s="155"/>
      <c r="L583" s="155"/>
      <c r="M583" s="155"/>
      <c r="N583" s="38"/>
      <c r="O583" s="38"/>
    </row>
    <row r="584" spans="1:15" ht="15" hidden="1" customHeight="1" x14ac:dyDescent="0.25">
      <c r="A584" s="155"/>
      <c r="B584" s="155"/>
      <c r="C584" s="155"/>
      <c r="D584" s="155"/>
      <c r="E584" s="155"/>
      <c r="F584" s="155"/>
      <c r="G584" s="155"/>
      <c r="H584" s="155"/>
      <c r="I584" s="155"/>
      <c r="J584" s="155"/>
      <c r="K584" s="155"/>
      <c r="L584" s="155"/>
      <c r="M584" s="155"/>
      <c r="N584" s="38"/>
      <c r="O584" s="38"/>
    </row>
    <row r="585" spans="1:15" ht="15" hidden="1" customHeight="1" x14ac:dyDescent="0.25">
      <c r="A585" s="155"/>
      <c r="B585" s="155"/>
      <c r="C585" s="155"/>
      <c r="D585" s="155"/>
      <c r="E585" s="155"/>
      <c r="F585" s="155"/>
      <c r="G585" s="155"/>
      <c r="H585" s="155"/>
      <c r="I585" s="155"/>
      <c r="J585" s="155"/>
      <c r="K585" s="155"/>
      <c r="L585" s="155"/>
      <c r="M585" s="155"/>
      <c r="N585" s="38"/>
      <c r="O585" s="38"/>
    </row>
    <row r="586" spans="1:15" ht="15" hidden="1" customHeight="1" x14ac:dyDescent="0.25">
      <c r="A586" s="155"/>
      <c r="B586" s="155"/>
      <c r="C586" s="155"/>
      <c r="D586" s="155"/>
      <c r="E586" s="155"/>
      <c r="F586" s="155"/>
      <c r="G586" s="155"/>
      <c r="H586" s="155"/>
      <c r="I586" s="155"/>
      <c r="J586" s="155"/>
      <c r="K586" s="155"/>
      <c r="L586" s="155"/>
      <c r="M586" s="155"/>
      <c r="N586" s="38"/>
      <c r="O586" s="38"/>
    </row>
    <row r="587" spans="1:15" ht="15" hidden="1" customHeight="1" x14ac:dyDescent="0.25">
      <c r="A587" s="155"/>
      <c r="B587" s="155"/>
      <c r="C587" s="155"/>
      <c r="D587" s="155"/>
      <c r="E587" s="155"/>
      <c r="F587" s="155"/>
      <c r="G587" s="155"/>
      <c r="H587" s="155"/>
      <c r="I587" s="155"/>
      <c r="J587" s="155"/>
      <c r="K587" s="155"/>
      <c r="L587" s="155"/>
      <c r="M587" s="155"/>
      <c r="N587" s="38"/>
      <c r="O587" s="38"/>
    </row>
    <row r="588" spans="1:15" ht="15" hidden="1" customHeight="1" x14ac:dyDescent="0.25">
      <c r="A588" s="155"/>
      <c r="B588" s="155"/>
      <c r="C588" s="155"/>
      <c r="D588" s="155"/>
      <c r="E588" s="155"/>
      <c r="F588" s="155"/>
      <c r="G588" s="155"/>
      <c r="H588" s="155"/>
      <c r="I588" s="155"/>
      <c r="J588" s="155"/>
      <c r="K588" s="155"/>
      <c r="L588" s="155"/>
      <c r="M588" s="155"/>
      <c r="N588" s="38"/>
      <c r="O588" s="38"/>
    </row>
    <row r="589" spans="1:15" ht="15" hidden="1" customHeight="1" x14ac:dyDescent="0.25">
      <c r="A589" s="155"/>
      <c r="B589" s="155"/>
      <c r="C589" s="155"/>
      <c r="D589" s="155"/>
      <c r="E589" s="155"/>
      <c r="F589" s="155"/>
      <c r="G589" s="155"/>
      <c r="H589" s="155"/>
      <c r="I589" s="155"/>
      <c r="J589" s="155"/>
      <c r="K589" s="155"/>
      <c r="L589" s="155"/>
      <c r="M589" s="155"/>
      <c r="N589" s="38"/>
      <c r="O589" s="38"/>
    </row>
    <row r="590" spans="1:15" ht="15" hidden="1" customHeight="1" x14ac:dyDescent="0.25">
      <c r="A590" s="155"/>
      <c r="B590" s="155"/>
      <c r="C590" s="155"/>
      <c r="D590" s="155"/>
      <c r="E590" s="155"/>
      <c r="F590" s="155"/>
      <c r="G590" s="155"/>
      <c r="H590" s="155"/>
      <c r="I590" s="155"/>
      <c r="J590" s="155"/>
      <c r="K590" s="155"/>
      <c r="L590" s="155"/>
      <c r="M590" s="155"/>
      <c r="N590" s="38"/>
      <c r="O590" s="38"/>
    </row>
    <row r="591" spans="1:15" ht="15" hidden="1" customHeight="1" x14ac:dyDescent="0.25">
      <c r="A591" s="155"/>
      <c r="B591" s="155"/>
      <c r="C591" s="155"/>
      <c r="D591" s="155"/>
      <c r="E591" s="155"/>
      <c r="F591" s="155"/>
      <c r="G591" s="155"/>
      <c r="H591" s="155"/>
      <c r="I591" s="155"/>
      <c r="J591" s="155"/>
      <c r="K591" s="155"/>
      <c r="L591" s="155"/>
      <c r="M591" s="155"/>
      <c r="N591" s="38"/>
      <c r="O591" s="38"/>
    </row>
    <row r="592" spans="1:15" ht="15" hidden="1" customHeight="1" x14ac:dyDescent="0.25">
      <c r="A592" s="155"/>
      <c r="B592" s="155"/>
      <c r="C592" s="155"/>
      <c r="D592" s="155"/>
      <c r="E592" s="155"/>
      <c r="F592" s="155"/>
      <c r="G592" s="155"/>
      <c r="H592" s="155"/>
      <c r="I592" s="155"/>
      <c r="J592" s="155"/>
      <c r="K592" s="155"/>
      <c r="L592" s="155"/>
      <c r="M592" s="155"/>
      <c r="N592" s="38"/>
      <c r="O592" s="38"/>
    </row>
    <row r="593" spans="1:15" ht="15" hidden="1" customHeight="1" x14ac:dyDescent="0.25">
      <c r="A593" s="155"/>
      <c r="B593" s="155"/>
      <c r="C593" s="155"/>
      <c r="D593" s="155"/>
      <c r="E593" s="155"/>
      <c r="F593" s="155"/>
      <c r="G593" s="155"/>
      <c r="H593" s="155"/>
      <c r="I593" s="155"/>
      <c r="J593" s="155"/>
      <c r="K593" s="155"/>
      <c r="L593" s="155"/>
      <c r="M593" s="155"/>
      <c r="N593" s="38"/>
      <c r="O593" s="38"/>
    </row>
    <row r="594" spans="1:15" ht="15" hidden="1" customHeight="1" x14ac:dyDescent="0.25">
      <c r="A594" s="155"/>
      <c r="B594" s="155"/>
      <c r="C594" s="155"/>
      <c r="D594" s="155"/>
      <c r="E594" s="155"/>
      <c r="F594" s="155"/>
      <c r="G594" s="155"/>
      <c r="H594" s="155"/>
      <c r="I594" s="155"/>
      <c r="J594" s="155"/>
      <c r="K594" s="155"/>
      <c r="L594" s="155"/>
      <c r="M594" s="155"/>
      <c r="N594" s="38"/>
      <c r="O594" s="38"/>
    </row>
    <row r="595" spans="1:15" ht="15" hidden="1" customHeight="1" x14ac:dyDescent="0.25">
      <c r="A595" s="155"/>
      <c r="B595" s="155"/>
      <c r="C595" s="155"/>
      <c r="D595" s="155"/>
      <c r="E595" s="155"/>
      <c r="F595" s="155"/>
      <c r="G595" s="155"/>
      <c r="H595" s="155"/>
      <c r="I595" s="155"/>
      <c r="J595" s="155"/>
      <c r="K595" s="155"/>
      <c r="L595" s="155"/>
      <c r="M595" s="155"/>
      <c r="N595" s="38"/>
      <c r="O595" s="38"/>
    </row>
    <row r="596" spans="1:15" ht="15" hidden="1" customHeight="1" x14ac:dyDescent="0.25">
      <c r="A596" s="155"/>
      <c r="B596" s="155"/>
      <c r="C596" s="155"/>
      <c r="D596" s="155"/>
      <c r="E596" s="155"/>
      <c r="F596" s="155"/>
      <c r="G596" s="155"/>
      <c r="H596" s="155"/>
      <c r="I596" s="155"/>
      <c r="J596" s="155"/>
      <c r="K596" s="155"/>
      <c r="L596" s="155"/>
      <c r="M596" s="155"/>
      <c r="N596" s="38"/>
      <c r="O596" s="38"/>
    </row>
    <row r="597" spans="1:15" ht="15" hidden="1" customHeight="1" x14ac:dyDescent="0.25">
      <c r="A597" s="155"/>
      <c r="B597" s="155"/>
      <c r="C597" s="155"/>
      <c r="D597" s="155"/>
      <c r="E597" s="155"/>
      <c r="F597" s="155"/>
      <c r="G597" s="155"/>
      <c r="H597" s="155"/>
      <c r="I597" s="155"/>
      <c r="J597" s="155"/>
      <c r="K597" s="155"/>
      <c r="L597" s="155"/>
      <c r="M597" s="155"/>
      <c r="N597" s="38"/>
      <c r="O597" s="38"/>
    </row>
    <row r="598" spans="1:15" ht="15" hidden="1" customHeight="1" x14ac:dyDescent="0.25">
      <c r="A598" s="155"/>
      <c r="B598" s="155"/>
      <c r="C598" s="155"/>
      <c r="D598" s="155"/>
      <c r="E598" s="155"/>
      <c r="F598" s="155"/>
      <c r="G598" s="155"/>
      <c r="H598" s="155"/>
      <c r="I598" s="155"/>
      <c r="J598" s="155"/>
      <c r="K598" s="155"/>
      <c r="L598" s="155"/>
      <c r="M598" s="155"/>
      <c r="N598" s="38"/>
      <c r="O598" s="38"/>
    </row>
    <row r="599" spans="1:15" ht="15" hidden="1" customHeight="1" x14ac:dyDescent="0.25">
      <c r="A599" s="155"/>
      <c r="B599" s="155"/>
      <c r="C599" s="155"/>
      <c r="D599" s="155"/>
      <c r="E599" s="155"/>
      <c r="F599" s="155"/>
      <c r="G599" s="155"/>
      <c r="H599" s="155"/>
      <c r="I599" s="155"/>
      <c r="J599" s="155"/>
      <c r="K599" s="155"/>
      <c r="L599" s="155"/>
      <c r="M599" s="155"/>
      <c r="N599" s="38"/>
      <c r="O599" s="38"/>
    </row>
    <row r="600" spans="1:15" ht="15" hidden="1" customHeight="1" x14ac:dyDescent="0.25">
      <c r="A600" s="155"/>
      <c r="B600" s="155"/>
      <c r="C600" s="155"/>
      <c r="D600" s="155"/>
      <c r="E600" s="155"/>
      <c r="F600" s="155"/>
      <c r="G600" s="155"/>
      <c r="H600" s="155"/>
      <c r="I600" s="155"/>
      <c r="J600" s="155"/>
      <c r="K600" s="155"/>
      <c r="L600" s="155"/>
      <c r="M600" s="155"/>
      <c r="N600" s="38"/>
      <c r="O600" s="38"/>
    </row>
    <row r="601" spans="1:15" ht="15" hidden="1" customHeight="1" x14ac:dyDescent="0.25">
      <c r="A601" s="155"/>
      <c r="B601" s="155"/>
      <c r="C601" s="155"/>
      <c r="D601" s="155"/>
      <c r="E601" s="155"/>
      <c r="F601" s="155"/>
      <c r="G601" s="155"/>
      <c r="H601" s="155"/>
      <c r="I601" s="155"/>
      <c r="J601" s="155"/>
      <c r="K601" s="155"/>
      <c r="L601" s="155"/>
      <c r="M601" s="155"/>
      <c r="N601" s="38"/>
      <c r="O601" s="38"/>
    </row>
    <row r="602" spans="1:15" ht="15" hidden="1" customHeight="1" x14ac:dyDescent="0.25">
      <c r="A602" s="155"/>
      <c r="B602" s="155"/>
      <c r="C602" s="155"/>
      <c r="D602" s="155"/>
      <c r="E602" s="155"/>
      <c r="F602" s="155"/>
      <c r="G602" s="155"/>
      <c r="H602" s="155"/>
      <c r="I602" s="155"/>
      <c r="J602" s="155"/>
      <c r="K602" s="155"/>
      <c r="L602" s="155"/>
      <c r="M602" s="155"/>
      <c r="N602" s="38"/>
      <c r="O602" s="38"/>
    </row>
    <row r="603" spans="1:15" ht="15" hidden="1" customHeight="1" x14ac:dyDescent="0.25">
      <c r="A603" s="155"/>
      <c r="B603" s="155"/>
      <c r="C603" s="155"/>
      <c r="D603" s="155"/>
      <c r="E603" s="155"/>
      <c r="F603" s="155"/>
      <c r="G603" s="155"/>
      <c r="H603" s="155"/>
      <c r="I603" s="155"/>
      <c r="J603" s="155"/>
      <c r="K603" s="155"/>
      <c r="L603" s="155"/>
      <c r="M603" s="155"/>
      <c r="N603" s="38"/>
      <c r="O603" s="38"/>
    </row>
    <row r="604" spans="1:15" ht="15" hidden="1" customHeight="1" x14ac:dyDescent="0.25">
      <c r="A604" s="155"/>
      <c r="B604" s="155"/>
      <c r="C604" s="155"/>
      <c r="D604" s="155"/>
      <c r="E604" s="155"/>
      <c r="F604" s="155"/>
      <c r="G604" s="155"/>
      <c r="H604" s="155"/>
      <c r="I604" s="155"/>
      <c r="J604" s="155"/>
      <c r="K604" s="155"/>
      <c r="L604" s="155"/>
      <c r="M604" s="155"/>
      <c r="N604" s="38"/>
      <c r="O604" s="38"/>
    </row>
    <row r="605" spans="1:15" ht="15" hidden="1" customHeight="1" x14ac:dyDescent="0.25">
      <c r="A605" s="155"/>
      <c r="B605" s="155"/>
      <c r="C605" s="155"/>
      <c r="D605" s="155"/>
      <c r="E605" s="155"/>
      <c r="F605" s="155"/>
      <c r="G605" s="155"/>
      <c r="H605" s="155"/>
      <c r="I605" s="155"/>
      <c r="J605" s="155"/>
      <c r="K605" s="155"/>
      <c r="L605" s="155"/>
      <c r="M605" s="155"/>
      <c r="N605" s="38"/>
      <c r="O605" s="38"/>
    </row>
    <row r="606" spans="1:15" ht="15" hidden="1" customHeight="1" x14ac:dyDescent="0.25">
      <c r="A606" s="155"/>
      <c r="B606" s="155"/>
      <c r="C606" s="155"/>
      <c r="D606" s="155"/>
      <c r="E606" s="155"/>
      <c r="F606" s="155"/>
      <c r="G606" s="155"/>
      <c r="H606" s="155"/>
      <c r="I606" s="155"/>
      <c r="J606" s="155"/>
      <c r="K606" s="155"/>
      <c r="L606" s="155"/>
      <c r="M606" s="155"/>
      <c r="N606" s="38"/>
      <c r="O606" s="38"/>
    </row>
    <row r="607" spans="1:15" ht="15" hidden="1" customHeight="1" x14ac:dyDescent="0.25">
      <c r="A607" s="155"/>
      <c r="B607" s="155"/>
      <c r="C607" s="155"/>
      <c r="D607" s="155"/>
      <c r="E607" s="155"/>
      <c r="F607" s="155"/>
      <c r="G607" s="155"/>
      <c r="H607" s="155"/>
      <c r="I607" s="155"/>
      <c r="J607" s="155"/>
      <c r="K607" s="155"/>
      <c r="L607" s="155"/>
      <c r="M607" s="155"/>
      <c r="N607" s="38"/>
      <c r="O607" s="38"/>
    </row>
    <row r="608" spans="1:15" ht="15" hidden="1" customHeight="1" x14ac:dyDescent="0.25">
      <c r="A608" s="155"/>
      <c r="B608" s="155"/>
      <c r="C608" s="155"/>
      <c r="D608" s="155"/>
      <c r="E608" s="155"/>
      <c r="F608" s="155"/>
      <c r="G608" s="155"/>
      <c r="H608" s="155"/>
      <c r="I608" s="155"/>
      <c r="J608" s="155"/>
      <c r="K608" s="155"/>
      <c r="L608" s="155"/>
      <c r="M608" s="155"/>
      <c r="N608" s="38"/>
      <c r="O608" s="38"/>
    </row>
    <row r="609" spans="1:15" ht="15" hidden="1" customHeight="1" x14ac:dyDescent="0.25">
      <c r="A609" s="155"/>
      <c r="B609" s="155"/>
      <c r="C609" s="155"/>
      <c r="D609" s="155"/>
      <c r="E609" s="155"/>
      <c r="F609" s="155"/>
      <c r="G609" s="155"/>
      <c r="H609" s="155"/>
      <c r="I609" s="155"/>
      <c r="J609" s="155"/>
      <c r="K609" s="155"/>
      <c r="L609" s="155"/>
      <c r="M609" s="155"/>
      <c r="N609" s="38"/>
      <c r="O609" s="38"/>
    </row>
    <row r="610" spans="1:15" ht="15" hidden="1" customHeight="1" x14ac:dyDescent="0.25">
      <c r="A610" s="155"/>
      <c r="B610" s="155"/>
      <c r="C610" s="155"/>
      <c r="D610" s="155"/>
      <c r="E610" s="155"/>
      <c r="F610" s="155"/>
      <c r="G610" s="155"/>
      <c r="H610" s="155"/>
      <c r="I610" s="155"/>
      <c r="J610" s="155"/>
      <c r="K610" s="155"/>
      <c r="L610" s="155"/>
      <c r="M610" s="155"/>
      <c r="N610" s="38"/>
      <c r="O610" s="38"/>
    </row>
    <row r="611" spans="1:15" ht="15" hidden="1" customHeight="1" x14ac:dyDescent="0.25">
      <c r="A611" s="155"/>
      <c r="B611" s="155"/>
      <c r="C611" s="155"/>
      <c r="D611" s="155"/>
      <c r="E611" s="155"/>
      <c r="F611" s="155"/>
      <c r="G611" s="155"/>
      <c r="H611" s="155"/>
      <c r="I611" s="155"/>
      <c r="J611" s="155"/>
      <c r="K611" s="155"/>
      <c r="L611" s="155"/>
      <c r="M611" s="155"/>
      <c r="N611" s="38"/>
      <c r="O611" s="38"/>
    </row>
    <row r="612" spans="1:15" ht="15" hidden="1" customHeight="1" x14ac:dyDescent="0.25">
      <c r="A612" s="155"/>
      <c r="B612" s="155"/>
      <c r="C612" s="155"/>
      <c r="D612" s="155"/>
      <c r="E612" s="155"/>
      <c r="F612" s="155"/>
      <c r="G612" s="155"/>
      <c r="H612" s="155"/>
      <c r="I612" s="155"/>
      <c r="J612" s="155"/>
      <c r="K612" s="155"/>
      <c r="L612" s="155"/>
      <c r="M612" s="155"/>
      <c r="N612" s="38"/>
      <c r="O612" s="38"/>
    </row>
    <row r="613" spans="1:15" ht="15" hidden="1" customHeight="1" x14ac:dyDescent="0.25">
      <c r="A613" s="155"/>
      <c r="B613" s="155"/>
      <c r="C613" s="155"/>
      <c r="D613" s="155"/>
      <c r="E613" s="155"/>
      <c r="F613" s="155"/>
      <c r="G613" s="155"/>
      <c r="H613" s="155"/>
      <c r="I613" s="155"/>
      <c r="J613" s="155"/>
      <c r="K613" s="155"/>
      <c r="L613" s="155"/>
      <c r="M613" s="155"/>
      <c r="N613" s="38"/>
      <c r="O613" s="38"/>
    </row>
    <row r="614" spans="1:15" ht="15" hidden="1" customHeight="1" x14ac:dyDescent="0.25">
      <c r="A614" s="155"/>
      <c r="B614" s="155"/>
      <c r="C614" s="155"/>
      <c r="D614" s="155"/>
      <c r="E614" s="155"/>
      <c r="F614" s="155"/>
      <c r="G614" s="155"/>
      <c r="H614" s="155"/>
      <c r="I614" s="155"/>
      <c r="J614" s="155"/>
      <c r="K614" s="155"/>
      <c r="L614" s="155"/>
      <c r="M614" s="155"/>
      <c r="N614" s="38"/>
      <c r="O614" s="38"/>
    </row>
    <row r="615" spans="1:15" ht="15" hidden="1" customHeight="1" x14ac:dyDescent="0.25">
      <c r="A615" s="155"/>
      <c r="B615" s="155"/>
      <c r="C615" s="155"/>
      <c r="D615" s="155"/>
      <c r="E615" s="155"/>
      <c r="F615" s="155"/>
      <c r="G615" s="155"/>
      <c r="H615" s="155"/>
      <c r="I615" s="155"/>
      <c r="J615" s="155"/>
      <c r="K615" s="155"/>
      <c r="L615" s="155"/>
      <c r="M615" s="155"/>
      <c r="N615" s="38"/>
      <c r="O615" s="38"/>
    </row>
    <row r="616" spans="1:15" ht="15" hidden="1" customHeight="1" x14ac:dyDescent="0.25">
      <c r="A616" s="155"/>
      <c r="B616" s="155"/>
      <c r="C616" s="155"/>
      <c r="D616" s="155"/>
      <c r="E616" s="155"/>
      <c r="F616" s="155"/>
      <c r="G616" s="155"/>
      <c r="H616" s="155"/>
      <c r="I616" s="155"/>
      <c r="J616" s="155"/>
      <c r="K616" s="155"/>
      <c r="L616" s="155"/>
      <c r="M616" s="155"/>
      <c r="N616" s="38"/>
      <c r="O616" s="38"/>
    </row>
    <row r="617" spans="1:15" ht="15" hidden="1" customHeight="1" x14ac:dyDescent="0.25">
      <c r="A617" s="155"/>
      <c r="B617" s="155"/>
      <c r="C617" s="155"/>
      <c r="D617" s="155"/>
      <c r="E617" s="155"/>
      <c r="F617" s="155"/>
      <c r="G617" s="155"/>
      <c r="H617" s="155"/>
      <c r="I617" s="155"/>
      <c r="J617" s="155"/>
      <c r="K617" s="155"/>
      <c r="L617" s="155"/>
      <c r="M617" s="155"/>
      <c r="N617" s="38"/>
      <c r="O617" s="38"/>
    </row>
    <row r="618" spans="1:15" ht="15" hidden="1" customHeight="1" x14ac:dyDescent="0.25">
      <c r="A618" s="155"/>
      <c r="B618" s="155"/>
      <c r="C618" s="155"/>
      <c r="D618" s="155"/>
      <c r="E618" s="155"/>
      <c r="F618" s="155"/>
      <c r="G618" s="155"/>
      <c r="H618" s="155"/>
      <c r="I618" s="155"/>
      <c r="J618" s="155"/>
      <c r="K618" s="155"/>
      <c r="L618" s="155"/>
      <c r="M618" s="155"/>
      <c r="N618" s="38"/>
      <c r="O618" s="38"/>
    </row>
    <row r="619" spans="1:15" ht="15" hidden="1" customHeight="1" x14ac:dyDescent="0.25">
      <c r="A619" s="155"/>
      <c r="B619" s="155"/>
      <c r="C619" s="155"/>
      <c r="D619" s="155"/>
      <c r="E619" s="155"/>
      <c r="F619" s="155"/>
      <c r="G619" s="155"/>
      <c r="H619" s="155"/>
      <c r="I619" s="155"/>
      <c r="J619" s="155"/>
      <c r="K619" s="155"/>
      <c r="L619" s="155"/>
      <c r="M619" s="155"/>
      <c r="N619" s="38"/>
      <c r="O619" s="38"/>
    </row>
    <row r="620" spans="1:15" ht="15" hidden="1" customHeight="1" x14ac:dyDescent="0.25">
      <c r="A620" s="155"/>
      <c r="B620" s="155"/>
      <c r="C620" s="155"/>
      <c r="D620" s="155"/>
      <c r="E620" s="155"/>
      <c r="F620" s="155"/>
      <c r="G620" s="155"/>
      <c r="H620" s="155"/>
      <c r="I620" s="155"/>
      <c r="J620" s="155"/>
      <c r="K620" s="155"/>
      <c r="L620" s="155"/>
      <c r="M620" s="155"/>
      <c r="N620" s="38"/>
      <c r="O620" s="38"/>
    </row>
    <row r="621" spans="1:15" ht="15" hidden="1" customHeight="1" x14ac:dyDescent="0.25">
      <c r="A621" s="155"/>
      <c r="B621" s="155"/>
      <c r="C621" s="155"/>
      <c r="D621" s="155"/>
      <c r="E621" s="155"/>
      <c r="F621" s="155"/>
      <c r="G621" s="155"/>
      <c r="H621" s="155"/>
      <c r="I621" s="155"/>
      <c r="J621" s="155"/>
      <c r="K621" s="155"/>
      <c r="L621" s="155"/>
      <c r="M621" s="155"/>
      <c r="N621" s="38"/>
      <c r="O621" s="38"/>
    </row>
    <row r="622" spans="1:15" ht="15" hidden="1" customHeight="1" x14ac:dyDescent="0.25">
      <c r="A622" s="155"/>
      <c r="B622" s="155"/>
      <c r="C622" s="155"/>
      <c r="D622" s="155"/>
      <c r="E622" s="155"/>
      <c r="F622" s="155"/>
      <c r="G622" s="155"/>
      <c r="H622" s="155"/>
      <c r="I622" s="155"/>
      <c r="J622" s="155"/>
      <c r="K622" s="155"/>
      <c r="L622" s="155"/>
      <c r="M622" s="155"/>
      <c r="N622" s="38"/>
      <c r="O622" s="38"/>
    </row>
    <row r="623" spans="1:15" ht="15" hidden="1" customHeight="1" x14ac:dyDescent="0.25">
      <c r="A623" s="155"/>
      <c r="B623" s="155"/>
      <c r="C623" s="155"/>
      <c r="D623" s="155"/>
      <c r="E623" s="155"/>
      <c r="F623" s="155"/>
      <c r="G623" s="155"/>
      <c r="H623" s="155"/>
      <c r="I623" s="155"/>
      <c r="J623" s="155"/>
      <c r="K623" s="155"/>
      <c r="L623" s="155"/>
      <c r="M623" s="155"/>
      <c r="N623" s="38"/>
      <c r="O623" s="38"/>
    </row>
    <row r="624" spans="1:15" ht="15" hidden="1" customHeight="1" x14ac:dyDescent="0.25">
      <c r="A624" s="155"/>
      <c r="B624" s="155"/>
      <c r="C624" s="155"/>
      <c r="D624" s="155"/>
      <c r="E624" s="155"/>
      <c r="F624" s="155"/>
      <c r="G624" s="155"/>
      <c r="H624" s="155"/>
      <c r="I624" s="155"/>
      <c r="J624" s="155"/>
      <c r="K624" s="155"/>
      <c r="L624" s="155"/>
      <c r="M624" s="155"/>
      <c r="N624" s="38"/>
      <c r="O624" s="38"/>
    </row>
    <row r="625" spans="1:15" ht="15" hidden="1" customHeight="1" x14ac:dyDescent="0.25">
      <c r="A625" s="155"/>
      <c r="B625" s="155"/>
      <c r="C625" s="155"/>
      <c r="D625" s="155"/>
      <c r="E625" s="155"/>
      <c r="F625" s="155"/>
      <c r="G625" s="155"/>
      <c r="H625" s="155"/>
      <c r="I625" s="155"/>
      <c r="J625" s="155"/>
      <c r="K625" s="155"/>
      <c r="L625" s="155"/>
      <c r="M625" s="155"/>
      <c r="N625" s="38"/>
      <c r="O625" s="38"/>
    </row>
    <row r="626" spans="1:15" ht="15" hidden="1" customHeight="1" x14ac:dyDescent="0.25">
      <c r="A626" s="155"/>
      <c r="B626" s="155"/>
      <c r="C626" s="155"/>
      <c r="D626" s="155"/>
      <c r="E626" s="155"/>
      <c r="F626" s="155"/>
      <c r="G626" s="155"/>
      <c r="H626" s="155"/>
      <c r="I626" s="155"/>
      <c r="J626" s="155"/>
      <c r="K626" s="155"/>
      <c r="L626" s="155"/>
      <c r="M626" s="155"/>
      <c r="N626" s="38"/>
      <c r="O626" s="38"/>
    </row>
    <row r="627" spans="1:15" ht="15" hidden="1" customHeight="1" x14ac:dyDescent="0.25">
      <c r="A627" s="155"/>
      <c r="B627" s="155"/>
      <c r="C627" s="155"/>
      <c r="D627" s="155"/>
      <c r="E627" s="155"/>
      <c r="F627" s="155"/>
      <c r="G627" s="155"/>
      <c r="H627" s="155"/>
      <c r="I627" s="155"/>
      <c r="J627" s="155"/>
      <c r="K627" s="155"/>
      <c r="L627" s="155"/>
      <c r="M627" s="155"/>
      <c r="N627" s="38"/>
      <c r="O627" s="38"/>
    </row>
    <row r="628" spans="1:15" ht="15" hidden="1" customHeight="1" x14ac:dyDescent="0.25">
      <c r="A628" s="155"/>
      <c r="B628" s="155"/>
      <c r="C628" s="155"/>
      <c r="D628" s="155"/>
      <c r="E628" s="155"/>
      <c r="F628" s="155"/>
      <c r="G628" s="155"/>
      <c r="H628" s="155"/>
      <c r="I628" s="155"/>
      <c r="J628" s="155"/>
      <c r="K628" s="155"/>
      <c r="L628" s="155"/>
      <c r="M628" s="155"/>
      <c r="N628" s="38"/>
      <c r="O628" s="38"/>
    </row>
    <row r="629" spans="1:15" ht="15" hidden="1" customHeight="1" x14ac:dyDescent="0.25">
      <c r="A629" s="155"/>
      <c r="B629" s="155"/>
      <c r="C629" s="155"/>
      <c r="D629" s="155"/>
      <c r="E629" s="155"/>
      <c r="F629" s="155"/>
      <c r="G629" s="155"/>
      <c r="H629" s="155"/>
      <c r="I629" s="155"/>
      <c r="J629" s="155"/>
      <c r="K629" s="155"/>
      <c r="L629" s="155"/>
      <c r="M629" s="155"/>
      <c r="N629" s="38"/>
      <c r="O629" s="38"/>
    </row>
    <row r="630" spans="1:15" ht="15" hidden="1" customHeight="1" x14ac:dyDescent="0.25">
      <c r="A630" s="155"/>
      <c r="B630" s="155"/>
      <c r="C630" s="155"/>
      <c r="D630" s="155"/>
      <c r="E630" s="155"/>
      <c r="F630" s="155"/>
      <c r="G630" s="155"/>
      <c r="H630" s="155"/>
      <c r="I630" s="155"/>
      <c r="J630" s="155"/>
      <c r="K630" s="155"/>
      <c r="L630" s="155"/>
      <c r="M630" s="155"/>
      <c r="N630" s="38"/>
      <c r="O630" s="38"/>
    </row>
    <row r="631" spans="1:15" ht="15" hidden="1" customHeight="1" x14ac:dyDescent="0.25">
      <c r="A631" s="155"/>
      <c r="B631" s="155"/>
      <c r="C631" s="155"/>
      <c r="D631" s="155"/>
      <c r="E631" s="155"/>
      <c r="F631" s="155"/>
      <c r="G631" s="155"/>
      <c r="H631" s="155"/>
      <c r="I631" s="155"/>
      <c r="J631" s="155"/>
      <c r="K631" s="155"/>
      <c r="L631" s="155"/>
      <c r="M631" s="155"/>
      <c r="N631" s="38"/>
      <c r="O631" s="38"/>
    </row>
    <row r="632" spans="1:15" ht="15" hidden="1" customHeight="1" x14ac:dyDescent="0.25">
      <c r="A632" s="155"/>
      <c r="B632" s="155"/>
      <c r="C632" s="155"/>
      <c r="D632" s="155"/>
      <c r="E632" s="155"/>
      <c r="F632" s="155"/>
      <c r="G632" s="155"/>
      <c r="H632" s="155"/>
      <c r="I632" s="155"/>
      <c r="J632" s="155"/>
      <c r="K632" s="155"/>
      <c r="L632" s="155"/>
      <c r="M632" s="155"/>
      <c r="N632" s="38"/>
      <c r="O632" s="38"/>
    </row>
    <row r="633" spans="1:15" ht="15" hidden="1" customHeight="1" x14ac:dyDescent="0.25">
      <c r="A633" s="155"/>
      <c r="B633" s="155"/>
      <c r="C633" s="155"/>
      <c r="D633" s="155"/>
      <c r="E633" s="155"/>
      <c r="F633" s="155"/>
      <c r="G633" s="155"/>
      <c r="H633" s="155"/>
      <c r="I633" s="155"/>
      <c r="J633" s="155"/>
      <c r="K633" s="155"/>
      <c r="L633" s="155"/>
      <c r="M633" s="155"/>
      <c r="N633" s="38"/>
      <c r="O633" s="38"/>
    </row>
    <row r="634" spans="1:15" ht="15" hidden="1" customHeight="1" x14ac:dyDescent="0.25">
      <c r="A634" s="155"/>
      <c r="B634" s="155"/>
      <c r="C634" s="155"/>
      <c r="D634" s="155"/>
      <c r="E634" s="155"/>
      <c r="F634" s="155"/>
      <c r="G634" s="155"/>
      <c r="H634" s="155"/>
      <c r="I634" s="155"/>
      <c r="J634" s="155"/>
      <c r="K634" s="155"/>
      <c r="L634" s="155"/>
      <c r="M634" s="155"/>
      <c r="N634" s="38"/>
      <c r="O634" s="38"/>
    </row>
    <row r="635" spans="1:15" ht="15" hidden="1" customHeight="1" x14ac:dyDescent="0.25">
      <c r="A635" s="155"/>
      <c r="B635" s="155"/>
      <c r="C635" s="155"/>
      <c r="D635" s="155"/>
      <c r="E635" s="155"/>
      <c r="F635" s="155"/>
      <c r="G635" s="155"/>
      <c r="H635" s="155"/>
      <c r="I635" s="155"/>
      <c r="J635" s="155"/>
      <c r="K635" s="155"/>
      <c r="L635" s="155"/>
      <c r="M635" s="155"/>
      <c r="N635" s="38"/>
      <c r="O635" s="38"/>
    </row>
    <row r="636" spans="1:15" ht="15" hidden="1" customHeight="1" x14ac:dyDescent="0.25">
      <c r="A636" s="155"/>
      <c r="B636" s="155"/>
      <c r="C636" s="155"/>
      <c r="D636" s="155"/>
      <c r="E636" s="155"/>
      <c r="F636" s="155"/>
      <c r="G636" s="155"/>
      <c r="H636" s="155"/>
      <c r="I636" s="155"/>
      <c r="J636" s="155"/>
      <c r="K636" s="155"/>
      <c r="L636" s="155"/>
      <c r="M636" s="155"/>
      <c r="N636" s="38"/>
      <c r="O636" s="38"/>
    </row>
    <row r="637" spans="1:15" ht="15" hidden="1" customHeight="1" x14ac:dyDescent="0.25">
      <c r="A637" s="155"/>
      <c r="B637" s="155"/>
      <c r="C637" s="155"/>
      <c r="D637" s="155"/>
      <c r="E637" s="155"/>
      <c r="F637" s="155"/>
      <c r="G637" s="155"/>
      <c r="H637" s="155"/>
      <c r="I637" s="155"/>
      <c r="J637" s="155"/>
      <c r="K637" s="155"/>
      <c r="L637" s="155"/>
      <c r="M637" s="155"/>
      <c r="N637" s="38"/>
      <c r="O637" s="38"/>
    </row>
    <row r="638" spans="1:15" ht="15" hidden="1" customHeight="1" x14ac:dyDescent="0.25">
      <c r="A638" s="155"/>
      <c r="B638" s="155"/>
      <c r="C638" s="155"/>
      <c r="D638" s="155"/>
      <c r="E638" s="155"/>
      <c r="F638" s="155"/>
      <c r="G638" s="155"/>
      <c r="H638" s="155"/>
      <c r="I638" s="155"/>
      <c r="J638" s="155"/>
      <c r="K638" s="155"/>
      <c r="L638" s="155"/>
      <c r="M638" s="155"/>
      <c r="N638" s="38"/>
      <c r="O638" s="38"/>
    </row>
    <row r="639" spans="1:15" ht="15" hidden="1" customHeight="1" x14ac:dyDescent="0.25">
      <c r="A639" s="155"/>
      <c r="B639" s="155"/>
      <c r="C639" s="155"/>
      <c r="D639" s="155"/>
      <c r="E639" s="155"/>
      <c r="F639" s="155"/>
      <c r="G639" s="155"/>
      <c r="H639" s="155"/>
      <c r="I639" s="155"/>
      <c r="J639" s="155"/>
      <c r="K639" s="155"/>
      <c r="L639" s="155"/>
      <c r="M639" s="155"/>
      <c r="N639" s="38"/>
      <c r="O639" s="38"/>
    </row>
    <row r="640" spans="1:15" ht="15" hidden="1" customHeight="1" x14ac:dyDescent="0.25">
      <c r="A640" s="155"/>
      <c r="B640" s="155"/>
      <c r="C640" s="155"/>
      <c r="D640" s="155"/>
      <c r="E640" s="155"/>
      <c r="F640" s="155"/>
      <c r="G640" s="155"/>
      <c r="H640" s="155"/>
      <c r="I640" s="155"/>
      <c r="J640" s="155"/>
      <c r="K640" s="155"/>
      <c r="L640" s="155"/>
      <c r="M640" s="155"/>
      <c r="N640" s="38"/>
      <c r="O640" s="38"/>
    </row>
    <row r="641" spans="1:15" ht="15" hidden="1" customHeight="1" x14ac:dyDescent="0.25">
      <c r="A641" s="155"/>
      <c r="B641" s="155"/>
      <c r="C641" s="155"/>
      <c r="D641" s="155"/>
      <c r="E641" s="155"/>
      <c r="F641" s="155"/>
      <c r="G641" s="155"/>
      <c r="H641" s="155"/>
      <c r="I641" s="155"/>
      <c r="J641" s="155"/>
      <c r="K641" s="155"/>
      <c r="L641" s="155"/>
      <c r="M641" s="155"/>
      <c r="N641" s="38"/>
      <c r="O641" s="38"/>
    </row>
    <row r="642" spans="1:15" ht="15" hidden="1" customHeight="1" x14ac:dyDescent="0.25">
      <c r="A642" s="155"/>
      <c r="B642" s="155"/>
      <c r="C642" s="155"/>
      <c r="D642" s="155"/>
      <c r="E642" s="155"/>
      <c r="F642" s="155"/>
      <c r="G642" s="155"/>
      <c r="H642" s="155"/>
      <c r="I642" s="155"/>
      <c r="J642" s="155"/>
      <c r="K642" s="155"/>
      <c r="L642" s="155"/>
      <c r="M642" s="155"/>
      <c r="N642" s="38"/>
      <c r="O642" s="38"/>
    </row>
    <row r="643" spans="1:15" ht="15" hidden="1" customHeight="1" x14ac:dyDescent="0.25">
      <c r="A643" s="155"/>
      <c r="B643" s="155"/>
      <c r="C643" s="155"/>
      <c r="D643" s="155"/>
      <c r="E643" s="155"/>
      <c r="F643" s="155"/>
      <c r="G643" s="155"/>
      <c r="H643" s="155"/>
      <c r="I643" s="155"/>
      <c r="J643" s="155"/>
      <c r="K643" s="155"/>
      <c r="L643" s="155"/>
      <c r="M643" s="155"/>
      <c r="N643" s="38"/>
      <c r="O643" s="38"/>
    </row>
    <row r="644" spans="1:15" ht="15" hidden="1" customHeight="1" x14ac:dyDescent="0.25">
      <c r="A644" s="155"/>
      <c r="B644" s="155"/>
      <c r="C644" s="155"/>
      <c r="D644" s="155"/>
      <c r="E644" s="155"/>
      <c r="F644" s="155"/>
      <c r="G644" s="155"/>
      <c r="H644" s="155"/>
      <c r="I644" s="155"/>
      <c r="J644" s="155"/>
      <c r="K644" s="155"/>
      <c r="L644" s="155"/>
      <c r="M644" s="155"/>
      <c r="N644" s="38"/>
      <c r="O644" s="38"/>
    </row>
    <row r="645" spans="1:15" ht="15" hidden="1" customHeight="1" x14ac:dyDescent="0.25">
      <c r="A645" s="155"/>
      <c r="B645" s="155"/>
      <c r="C645" s="155"/>
      <c r="D645" s="155"/>
      <c r="E645" s="155"/>
      <c r="F645" s="155"/>
      <c r="G645" s="155"/>
      <c r="H645" s="155"/>
      <c r="I645" s="155"/>
      <c r="J645" s="155"/>
      <c r="K645" s="155"/>
      <c r="L645" s="155"/>
      <c r="M645" s="155"/>
      <c r="N645" s="38"/>
      <c r="O645" s="38"/>
    </row>
    <row r="646" spans="1:15" ht="15" hidden="1" customHeight="1" x14ac:dyDescent="0.25">
      <c r="A646" s="155"/>
      <c r="B646" s="155"/>
      <c r="C646" s="155"/>
      <c r="D646" s="155"/>
      <c r="E646" s="155"/>
      <c r="F646" s="155"/>
      <c r="G646" s="155"/>
      <c r="H646" s="155"/>
      <c r="I646" s="155"/>
      <c r="J646" s="155"/>
      <c r="K646" s="155"/>
      <c r="L646" s="155"/>
      <c r="M646" s="155"/>
      <c r="N646" s="38"/>
      <c r="O646" s="38"/>
    </row>
    <row r="647" spans="1:15" ht="15" hidden="1" customHeight="1" x14ac:dyDescent="0.25">
      <c r="A647" s="155"/>
      <c r="B647" s="155"/>
      <c r="C647" s="155"/>
      <c r="D647" s="155"/>
      <c r="E647" s="155"/>
      <c r="F647" s="155"/>
      <c r="G647" s="155"/>
      <c r="H647" s="155"/>
      <c r="I647" s="155"/>
      <c r="J647" s="155"/>
      <c r="K647" s="155"/>
      <c r="L647" s="155"/>
      <c r="M647" s="155"/>
      <c r="N647" s="38"/>
      <c r="O647" s="38"/>
    </row>
    <row r="648" spans="1:15" ht="15" hidden="1" customHeight="1" x14ac:dyDescent="0.25">
      <c r="A648" s="155"/>
      <c r="B648" s="155"/>
      <c r="C648" s="155"/>
      <c r="D648" s="155"/>
      <c r="E648" s="155"/>
      <c r="F648" s="155"/>
      <c r="G648" s="155"/>
      <c r="H648" s="155"/>
      <c r="I648" s="155"/>
      <c r="J648" s="155"/>
      <c r="K648" s="155"/>
      <c r="L648" s="155"/>
      <c r="M648" s="155"/>
      <c r="N648" s="38"/>
      <c r="O648" s="38"/>
    </row>
    <row r="649" spans="1:15" ht="15" hidden="1" customHeight="1" x14ac:dyDescent="0.25">
      <c r="A649" s="155"/>
      <c r="B649" s="155"/>
      <c r="C649" s="155"/>
      <c r="D649" s="155"/>
      <c r="E649" s="155"/>
      <c r="F649" s="155"/>
      <c r="G649" s="155"/>
      <c r="H649" s="155"/>
      <c r="I649" s="155"/>
      <c r="J649" s="155"/>
      <c r="K649" s="155"/>
      <c r="L649" s="155"/>
      <c r="M649" s="155"/>
      <c r="N649" s="38"/>
      <c r="O649" s="38"/>
    </row>
    <row r="650" spans="1:15" ht="15" hidden="1" customHeight="1" x14ac:dyDescent="0.25">
      <c r="A650" s="155"/>
      <c r="B650" s="155"/>
      <c r="C650" s="155"/>
      <c r="D650" s="155"/>
      <c r="E650" s="155"/>
      <c r="F650" s="155"/>
      <c r="G650" s="155"/>
      <c r="H650" s="155"/>
      <c r="I650" s="155"/>
      <c r="J650" s="155"/>
      <c r="K650" s="155"/>
      <c r="L650" s="155"/>
      <c r="M650" s="155"/>
      <c r="N650" s="38"/>
      <c r="O650" s="38"/>
    </row>
    <row r="651" spans="1:15" ht="15" hidden="1" customHeight="1" x14ac:dyDescent="0.25">
      <c r="A651" s="155"/>
      <c r="B651" s="155"/>
      <c r="C651" s="155"/>
      <c r="D651" s="155"/>
      <c r="E651" s="155"/>
      <c r="F651" s="155"/>
      <c r="G651" s="155"/>
      <c r="H651" s="155"/>
      <c r="I651" s="155"/>
      <c r="J651" s="155"/>
      <c r="K651" s="155"/>
      <c r="L651" s="155"/>
      <c r="M651" s="155"/>
      <c r="N651" s="38"/>
      <c r="O651" s="38"/>
    </row>
    <row r="652" spans="1:15" ht="15" hidden="1" customHeight="1" x14ac:dyDescent="0.25">
      <c r="A652" s="155"/>
      <c r="B652" s="155"/>
      <c r="C652" s="155"/>
      <c r="D652" s="155"/>
      <c r="E652" s="155"/>
      <c r="F652" s="155"/>
      <c r="G652" s="155"/>
      <c r="H652" s="155"/>
      <c r="I652" s="155"/>
      <c r="J652" s="155"/>
      <c r="K652" s="155"/>
      <c r="L652" s="155"/>
      <c r="M652" s="155"/>
      <c r="N652" s="38"/>
      <c r="O652" s="38"/>
    </row>
    <row r="653" spans="1:15" ht="15" hidden="1" customHeight="1" x14ac:dyDescent="0.25">
      <c r="A653" s="155"/>
      <c r="B653" s="155"/>
      <c r="C653" s="155"/>
      <c r="D653" s="155"/>
      <c r="E653" s="155"/>
      <c r="F653" s="155"/>
      <c r="G653" s="155"/>
      <c r="H653" s="155"/>
      <c r="I653" s="155"/>
      <c r="J653" s="155"/>
      <c r="K653" s="155"/>
      <c r="L653" s="155"/>
      <c r="M653" s="155"/>
      <c r="N653" s="38"/>
      <c r="O653" s="38"/>
    </row>
    <row r="654" spans="1:15" ht="15" hidden="1" customHeight="1" x14ac:dyDescent="0.25">
      <c r="A654" s="155"/>
      <c r="B654" s="155"/>
      <c r="C654" s="155"/>
      <c r="D654" s="155"/>
      <c r="E654" s="155"/>
      <c r="F654" s="155"/>
      <c r="G654" s="155"/>
      <c r="H654" s="155"/>
      <c r="I654" s="155"/>
      <c r="J654" s="155"/>
      <c r="K654" s="155"/>
      <c r="L654" s="155"/>
      <c r="M654" s="155"/>
      <c r="N654" s="38"/>
      <c r="O654" s="38"/>
    </row>
    <row r="655" spans="1:15" ht="15" hidden="1" customHeight="1" x14ac:dyDescent="0.25">
      <c r="A655" s="155"/>
      <c r="B655" s="155"/>
      <c r="C655" s="155"/>
      <c r="D655" s="155"/>
      <c r="E655" s="155"/>
      <c r="F655" s="155"/>
      <c r="G655" s="155"/>
      <c r="H655" s="155"/>
      <c r="I655" s="155"/>
      <c r="J655" s="155"/>
      <c r="K655" s="155"/>
      <c r="L655" s="155"/>
      <c r="M655" s="155"/>
      <c r="N655" s="38"/>
      <c r="O655" s="38"/>
    </row>
    <row r="656" spans="1:15" ht="15" hidden="1" customHeight="1" x14ac:dyDescent="0.25">
      <c r="A656" s="155"/>
      <c r="B656" s="155"/>
      <c r="C656" s="155"/>
      <c r="D656" s="155"/>
      <c r="E656" s="155"/>
      <c r="F656" s="155"/>
      <c r="G656" s="155"/>
      <c r="H656" s="155"/>
      <c r="I656" s="155"/>
      <c r="J656" s="155"/>
      <c r="K656" s="155"/>
      <c r="L656" s="155"/>
      <c r="M656" s="155"/>
      <c r="N656" s="38"/>
      <c r="O656" s="38"/>
    </row>
    <row r="657" spans="1:15" ht="15" hidden="1" customHeight="1" x14ac:dyDescent="0.25">
      <c r="A657" s="155"/>
      <c r="B657" s="155"/>
      <c r="C657" s="155"/>
      <c r="D657" s="155"/>
      <c r="E657" s="155"/>
      <c r="F657" s="155"/>
      <c r="G657" s="155"/>
      <c r="H657" s="155"/>
      <c r="I657" s="155"/>
      <c r="J657" s="155"/>
      <c r="K657" s="155"/>
      <c r="L657" s="155"/>
      <c r="M657" s="155"/>
      <c r="N657" s="38"/>
      <c r="O657" s="38"/>
    </row>
    <row r="658" spans="1:15" ht="15" hidden="1" customHeight="1" x14ac:dyDescent="0.25">
      <c r="A658" s="155"/>
      <c r="B658" s="155"/>
      <c r="C658" s="155"/>
      <c r="D658" s="155"/>
      <c r="E658" s="155"/>
      <c r="F658" s="155"/>
      <c r="G658" s="155"/>
      <c r="H658" s="155"/>
      <c r="I658" s="155"/>
      <c r="J658" s="155"/>
      <c r="K658" s="155"/>
      <c r="L658" s="155"/>
      <c r="M658" s="155"/>
      <c r="N658" s="38"/>
      <c r="O658" s="38"/>
    </row>
    <row r="659" spans="1:15" ht="15" hidden="1" customHeight="1" x14ac:dyDescent="0.25">
      <c r="A659" s="155"/>
      <c r="B659" s="155"/>
      <c r="C659" s="155"/>
      <c r="D659" s="155"/>
      <c r="E659" s="155"/>
      <c r="F659" s="155"/>
      <c r="G659" s="155"/>
      <c r="H659" s="155"/>
      <c r="I659" s="155"/>
      <c r="J659" s="155"/>
      <c r="K659" s="155"/>
      <c r="L659" s="155"/>
      <c r="M659" s="155"/>
      <c r="N659" s="38"/>
      <c r="O659" s="38"/>
    </row>
    <row r="660" spans="1:15" ht="15" hidden="1" customHeight="1" x14ac:dyDescent="0.25">
      <c r="A660" s="155"/>
      <c r="B660" s="155"/>
      <c r="C660" s="155"/>
      <c r="D660" s="155"/>
      <c r="E660" s="155"/>
      <c r="F660" s="155"/>
      <c r="G660" s="155"/>
      <c r="H660" s="155"/>
      <c r="I660" s="155"/>
      <c r="J660" s="155"/>
      <c r="K660" s="155"/>
      <c r="L660" s="155"/>
      <c r="M660" s="155"/>
      <c r="N660" s="38"/>
      <c r="O660" s="38"/>
    </row>
    <row r="661" spans="1:15" ht="15" hidden="1" customHeight="1" x14ac:dyDescent="0.25">
      <c r="A661" s="155"/>
      <c r="B661" s="155"/>
      <c r="C661" s="155"/>
      <c r="D661" s="155"/>
      <c r="E661" s="155"/>
      <c r="F661" s="155"/>
      <c r="G661" s="155"/>
      <c r="H661" s="155"/>
      <c r="I661" s="155"/>
      <c r="J661" s="155"/>
      <c r="K661" s="155"/>
      <c r="L661" s="155"/>
      <c r="M661" s="155"/>
      <c r="N661" s="38"/>
      <c r="O661" s="38"/>
    </row>
    <row r="662" spans="1:15" ht="15" hidden="1" customHeight="1" x14ac:dyDescent="0.25">
      <c r="A662" s="155"/>
      <c r="B662" s="155"/>
      <c r="C662" s="155"/>
      <c r="D662" s="155"/>
      <c r="E662" s="155"/>
      <c r="F662" s="155"/>
      <c r="G662" s="155"/>
      <c r="H662" s="155"/>
      <c r="I662" s="155"/>
      <c r="J662" s="155"/>
      <c r="K662" s="155"/>
      <c r="L662" s="155"/>
      <c r="M662" s="155"/>
      <c r="N662" s="38"/>
      <c r="O662" s="38"/>
    </row>
    <row r="663" spans="1:15" ht="15" hidden="1" customHeight="1" x14ac:dyDescent="0.25">
      <c r="A663" s="155"/>
      <c r="B663" s="155"/>
      <c r="C663" s="155"/>
      <c r="D663" s="155"/>
      <c r="E663" s="155"/>
      <c r="F663" s="155"/>
      <c r="G663" s="155"/>
      <c r="H663" s="155"/>
      <c r="I663" s="155"/>
      <c r="J663" s="155"/>
      <c r="K663" s="155"/>
      <c r="L663" s="155"/>
      <c r="M663" s="155"/>
      <c r="N663" s="38"/>
      <c r="O663" s="38"/>
    </row>
    <row r="664" spans="1:15" ht="15" hidden="1" customHeight="1" x14ac:dyDescent="0.25">
      <c r="A664" s="155"/>
      <c r="B664" s="155"/>
      <c r="C664" s="155"/>
      <c r="D664" s="155"/>
      <c r="E664" s="155"/>
      <c r="F664" s="155"/>
      <c r="G664" s="155"/>
      <c r="H664" s="155"/>
      <c r="I664" s="155"/>
      <c r="J664" s="155"/>
      <c r="K664" s="155"/>
      <c r="L664" s="155"/>
      <c r="M664" s="155"/>
      <c r="N664" s="38"/>
      <c r="O664" s="38"/>
    </row>
    <row r="665" spans="1:15" ht="15" hidden="1" customHeight="1" x14ac:dyDescent="0.25">
      <c r="A665" s="155"/>
      <c r="B665" s="155"/>
      <c r="C665" s="155"/>
      <c r="D665" s="155"/>
      <c r="E665" s="155"/>
      <c r="F665" s="155"/>
      <c r="G665" s="155"/>
      <c r="H665" s="155"/>
      <c r="I665" s="155"/>
      <c r="J665" s="155"/>
      <c r="K665" s="155"/>
      <c r="L665" s="155"/>
      <c r="M665" s="155"/>
      <c r="N665" s="38"/>
      <c r="O665" s="38"/>
    </row>
    <row r="666" spans="1:15" ht="15" hidden="1" customHeight="1" x14ac:dyDescent="0.25">
      <c r="A666" s="155"/>
      <c r="B666" s="155"/>
      <c r="C666" s="155"/>
      <c r="D666" s="155"/>
      <c r="E666" s="155"/>
      <c r="F666" s="155"/>
      <c r="G666" s="155"/>
      <c r="H666" s="155"/>
      <c r="I666" s="155"/>
      <c r="J666" s="155"/>
      <c r="K666" s="155"/>
      <c r="L666" s="155"/>
      <c r="M666" s="155"/>
      <c r="N666" s="38"/>
      <c r="O666" s="38"/>
    </row>
    <row r="667" spans="1:15" ht="15" hidden="1" customHeight="1" x14ac:dyDescent="0.25">
      <c r="A667" s="155"/>
      <c r="B667" s="155"/>
      <c r="C667" s="155"/>
      <c r="D667" s="155"/>
      <c r="E667" s="155"/>
      <c r="F667" s="155"/>
      <c r="G667" s="155"/>
      <c r="H667" s="155"/>
      <c r="I667" s="155"/>
      <c r="J667" s="155"/>
      <c r="K667" s="155"/>
      <c r="L667" s="155"/>
      <c r="M667" s="155"/>
      <c r="N667" s="38"/>
      <c r="O667" s="38"/>
    </row>
    <row r="668" spans="1:15" ht="15" hidden="1" customHeight="1" x14ac:dyDescent="0.25">
      <c r="A668" s="155"/>
      <c r="B668" s="155"/>
      <c r="C668" s="155"/>
      <c r="D668" s="155"/>
      <c r="E668" s="155"/>
      <c r="F668" s="155"/>
      <c r="G668" s="155"/>
      <c r="H668" s="155"/>
      <c r="I668" s="155"/>
      <c r="J668" s="155"/>
      <c r="K668" s="155"/>
      <c r="L668" s="155"/>
      <c r="M668" s="155"/>
      <c r="N668" s="38"/>
      <c r="O668" s="38"/>
    </row>
    <row r="669" spans="1:15" ht="15" hidden="1" customHeight="1" x14ac:dyDescent="0.25">
      <c r="A669" s="155"/>
      <c r="B669" s="155"/>
      <c r="C669" s="155"/>
      <c r="D669" s="155"/>
      <c r="E669" s="155"/>
      <c r="F669" s="155"/>
      <c r="G669" s="155"/>
      <c r="H669" s="155"/>
      <c r="I669" s="155"/>
      <c r="J669" s="155"/>
      <c r="K669" s="155"/>
      <c r="L669" s="155"/>
      <c r="M669" s="155"/>
      <c r="N669" s="38"/>
      <c r="O669" s="38"/>
    </row>
    <row r="670" spans="1:15" ht="15" hidden="1" customHeight="1" x14ac:dyDescent="0.25">
      <c r="A670" s="155"/>
      <c r="B670" s="155"/>
      <c r="C670" s="155"/>
      <c r="D670" s="155"/>
      <c r="E670" s="155"/>
      <c r="F670" s="155"/>
      <c r="G670" s="155"/>
      <c r="H670" s="155"/>
      <c r="I670" s="155"/>
      <c r="J670" s="155"/>
      <c r="K670" s="155"/>
      <c r="L670" s="155"/>
      <c r="M670" s="155"/>
      <c r="N670" s="38"/>
      <c r="O670" s="38"/>
    </row>
    <row r="671" spans="1:15" ht="15" hidden="1" customHeight="1" x14ac:dyDescent="0.25">
      <c r="A671" s="155"/>
      <c r="B671" s="155"/>
      <c r="C671" s="155"/>
      <c r="D671" s="155"/>
      <c r="E671" s="155"/>
      <c r="F671" s="155"/>
      <c r="G671" s="155"/>
      <c r="H671" s="155"/>
      <c r="I671" s="155"/>
      <c r="J671" s="155"/>
      <c r="K671" s="155"/>
      <c r="L671" s="155"/>
      <c r="M671" s="155"/>
      <c r="N671" s="38"/>
      <c r="O671" s="38"/>
    </row>
    <row r="672" spans="1:15" ht="15" hidden="1" customHeight="1" x14ac:dyDescent="0.25">
      <c r="A672" s="155"/>
      <c r="B672" s="155"/>
      <c r="C672" s="155"/>
      <c r="D672" s="155"/>
      <c r="E672" s="155"/>
      <c r="F672" s="155"/>
      <c r="G672" s="155"/>
      <c r="H672" s="155"/>
      <c r="I672" s="155"/>
      <c r="J672" s="155"/>
      <c r="K672" s="155"/>
      <c r="L672" s="155"/>
      <c r="M672" s="155"/>
      <c r="N672" s="38"/>
      <c r="O672" s="38"/>
    </row>
    <row r="673" spans="1:15" ht="15" hidden="1" customHeight="1" x14ac:dyDescent="0.25">
      <c r="A673" s="155"/>
      <c r="B673" s="155"/>
      <c r="C673" s="155"/>
      <c r="D673" s="155"/>
      <c r="E673" s="155"/>
      <c r="F673" s="155"/>
      <c r="G673" s="155"/>
      <c r="H673" s="155"/>
      <c r="I673" s="155"/>
      <c r="J673" s="155"/>
      <c r="K673" s="155"/>
      <c r="L673" s="155"/>
      <c r="M673" s="155"/>
      <c r="N673" s="38"/>
      <c r="O673" s="38"/>
    </row>
    <row r="674" spans="1:15" ht="15" hidden="1" customHeight="1" x14ac:dyDescent="0.25">
      <c r="A674" s="155"/>
      <c r="B674" s="155"/>
      <c r="C674" s="155"/>
      <c r="D674" s="155"/>
      <c r="E674" s="155"/>
      <c r="F674" s="155"/>
      <c r="G674" s="155"/>
      <c r="H674" s="155"/>
      <c r="I674" s="155"/>
      <c r="J674" s="155"/>
      <c r="K674" s="155"/>
      <c r="L674" s="155"/>
      <c r="M674" s="155"/>
      <c r="N674" s="38"/>
      <c r="O674" s="38"/>
    </row>
    <row r="675" spans="1:15" ht="15" hidden="1" customHeight="1" x14ac:dyDescent="0.25">
      <c r="A675" s="155"/>
      <c r="B675" s="155"/>
      <c r="C675" s="155"/>
      <c r="D675" s="155"/>
      <c r="E675" s="155"/>
      <c r="F675" s="155"/>
      <c r="G675" s="155"/>
      <c r="H675" s="155"/>
      <c r="I675" s="155"/>
      <c r="J675" s="155"/>
      <c r="K675" s="155"/>
      <c r="L675" s="155"/>
      <c r="M675" s="155"/>
      <c r="N675" s="38"/>
      <c r="O675" s="38"/>
    </row>
    <row r="676" spans="1:15" ht="15" hidden="1" customHeight="1" x14ac:dyDescent="0.25">
      <c r="A676" s="155"/>
      <c r="B676" s="155"/>
      <c r="C676" s="155"/>
      <c r="D676" s="155"/>
      <c r="E676" s="155"/>
      <c r="F676" s="155"/>
      <c r="G676" s="155"/>
      <c r="H676" s="155"/>
      <c r="I676" s="155"/>
      <c r="J676" s="155"/>
      <c r="K676" s="155"/>
      <c r="L676" s="155"/>
      <c r="M676" s="155"/>
      <c r="N676" s="38"/>
      <c r="O676" s="38"/>
    </row>
    <row r="677" spans="1:15" ht="15" hidden="1" customHeight="1" x14ac:dyDescent="0.25">
      <c r="A677" s="155"/>
      <c r="B677" s="155"/>
      <c r="C677" s="155"/>
      <c r="D677" s="155"/>
      <c r="E677" s="155"/>
      <c r="F677" s="155"/>
      <c r="G677" s="155"/>
      <c r="H677" s="155"/>
      <c r="I677" s="155"/>
      <c r="J677" s="155"/>
      <c r="K677" s="155"/>
      <c r="L677" s="155"/>
      <c r="M677" s="155"/>
      <c r="N677" s="38"/>
      <c r="O677" s="38"/>
    </row>
    <row r="678" spans="1:15" ht="15" hidden="1" customHeight="1" x14ac:dyDescent="0.25">
      <c r="A678" s="155"/>
      <c r="B678" s="155"/>
      <c r="C678" s="155"/>
      <c r="D678" s="155"/>
      <c r="E678" s="155"/>
      <c r="F678" s="155"/>
      <c r="G678" s="155"/>
      <c r="H678" s="155"/>
      <c r="I678" s="155"/>
      <c r="J678" s="155"/>
      <c r="K678" s="155"/>
      <c r="L678" s="155"/>
      <c r="M678" s="155"/>
      <c r="N678" s="38"/>
      <c r="O678" s="38"/>
    </row>
    <row r="679" spans="1:15" ht="15" hidden="1" customHeight="1" x14ac:dyDescent="0.25">
      <c r="A679" s="155"/>
      <c r="B679" s="155"/>
      <c r="C679" s="155"/>
      <c r="D679" s="155"/>
      <c r="E679" s="155"/>
      <c r="F679" s="155"/>
      <c r="G679" s="155"/>
      <c r="H679" s="155"/>
      <c r="I679" s="155"/>
      <c r="J679" s="155"/>
      <c r="K679" s="155"/>
      <c r="L679" s="155"/>
      <c r="M679" s="155"/>
      <c r="N679" s="38"/>
      <c r="O679" s="38"/>
    </row>
    <row r="680" spans="1:15" ht="15" hidden="1" customHeight="1" x14ac:dyDescent="0.25">
      <c r="A680" s="155"/>
      <c r="B680" s="155"/>
      <c r="C680" s="155"/>
      <c r="D680" s="155"/>
      <c r="E680" s="155"/>
      <c r="F680" s="155"/>
      <c r="G680" s="155"/>
      <c r="H680" s="155"/>
      <c r="I680" s="155"/>
      <c r="J680" s="155"/>
      <c r="K680" s="155"/>
      <c r="L680" s="155"/>
      <c r="M680" s="155"/>
      <c r="N680" s="38"/>
      <c r="O680" s="38"/>
    </row>
    <row r="681" spans="1:15" ht="15" hidden="1" customHeight="1" x14ac:dyDescent="0.25">
      <c r="A681" s="155"/>
      <c r="B681" s="155"/>
      <c r="C681" s="155"/>
      <c r="D681" s="155"/>
      <c r="E681" s="155"/>
      <c r="F681" s="155"/>
      <c r="G681" s="155"/>
      <c r="H681" s="155"/>
      <c r="I681" s="155"/>
      <c r="J681" s="155"/>
      <c r="K681" s="155"/>
      <c r="L681" s="155"/>
      <c r="M681" s="155"/>
      <c r="N681" s="38"/>
      <c r="O681" s="38"/>
    </row>
    <row r="682" spans="1:15" ht="15" hidden="1" customHeight="1" x14ac:dyDescent="0.25">
      <c r="A682" s="155"/>
      <c r="B682" s="155"/>
      <c r="C682" s="155"/>
      <c r="D682" s="155"/>
      <c r="E682" s="155"/>
      <c r="F682" s="155"/>
      <c r="G682" s="155"/>
      <c r="H682" s="155"/>
      <c r="I682" s="155"/>
      <c r="J682" s="155"/>
      <c r="K682" s="155"/>
      <c r="L682" s="155"/>
      <c r="M682" s="155"/>
      <c r="N682" s="38"/>
      <c r="O682" s="38"/>
    </row>
    <row r="683" spans="1:15" ht="15" hidden="1" customHeight="1" x14ac:dyDescent="0.25">
      <c r="A683" s="155"/>
      <c r="B683" s="155"/>
      <c r="C683" s="155"/>
      <c r="D683" s="155"/>
      <c r="E683" s="155"/>
      <c r="F683" s="155"/>
      <c r="G683" s="155"/>
      <c r="H683" s="155"/>
      <c r="I683" s="155"/>
      <c r="J683" s="155"/>
      <c r="K683" s="155"/>
      <c r="L683" s="155"/>
      <c r="M683" s="155"/>
      <c r="N683" s="38"/>
      <c r="O683" s="38"/>
    </row>
    <row r="684" spans="1:15" ht="15" hidden="1" customHeight="1" x14ac:dyDescent="0.25">
      <c r="A684" s="155"/>
      <c r="B684" s="155"/>
      <c r="C684" s="155"/>
      <c r="D684" s="155"/>
      <c r="E684" s="155"/>
      <c r="F684" s="155"/>
      <c r="G684" s="155"/>
      <c r="H684" s="155"/>
      <c r="I684" s="155"/>
      <c r="J684" s="155"/>
      <c r="K684" s="155"/>
      <c r="L684" s="155"/>
      <c r="M684" s="155"/>
      <c r="N684" s="38"/>
      <c r="O684" s="38"/>
    </row>
    <row r="685" spans="1:15" ht="15" hidden="1" customHeight="1" x14ac:dyDescent="0.25">
      <c r="A685" s="155"/>
      <c r="B685" s="155"/>
      <c r="C685" s="155"/>
      <c r="D685" s="155"/>
      <c r="E685" s="155"/>
      <c r="F685" s="155"/>
      <c r="G685" s="155"/>
      <c r="H685" s="155"/>
      <c r="I685" s="155"/>
      <c r="J685" s="155"/>
      <c r="K685" s="155"/>
      <c r="L685" s="155"/>
      <c r="M685" s="155"/>
      <c r="N685" s="38"/>
      <c r="O685" s="38"/>
    </row>
    <row r="686" spans="1:15" ht="15" hidden="1" customHeight="1" x14ac:dyDescent="0.25">
      <c r="A686" s="155"/>
      <c r="B686" s="155"/>
      <c r="C686" s="155"/>
      <c r="D686" s="155"/>
      <c r="E686" s="155"/>
      <c r="F686" s="155"/>
      <c r="G686" s="155"/>
      <c r="H686" s="155"/>
      <c r="I686" s="155"/>
      <c r="J686" s="155"/>
      <c r="K686" s="155"/>
      <c r="L686" s="155"/>
      <c r="M686" s="155"/>
      <c r="N686" s="38"/>
      <c r="O686" s="38"/>
    </row>
    <row r="687" spans="1:15" ht="15" hidden="1" customHeight="1" x14ac:dyDescent="0.25">
      <c r="A687" s="155"/>
      <c r="B687" s="155"/>
      <c r="C687" s="155"/>
      <c r="D687" s="155"/>
      <c r="E687" s="155"/>
      <c r="F687" s="155"/>
      <c r="G687" s="155"/>
      <c r="H687" s="155"/>
      <c r="I687" s="155"/>
      <c r="J687" s="155"/>
      <c r="K687" s="155"/>
      <c r="L687" s="155"/>
      <c r="M687" s="155"/>
      <c r="N687" s="38"/>
      <c r="O687" s="38"/>
    </row>
    <row r="688" spans="1:15" ht="15" hidden="1" customHeight="1" x14ac:dyDescent="0.25">
      <c r="A688" s="155"/>
      <c r="B688" s="155"/>
      <c r="C688" s="155"/>
      <c r="D688" s="155"/>
      <c r="E688" s="155"/>
      <c r="F688" s="155"/>
      <c r="G688" s="155"/>
      <c r="H688" s="155"/>
      <c r="I688" s="155"/>
      <c r="J688" s="155"/>
      <c r="K688" s="155"/>
      <c r="L688" s="155"/>
      <c r="M688" s="155"/>
      <c r="N688" s="38"/>
      <c r="O688" s="38"/>
    </row>
    <row r="689" spans="1:15" ht="15" hidden="1" customHeight="1" x14ac:dyDescent="0.25">
      <c r="A689" s="155"/>
      <c r="B689" s="155"/>
      <c r="C689" s="155"/>
      <c r="D689" s="155"/>
      <c r="E689" s="155"/>
      <c r="F689" s="155"/>
      <c r="G689" s="155"/>
      <c r="H689" s="155"/>
      <c r="I689" s="155"/>
      <c r="J689" s="155"/>
      <c r="K689" s="155"/>
      <c r="L689" s="155"/>
      <c r="M689" s="155"/>
      <c r="N689" s="38"/>
      <c r="O689" s="38"/>
    </row>
    <row r="690" spans="1:15" ht="15" hidden="1" customHeight="1" x14ac:dyDescent="0.25">
      <c r="A690" s="155"/>
      <c r="B690" s="155"/>
      <c r="C690" s="155"/>
      <c r="D690" s="155"/>
      <c r="E690" s="155"/>
      <c r="F690" s="155"/>
      <c r="G690" s="155"/>
      <c r="H690" s="155"/>
      <c r="I690" s="155"/>
      <c r="J690" s="155"/>
      <c r="K690" s="155"/>
      <c r="L690" s="155"/>
      <c r="M690" s="155"/>
      <c r="N690" s="38"/>
      <c r="O690" s="38"/>
    </row>
    <row r="691" spans="1:15" ht="15" hidden="1" customHeight="1" x14ac:dyDescent="0.25">
      <c r="A691" s="155"/>
      <c r="B691" s="155"/>
      <c r="C691" s="155"/>
      <c r="D691" s="155"/>
      <c r="E691" s="155"/>
      <c r="F691" s="155"/>
      <c r="G691" s="155"/>
      <c r="H691" s="155"/>
      <c r="I691" s="155"/>
      <c r="J691" s="155"/>
      <c r="K691" s="155"/>
      <c r="L691" s="155"/>
      <c r="M691" s="155"/>
      <c r="N691" s="38"/>
      <c r="O691" s="38"/>
    </row>
    <row r="692" spans="1:15" ht="15" hidden="1" customHeight="1" x14ac:dyDescent="0.25">
      <c r="A692" s="155"/>
      <c r="B692" s="155"/>
      <c r="C692" s="155"/>
      <c r="D692" s="155"/>
      <c r="E692" s="155"/>
      <c r="F692" s="155"/>
      <c r="G692" s="155"/>
      <c r="H692" s="155"/>
      <c r="I692" s="155"/>
      <c r="J692" s="155"/>
      <c r="K692" s="155"/>
      <c r="L692" s="155"/>
      <c r="M692" s="155"/>
      <c r="N692" s="38"/>
      <c r="O692" s="38"/>
    </row>
    <row r="693" spans="1:15" ht="15" hidden="1" customHeight="1" x14ac:dyDescent="0.25">
      <c r="A693" s="155"/>
      <c r="B693" s="155"/>
      <c r="C693" s="155"/>
      <c r="D693" s="155"/>
      <c r="E693" s="155"/>
      <c r="F693" s="155"/>
      <c r="G693" s="155"/>
      <c r="H693" s="155"/>
      <c r="I693" s="155"/>
      <c r="J693" s="155"/>
      <c r="K693" s="155"/>
      <c r="L693" s="155"/>
      <c r="M693" s="155"/>
      <c r="N693" s="38"/>
      <c r="O693" s="38"/>
    </row>
    <row r="694" spans="1:15" ht="15" hidden="1" customHeight="1" x14ac:dyDescent="0.25">
      <c r="A694" s="155"/>
      <c r="B694" s="155"/>
      <c r="C694" s="155"/>
      <c r="D694" s="155"/>
      <c r="E694" s="155"/>
      <c r="F694" s="155"/>
      <c r="G694" s="155"/>
      <c r="H694" s="155"/>
      <c r="I694" s="155"/>
      <c r="J694" s="155"/>
      <c r="K694" s="155"/>
      <c r="L694" s="155"/>
      <c r="M694" s="155"/>
      <c r="N694" s="38"/>
      <c r="O694" s="38"/>
    </row>
    <row r="695" spans="1:15" ht="15" hidden="1" customHeight="1" x14ac:dyDescent="0.25">
      <c r="A695" s="155"/>
      <c r="B695" s="155"/>
      <c r="C695" s="155"/>
      <c r="D695" s="155"/>
      <c r="E695" s="155"/>
      <c r="F695" s="155"/>
      <c r="G695" s="155"/>
      <c r="H695" s="155"/>
      <c r="I695" s="155"/>
      <c r="J695" s="155"/>
      <c r="K695" s="155"/>
      <c r="L695" s="155"/>
      <c r="M695" s="155"/>
      <c r="N695" s="38"/>
      <c r="O695" s="38"/>
    </row>
    <row r="696" spans="1:15" ht="15" hidden="1" customHeight="1" x14ac:dyDescent="0.25">
      <c r="A696" s="155"/>
      <c r="B696" s="155"/>
      <c r="C696" s="155"/>
      <c r="D696" s="155"/>
      <c r="E696" s="155"/>
      <c r="F696" s="155"/>
      <c r="G696" s="155"/>
      <c r="H696" s="155"/>
      <c r="I696" s="155"/>
      <c r="J696" s="155"/>
      <c r="K696" s="155"/>
      <c r="L696" s="155"/>
      <c r="M696" s="155"/>
      <c r="N696" s="38"/>
      <c r="O696" s="38"/>
    </row>
    <row r="697" spans="1:15" ht="15" hidden="1" customHeight="1" x14ac:dyDescent="0.25">
      <c r="A697" s="155"/>
      <c r="B697" s="155"/>
      <c r="C697" s="155"/>
      <c r="D697" s="155"/>
      <c r="E697" s="155"/>
      <c r="F697" s="155"/>
      <c r="G697" s="155"/>
      <c r="H697" s="155"/>
      <c r="I697" s="155"/>
      <c r="J697" s="155"/>
      <c r="K697" s="155"/>
      <c r="L697" s="155"/>
      <c r="M697" s="155"/>
      <c r="N697" s="38"/>
      <c r="O697" s="38"/>
    </row>
    <row r="698" spans="1:15" ht="15" hidden="1" customHeight="1" x14ac:dyDescent="0.25">
      <c r="A698" s="155"/>
      <c r="B698" s="155"/>
      <c r="C698" s="155"/>
      <c r="D698" s="155"/>
      <c r="E698" s="155"/>
      <c r="F698" s="155"/>
      <c r="G698" s="155"/>
      <c r="H698" s="155"/>
      <c r="I698" s="155"/>
      <c r="J698" s="155"/>
      <c r="K698" s="155"/>
      <c r="L698" s="155"/>
      <c r="M698" s="155"/>
      <c r="N698" s="38"/>
      <c r="O698" s="38"/>
    </row>
    <row r="699" spans="1:15" ht="15" hidden="1" customHeight="1" x14ac:dyDescent="0.25">
      <c r="A699" s="155"/>
      <c r="B699" s="155"/>
      <c r="C699" s="155"/>
      <c r="D699" s="155"/>
      <c r="E699" s="155"/>
      <c r="F699" s="155"/>
      <c r="G699" s="155"/>
      <c r="H699" s="155"/>
      <c r="I699" s="155"/>
      <c r="J699" s="155"/>
      <c r="K699" s="155"/>
      <c r="L699" s="155"/>
      <c r="M699" s="155"/>
      <c r="N699" s="38"/>
      <c r="O699" s="38"/>
    </row>
    <row r="700" spans="1:15" ht="15" hidden="1" customHeight="1" x14ac:dyDescent="0.25">
      <c r="A700" s="155"/>
      <c r="B700" s="155"/>
      <c r="C700" s="155"/>
      <c r="D700" s="155"/>
      <c r="E700" s="155"/>
      <c r="F700" s="155"/>
      <c r="G700" s="155"/>
      <c r="H700" s="155"/>
      <c r="I700" s="155"/>
      <c r="J700" s="155"/>
      <c r="K700" s="155"/>
      <c r="L700" s="155"/>
      <c r="M700" s="155"/>
      <c r="N700" s="38"/>
      <c r="O700" s="38"/>
    </row>
    <row r="701" spans="1:15" ht="15" hidden="1" customHeight="1" x14ac:dyDescent="0.25">
      <c r="A701" s="155"/>
      <c r="B701" s="155"/>
      <c r="C701" s="155"/>
      <c r="D701" s="155"/>
      <c r="E701" s="155"/>
      <c r="F701" s="155"/>
      <c r="G701" s="155"/>
      <c r="H701" s="155"/>
      <c r="I701" s="155"/>
      <c r="J701" s="155"/>
      <c r="K701" s="155"/>
      <c r="L701" s="155"/>
      <c r="M701" s="155"/>
      <c r="N701" s="38"/>
      <c r="O701" s="38"/>
    </row>
    <row r="702" spans="1:15" ht="15" hidden="1" customHeight="1" x14ac:dyDescent="0.25">
      <c r="A702" s="155"/>
      <c r="B702" s="155"/>
      <c r="C702" s="155"/>
      <c r="D702" s="155"/>
      <c r="E702" s="155"/>
      <c r="F702" s="155"/>
      <c r="G702" s="155"/>
      <c r="H702" s="155"/>
      <c r="I702" s="155"/>
      <c r="J702" s="155"/>
      <c r="K702" s="155"/>
      <c r="L702" s="155"/>
      <c r="M702" s="155"/>
      <c r="N702" s="38"/>
      <c r="O702" s="38"/>
    </row>
    <row r="703" spans="1:15" ht="15" hidden="1" customHeight="1" x14ac:dyDescent="0.25">
      <c r="A703" s="155"/>
      <c r="B703" s="155"/>
      <c r="C703" s="155"/>
      <c r="D703" s="155"/>
      <c r="E703" s="155"/>
      <c r="F703" s="155"/>
      <c r="G703" s="155"/>
      <c r="H703" s="155"/>
      <c r="I703" s="155"/>
      <c r="J703" s="155"/>
      <c r="K703" s="155"/>
      <c r="L703" s="155"/>
      <c r="M703" s="155"/>
      <c r="N703" s="38"/>
      <c r="O703" s="38"/>
    </row>
    <row r="704" spans="1:15" ht="15" hidden="1" customHeight="1" x14ac:dyDescent="0.25">
      <c r="A704" s="155"/>
      <c r="B704" s="155"/>
      <c r="C704" s="155"/>
      <c r="D704" s="155"/>
      <c r="E704" s="155"/>
      <c r="F704" s="155"/>
      <c r="G704" s="155"/>
      <c r="H704" s="155"/>
      <c r="I704" s="155"/>
      <c r="J704" s="155"/>
      <c r="K704" s="155"/>
      <c r="L704" s="155"/>
      <c r="M704" s="155"/>
      <c r="N704" s="38"/>
      <c r="O704" s="38"/>
    </row>
    <row r="705" spans="1:15" ht="15" hidden="1" customHeight="1" x14ac:dyDescent="0.25">
      <c r="A705" s="155"/>
      <c r="B705" s="155"/>
      <c r="C705" s="155"/>
      <c r="D705" s="155"/>
      <c r="E705" s="155"/>
      <c r="F705" s="155"/>
      <c r="G705" s="155"/>
      <c r="H705" s="155"/>
      <c r="I705" s="155"/>
      <c r="J705" s="155"/>
      <c r="K705" s="155"/>
      <c r="L705" s="155"/>
      <c r="M705" s="155"/>
      <c r="N705" s="38"/>
      <c r="O705" s="38"/>
    </row>
    <row r="706" spans="1:15" ht="15" hidden="1" customHeight="1" x14ac:dyDescent="0.25">
      <c r="A706" s="155"/>
      <c r="B706" s="155"/>
      <c r="C706" s="155"/>
      <c r="D706" s="155"/>
      <c r="E706" s="155"/>
      <c r="F706" s="155"/>
      <c r="G706" s="155"/>
      <c r="H706" s="155"/>
      <c r="I706" s="155"/>
      <c r="J706" s="155"/>
      <c r="K706" s="155"/>
      <c r="L706" s="155"/>
      <c r="M706" s="155"/>
      <c r="N706" s="38"/>
      <c r="O706" s="38"/>
    </row>
    <row r="707" spans="1:15" ht="15" hidden="1" customHeight="1" x14ac:dyDescent="0.25">
      <c r="A707" s="155"/>
      <c r="B707" s="155"/>
      <c r="C707" s="155"/>
      <c r="D707" s="155"/>
      <c r="E707" s="155"/>
      <c r="F707" s="155"/>
      <c r="G707" s="155"/>
      <c r="H707" s="155"/>
      <c r="I707" s="155"/>
      <c r="J707" s="155"/>
      <c r="K707" s="155"/>
      <c r="L707" s="155"/>
      <c r="M707" s="155"/>
      <c r="N707" s="38"/>
      <c r="O707" s="38"/>
    </row>
    <row r="708" spans="1:15" ht="15" hidden="1" customHeight="1" x14ac:dyDescent="0.25">
      <c r="A708" s="155"/>
      <c r="B708" s="155"/>
      <c r="C708" s="155"/>
      <c r="D708" s="155"/>
      <c r="E708" s="155"/>
      <c r="F708" s="155"/>
      <c r="G708" s="155"/>
      <c r="H708" s="155"/>
      <c r="I708" s="155"/>
      <c r="J708" s="155"/>
      <c r="K708" s="155"/>
      <c r="L708" s="155"/>
      <c r="M708" s="155"/>
      <c r="N708" s="38"/>
      <c r="O708" s="38"/>
    </row>
    <row r="709" spans="1:15" ht="15" hidden="1" customHeight="1" x14ac:dyDescent="0.25">
      <c r="A709" s="155"/>
      <c r="B709" s="155"/>
      <c r="C709" s="155"/>
      <c r="D709" s="155"/>
      <c r="E709" s="155"/>
      <c r="F709" s="155"/>
      <c r="G709" s="155"/>
      <c r="H709" s="155"/>
      <c r="I709" s="155"/>
      <c r="J709" s="155"/>
      <c r="K709" s="155"/>
      <c r="L709" s="155"/>
      <c r="M709" s="155"/>
      <c r="N709" s="38"/>
      <c r="O709" s="38"/>
    </row>
    <row r="710" spans="1:15" ht="15" hidden="1" customHeight="1" x14ac:dyDescent="0.25">
      <c r="A710" s="155"/>
      <c r="B710" s="155"/>
      <c r="C710" s="155"/>
      <c r="D710" s="155"/>
      <c r="E710" s="155"/>
      <c r="F710" s="155"/>
      <c r="G710" s="155"/>
      <c r="H710" s="155"/>
      <c r="I710" s="155"/>
      <c r="J710" s="155"/>
      <c r="K710" s="155"/>
      <c r="L710" s="155"/>
      <c r="M710" s="155"/>
      <c r="N710" s="38"/>
      <c r="O710" s="38"/>
    </row>
    <row r="711" spans="1:15" ht="15" hidden="1" customHeight="1" x14ac:dyDescent="0.25">
      <c r="A711" s="155"/>
      <c r="B711" s="155"/>
      <c r="C711" s="155"/>
      <c r="D711" s="155"/>
      <c r="E711" s="155"/>
      <c r="F711" s="155"/>
      <c r="G711" s="155"/>
      <c r="H711" s="155"/>
      <c r="I711" s="155"/>
      <c r="J711" s="155"/>
      <c r="K711" s="155"/>
      <c r="L711" s="155"/>
      <c r="M711" s="155"/>
      <c r="N711" s="38"/>
      <c r="O711" s="38"/>
    </row>
    <row r="712" spans="1:15" ht="15" hidden="1" customHeight="1" x14ac:dyDescent="0.25">
      <c r="A712" s="155"/>
      <c r="B712" s="155"/>
      <c r="C712" s="155"/>
      <c r="D712" s="155"/>
      <c r="E712" s="155"/>
      <c r="F712" s="155"/>
      <c r="G712" s="155"/>
      <c r="H712" s="155"/>
      <c r="I712" s="155"/>
      <c r="J712" s="155"/>
      <c r="K712" s="155"/>
      <c r="L712" s="155"/>
      <c r="M712" s="155"/>
      <c r="N712" s="38"/>
      <c r="O712" s="38"/>
    </row>
    <row r="713" spans="1:15" ht="15" hidden="1" customHeight="1" x14ac:dyDescent="0.25">
      <c r="A713" s="155"/>
      <c r="B713" s="155"/>
      <c r="C713" s="155"/>
      <c r="D713" s="155"/>
      <c r="E713" s="155"/>
      <c r="F713" s="155"/>
      <c r="G713" s="155"/>
      <c r="H713" s="155"/>
      <c r="I713" s="155"/>
      <c r="J713" s="155"/>
      <c r="K713" s="155"/>
      <c r="L713" s="155"/>
      <c r="M713" s="155"/>
      <c r="N713" s="38"/>
      <c r="O713" s="38"/>
    </row>
    <row r="714" spans="1:15" ht="15" hidden="1" customHeight="1" x14ac:dyDescent="0.25">
      <c r="A714" s="155"/>
      <c r="B714" s="155"/>
      <c r="C714" s="155"/>
      <c r="D714" s="155"/>
      <c r="E714" s="155"/>
      <c r="F714" s="155"/>
      <c r="G714" s="155"/>
      <c r="H714" s="155"/>
      <c r="I714" s="155"/>
      <c r="J714" s="155"/>
      <c r="K714" s="155"/>
      <c r="L714" s="155"/>
      <c r="M714" s="155"/>
      <c r="N714" s="38"/>
      <c r="O714" s="38"/>
    </row>
    <row r="715" spans="1:15" ht="15" hidden="1" customHeight="1" x14ac:dyDescent="0.25">
      <c r="A715" s="155"/>
      <c r="B715" s="155"/>
      <c r="C715" s="155"/>
      <c r="D715" s="155"/>
      <c r="E715" s="155"/>
      <c r="F715" s="155"/>
      <c r="G715" s="155"/>
      <c r="H715" s="155"/>
      <c r="I715" s="155"/>
      <c r="J715" s="155"/>
      <c r="K715" s="155"/>
      <c r="L715" s="155"/>
      <c r="M715" s="155"/>
      <c r="N715" s="38"/>
      <c r="O715" s="38"/>
    </row>
    <row r="716" spans="1:15" ht="15" hidden="1" customHeight="1" x14ac:dyDescent="0.25">
      <c r="A716" s="155"/>
      <c r="B716" s="155"/>
      <c r="C716" s="155"/>
      <c r="D716" s="155"/>
      <c r="E716" s="155"/>
      <c r="F716" s="155"/>
      <c r="G716" s="155"/>
      <c r="H716" s="155"/>
      <c r="I716" s="155"/>
      <c r="J716" s="155"/>
      <c r="K716" s="155"/>
      <c r="L716" s="155"/>
      <c r="M716" s="155"/>
      <c r="N716" s="38"/>
      <c r="O716" s="38"/>
    </row>
    <row r="717" spans="1:15" ht="15" hidden="1" customHeight="1" x14ac:dyDescent="0.25">
      <c r="A717" s="155"/>
      <c r="B717" s="155"/>
      <c r="C717" s="155"/>
      <c r="D717" s="155"/>
      <c r="E717" s="155"/>
      <c r="F717" s="155"/>
      <c r="G717" s="155"/>
      <c r="H717" s="155"/>
      <c r="I717" s="155"/>
      <c r="J717" s="155"/>
      <c r="K717" s="155"/>
      <c r="L717" s="155"/>
      <c r="M717" s="155"/>
      <c r="N717" s="38"/>
      <c r="O717" s="38"/>
    </row>
    <row r="718" spans="1:15" ht="15" hidden="1" customHeight="1" x14ac:dyDescent="0.25">
      <c r="A718" s="155"/>
      <c r="B718" s="155"/>
      <c r="C718" s="155"/>
      <c r="D718" s="155"/>
      <c r="E718" s="155"/>
      <c r="F718" s="155"/>
      <c r="G718" s="155"/>
      <c r="H718" s="155"/>
      <c r="I718" s="155"/>
      <c r="J718" s="155"/>
      <c r="K718" s="155"/>
      <c r="L718" s="155"/>
      <c r="M718" s="155"/>
      <c r="N718" s="38"/>
      <c r="O718" s="38"/>
    </row>
    <row r="719" spans="1:15" ht="15" hidden="1" customHeight="1" x14ac:dyDescent="0.25">
      <c r="A719" s="155"/>
      <c r="B719" s="155"/>
      <c r="C719" s="155"/>
      <c r="D719" s="155"/>
      <c r="E719" s="155"/>
      <c r="F719" s="155"/>
      <c r="G719" s="155"/>
      <c r="H719" s="155"/>
      <c r="I719" s="155"/>
      <c r="J719" s="155"/>
      <c r="K719" s="155"/>
      <c r="L719" s="155"/>
      <c r="M719" s="155"/>
      <c r="N719" s="38"/>
      <c r="O719" s="38"/>
    </row>
    <row r="720" spans="1:15" ht="15" hidden="1" customHeight="1" x14ac:dyDescent="0.25">
      <c r="A720" s="155"/>
      <c r="B720" s="155"/>
      <c r="C720" s="155"/>
      <c r="D720" s="155"/>
      <c r="E720" s="155"/>
      <c r="F720" s="155"/>
      <c r="G720" s="155"/>
      <c r="H720" s="155"/>
      <c r="I720" s="155"/>
      <c r="J720" s="155"/>
      <c r="K720" s="155"/>
      <c r="L720" s="155"/>
      <c r="M720" s="155"/>
      <c r="N720" s="38"/>
      <c r="O720" s="38"/>
    </row>
    <row r="721" spans="1:15" ht="15" hidden="1" customHeight="1" x14ac:dyDescent="0.25">
      <c r="A721" s="155"/>
      <c r="B721" s="155"/>
      <c r="C721" s="155"/>
      <c r="D721" s="155"/>
      <c r="E721" s="155"/>
      <c r="F721" s="155"/>
      <c r="G721" s="155"/>
      <c r="H721" s="155"/>
      <c r="I721" s="155"/>
      <c r="J721" s="155"/>
      <c r="K721" s="155"/>
      <c r="L721" s="155"/>
      <c r="M721" s="155"/>
      <c r="N721" s="38"/>
      <c r="O721" s="38"/>
    </row>
    <row r="722" spans="1:15" ht="15" hidden="1" customHeight="1" x14ac:dyDescent="0.25">
      <c r="A722" s="155"/>
      <c r="B722" s="155"/>
      <c r="C722" s="155"/>
      <c r="D722" s="155"/>
      <c r="E722" s="155"/>
      <c r="F722" s="155"/>
      <c r="G722" s="155"/>
      <c r="H722" s="155"/>
      <c r="I722" s="155"/>
      <c r="J722" s="155"/>
      <c r="K722" s="155"/>
      <c r="L722" s="155"/>
      <c r="M722" s="155"/>
      <c r="N722" s="38"/>
      <c r="O722" s="38"/>
    </row>
    <row r="723" spans="1:15" ht="15" hidden="1" customHeight="1" x14ac:dyDescent="0.25">
      <c r="A723" s="155"/>
      <c r="B723" s="155"/>
      <c r="C723" s="155"/>
      <c r="D723" s="155"/>
      <c r="E723" s="155"/>
      <c r="F723" s="155"/>
      <c r="G723" s="155"/>
      <c r="H723" s="155"/>
      <c r="I723" s="155"/>
      <c r="J723" s="155"/>
      <c r="K723" s="155"/>
      <c r="L723" s="155"/>
      <c r="M723" s="155"/>
      <c r="N723" s="38"/>
      <c r="O723" s="38"/>
    </row>
    <row r="724" spans="1:15" ht="15" hidden="1" customHeight="1" x14ac:dyDescent="0.25">
      <c r="A724" s="155"/>
      <c r="B724" s="155"/>
      <c r="C724" s="155"/>
      <c r="D724" s="155"/>
      <c r="E724" s="155"/>
      <c r="F724" s="155"/>
      <c r="G724" s="155"/>
      <c r="H724" s="155"/>
      <c r="I724" s="155"/>
      <c r="J724" s="155"/>
      <c r="K724" s="155"/>
      <c r="L724" s="155"/>
      <c r="M724" s="155"/>
      <c r="N724" s="38"/>
      <c r="O724" s="38"/>
    </row>
    <row r="725" spans="1:15" ht="15" hidden="1" customHeight="1" x14ac:dyDescent="0.25">
      <c r="A725" s="155"/>
      <c r="B725" s="155"/>
      <c r="C725" s="155"/>
      <c r="D725" s="155"/>
      <c r="E725" s="155"/>
      <c r="F725" s="155"/>
      <c r="G725" s="155"/>
      <c r="H725" s="155"/>
      <c r="I725" s="155"/>
      <c r="J725" s="155"/>
      <c r="K725" s="155"/>
      <c r="L725" s="155"/>
      <c r="M725" s="155"/>
      <c r="N725" s="38"/>
      <c r="O725" s="38"/>
    </row>
    <row r="726" spans="1:15" ht="15" hidden="1" customHeight="1" x14ac:dyDescent="0.25">
      <c r="A726" s="155"/>
      <c r="B726" s="155"/>
      <c r="C726" s="155"/>
      <c r="D726" s="155"/>
      <c r="E726" s="155"/>
      <c r="F726" s="155"/>
      <c r="G726" s="155"/>
      <c r="H726" s="155"/>
      <c r="I726" s="155"/>
      <c r="J726" s="155"/>
      <c r="K726" s="155"/>
      <c r="L726" s="155"/>
      <c r="M726" s="155"/>
      <c r="N726" s="38"/>
      <c r="O726" s="38"/>
    </row>
    <row r="727" spans="1:15" ht="15" hidden="1" customHeight="1" x14ac:dyDescent="0.25">
      <c r="A727" s="155"/>
      <c r="B727" s="155"/>
      <c r="C727" s="155"/>
      <c r="D727" s="155"/>
      <c r="E727" s="155"/>
      <c r="F727" s="155"/>
      <c r="G727" s="155"/>
      <c r="H727" s="155"/>
      <c r="I727" s="155"/>
      <c r="J727" s="155"/>
      <c r="K727" s="155"/>
      <c r="L727" s="155"/>
      <c r="M727" s="155"/>
      <c r="N727" s="38"/>
      <c r="O727" s="38"/>
    </row>
    <row r="728" spans="1:15" ht="15" hidden="1" customHeight="1" x14ac:dyDescent="0.25">
      <c r="A728" s="155"/>
      <c r="B728" s="155"/>
      <c r="C728" s="155"/>
      <c r="D728" s="155"/>
      <c r="E728" s="155"/>
      <c r="F728" s="155"/>
      <c r="G728" s="155"/>
      <c r="H728" s="155"/>
      <c r="I728" s="155"/>
      <c r="J728" s="155"/>
      <c r="K728" s="155"/>
      <c r="L728" s="155"/>
      <c r="M728" s="155"/>
      <c r="N728" s="38"/>
      <c r="O728" s="38"/>
    </row>
    <row r="729" spans="1:15" ht="15" hidden="1" customHeight="1" x14ac:dyDescent="0.25">
      <c r="A729" s="155"/>
      <c r="B729" s="155"/>
      <c r="C729" s="155"/>
      <c r="D729" s="155"/>
      <c r="E729" s="155"/>
      <c r="F729" s="155"/>
      <c r="G729" s="155"/>
      <c r="H729" s="155"/>
      <c r="I729" s="155"/>
      <c r="J729" s="155"/>
      <c r="K729" s="155"/>
      <c r="L729" s="155"/>
      <c r="M729" s="155"/>
      <c r="N729" s="38"/>
      <c r="O729" s="38"/>
    </row>
    <row r="730" spans="1:15" ht="15" hidden="1" customHeight="1" x14ac:dyDescent="0.25">
      <c r="A730" s="155"/>
      <c r="B730" s="155"/>
      <c r="C730" s="155"/>
      <c r="D730" s="155"/>
      <c r="E730" s="155"/>
      <c r="F730" s="155"/>
      <c r="G730" s="155"/>
      <c r="H730" s="155"/>
      <c r="I730" s="155"/>
      <c r="J730" s="155"/>
      <c r="K730" s="155"/>
      <c r="L730" s="155"/>
      <c r="M730" s="155"/>
      <c r="N730" s="38"/>
      <c r="O730" s="38"/>
    </row>
    <row r="731" spans="1:15" ht="15" hidden="1" customHeight="1" x14ac:dyDescent="0.25">
      <c r="A731" s="155"/>
      <c r="B731" s="155"/>
      <c r="C731" s="155"/>
      <c r="D731" s="155"/>
      <c r="E731" s="155"/>
      <c r="F731" s="155"/>
      <c r="G731" s="155"/>
      <c r="H731" s="155"/>
      <c r="I731" s="155"/>
      <c r="J731" s="155"/>
      <c r="K731" s="155"/>
      <c r="L731" s="155"/>
      <c r="M731" s="155"/>
      <c r="N731" s="38"/>
      <c r="O731" s="38"/>
    </row>
    <row r="732" spans="1:15" ht="15" hidden="1" customHeight="1" x14ac:dyDescent="0.25">
      <c r="A732" s="155"/>
      <c r="B732" s="155"/>
      <c r="C732" s="155"/>
      <c r="D732" s="155"/>
      <c r="E732" s="155"/>
      <c r="F732" s="155"/>
      <c r="G732" s="155"/>
      <c r="H732" s="155"/>
      <c r="I732" s="155"/>
      <c r="J732" s="155"/>
      <c r="K732" s="155"/>
      <c r="L732" s="155"/>
      <c r="M732" s="155"/>
      <c r="N732" s="38"/>
      <c r="O732" s="38"/>
    </row>
    <row r="733" spans="1:15" ht="15" hidden="1" customHeight="1" x14ac:dyDescent="0.25">
      <c r="A733" s="155"/>
      <c r="B733" s="155"/>
      <c r="C733" s="155"/>
      <c r="D733" s="155"/>
      <c r="E733" s="155"/>
      <c r="F733" s="155"/>
      <c r="G733" s="155"/>
      <c r="H733" s="155"/>
      <c r="I733" s="155"/>
      <c r="J733" s="155"/>
      <c r="K733" s="155"/>
      <c r="L733" s="155"/>
      <c r="M733" s="155"/>
      <c r="N733" s="38"/>
      <c r="O733" s="38"/>
    </row>
    <row r="734" spans="1:15" ht="15" hidden="1" customHeight="1" x14ac:dyDescent="0.25">
      <c r="A734" s="155"/>
      <c r="B734" s="155"/>
      <c r="C734" s="155"/>
      <c r="D734" s="155"/>
      <c r="E734" s="155"/>
      <c r="F734" s="155"/>
      <c r="G734" s="155"/>
      <c r="H734" s="155"/>
      <c r="I734" s="155"/>
      <c r="J734" s="155"/>
      <c r="K734" s="155"/>
      <c r="L734" s="155"/>
      <c r="M734" s="155"/>
      <c r="N734" s="38"/>
      <c r="O734" s="38"/>
    </row>
    <row r="735" spans="1:15" ht="15" hidden="1" customHeight="1" x14ac:dyDescent="0.25">
      <c r="A735" s="155"/>
      <c r="B735" s="155"/>
      <c r="C735" s="155"/>
      <c r="D735" s="155"/>
      <c r="E735" s="155"/>
      <c r="F735" s="155"/>
      <c r="G735" s="155"/>
      <c r="H735" s="155"/>
      <c r="I735" s="155"/>
      <c r="J735" s="155"/>
      <c r="K735" s="155"/>
      <c r="L735" s="155"/>
      <c r="M735" s="155"/>
      <c r="N735" s="38"/>
      <c r="O735" s="38"/>
    </row>
    <row r="736" spans="1:15" ht="15" hidden="1" customHeight="1" x14ac:dyDescent="0.25">
      <c r="A736" s="155"/>
      <c r="B736" s="155"/>
      <c r="C736" s="155"/>
      <c r="D736" s="155"/>
      <c r="E736" s="155"/>
      <c r="F736" s="155"/>
      <c r="G736" s="155"/>
      <c r="H736" s="155"/>
      <c r="I736" s="155"/>
      <c r="J736" s="155"/>
      <c r="K736" s="155"/>
      <c r="L736" s="155"/>
      <c r="M736" s="155"/>
      <c r="N736" s="38"/>
      <c r="O736" s="38"/>
    </row>
    <row r="737" spans="1:15" ht="15" hidden="1" customHeight="1" x14ac:dyDescent="0.25">
      <c r="A737" s="155"/>
      <c r="B737" s="155"/>
      <c r="C737" s="155"/>
      <c r="D737" s="155"/>
      <c r="E737" s="155"/>
      <c r="F737" s="155"/>
      <c r="G737" s="155"/>
      <c r="H737" s="155"/>
      <c r="I737" s="155"/>
      <c r="J737" s="155"/>
      <c r="K737" s="155"/>
      <c r="L737" s="155"/>
      <c r="M737" s="155"/>
      <c r="N737" s="38"/>
      <c r="O737" s="38"/>
    </row>
    <row r="738" spans="1:15" ht="15" hidden="1" customHeight="1" x14ac:dyDescent="0.25">
      <c r="A738" s="155"/>
      <c r="B738" s="155"/>
      <c r="C738" s="155"/>
      <c r="D738" s="155"/>
      <c r="E738" s="155"/>
      <c r="F738" s="155"/>
      <c r="G738" s="155"/>
      <c r="H738" s="155"/>
      <c r="I738" s="155"/>
      <c r="J738" s="155"/>
      <c r="K738" s="155"/>
      <c r="L738" s="155"/>
      <c r="M738" s="155"/>
      <c r="N738" s="38"/>
      <c r="O738" s="38"/>
    </row>
    <row r="739" spans="1:15" ht="15" hidden="1" customHeight="1" x14ac:dyDescent="0.25">
      <c r="A739" s="155"/>
      <c r="B739" s="155"/>
      <c r="C739" s="155"/>
      <c r="D739" s="155"/>
      <c r="E739" s="155"/>
      <c r="F739" s="155"/>
      <c r="G739" s="155"/>
      <c r="H739" s="155"/>
      <c r="I739" s="155"/>
      <c r="J739" s="155"/>
      <c r="K739" s="155"/>
      <c r="L739" s="155"/>
      <c r="M739" s="155"/>
      <c r="N739" s="38"/>
      <c r="O739" s="38"/>
    </row>
    <row r="740" spans="1:15" ht="15" hidden="1" customHeight="1" x14ac:dyDescent="0.25">
      <c r="A740" s="155"/>
      <c r="B740" s="155"/>
      <c r="C740" s="155"/>
      <c r="D740" s="155"/>
      <c r="E740" s="155"/>
      <c r="F740" s="155"/>
      <c r="G740" s="155"/>
      <c r="H740" s="155"/>
      <c r="I740" s="155"/>
      <c r="J740" s="155"/>
      <c r="K740" s="155"/>
      <c r="L740" s="155"/>
      <c r="M740" s="155"/>
      <c r="N740" s="38"/>
      <c r="O740" s="38"/>
    </row>
    <row r="741" spans="1:15" ht="15" hidden="1" customHeight="1" x14ac:dyDescent="0.25">
      <c r="A741" s="155"/>
      <c r="B741" s="155"/>
      <c r="C741" s="155"/>
      <c r="D741" s="155"/>
      <c r="E741" s="155"/>
      <c r="F741" s="155"/>
      <c r="G741" s="155"/>
      <c r="H741" s="155"/>
      <c r="I741" s="155"/>
      <c r="J741" s="155"/>
      <c r="K741" s="155"/>
      <c r="L741" s="155"/>
      <c r="M741" s="155"/>
      <c r="N741" s="38"/>
      <c r="O741" s="38"/>
    </row>
    <row r="742" spans="1:15" ht="15" hidden="1" customHeight="1" x14ac:dyDescent="0.25">
      <c r="A742" s="155"/>
      <c r="B742" s="155"/>
      <c r="C742" s="155"/>
      <c r="D742" s="155"/>
      <c r="E742" s="155"/>
      <c r="F742" s="155"/>
      <c r="G742" s="155"/>
      <c r="H742" s="155"/>
      <c r="I742" s="155"/>
      <c r="J742" s="155"/>
      <c r="K742" s="155"/>
      <c r="L742" s="155"/>
      <c r="M742" s="155"/>
      <c r="N742" s="38"/>
      <c r="O742" s="38"/>
    </row>
    <row r="743" spans="1:15" ht="15" hidden="1" customHeight="1" x14ac:dyDescent="0.25">
      <c r="A743" s="155"/>
      <c r="B743" s="155"/>
      <c r="C743" s="155"/>
      <c r="D743" s="155"/>
      <c r="E743" s="155"/>
      <c r="F743" s="155"/>
      <c r="G743" s="155"/>
      <c r="H743" s="155"/>
      <c r="I743" s="155"/>
      <c r="J743" s="155"/>
      <c r="K743" s="155"/>
      <c r="L743" s="155"/>
      <c r="M743" s="155"/>
      <c r="N743" s="38"/>
      <c r="O743" s="38"/>
    </row>
    <row r="744" spans="1:15" ht="15" hidden="1" customHeight="1" x14ac:dyDescent="0.25">
      <c r="A744" s="155"/>
      <c r="B744" s="155"/>
      <c r="C744" s="155"/>
      <c r="D744" s="155"/>
      <c r="E744" s="155"/>
      <c r="F744" s="155"/>
      <c r="G744" s="155"/>
      <c r="H744" s="155"/>
      <c r="I744" s="155"/>
      <c r="J744" s="155"/>
      <c r="K744" s="155"/>
      <c r="L744" s="155"/>
      <c r="M744" s="155"/>
      <c r="N744" s="38"/>
      <c r="O744" s="38"/>
    </row>
    <row r="745" spans="1:15" ht="15" hidden="1" customHeight="1" x14ac:dyDescent="0.25">
      <c r="A745" s="155"/>
      <c r="B745" s="155"/>
      <c r="C745" s="155"/>
      <c r="D745" s="155"/>
      <c r="E745" s="155"/>
      <c r="F745" s="155"/>
      <c r="G745" s="155"/>
      <c r="H745" s="155"/>
      <c r="I745" s="155"/>
      <c r="J745" s="155"/>
      <c r="K745" s="155"/>
      <c r="L745" s="155"/>
      <c r="M745" s="155"/>
      <c r="N745" s="38"/>
      <c r="O745" s="38"/>
    </row>
    <row r="746" spans="1:15" ht="15" hidden="1" customHeight="1" x14ac:dyDescent="0.25">
      <c r="A746" s="155"/>
      <c r="B746" s="155"/>
      <c r="C746" s="155"/>
      <c r="D746" s="155"/>
      <c r="E746" s="155"/>
      <c r="F746" s="155"/>
      <c r="G746" s="155"/>
      <c r="H746" s="155"/>
      <c r="I746" s="155"/>
      <c r="J746" s="155"/>
      <c r="K746" s="155"/>
      <c r="L746" s="155"/>
      <c r="M746" s="155"/>
      <c r="N746" s="38"/>
      <c r="O746" s="38"/>
    </row>
    <row r="747" spans="1:15" ht="15" hidden="1" customHeight="1" x14ac:dyDescent="0.25">
      <c r="A747" s="155"/>
      <c r="B747" s="155"/>
      <c r="C747" s="155"/>
      <c r="D747" s="155"/>
      <c r="E747" s="155"/>
      <c r="F747" s="155"/>
      <c r="G747" s="155"/>
      <c r="H747" s="155"/>
      <c r="I747" s="155"/>
      <c r="J747" s="155"/>
      <c r="K747" s="155"/>
      <c r="L747" s="155"/>
      <c r="M747" s="155"/>
      <c r="N747" s="38"/>
      <c r="O747" s="38"/>
    </row>
    <row r="748" spans="1:15" ht="15" hidden="1" customHeight="1" x14ac:dyDescent="0.25">
      <c r="A748" s="155"/>
      <c r="B748" s="155"/>
      <c r="C748" s="155"/>
      <c r="D748" s="155"/>
      <c r="E748" s="155"/>
      <c r="F748" s="155"/>
      <c r="G748" s="155"/>
      <c r="H748" s="155"/>
      <c r="I748" s="155"/>
      <c r="J748" s="155"/>
      <c r="K748" s="155"/>
      <c r="L748" s="155"/>
      <c r="M748" s="155"/>
      <c r="N748" s="38"/>
      <c r="O748" s="38"/>
    </row>
    <row r="749" spans="1:15" ht="15" hidden="1" customHeight="1" x14ac:dyDescent="0.25">
      <c r="A749" s="155"/>
      <c r="B749" s="155"/>
      <c r="C749" s="155"/>
      <c r="D749" s="155"/>
      <c r="E749" s="155"/>
      <c r="F749" s="155"/>
      <c r="G749" s="155"/>
      <c r="H749" s="155"/>
      <c r="I749" s="155"/>
      <c r="J749" s="155"/>
      <c r="K749" s="155"/>
      <c r="L749" s="155"/>
      <c r="M749" s="155"/>
      <c r="N749" s="38"/>
      <c r="O749" s="38"/>
    </row>
    <row r="750" spans="1:15" ht="15" hidden="1" customHeight="1" x14ac:dyDescent="0.25">
      <c r="A750" s="155"/>
      <c r="B750" s="155"/>
      <c r="C750" s="155"/>
      <c r="D750" s="155"/>
      <c r="E750" s="155"/>
      <c r="F750" s="155"/>
      <c r="G750" s="155"/>
      <c r="H750" s="155"/>
      <c r="I750" s="155"/>
      <c r="J750" s="155"/>
      <c r="K750" s="155"/>
      <c r="L750" s="155"/>
      <c r="M750" s="155"/>
      <c r="N750" s="38"/>
      <c r="O750" s="38"/>
    </row>
    <row r="751" spans="1:15" ht="15" hidden="1" customHeight="1" x14ac:dyDescent="0.25">
      <c r="A751" s="155"/>
      <c r="B751" s="155"/>
      <c r="C751" s="155"/>
      <c r="D751" s="155"/>
      <c r="E751" s="155"/>
      <c r="F751" s="155"/>
      <c r="G751" s="155"/>
      <c r="H751" s="155"/>
      <c r="I751" s="155"/>
      <c r="J751" s="155"/>
      <c r="K751" s="155"/>
      <c r="L751" s="155"/>
      <c r="M751" s="155"/>
      <c r="N751" s="38"/>
      <c r="O751" s="38"/>
    </row>
    <row r="752" spans="1:15" ht="15" hidden="1" customHeight="1" x14ac:dyDescent="0.25">
      <c r="A752" s="155"/>
      <c r="B752" s="155"/>
      <c r="C752" s="155"/>
      <c r="D752" s="155"/>
      <c r="E752" s="155"/>
      <c r="F752" s="155"/>
      <c r="G752" s="155"/>
      <c r="H752" s="155"/>
      <c r="I752" s="155"/>
      <c r="J752" s="155"/>
      <c r="K752" s="155"/>
      <c r="L752" s="155"/>
      <c r="M752" s="155"/>
      <c r="N752" s="38"/>
      <c r="O752" s="38"/>
    </row>
    <row r="753" spans="1:15" ht="15" hidden="1" customHeight="1" x14ac:dyDescent="0.25">
      <c r="A753" s="155"/>
      <c r="B753" s="155"/>
      <c r="C753" s="155"/>
      <c r="D753" s="155"/>
      <c r="E753" s="155"/>
      <c r="F753" s="155"/>
      <c r="G753" s="155"/>
      <c r="H753" s="155"/>
      <c r="I753" s="155"/>
      <c r="J753" s="155"/>
      <c r="K753" s="155"/>
      <c r="L753" s="155"/>
      <c r="M753" s="155"/>
      <c r="N753" s="38"/>
      <c r="O753" s="38"/>
    </row>
    <row r="754" spans="1:15" ht="15" hidden="1" customHeight="1" x14ac:dyDescent="0.25">
      <c r="A754" s="155"/>
      <c r="B754" s="155"/>
      <c r="C754" s="155"/>
      <c r="D754" s="155"/>
      <c r="E754" s="155"/>
      <c r="F754" s="155"/>
      <c r="G754" s="155"/>
      <c r="H754" s="155"/>
      <c r="I754" s="155"/>
      <c r="J754" s="155"/>
      <c r="K754" s="155"/>
      <c r="L754" s="155"/>
      <c r="M754" s="155"/>
      <c r="N754" s="38"/>
      <c r="O754" s="38"/>
    </row>
    <row r="755" spans="1:15" ht="15" hidden="1" customHeight="1" x14ac:dyDescent="0.25">
      <c r="A755" s="155"/>
      <c r="B755" s="155"/>
      <c r="C755" s="155"/>
      <c r="D755" s="155"/>
      <c r="E755" s="155"/>
      <c r="F755" s="155"/>
      <c r="G755" s="155"/>
      <c r="H755" s="155"/>
      <c r="I755" s="155"/>
      <c r="J755" s="155"/>
      <c r="K755" s="155"/>
      <c r="L755" s="155"/>
      <c r="M755" s="155"/>
      <c r="N755" s="38"/>
      <c r="O755" s="38"/>
    </row>
    <row r="756" spans="1:15" ht="15" hidden="1" customHeight="1" x14ac:dyDescent="0.25">
      <c r="A756" s="155"/>
      <c r="B756" s="155"/>
      <c r="C756" s="155"/>
      <c r="D756" s="155"/>
      <c r="E756" s="155"/>
      <c r="F756" s="155"/>
      <c r="G756" s="155"/>
      <c r="H756" s="155"/>
      <c r="I756" s="155"/>
      <c r="J756" s="155"/>
      <c r="K756" s="155"/>
      <c r="L756" s="155"/>
      <c r="M756" s="155"/>
      <c r="N756" s="38"/>
      <c r="O756" s="38"/>
    </row>
    <row r="757" spans="1:15" ht="15" hidden="1" customHeight="1" x14ac:dyDescent="0.25">
      <c r="A757" s="155"/>
      <c r="B757" s="155"/>
      <c r="C757" s="155"/>
      <c r="D757" s="155"/>
      <c r="E757" s="155"/>
      <c r="F757" s="155"/>
      <c r="G757" s="155"/>
      <c r="H757" s="155"/>
      <c r="I757" s="155"/>
      <c r="J757" s="155"/>
      <c r="K757" s="155"/>
      <c r="L757" s="155"/>
      <c r="M757" s="155"/>
      <c r="N757" s="38"/>
      <c r="O757" s="38"/>
    </row>
    <row r="758" spans="1:15" ht="15" hidden="1" customHeight="1" x14ac:dyDescent="0.25">
      <c r="A758" s="155"/>
      <c r="B758" s="155"/>
      <c r="C758" s="155"/>
      <c r="D758" s="155"/>
      <c r="E758" s="155"/>
      <c r="F758" s="155"/>
      <c r="G758" s="155"/>
      <c r="H758" s="155"/>
      <c r="I758" s="155"/>
      <c r="J758" s="155"/>
      <c r="K758" s="155"/>
      <c r="L758" s="155"/>
      <c r="M758" s="155"/>
      <c r="N758" s="38"/>
      <c r="O758" s="38"/>
    </row>
    <row r="759" spans="1:15" ht="15" hidden="1" customHeight="1" x14ac:dyDescent="0.25">
      <c r="A759" s="155"/>
      <c r="B759" s="155"/>
      <c r="C759" s="155"/>
      <c r="D759" s="155"/>
      <c r="E759" s="155"/>
      <c r="F759" s="155"/>
      <c r="G759" s="155"/>
      <c r="H759" s="155"/>
      <c r="I759" s="155"/>
      <c r="J759" s="155"/>
      <c r="K759" s="155"/>
      <c r="L759" s="155"/>
      <c r="M759" s="155"/>
      <c r="N759" s="38"/>
      <c r="O759" s="38"/>
    </row>
    <row r="760" spans="1:15" ht="15" hidden="1" customHeight="1" x14ac:dyDescent="0.25">
      <c r="A760" s="155"/>
      <c r="B760" s="155"/>
      <c r="C760" s="155"/>
      <c r="D760" s="155"/>
      <c r="E760" s="155"/>
      <c r="F760" s="155"/>
      <c r="G760" s="155"/>
      <c r="H760" s="155"/>
      <c r="I760" s="155"/>
      <c r="J760" s="155"/>
      <c r="K760" s="155"/>
      <c r="L760" s="155"/>
      <c r="M760" s="155"/>
      <c r="N760" s="38"/>
      <c r="O760" s="38"/>
    </row>
    <row r="761" spans="1:15" ht="15" hidden="1" customHeight="1" x14ac:dyDescent="0.25">
      <c r="A761" s="155"/>
      <c r="B761" s="155"/>
      <c r="C761" s="155"/>
      <c r="D761" s="155"/>
      <c r="E761" s="155"/>
      <c r="F761" s="155"/>
      <c r="G761" s="155"/>
      <c r="H761" s="155"/>
      <c r="I761" s="155"/>
      <c r="J761" s="155"/>
      <c r="K761" s="155"/>
      <c r="L761" s="155"/>
      <c r="M761" s="155"/>
      <c r="N761" s="38"/>
      <c r="O761" s="38"/>
    </row>
    <row r="762" spans="1:15" ht="15" hidden="1" customHeight="1" x14ac:dyDescent="0.25">
      <c r="A762" s="155"/>
      <c r="B762" s="155"/>
      <c r="C762" s="155"/>
      <c r="D762" s="155"/>
      <c r="E762" s="155"/>
      <c r="F762" s="155"/>
      <c r="G762" s="155"/>
      <c r="H762" s="155"/>
      <c r="I762" s="155"/>
      <c r="J762" s="155"/>
      <c r="K762" s="155"/>
      <c r="L762" s="155"/>
      <c r="M762" s="155"/>
      <c r="N762" s="38"/>
      <c r="O762" s="38"/>
    </row>
    <row r="763" spans="1:15" ht="15" hidden="1" customHeight="1" x14ac:dyDescent="0.25">
      <c r="A763" s="155"/>
      <c r="B763" s="155"/>
      <c r="C763" s="155"/>
      <c r="D763" s="155"/>
      <c r="E763" s="155"/>
      <c r="F763" s="155"/>
      <c r="G763" s="155"/>
      <c r="H763" s="155"/>
      <c r="I763" s="155"/>
      <c r="J763" s="155"/>
      <c r="K763" s="155"/>
      <c r="L763" s="155"/>
      <c r="M763" s="155"/>
      <c r="N763" s="38"/>
      <c r="O763" s="38"/>
    </row>
    <row r="764" spans="1:15" ht="15" hidden="1" customHeight="1" x14ac:dyDescent="0.25">
      <c r="A764" s="155"/>
      <c r="B764" s="155"/>
      <c r="C764" s="155"/>
      <c r="D764" s="155"/>
      <c r="E764" s="155"/>
      <c r="F764" s="155"/>
      <c r="G764" s="155"/>
      <c r="H764" s="155"/>
      <c r="I764" s="155"/>
      <c r="J764" s="155"/>
      <c r="K764" s="155"/>
      <c r="L764" s="155"/>
      <c r="M764" s="155"/>
      <c r="N764" s="38"/>
      <c r="O764" s="38"/>
    </row>
    <row r="765" spans="1:15" ht="15" hidden="1" customHeight="1" x14ac:dyDescent="0.25">
      <c r="A765" s="155"/>
      <c r="B765" s="155"/>
      <c r="C765" s="155"/>
      <c r="D765" s="155"/>
      <c r="E765" s="155"/>
      <c r="F765" s="155"/>
      <c r="G765" s="155"/>
      <c r="H765" s="155"/>
      <c r="I765" s="155"/>
      <c r="J765" s="155"/>
      <c r="K765" s="155"/>
      <c r="L765" s="155"/>
      <c r="M765" s="155"/>
      <c r="N765" s="38"/>
      <c r="O765" s="38"/>
    </row>
    <row r="766" spans="1:15" ht="15" hidden="1" customHeight="1" x14ac:dyDescent="0.25">
      <c r="A766" s="155"/>
      <c r="B766" s="155"/>
      <c r="C766" s="155"/>
      <c r="D766" s="155"/>
      <c r="E766" s="155"/>
      <c r="F766" s="155"/>
      <c r="G766" s="155"/>
      <c r="H766" s="155"/>
      <c r="I766" s="155"/>
      <c r="J766" s="155"/>
      <c r="K766" s="155"/>
      <c r="L766" s="155"/>
      <c r="M766" s="155"/>
      <c r="N766" s="38"/>
      <c r="O766" s="38"/>
    </row>
    <row r="767" spans="1:15" ht="15" hidden="1" customHeight="1" x14ac:dyDescent="0.25">
      <c r="A767" s="155"/>
      <c r="B767" s="155"/>
      <c r="C767" s="155"/>
      <c r="D767" s="155"/>
      <c r="E767" s="155"/>
      <c r="F767" s="155"/>
      <c r="G767" s="155"/>
      <c r="H767" s="155"/>
      <c r="I767" s="155"/>
      <c r="J767" s="155"/>
      <c r="K767" s="155"/>
      <c r="L767" s="155"/>
      <c r="M767" s="155"/>
      <c r="N767" s="38"/>
      <c r="O767" s="38"/>
    </row>
    <row r="768" spans="1:15" ht="15" hidden="1" customHeight="1" x14ac:dyDescent="0.25">
      <c r="A768" s="155"/>
      <c r="B768" s="155"/>
      <c r="C768" s="155"/>
      <c r="D768" s="155"/>
      <c r="E768" s="155"/>
      <c r="F768" s="155"/>
      <c r="G768" s="155"/>
      <c r="H768" s="155"/>
      <c r="I768" s="155"/>
      <c r="J768" s="155"/>
      <c r="K768" s="155"/>
      <c r="L768" s="155"/>
      <c r="M768" s="155"/>
      <c r="N768" s="38"/>
      <c r="O768" s="38"/>
    </row>
    <row r="769" spans="1:15" ht="15" hidden="1" customHeight="1" x14ac:dyDescent="0.25">
      <c r="A769" s="155"/>
      <c r="B769" s="155"/>
      <c r="C769" s="155"/>
      <c r="D769" s="155"/>
      <c r="E769" s="155"/>
      <c r="F769" s="155"/>
      <c r="G769" s="155"/>
      <c r="H769" s="155"/>
      <c r="I769" s="155"/>
      <c r="J769" s="155"/>
      <c r="K769" s="155"/>
      <c r="L769" s="155"/>
      <c r="M769" s="155"/>
      <c r="N769" s="38"/>
      <c r="O769" s="38"/>
    </row>
    <row r="770" spans="1:15" ht="15" hidden="1" customHeight="1" x14ac:dyDescent="0.25">
      <c r="A770" s="155"/>
      <c r="B770" s="155"/>
      <c r="C770" s="155"/>
      <c r="D770" s="155"/>
      <c r="E770" s="155"/>
      <c r="F770" s="155"/>
      <c r="G770" s="155"/>
      <c r="H770" s="155"/>
      <c r="I770" s="155"/>
      <c r="J770" s="155"/>
      <c r="K770" s="155"/>
      <c r="L770" s="155"/>
      <c r="M770" s="155"/>
      <c r="N770" s="38"/>
      <c r="O770" s="38"/>
    </row>
    <row r="771" spans="1:15" ht="15" hidden="1" customHeight="1" x14ac:dyDescent="0.25">
      <c r="A771" s="155"/>
      <c r="B771" s="155"/>
      <c r="C771" s="155"/>
      <c r="D771" s="155"/>
      <c r="E771" s="155"/>
      <c r="F771" s="155"/>
      <c r="G771" s="155"/>
      <c r="H771" s="155"/>
      <c r="I771" s="155"/>
      <c r="J771" s="155"/>
      <c r="K771" s="155"/>
      <c r="L771" s="155"/>
      <c r="M771" s="155"/>
      <c r="N771" s="38"/>
      <c r="O771" s="38"/>
    </row>
    <row r="772" spans="1:15" ht="15" hidden="1" customHeight="1" x14ac:dyDescent="0.25">
      <c r="A772" s="155"/>
      <c r="B772" s="155"/>
      <c r="C772" s="155"/>
      <c r="D772" s="155"/>
      <c r="E772" s="155"/>
      <c r="F772" s="155"/>
      <c r="G772" s="155"/>
      <c r="H772" s="155"/>
      <c r="I772" s="155"/>
      <c r="J772" s="155"/>
      <c r="K772" s="155"/>
      <c r="L772" s="155"/>
      <c r="M772" s="155"/>
      <c r="N772" s="38"/>
      <c r="O772" s="38"/>
    </row>
    <row r="773" spans="1:15" ht="15" hidden="1" customHeight="1" x14ac:dyDescent="0.25">
      <c r="A773" s="155"/>
      <c r="B773" s="155"/>
      <c r="C773" s="155"/>
      <c r="D773" s="155"/>
      <c r="E773" s="155"/>
      <c r="F773" s="155"/>
      <c r="G773" s="155"/>
      <c r="H773" s="155"/>
      <c r="I773" s="155"/>
      <c r="J773" s="155"/>
      <c r="K773" s="155"/>
      <c r="L773" s="155"/>
      <c r="M773" s="155"/>
      <c r="N773" s="38"/>
      <c r="O773" s="38"/>
    </row>
    <row r="774" spans="1:15" ht="15" hidden="1" customHeight="1" x14ac:dyDescent="0.25">
      <c r="A774" s="155"/>
      <c r="B774" s="155"/>
      <c r="C774" s="155"/>
      <c r="D774" s="155"/>
      <c r="E774" s="155"/>
      <c r="F774" s="155"/>
      <c r="G774" s="155"/>
      <c r="H774" s="155"/>
      <c r="I774" s="155"/>
      <c r="J774" s="155"/>
      <c r="K774" s="155"/>
      <c r="L774" s="155"/>
      <c r="M774" s="155"/>
      <c r="N774" s="38"/>
      <c r="O774" s="38"/>
    </row>
    <row r="775" spans="1:15" ht="15" hidden="1" customHeight="1" x14ac:dyDescent="0.25">
      <c r="A775" s="155"/>
      <c r="B775" s="155"/>
      <c r="C775" s="155"/>
      <c r="D775" s="155"/>
      <c r="E775" s="155"/>
      <c r="F775" s="155"/>
      <c r="G775" s="155"/>
      <c r="H775" s="155"/>
      <c r="I775" s="155"/>
      <c r="J775" s="155"/>
      <c r="K775" s="155"/>
      <c r="L775" s="155"/>
      <c r="M775" s="155"/>
      <c r="N775" s="38"/>
      <c r="O775" s="38"/>
    </row>
    <row r="776" spans="1:15" ht="15" hidden="1" customHeight="1" x14ac:dyDescent="0.25">
      <c r="A776" s="155"/>
      <c r="B776" s="155"/>
      <c r="C776" s="155"/>
      <c r="D776" s="155"/>
      <c r="E776" s="155"/>
      <c r="F776" s="155"/>
      <c r="G776" s="155"/>
      <c r="H776" s="155"/>
      <c r="I776" s="155"/>
      <c r="J776" s="155"/>
      <c r="K776" s="155"/>
      <c r="L776" s="155"/>
      <c r="M776" s="155"/>
      <c r="N776" s="38"/>
      <c r="O776" s="38"/>
    </row>
    <row r="777" spans="1:15" ht="15" hidden="1" customHeight="1" x14ac:dyDescent="0.25">
      <c r="A777" s="155"/>
      <c r="B777" s="155"/>
      <c r="C777" s="155"/>
      <c r="D777" s="155"/>
      <c r="E777" s="155"/>
      <c r="F777" s="155"/>
      <c r="G777" s="155"/>
      <c r="H777" s="155"/>
      <c r="I777" s="155"/>
      <c r="J777" s="155"/>
      <c r="K777" s="155"/>
      <c r="L777" s="155"/>
      <c r="M777" s="155"/>
      <c r="N777" s="38"/>
      <c r="O777" s="38"/>
    </row>
    <row r="778" spans="1:15" ht="15" hidden="1" customHeight="1" x14ac:dyDescent="0.25">
      <c r="A778" s="155"/>
      <c r="B778" s="155"/>
      <c r="C778" s="155"/>
      <c r="D778" s="155"/>
      <c r="E778" s="155"/>
      <c r="F778" s="155"/>
      <c r="G778" s="155"/>
      <c r="H778" s="155"/>
      <c r="I778" s="155"/>
      <c r="J778" s="155"/>
      <c r="K778" s="155"/>
      <c r="L778" s="155"/>
      <c r="M778" s="155"/>
      <c r="N778" s="38"/>
      <c r="O778" s="38"/>
    </row>
    <row r="779" spans="1:15" ht="15" hidden="1" customHeight="1" x14ac:dyDescent="0.25">
      <c r="A779" s="155"/>
      <c r="B779" s="155"/>
      <c r="C779" s="155"/>
      <c r="D779" s="155"/>
      <c r="E779" s="155"/>
      <c r="F779" s="155"/>
      <c r="G779" s="155"/>
      <c r="H779" s="155"/>
      <c r="I779" s="155"/>
      <c r="J779" s="155"/>
      <c r="K779" s="155"/>
      <c r="L779" s="155"/>
      <c r="M779" s="155"/>
      <c r="N779" s="38"/>
      <c r="O779" s="38"/>
    </row>
    <row r="780" spans="1:15" ht="15" hidden="1" customHeight="1" x14ac:dyDescent="0.25">
      <c r="A780" s="155"/>
      <c r="B780" s="155"/>
      <c r="C780" s="155"/>
      <c r="D780" s="155"/>
      <c r="E780" s="155"/>
      <c r="F780" s="155"/>
      <c r="G780" s="155"/>
      <c r="H780" s="155"/>
      <c r="I780" s="155"/>
      <c r="J780" s="155"/>
      <c r="K780" s="155"/>
      <c r="L780" s="155"/>
      <c r="M780" s="155"/>
      <c r="N780" s="38"/>
      <c r="O780" s="38"/>
    </row>
    <row r="781" spans="1:15" ht="15" hidden="1" customHeight="1" x14ac:dyDescent="0.25">
      <c r="A781" s="155"/>
      <c r="B781" s="155"/>
      <c r="C781" s="155"/>
      <c r="D781" s="155"/>
      <c r="E781" s="155"/>
      <c r="F781" s="155"/>
      <c r="G781" s="155"/>
      <c r="H781" s="155"/>
      <c r="I781" s="155"/>
      <c r="J781" s="155"/>
      <c r="K781" s="155"/>
      <c r="L781" s="155"/>
      <c r="M781" s="155"/>
      <c r="N781" s="38"/>
      <c r="O781" s="38"/>
    </row>
    <row r="782" spans="1:15" ht="15" hidden="1" customHeight="1" x14ac:dyDescent="0.25">
      <c r="A782" s="155"/>
      <c r="B782" s="155"/>
      <c r="C782" s="155"/>
      <c r="D782" s="155"/>
      <c r="E782" s="155"/>
      <c r="F782" s="155"/>
      <c r="G782" s="155"/>
      <c r="H782" s="155"/>
      <c r="I782" s="155"/>
      <c r="J782" s="155"/>
      <c r="K782" s="155"/>
      <c r="L782" s="155"/>
      <c r="M782" s="155"/>
      <c r="N782" s="38"/>
      <c r="O782" s="38"/>
    </row>
    <row r="783" spans="1:15" ht="15" hidden="1" customHeight="1" x14ac:dyDescent="0.25">
      <c r="A783" s="155"/>
      <c r="B783" s="155"/>
      <c r="C783" s="155"/>
      <c r="D783" s="155"/>
      <c r="E783" s="155"/>
      <c r="F783" s="155"/>
      <c r="G783" s="155"/>
      <c r="H783" s="155"/>
      <c r="I783" s="155"/>
      <c r="J783" s="155"/>
      <c r="K783" s="155"/>
      <c r="L783" s="155"/>
      <c r="M783" s="155"/>
      <c r="N783" s="38"/>
      <c r="O783" s="38"/>
    </row>
    <row r="784" spans="1:15" ht="15" hidden="1" customHeight="1" x14ac:dyDescent="0.25">
      <c r="A784" s="155"/>
      <c r="B784" s="155"/>
      <c r="C784" s="155"/>
      <c r="D784" s="155"/>
      <c r="E784" s="155"/>
      <c r="F784" s="155"/>
      <c r="G784" s="155"/>
      <c r="H784" s="155"/>
      <c r="I784" s="155"/>
      <c r="J784" s="155"/>
      <c r="K784" s="155"/>
      <c r="L784" s="155"/>
      <c r="M784" s="155"/>
      <c r="N784" s="38"/>
      <c r="O784" s="38"/>
    </row>
    <row r="785" spans="1:15" ht="15" hidden="1" customHeight="1" x14ac:dyDescent="0.25">
      <c r="A785" s="155"/>
      <c r="B785" s="155"/>
      <c r="C785" s="155"/>
      <c r="D785" s="155"/>
      <c r="E785" s="155"/>
      <c r="F785" s="155"/>
      <c r="G785" s="155"/>
      <c r="H785" s="155"/>
      <c r="I785" s="155"/>
      <c r="J785" s="155"/>
      <c r="K785" s="155"/>
      <c r="L785" s="155"/>
      <c r="M785" s="155"/>
      <c r="N785" s="38"/>
      <c r="O785" s="38"/>
    </row>
    <row r="786" spans="1:15" ht="15" hidden="1" customHeight="1" x14ac:dyDescent="0.25">
      <c r="A786" s="155"/>
      <c r="B786" s="155"/>
      <c r="C786" s="155"/>
      <c r="D786" s="155"/>
      <c r="E786" s="155"/>
      <c r="F786" s="155"/>
      <c r="G786" s="155"/>
      <c r="H786" s="155"/>
      <c r="I786" s="155"/>
      <c r="J786" s="155"/>
      <c r="K786" s="155"/>
      <c r="L786" s="155"/>
      <c r="M786" s="155"/>
      <c r="N786" s="38"/>
      <c r="O786" s="38"/>
    </row>
    <row r="787" spans="1:15" ht="15" hidden="1" customHeight="1" x14ac:dyDescent="0.25">
      <c r="A787" s="155"/>
      <c r="B787" s="155"/>
      <c r="C787" s="155"/>
      <c r="D787" s="155"/>
      <c r="E787" s="155"/>
      <c r="F787" s="155"/>
      <c r="G787" s="155"/>
      <c r="H787" s="155"/>
      <c r="I787" s="155"/>
      <c r="J787" s="155"/>
      <c r="K787" s="155"/>
      <c r="L787" s="155"/>
      <c r="M787" s="155"/>
      <c r="N787" s="38"/>
      <c r="O787" s="38"/>
    </row>
    <row r="788" spans="1:15" ht="15" hidden="1" customHeight="1" x14ac:dyDescent="0.25">
      <c r="A788" s="155"/>
      <c r="B788" s="155"/>
      <c r="C788" s="155"/>
      <c r="D788" s="155"/>
      <c r="E788" s="155"/>
      <c r="F788" s="155"/>
      <c r="G788" s="155"/>
      <c r="H788" s="155"/>
      <c r="I788" s="155"/>
      <c r="J788" s="155"/>
      <c r="K788" s="155"/>
      <c r="L788" s="155"/>
      <c r="M788" s="155"/>
      <c r="N788" s="38"/>
      <c r="O788" s="38"/>
    </row>
    <row r="789" spans="1:15" ht="15" hidden="1" customHeight="1" x14ac:dyDescent="0.25">
      <c r="A789" s="155"/>
      <c r="B789" s="155"/>
      <c r="C789" s="155"/>
      <c r="D789" s="155"/>
      <c r="E789" s="155"/>
      <c r="F789" s="155"/>
      <c r="G789" s="155"/>
      <c r="H789" s="155"/>
      <c r="I789" s="155"/>
      <c r="J789" s="155"/>
      <c r="K789" s="155"/>
      <c r="L789" s="155"/>
      <c r="M789" s="155"/>
      <c r="N789" s="38"/>
      <c r="O789" s="38"/>
    </row>
    <row r="790" spans="1:15" ht="15" hidden="1" customHeight="1" x14ac:dyDescent="0.25">
      <c r="A790" s="155"/>
      <c r="B790" s="155"/>
      <c r="C790" s="155"/>
      <c r="D790" s="155"/>
      <c r="E790" s="155"/>
      <c r="F790" s="155"/>
      <c r="G790" s="155"/>
      <c r="H790" s="155"/>
      <c r="I790" s="155"/>
      <c r="J790" s="155"/>
      <c r="K790" s="155"/>
      <c r="L790" s="155"/>
      <c r="M790" s="155"/>
      <c r="N790" s="38"/>
      <c r="O790" s="38"/>
    </row>
    <row r="791" spans="1:15" ht="15" hidden="1" customHeight="1" x14ac:dyDescent="0.25">
      <c r="A791" s="155"/>
      <c r="B791" s="155"/>
      <c r="C791" s="155"/>
      <c r="D791" s="155"/>
      <c r="E791" s="155"/>
      <c r="F791" s="155"/>
      <c r="G791" s="155"/>
      <c r="H791" s="155"/>
      <c r="I791" s="155"/>
      <c r="J791" s="155"/>
      <c r="K791" s="155"/>
      <c r="L791" s="155"/>
      <c r="M791" s="155"/>
      <c r="N791" s="38"/>
      <c r="O791" s="38"/>
    </row>
    <row r="792" spans="1:15" ht="15" hidden="1" customHeight="1" x14ac:dyDescent="0.25">
      <c r="A792" s="155"/>
      <c r="B792" s="155"/>
      <c r="C792" s="155"/>
      <c r="D792" s="155"/>
      <c r="E792" s="155"/>
      <c r="F792" s="155"/>
      <c r="G792" s="155"/>
      <c r="H792" s="155"/>
      <c r="I792" s="155"/>
      <c r="J792" s="155"/>
      <c r="K792" s="155"/>
      <c r="L792" s="155"/>
      <c r="M792" s="155"/>
      <c r="N792" s="38"/>
      <c r="O792" s="38"/>
    </row>
    <row r="793" spans="1:15" ht="15" hidden="1" customHeight="1" x14ac:dyDescent="0.25">
      <c r="A793" s="155"/>
      <c r="B793" s="155"/>
      <c r="C793" s="155"/>
      <c r="D793" s="155"/>
      <c r="E793" s="155"/>
      <c r="F793" s="155"/>
      <c r="G793" s="155"/>
      <c r="H793" s="155"/>
      <c r="I793" s="155"/>
      <c r="J793" s="155"/>
      <c r="K793" s="155"/>
      <c r="L793" s="155"/>
      <c r="M793" s="155"/>
      <c r="N793" s="38"/>
      <c r="O793" s="38"/>
    </row>
    <row r="794" spans="1:15" ht="15" hidden="1" customHeight="1" x14ac:dyDescent="0.25">
      <c r="A794" s="155"/>
      <c r="B794" s="155"/>
      <c r="C794" s="155"/>
      <c r="D794" s="155"/>
      <c r="E794" s="155"/>
      <c r="F794" s="155"/>
      <c r="G794" s="155"/>
      <c r="H794" s="155"/>
      <c r="I794" s="155"/>
      <c r="J794" s="155"/>
      <c r="K794" s="155"/>
      <c r="L794" s="155"/>
      <c r="M794" s="155"/>
      <c r="N794" s="38"/>
      <c r="O794" s="38"/>
    </row>
    <row r="795" spans="1:15" ht="15" hidden="1" customHeight="1" x14ac:dyDescent="0.25">
      <c r="A795" s="155"/>
      <c r="B795" s="155"/>
      <c r="C795" s="155"/>
      <c r="D795" s="155"/>
      <c r="E795" s="155"/>
      <c r="F795" s="155"/>
      <c r="G795" s="155"/>
      <c r="H795" s="155"/>
      <c r="I795" s="155"/>
      <c r="J795" s="155"/>
      <c r="K795" s="155"/>
      <c r="L795" s="155"/>
      <c r="M795" s="155"/>
      <c r="N795" s="38"/>
      <c r="O795" s="38"/>
    </row>
    <row r="796" spans="1:15" ht="15" hidden="1" customHeight="1" x14ac:dyDescent="0.25">
      <c r="A796" s="155"/>
      <c r="B796" s="155"/>
      <c r="C796" s="155"/>
      <c r="D796" s="155"/>
      <c r="E796" s="155"/>
      <c r="F796" s="155"/>
      <c r="G796" s="155"/>
      <c r="H796" s="155"/>
      <c r="I796" s="155"/>
      <c r="J796" s="155"/>
      <c r="K796" s="155"/>
      <c r="L796" s="155"/>
      <c r="M796" s="155"/>
      <c r="N796" s="38"/>
      <c r="O796" s="38"/>
    </row>
    <row r="797" spans="1:15" ht="15" hidden="1" customHeight="1" x14ac:dyDescent="0.25">
      <c r="A797" s="155"/>
      <c r="B797" s="155"/>
      <c r="C797" s="155"/>
      <c r="D797" s="155"/>
      <c r="E797" s="155"/>
      <c r="F797" s="155"/>
      <c r="G797" s="155"/>
      <c r="H797" s="155"/>
      <c r="I797" s="155"/>
      <c r="J797" s="155"/>
      <c r="K797" s="155"/>
      <c r="L797" s="155"/>
      <c r="M797" s="155"/>
      <c r="N797" s="38"/>
      <c r="O797" s="38"/>
    </row>
    <row r="798" spans="1:15" ht="15" hidden="1" customHeight="1" x14ac:dyDescent="0.25">
      <c r="A798" s="155"/>
      <c r="B798" s="155"/>
      <c r="C798" s="155"/>
      <c r="D798" s="155"/>
      <c r="E798" s="155"/>
      <c r="F798" s="155"/>
      <c r="G798" s="155"/>
      <c r="H798" s="155"/>
      <c r="I798" s="155"/>
      <c r="J798" s="155"/>
      <c r="K798" s="155"/>
      <c r="L798" s="155"/>
      <c r="M798" s="155"/>
      <c r="N798" s="38"/>
      <c r="O798" s="38"/>
    </row>
    <row r="799" spans="1:15" ht="15" hidden="1" customHeight="1" x14ac:dyDescent="0.25">
      <c r="A799" s="155"/>
      <c r="B799" s="155"/>
      <c r="C799" s="155"/>
      <c r="D799" s="155"/>
      <c r="E799" s="155"/>
      <c r="F799" s="155"/>
      <c r="G799" s="155"/>
      <c r="H799" s="155"/>
      <c r="I799" s="155"/>
      <c r="J799" s="155"/>
      <c r="K799" s="155"/>
      <c r="L799" s="155"/>
      <c r="M799" s="155"/>
      <c r="N799" s="38"/>
      <c r="O799" s="38"/>
    </row>
    <row r="800" spans="1:15" ht="15" hidden="1" customHeight="1" x14ac:dyDescent="0.25">
      <c r="A800" s="155"/>
      <c r="B800" s="155"/>
      <c r="C800" s="155"/>
      <c r="D800" s="155"/>
      <c r="E800" s="155"/>
      <c r="F800" s="155"/>
      <c r="G800" s="155"/>
      <c r="H800" s="155"/>
      <c r="I800" s="155"/>
      <c r="J800" s="155"/>
      <c r="K800" s="155"/>
      <c r="L800" s="155"/>
      <c r="M800" s="155"/>
      <c r="N800" s="38"/>
      <c r="O800" s="38"/>
    </row>
    <row r="801" spans="1:15" ht="15" hidden="1" customHeight="1" x14ac:dyDescent="0.25">
      <c r="A801" s="155"/>
      <c r="B801" s="155"/>
      <c r="C801" s="155"/>
      <c r="D801" s="155"/>
      <c r="E801" s="155"/>
      <c r="F801" s="155"/>
      <c r="G801" s="155"/>
      <c r="H801" s="155"/>
      <c r="I801" s="155"/>
      <c r="J801" s="155"/>
      <c r="K801" s="155"/>
      <c r="L801" s="155"/>
      <c r="M801" s="155"/>
      <c r="N801" s="38"/>
      <c r="O801" s="38"/>
    </row>
    <row r="802" spans="1:15" ht="15" hidden="1" customHeight="1" x14ac:dyDescent="0.25">
      <c r="A802" s="155"/>
      <c r="B802" s="155"/>
      <c r="C802" s="155"/>
      <c r="D802" s="155"/>
      <c r="E802" s="155"/>
      <c r="F802" s="155"/>
      <c r="G802" s="155"/>
      <c r="H802" s="155"/>
      <c r="I802" s="155"/>
      <c r="J802" s="155"/>
      <c r="K802" s="155"/>
      <c r="L802" s="155"/>
      <c r="M802" s="155"/>
      <c r="N802" s="38"/>
      <c r="O802" s="38"/>
    </row>
    <row r="803" spans="1:15" ht="15" hidden="1" customHeight="1" x14ac:dyDescent="0.25">
      <c r="A803" s="155"/>
      <c r="B803" s="155"/>
      <c r="C803" s="155"/>
      <c r="D803" s="155"/>
      <c r="E803" s="155"/>
      <c r="F803" s="155"/>
      <c r="G803" s="155"/>
      <c r="H803" s="155"/>
      <c r="I803" s="155"/>
      <c r="J803" s="155"/>
      <c r="K803" s="155"/>
      <c r="L803" s="155"/>
      <c r="M803" s="155"/>
      <c r="N803" s="38"/>
      <c r="O803" s="38"/>
    </row>
    <row r="804" spans="1:15" ht="15" hidden="1" customHeight="1" x14ac:dyDescent="0.25">
      <c r="A804" s="155"/>
      <c r="B804" s="155"/>
      <c r="C804" s="155"/>
      <c r="D804" s="155"/>
      <c r="E804" s="155"/>
      <c r="F804" s="155"/>
      <c r="G804" s="155"/>
      <c r="H804" s="155"/>
      <c r="I804" s="155"/>
      <c r="J804" s="155"/>
      <c r="K804" s="155"/>
      <c r="L804" s="155"/>
      <c r="M804" s="155"/>
      <c r="N804" s="38"/>
      <c r="O804" s="38"/>
    </row>
    <row r="805" spans="1:15" ht="15" hidden="1" customHeight="1" x14ac:dyDescent="0.25">
      <c r="A805" s="155"/>
      <c r="B805" s="155"/>
      <c r="C805" s="155"/>
      <c r="D805" s="155"/>
      <c r="E805" s="155"/>
      <c r="F805" s="155"/>
      <c r="G805" s="155"/>
      <c r="H805" s="155"/>
      <c r="I805" s="155"/>
      <c r="J805" s="155"/>
      <c r="K805" s="155"/>
      <c r="L805" s="155"/>
      <c r="M805" s="155"/>
      <c r="N805" s="38"/>
      <c r="O805" s="38"/>
    </row>
    <row r="806" spans="1:15" ht="15" hidden="1" customHeight="1" x14ac:dyDescent="0.25">
      <c r="A806" s="155"/>
      <c r="B806" s="155"/>
      <c r="C806" s="155"/>
      <c r="D806" s="155"/>
      <c r="E806" s="155"/>
      <c r="F806" s="155"/>
      <c r="G806" s="155"/>
      <c r="H806" s="155"/>
      <c r="I806" s="155"/>
      <c r="J806" s="155"/>
      <c r="K806" s="155"/>
      <c r="L806" s="155"/>
      <c r="M806" s="155"/>
      <c r="N806" s="38"/>
      <c r="O806" s="38"/>
    </row>
    <row r="807" spans="1:15" ht="15" hidden="1" customHeight="1" x14ac:dyDescent="0.25">
      <c r="A807" s="155"/>
      <c r="B807" s="155"/>
      <c r="C807" s="155"/>
      <c r="D807" s="155"/>
      <c r="E807" s="155"/>
      <c r="F807" s="155"/>
      <c r="G807" s="155"/>
      <c r="H807" s="155"/>
      <c r="I807" s="155"/>
      <c r="J807" s="155"/>
      <c r="K807" s="155"/>
      <c r="L807" s="155"/>
      <c r="M807" s="155"/>
      <c r="N807" s="38"/>
      <c r="O807" s="38"/>
    </row>
    <row r="808" spans="1:15" ht="15" hidden="1" customHeight="1" x14ac:dyDescent="0.25">
      <c r="A808" s="155"/>
      <c r="B808" s="155"/>
      <c r="C808" s="155"/>
      <c r="D808" s="155"/>
      <c r="E808" s="155"/>
      <c r="F808" s="155"/>
      <c r="G808" s="155"/>
      <c r="H808" s="155"/>
      <c r="I808" s="155"/>
      <c r="J808" s="155"/>
      <c r="K808" s="155"/>
      <c r="L808" s="155"/>
      <c r="M808" s="155"/>
      <c r="N808" s="38"/>
      <c r="O808" s="38"/>
    </row>
    <row r="809" spans="1:15" ht="15" hidden="1" customHeight="1" x14ac:dyDescent="0.25">
      <c r="A809" s="155"/>
      <c r="B809" s="155"/>
      <c r="C809" s="155"/>
      <c r="D809" s="155"/>
      <c r="E809" s="155"/>
      <c r="F809" s="155"/>
      <c r="G809" s="155"/>
      <c r="H809" s="155"/>
      <c r="I809" s="155"/>
      <c r="J809" s="155"/>
      <c r="K809" s="155"/>
      <c r="L809" s="155"/>
      <c r="M809" s="155"/>
      <c r="N809" s="38"/>
      <c r="O809" s="38"/>
    </row>
    <row r="810" spans="1:15" ht="15" hidden="1" customHeight="1" x14ac:dyDescent="0.25">
      <c r="A810" s="155"/>
      <c r="B810" s="155"/>
      <c r="C810" s="155"/>
      <c r="D810" s="155"/>
      <c r="E810" s="155"/>
      <c r="F810" s="155"/>
      <c r="G810" s="155"/>
      <c r="H810" s="155"/>
      <c r="I810" s="155"/>
      <c r="J810" s="155"/>
      <c r="K810" s="155"/>
      <c r="L810" s="155"/>
      <c r="M810" s="155"/>
      <c r="N810" s="38"/>
      <c r="O810" s="38"/>
    </row>
    <row r="811" spans="1:15" ht="15" hidden="1" customHeight="1" x14ac:dyDescent="0.25">
      <c r="A811" s="155"/>
      <c r="B811" s="155"/>
      <c r="C811" s="155"/>
      <c r="D811" s="155"/>
      <c r="E811" s="155"/>
      <c r="F811" s="155"/>
      <c r="G811" s="155"/>
      <c r="H811" s="155"/>
      <c r="I811" s="155"/>
      <c r="J811" s="155"/>
      <c r="K811" s="155"/>
      <c r="L811" s="155"/>
      <c r="M811" s="155"/>
      <c r="N811" s="38"/>
      <c r="O811" s="38"/>
    </row>
    <row r="812" spans="1:15" ht="15" hidden="1" customHeight="1" x14ac:dyDescent="0.25">
      <c r="A812" s="155"/>
      <c r="B812" s="155"/>
      <c r="C812" s="155"/>
      <c r="D812" s="155"/>
      <c r="E812" s="155"/>
      <c r="F812" s="155"/>
      <c r="G812" s="155"/>
      <c r="H812" s="155"/>
      <c r="I812" s="155"/>
      <c r="J812" s="155"/>
      <c r="K812" s="155"/>
      <c r="L812" s="155"/>
      <c r="M812" s="155"/>
      <c r="N812" s="38"/>
      <c r="O812" s="38"/>
    </row>
    <row r="813" spans="1:15" ht="15" hidden="1" customHeight="1" x14ac:dyDescent="0.25">
      <c r="A813" s="155"/>
      <c r="B813" s="155"/>
      <c r="C813" s="155"/>
      <c r="D813" s="155"/>
      <c r="E813" s="155"/>
      <c r="F813" s="155"/>
      <c r="G813" s="155"/>
      <c r="H813" s="155"/>
      <c r="I813" s="155"/>
      <c r="J813" s="155"/>
      <c r="K813" s="155"/>
      <c r="L813" s="155"/>
      <c r="M813" s="155"/>
      <c r="N813" s="38"/>
      <c r="O813" s="38"/>
    </row>
    <row r="814" spans="1:15" ht="15" hidden="1" customHeight="1" x14ac:dyDescent="0.25">
      <c r="A814" s="155"/>
      <c r="B814" s="155"/>
      <c r="C814" s="155"/>
      <c r="D814" s="155"/>
      <c r="E814" s="155"/>
      <c r="F814" s="155"/>
      <c r="G814" s="155"/>
      <c r="H814" s="155"/>
      <c r="I814" s="155"/>
      <c r="J814" s="155"/>
      <c r="K814" s="155"/>
      <c r="L814" s="155"/>
      <c r="M814" s="155"/>
      <c r="N814" s="38"/>
      <c r="O814" s="38"/>
    </row>
    <row r="815" spans="1:15" ht="15" hidden="1" customHeight="1" x14ac:dyDescent="0.25">
      <c r="A815" s="155"/>
      <c r="B815" s="155"/>
      <c r="C815" s="155"/>
      <c r="D815" s="155"/>
      <c r="E815" s="155"/>
      <c r="F815" s="155"/>
      <c r="G815" s="155"/>
      <c r="H815" s="155"/>
      <c r="I815" s="155"/>
      <c r="J815" s="155"/>
      <c r="K815" s="155"/>
      <c r="L815" s="155"/>
      <c r="M815" s="155"/>
      <c r="N815" s="38"/>
      <c r="O815" s="38"/>
    </row>
    <row r="816" spans="1:15" ht="15" hidden="1" customHeight="1" x14ac:dyDescent="0.25">
      <c r="A816" s="155"/>
      <c r="B816" s="155"/>
      <c r="C816" s="155"/>
      <c r="D816" s="155"/>
      <c r="E816" s="155"/>
      <c r="F816" s="155"/>
      <c r="G816" s="155"/>
      <c r="H816" s="155"/>
      <c r="I816" s="155"/>
      <c r="J816" s="155"/>
      <c r="K816" s="155"/>
      <c r="L816" s="155"/>
      <c r="M816" s="155"/>
      <c r="N816" s="38"/>
      <c r="O816" s="38"/>
    </row>
    <row r="817" spans="1:15" ht="15" hidden="1" customHeight="1" x14ac:dyDescent="0.25">
      <c r="A817" s="155"/>
      <c r="B817" s="155"/>
      <c r="C817" s="155"/>
      <c r="D817" s="155"/>
      <c r="E817" s="155"/>
      <c r="F817" s="155"/>
      <c r="G817" s="155"/>
      <c r="H817" s="155"/>
      <c r="I817" s="155"/>
      <c r="J817" s="155"/>
      <c r="K817" s="155"/>
      <c r="L817" s="155"/>
      <c r="M817" s="155"/>
      <c r="N817" s="38"/>
      <c r="O817" s="38"/>
    </row>
    <row r="818" spans="1:15" ht="15" hidden="1" customHeight="1" x14ac:dyDescent="0.25">
      <c r="A818" s="155"/>
      <c r="B818" s="155"/>
      <c r="C818" s="155"/>
      <c r="D818" s="155"/>
      <c r="E818" s="155"/>
      <c r="F818" s="155"/>
      <c r="G818" s="155"/>
      <c r="H818" s="155"/>
      <c r="I818" s="155"/>
      <c r="J818" s="155"/>
      <c r="K818" s="155"/>
      <c r="L818" s="155"/>
      <c r="M818" s="155"/>
      <c r="N818" s="38"/>
      <c r="O818" s="38"/>
    </row>
    <row r="819" spans="1:15" ht="15" hidden="1" customHeight="1" x14ac:dyDescent="0.25">
      <c r="A819" s="155"/>
      <c r="B819" s="155"/>
      <c r="C819" s="155"/>
      <c r="D819" s="155"/>
      <c r="E819" s="155"/>
      <c r="F819" s="155"/>
      <c r="G819" s="155"/>
      <c r="H819" s="155"/>
      <c r="I819" s="155"/>
      <c r="J819" s="155"/>
      <c r="K819" s="155"/>
      <c r="L819" s="155"/>
      <c r="M819" s="155"/>
      <c r="N819" s="38"/>
      <c r="O819" s="38"/>
    </row>
    <row r="820" spans="1:15" ht="15" hidden="1" customHeight="1" x14ac:dyDescent="0.25">
      <c r="A820" s="155"/>
      <c r="B820" s="155"/>
      <c r="C820" s="155"/>
      <c r="D820" s="155"/>
      <c r="E820" s="155"/>
      <c r="F820" s="155"/>
      <c r="G820" s="155"/>
      <c r="H820" s="155"/>
      <c r="I820" s="155"/>
      <c r="J820" s="155"/>
      <c r="K820" s="155"/>
      <c r="L820" s="155"/>
      <c r="M820" s="155"/>
      <c r="N820" s="38"/>
      <c r="O820" s="38"/>
    </row>
    <row r="821" spans="1:15" ht="15" hidden="1" customHeight="1" x14ac:dyDescent="0.25">
      <c r="A821" s="155"/>
      <c r="B821" s="155"/>
      <c r="C821" s="155"/>
      <c r="D821" s="155"/>
      <c r="E821" s="155"/>
      <c r="F821" s="155"/>
      <c r="G821" s="155"/>
      <c r="H821" s="155"/>
      <c r="I821" s="155"/>
      <c r="J821" s="155"/>
      <c r="K821" s="155"/>
      <c r="L821" s="155"/>
      <c r="M821" s="155"/>
      <c r="N821" s="38"/>
      <c r="O821" s="38"/>
    </row>
    <row r="822" spans="1:15" ht="15" hidden="1" customHeight="1" x14ac:dyDescent="0.25">
      <c r="A822" s="155"/>
      <c r="B822" s="155"/>
      <c r="C822" s="155"/>
      <c r="D822" s="155"/>
      <c r="E822" s="155"/>
      <c r="F822" s="155"/>
      <c r="G822" s="155"/>
      <c r="H822" s="155"/>
      <c r="I822" s="155"/>
      <c r="J822" s="155"/>
      <c r="K822" s="155"/>
      <c r="L822" s="155"/>
      <c r="M822" s="155"/>
      <c r="N822" s="38"/>
      <c r="O822" s="38"/>
    </row>
    <row r="823" spans="1:15" ht="15" hidden="1" customHeight="1" x14ac:dyDescent="0.25">
      <c r="A823" s="155"/>
      <c r="B823" s="155"/>
      <c r="C823" s="155"/>
      <c r="D823" s="155"/>
      <c r="E823" s="155"/>
      <c r="F823" s="155"/>
      <c r="G823" s="155"/>
      <c r="H823" s="155"/>
      <c r="I823" s="155"/>
      <c r="J823" s="155"/>
      <c r="K823" s="155"/>
      <c r="L823" s="155"/>
      <c r="M823" s="155"/>
      <c r="N823" s="38"/>
      <c r="O823" s="38"/>
    </row>
    <row r="824" spans="1:15" ht="15" hidden="1" customHeight="1" x14ac:dyDescent="0.25">
      <c r="A824" s="155"/>
      <c r="B824" s="155"/>
      <c r="C824" s="155"/>
      <c r="D824" s="155"/>
      <c r="E824" s="155"/>
      <c r="F824" s="155"/>
      <c r="G824" s="155"/>
      <c r="H824" s="155"/>
      <c r="I824" s="155"/>
      <c r="J824" s="155"/>
      <c r="K824" s="155"/>
      <c r="L824" s="155"/>
      <c r="M824" s="155"/>
      <c r="N824" s="38"/>
      <c r="O824" s="38"/>
    </row>
    <row r="825" spans="1:15" ht="15" hidden="1" customHeight="1" x14ac:dyDescent="0.25">
      <c r="A825" s="155"/>
      <c r="B825" s="155"/>
      <c r="C825" s="155"/>
      <c r="D825" s="155"/>
      <c r="E825" s="155"/>
      <c r="F825" s="155"/>
      <c r="G825" s="155"/>
      <c r="H825" s="155"/>
      <c r="I825" s="155"/>
      <c r="J825" s="155"/>
      <c r="K825" s="155"/>
      <c r="L825" s="155"/>
      <c r="M825" s="155"/>
      <c r="N825" s="38"/>
      <c r="O825" s="38"/>
    </row>
    <row r="826" spans="1:15" ht="15" hidden="1" customHeight="1" x14ac:dyDescent="0.25">
      <c r="A826" s="155"/>
      <c r="B826" s="155"/>
      <c r="C826" s="155"/>
      <c r="D826" s="155"/>
      <c r="E826" s="155"/>
      <c r="F826" s="155"/>
      <c r="G826" s="155"/>
      <c r="H826" s="155"/>
      <c r="I826" s="155"/>
      <c r="J826" s="155"/>
      <c r="K826" s="155"/>
      <c r="L826" s="155"/>
      <c r="M826" s="155"/>
      <c r="N826" s="38"/>
      <c r="O826" s="38"/>
    </row>
    <row r="827" spans="1:15" ht="15" hidden="1" customHeight="1" x14ac:dyDescent="0.25">
      <c r="A827" s="155"/>
      <c r="B827" s="155"/>
      <c r="C827" s="155"/>
      <c r="D827" s="155"/>
      <c r="E827" s="155"/>
      <c r="F827" s="155"/>
      <c r="G827" s="155"/>
      <c r="H827" s="155"/>
      <c r="I827" s="155"/>
      <c r="J827" s="155"/>
      <c r="K827" s="155"/>
      <c r="L827" s="155"/>
      <c r="M827" s="155"/>
      <c r="N827" s="38"/>
      <c r="O827" s="38"/>
    </row>
    <row r="828" spans="1:15" ht="15" hidden="1" customHeight="1" x14ac:dyDescent="0.25">
      <c r="A828" s="155"/>
      <c r="B828" s="155"/>
      <c r="C828" s="155"/>
      <c r="D828" s="155"/>
      <c r="E828" s="155"/>
      <c r="F828" s="155"/>
      <c r="G828" s="155"/>
      <c r="H828" s="155"/>
      <c r="I828" s="155"/>
      <c r="J828" s="155"/>
      <c r="K828" s="155"/>
      <c r="L828" s="155"/>
      <c r="M828" s="155"/>
      <c r="N828" s="38"/>
      <c r="O828" s="38"/>
    </row>
    <row r="829" spans="1:15" ht="15" hidden="1" customHeight="1" x14ac:dyDescent="0.25">
      <c r="A829" s="155"/>
      <c r="B829" s="155"/>
      <c r="C829" s="155"/>
      <c r="D829" s="155"/>
      <c r="E829" s="155"/>
      <c r="F829" s="155"/>
      <c r="G829" s="155"/>
      <c r="H829" s="155"/>
      <c r="I829" s="155"/>
      <c r="J829" s="155"/>
      <c r="K829" s="155"/>
      <c r="L829" s="155"/>
      <c r="M829" s="155"/>
      <c r="N829" s="38"/>
      <c r="O829" s="38"/>
    </row>
    <row r="830" spans="1:15" ht="15" hidden="1" customHeight="1" x14ac:dyDescent="0.25">
      <c r="A830" s="155"/>
      <c r="B830" s="155"/>
      <c r="C830" s="155"/>
      <c r="D830" s="155"/>
      <c r="E830" s="155"/>
      <c r="F830" s="155"/>
      <c r="G830" s="155"/>
      <c r="H830" s="155"/>
      <c r="I830" s="155"/>
      <c r="J830" s="155"/>
      <c r="K830" s="155"/>
      <c r="L830" s="155"/>
      <c r="M830" s="155"/>
      <c r="N830" s="38"/>
      <c r="O830" s="38"/>
    </row>
    <row r="831" spans="1:15" ht="15" hidden="1" customHeight="1" x14ac:dyDescent="0.25">
      <c r="A831" s="155"/>
      <c r="B831" s="155"/>
      <c r="C831" s="155"/>
      <c r="D831" s="155"/>
      <c r="E831" s="155"/>
      <c r="F831" s="155"/>
      <c r="G831" s="155"/>
      <c r="H831" s="155"/>
      <c r="I831" s="155"/>
      <c r="J831" s="155"/>
      <c r="K831" s="155"/>
      <c r="L831" s="155"/>
      <c r="M831" s="155"/>
      <c r="N831" s="38"/>
      <c r="O831" s="38"/>
    </row>
    <row r="832" spans="1:15" ht="15" hidden="1" customHeight="1" x14ac:dyDescent="0.25">
      <c r="A832" s="155"/>
      <c r="B832" s="155"/>
      <c r="C832" s="155"/>
      <c r="D832" s="155"/>
      <c r="E832" s="155"/>
      <c r="F832" s="155"/>
      <c r="G832" s="155"/>
      <c r="H832" s="155"/>
      <c r="I832" s="155"/>
      <c r="J832" s="155"/>
      <c r="K832" s="155"/>
      <c r="L832" s="155"/>
      <c r="M832" s="155"/>
      <c r="N832" s="38"/>
      <c r="O832" s="38"/>
    </row>
    <row r="833" spans="1:15" ht="15" hidden="1" customHeight="1" x14ac:dyDescent="0.25">
      <c r="A833" s="155"/>
      <c r="B833" s="155"/>
      <c r="C833" s="155"/>
      <c r="D833" s="155"/>
      <c r="E833" s="155"/>
      <c r="F833" s="155"/>
      <c r="G833" s="155"/>
      <c r="H833" s="155"/>
      <c r="I833" s="155"/>
      <c r="J833" s="155"/>
      <c r="K833" s="155"/>
      <c r="L833" s="155"/>
      <c r="M833" s="155"/>
      <c r="N833" s="38"/>
      <c r="O833" s="38"/>
    </row>
    <row r="834" spans="1:15" ht="15" hidden="1" customHeight="1" x14ac:dyDescent="0.25">
      <c r="A834" s="155"/>
      <c r="B834" s="155"/>
      <c r="C834" s="155"/>
      <c r="D834" s="155"/>
      <c r="E834" s="155"/>
      <c r="F834" s="155"/>
      <c r="G834" s="155"/>
      <c r="H834" s="155"/>
      <c r="I834" s="155"/>
      <c r="J834" s="155"/>
      <c r="K834" s="155"/>
      <c r="L834" s="155"/>
      <c r="M834" s="155"/>
      <c r="N834" s="38"/>
      <c r="O834" s="38"/>
    </row>
    <row r="835" spans="1:15" ht="15" hidden="1" customHeight="1" x14ac:dyDescent="0.25">
      <c r="A835" s="160"/>
      <c r="B835" s="160"/>
      <c r="C835" s="38"/>
      <c r="D835" s="38"/>
      <c r="E835" s="38"/>
      <c r="F835" s="38"/>
      <c r="G835" s="38"/>
      <c r="H835" s="38"/>
      <c r="I835" s="38"/>
      <c r="J835" s="38"/>
      <c r="K835" s="38"/>
      <c r="L835" s="38"/>
      <c r="M835" s="38"/>
      <c r="N835" s="38"/>
      <c r="O835" s="38"/>
    </row>
    <row r="836" spans="1:15" ht="15" hidden="1" customHeight="1" x14ac:dyDescent="0.25">
      <c r="A836" s="160"/>
      <c r="B836" s="160"/>
      <c r="C836" s="38"/>
      <c r="D836" s="38"/>
      <c r="E836" s="38"/>
      <c r="F836" s="38"/>
      <c r="G836" s="38"/>
      <c r="H836" s="38"/>
      <c r="I836" s="38"/>
      <c r="J836" s="38"/>
      <c r="K836" s="38"/>
      <c r="L836" s="38"/>
      <c r="M836" s="38"/>
      <c r="N836" s="38"/>
      <c r="O836" s="38"/>
    </row>
    <row r="837" spans="1:15" ht="15" hidden="1" customHeight="1" x14ac:dyDescent="0.25">
      <c r="A837" s="160"/>
      <c r="B837" s="160"/>
      <c r="C837" s="38"/>
      <c r="D837" s="38"/>
      <c r="E837" s="38"/>
      <c r="F837" s="38"/>
      <c r="G837" s="38"/>
      <c r="H837" s="38"/>
      <c r="I837" s="38"/>
      <c r="J837" s="38"/>
      <c r="K837" s="38"/>
      <c r="L837" s="38"/>
      <c r="M837" s="38"/>
      <c r="N837" s="38"/>
      <c r="O837" s="38"/>
    </row>
    <row r="838" spans="1:15" ht="15" hidden="1" customHeight="1" x14ac:dyDescent="0.25">
      <c r="A838" s="160"/>
      <c r="B838" s="160"/>
      <c r="C838" s="38"/>
      <c r="D838" s="38"/>
      <c r="E838" s="38"/>
      <c r="F838" s="38"/>
      <c r="G838" s="38"/>
      <c r="H838" s="38"/>
      <c r="I838" s="38"/>
      <c r="J838" s="38"/>
      <c r="K838" s="38"/>
      <c r="L838" s="38"/>
      <c r="M838" s="38"/>
      <c r="N838" s="38"/>
      <c r="O838" s="38"/>
    </row>
    <row r="839" spans="1:15" ht="15" hidden="1" customHeight="1" x14ac:dyDescent="0.25">
      <c r="A839" s="160"/>
      <c r="B839" s="160"/>
      <c r="C839" s="38"/>
      <c r="D839" s="38"/>
      <c r="E839" s="38"/>
      <c r="F839" s="38"/>
      <c r="G839" s="38"/>
      <c r="H839" s="38"/>
      <c r="I839" s="38"/>
      <c r="J839" s="38"/>
      <c r="K839" s="38"/>
      <c r="L839" s="38"/>
      <c r="M839" s="38"/>
      <c r="N839" s="38"/>
      <c r="O839" s="38"/>
    </row>
    <row r="840" spans="1:15" ht="15" hidden="1" customHeight="1" x14ac:dyDescent="0.25">
      <c r="A840" s="160"/>
      <c r="B840" s="160"/>
      <c r="C840" s="38"/>
      <c r="D840" s="38"/>
      <c r="E840" s="38"/>
      <c r="F840" s="38"/>
      <c r="G840" s="38"/>
      <c r="H840" s="38"/>
      <c r="I840" s="38"/>
      <c r="J840" s="38"/>
      <c r="K840" s="38"/>
      <c r="L840" s="38"/>
      <c r="M840" s="38"/>
      <c r="N840" s="38"/>
      <c r="O840" s="38"/>
    </row>
    <row r="841" spans="1:15" ht="15" hidden="1" customHeight="1" x14ac:dyDescent="0.25">
      <c r="A841" s="160"/>
      <c r="B841" s="160"/>
      <c r="C841" s="38"/>
      <c r="D841" s="38"/>
      <c r="E841" s="38"/>
      <c r="F841" s="38"/>
      <c r="G841" s="38"/>
      <c r="H841" s="38"/>
      <c r="I841" s="38"/>
      <c r="J841" s="38"/>
      <c r="K841" s="38"/>
      <c r="L841" s="38"/>
      <c r="M841" s="38"/>
      <c r="N841" s="38"/>
      <c r="O841" s="38"/>
    </row>
    <row r="842" spans="1:15" ht="15" hidden="1" customHeight="1" x14ac:dyDescent="0.25">
      <c r="A842" s="160"/>
      <c r="B842" s="160"/>
      <c r="C842" s="38"/>
      <c r="D842" s="38"/>
      <c r="E842" s="38"/>
      <c r="F842" s="38"/>
      <c r="G842" s="38"/>
      <c r="H842" s="38"/>
      <c r="I842" s="38"/>
      <c r="J842" s="38"/>
      <c r="K842" s="38"/>
      <c r="L842" s="38"/>
      <c r="M842" s="38"/>
      <c r="N842" s="38"/>
      <c r="O842" s="38"/>
    </row>
    <row r="843" spans="1:15" ht="15" hidden="1" customHeight="1" x14ac:dyDescent="0.25">
      <c r="A843" s="160"/>
      <c r="B843" s="160"/>
      <c r="C843" s="38"/>
      <c r="D843" s="38"/>
      <c r="E843" s="38"/>
      <c r="F843" s="38"/>
      <c r="G843" s="38"/>
      <c r="H843" s="38"/>
      <c r="I843" s="38"/>
      <c r="J843" s="38"/>
      <c r="K843" s="38"/>
      <c r="L843" s="38"/>
      <c r="M843" s="38"/>
      <c r="N843" s="38"/>
      <c r="O843" s="38"/>
    </row>
    <row r="844" spans="1:15" ht="15" hidden="1" customHeight="1" x14ac:dyDescent="0.25">
      <c r="A844" s="160"/>
      <c r="B844" s="160"/>
      <c r="C844" s="38"/>
      <c r="D844" s="38"/>
      <c r="E844" s="38"/>
      <c r="F844" s="38"/>
      <c r="G844" s="38"/>
      <c r="H844" s="38"/>
      <c r="I844" s="38"/>
      <c r="J844" s="38"/>
      <c r="K844" s="38"/>
      <c r="L844" s="38"/>
      <c r="M844" s="38"/>
      <c r="N844" s="38"/>
      <c r="O844" s="38"/>
    </row>
    <row r="845" spans="1:15" ht="15" hidden="1" customHeight="1" x14ac:dyDescent="0.25">
      <c r="A845" s="160"/>
      <c r="B845" s="160"/>
      <c r="C845" s="38"/>
      <c r="D845" s="38"/>
      <c r="E845" s="38"/>
      <c r="F845" s="38"/>
      <c r="G845" s="38"/>
      <c r="H845" s="38"/>
      <c r="I845" s="38"/>
      <c r="J845" s="38"/>
      <c r="K845" s="38"/>
      <c r="L845" s="38"/>
      <c r="M845" s="38"/>
      <c r="N845" s="38"/>
      <c r="O845" s="38"/>
    </row>
    <row r="846" spans="1:15" ht="15" hidden="1" customHeight="1" x14ac:dyDescent="0.25">
      <c r="A846" s="160"/>
      <c r="B846" s="160"/>
      <c r="C846" s="38"/>
      <c r="D846" s="38"/>
      <c r="E846" s="38"/>
      <c r="F846" s="38"/>
      <c r="G846" s="38"/>
      <c r="H846" s="38"/>
      <c r="I846" s="38"/>
      <c r="J846" s="38"/>
      <c r="K846" s="38"/>
      <c r="L846" s="38"/>
      <c r="M846" s="38"/>
      <c r="N846" s="38"/>
      <c r="O846" s="38"/>
    </row>
    <row r="847" spans="1:15" ht="15" hidden="1" customHeight="1" x14ac:dyDescent="0.25">
      <c r="A847" s="160"/>
      <c r="B847" s="160"/>
      <c r="C847" s="38"/>
      <c r="D847" s="38"/>
      <c r="E847" s="38"/>
      <c r="F847" s="38"/>
      <c r="G847" s="38"/>
      <c r="H847" s="38"/>
      <c r="I847" s="38"/>
      <c r="J847" s="38"/>
      <c r="K847" s="38"/>
      <c r="L847" s="38"/>
      <c r="M847" s="38"/>
      <c r="N847" s="38"/>
      <c r="O847" s="38"/>
    </row>
    <row r="848" spans="1:15" ht="15" hidden="1" customHeight="1" x14ac:dyDescent="0.25">
      <c r="A848" s="160"/>
      <c r="B848" s="160"/>
      <c r="C848" s="38"/>
      <c r="D848" s="38"/>
      <c r="E848" s="38"/>
      <c r="F848" s="38"/>
      <c r="G848" s="38"/>
      <c r="H848" s="38"/>
      <c r="I848" s="38"/>
      <c r="J848" s="38"/>
      <c r="K848" s="38"/>
      <c r="L848" s="38"/>
      <c r="M848" s="38"/>
      <c r="N848" s="38"/>
      <c r="O848" s="38"/>
    </row>
    <row r="849" spans="1:15" ht="15" hidden="1" customHeight="1" x14ac:dyDescent="0.25">
      <c r="A849" s="160"/>
      <c r="B849" s="160"/>
      <c r="C849" s="38"/>
      <c r="D849" s="38"/>
      <c r="E849" s="38"/>
      <c r="F849" s="38"/>
      <c r="G849" s="38"/>
      <c r="H849" s="38"/>
      <c r="I849" s="38"/>
      <c r="J849" s="38"/>
      <c r="K849" s="38"/>
      <c r="L849" s="38"/>
      <c r="M849" s="38"/>
      <c r="N849" s="38"/>
      <c r="O849" s="38"/>
    </row>
    <row r="850" spans="1:15" ht="15" hidden="1" customHeight="1" x14ac:dyDescent="0.25">
      <c r="A850" s="160"/>
      <c r="B850" s="160"/>
      <c r="C850" s="38"/>
      <c r="D850" s="38"/>
      <c r="E850" s="38"/>
      <c r="F850" s="38"/>
      <c r="G850" s="38"/>
      <c r="H850" s="38"/>
      <c r="I850" s="38"/>
      <c r="J850" s="38"/>
      <c r="K850" s="38"/>
      <c r="L850" s="38"/>
      <c r="M850" s="38"/>
      <c r="N850" s="38"/>
      <c r="O850" s="38"/>
    </row>
    <row r="851" spans="1:15" ht="15" hidden="1" customHeight="1" x14ac:dyDescent="0.25">
      <c r="A851" s="160"/>
      <c r="B851" s="160"/>
      <c r="C851" s="38"/>
      <c r="D851" s="38"/>
      <c r="E851" s="38"/>
      <c r="F851" s="38"/>
      <c r="G851" s="38"/>
      <c r="H851" s="38"/>
      <c r="I851" s="38"/>
      <c r="J851" s="38"/>
      <c r="K851" s="38"/>
      <c r="L851" s="38"/>
      <c r="M851" s="38"/>
      <c r="N851" s="38"/>
      <c r="O851" s="38"/>
    </row>
    <row r="852" spans="1:15" ht="15" hidden="1" customHeight="1" x14ac:dyDescent="0.25">
      <c r="A852" s="160"/>
      <c r="B852" s="160"/>
      <c r="C852" s="38"/>
      <c r="D852" s="38"/>
      <c r="E852" s="38"/>
      <c r="F852" s="38"/>
      <c r="G852" s="38"/>
      <c r="H852" s="38"/>
      <c r="I852" s="38"/>
      <c r="J852" s="38"/>
      <c r="K852" s="38"/>
      <c r="L852" s="38"/>
      <c r="M852" s="38"/>
      <c r="N852" s="38"/>
      <c r="O852" s="38"/>
    </row>
    <row r="853" spans="1:15" ht="15" hidden="1" customHeight="1" x14ac:dyDescent="0.25">
      <c r="A853" s="160"/>
      <c r="B853" s="160"/>
      <c r="C853" s="38"/>
      <c r="D853" s="38"/>
      <c r="E853" s="38"/>
      <c r="F853" s="38"/>
      <c r="G853" s="38"/>
      <c r="H853" s="38"/>
      <c r="I853" s="38"/>
      <c r="J853" s="38"/>
      <c r="K853" s="38"/>
      <c r="L853" s="38"/>
      <c r="M853" s="38"/>
      <c r="N853" s="38"/>
      <c r="O853" s="38"/>
    </row>
    <row r="854" spans="1:15" ht="15" hidden="1" customHeight="1" x14ac:dyDescent="0.25">
      <c r="A854" s="160"/>
      <c r="B854" s="160"/>
      <c r="C854" s="38"/>
      <c r="D854" s="38"/>
      <c r="E854" s="38"/>
      <c r="F854" s="38"/>
      <c r="G854" s="38"/>
      <c r="H854" s="38"/>
      <c r="I854" s="38"/>
      <c r="J854" s="38"/>
      <c r="K854" s="38"/>
      <c r="L854" s="38"/>
      <c r="M854" s="38"/>
      <c r="N854" s="38"/>
      <c r="O854" s="38"/>
    </row>
    <row r="855" spans="1:15" ht="15" hidden="1" customHeight="1" x14ac:dyDescent="0.25">
      <c r="A855" s="160"/>
      <c r="B855" s="160"/>
      <c r="C855" s="38"/>
      <c r="D855" s="38"/>
      <c r="E855" s="38"/>
      <c r="F855" s="38"/>
      <c r="G855" s="38"/>
      <c r="H855" s="38"/>
      <c r="I855" s="38"/>
      <c r="J855" s="38"/>
      <c r="K855" s="38"/>
      <c r="L855" s="38"/>
      <c r="M855" s="38"/>
      <c r="N855" s="38"/>
      <c r="O855" s="38"/>
    </row>
    <row r="856" spans="1:15" ht="15" hidden="1" customHeight="1" x14ac:dyDescent="0.25">
      <c r="A856" s="160"/>
      <c r="B856" s="160"/>
      <c r="C856" s="38"/>
      <c r="D856" s="38"/>
      <c r="E856" s="38"/>
      <c r="F856" s="38"/>
      <c r="G856" s="38"/>
      <c r="H856" s="38"/>
      <c r="I856" s="38"/>
      <c r="J856" s="38"/>
      <c r="K856" s="38"/>
      <c r="L856" s="38"/>
      <c r="M856" s="38"/>
      <c r="N856" s="38"/>
      <c r="O856" s="38"/>
    </row>
    <row r="857" spans="1:15" ht="15" hidden="1" customHeight="1" x14ac:dyDescent="0.25">
      <c r="A857" s="160"/>
      <c r="B857" s="160"/>
      <c r="C857" s="38"/>
      <c r="D857" s="38"/>
      <c r="E857" s="38"/>
      <c r="F857" s="38"/>
      <c r="G857" s="38"/>
      <c r="H857" s="38"/>
      <c r="I857" s="38"/>
      <c r="J857" s="38"/>
      <c r="K857" s="38"/>
      <c r="L857" s="38"/>
      <c r="M857" s="38"/>
      <c r="N857" s="38"/>
      <c r="O857" s="38"/>
    </row>
    <row r="858" spans="1:15" ht="15" hidden="1" customHeight="1" x14ac:dyDescent="0.25">
      <c r="A858" s="160"/>
      <c r="B858" s="160"/>
      <c r="C858" s="38"/>
      <c r="D858" s="38"/>
      <c r="E858" s="38"/>
      <c r="F858" s="38"/>
      <c r="G858" s="38"/>
      <c r="H858" s="38"/>
      <c r="I858" s="38"/>
      <c r="J858" s="38"/>
      <c r="K858" s="38"/>
      <c r="L858" s="38"/>
      <c r="M858" s="38"/>
      <c r="N858" s="38"/>
      <c r="O858" s="38"/>
    </row>
    <row r="859" spans="1:15" ht="15" hidden="1" customHeight="1" x14ac:dyDescent="0.25">
      <c r="A859" s="160"/>
      <c r="B859" s="160"/>
      <c r="C859" s="38"/>
      <c r="D859" s="38"/>
      <c r="E859" s="38"/>
      <c r="F859" s="38"/>
      <c r="G859" s="38"/>
      <c r="H859" s="38"/>
      <c r="I859" s="38"/>
      <c r="J859" s="38"/>
      <c r="K859" s="38"/>
      <c r="L859" s="38"/>
      <c r="M859" s="38"/>
      <c r="N859" s="38"/>
      <c r="O859" s="38"/>
    </row>
    <row r="860" spans="1:15" ht="15" hidden="1" customHeight="1" x14ac:dyDescent="0.25">
      <c r="A860" s="160"/>
      <c r="B860" s="160"/>
      <c r="C860" s="38"/>
      <c r="D860" s="38"/>
      <c r="E860" s="38"/>
      <c r="F860" s="38"/>
      <c r="G860" s="38"/>
      <c r="H860" s="38"/>
      <c r="I860" s="38"/>
      <c r="J860" s="38"/>
      <c r="K860" s="38"/>
      <c r="L860" s="38"/>
      <c r="M860" s="38"/>
      <c r="N860" s="38"/>
      <c r="O860" s="38"/>
    </row>
    <row r="861" spans="1:15" ht="15" hidden="1" customHeight="1" x14ac:dyDescent="0.25">
      <c r="A861" s="160"/>
      <c r="B861" s="160"/>
      <c r="C861" s="38"/>
      <c r="D861" s="38"/>
      <c r="E861" s="38"/>
      <c r="F861" s="38"/>
      <c r="G861" s="38"/>
      <c r="H861" s="38"/>
      <c r="I861" s="38"/>
      <c r="J861" s="38"/>
      <c r="K861" s="38"/>
      <c r="L861" s="38"/>
      <c r="M861" s="38"/>
      <c r="N861" s="38"/>
      <c r="O861" s="38"/>
    </row>
    <row r="862" spans="1:15" ht="15" hidden="1" customHeight="1" x14ac:dyDescent="0.25">
      <c r="A862" s="160"/>
      <c r="B862" s="160"/>
      <c r="C862" s="38"/>
      <c r="D862" s="38"/>
      <c r="E862" s="38"/>
      <c r="F862" s="38"/>
      <c r="G862" s="38"/>
      <c r="H862" s="38"/>
      <c r="I862" s="38"/>
      <c r="J862" s="38"/>
      <c r="K862" s="38"/>
      <c r="L862" s="38"/>
      <c r="M862" s="38"/>
      <c r="N862" s="38"/>
      <c r="O862" s="38"/>
    </row>
    <row r="863" spans="1:15" ht="15" hidden="1" customHeight="1" x14ac:dyDescent="0.25">
      <c r="A863" s="160"/>
      <c r="B863" s="160"/>
      <c r="C863" s="38"/>
      <c r="D863" s="38"/>
      <c r="E863" s="38"/>
      <c r="F863" s="38"/>
      <c r="G863" s="38"/>
      <c r="H863" s="38"/>
      <c r="I863" s="38"/>
      <c r="J863" s="38"/>
      <c r="K863" s="38"/>
      <c r="L863" s="38"/>
      <c r="M863" s="38"/>
      <c r="N863" s="38"/>
      <c r="O863" s="38"/>
    </row>
    <row r="864" spans="1:15" ht="15" hidden="1" customHeight="1" x14ac:dyDescent="0.25">
      <c r="A864" s="160"/>
      <c r="B864" s="160"/>
      <c r="C864" s="38"/>
      <c r="D864" s="38"/>
      <c r="E864" s="38"/>
      <c r="F864" s="38"/>
      <c r="G864" s="38"/>
      <c r="H864" s="38"/>
      <c r="I864" s="38"/>
      <c r="J864" s="38"/>
      <c r="K864" s="38"/>
      <c r="L864" s="38"/>
      <c r="M864" s="38"/>
      <c r="N864" s="38"/>
      <c r="O864" s="38"/>
    </row>
    <row r="865" spans="1:15" ht="15" hidden="1" customHeight="1" x14ac:dyDescent="0.25">
      <c r="A865" s="160"/>
      <c r="B865" s="160"/>
      <c r="C865" s="38"/>
      <c r="D865" s="38"/>
      <c r="E865" s="38"/>
      <c r="F865" s="38"/>
      <c r="G865" s="38"/>
      <c r="H865" s="38"/>
      <c r="I865" s="38"/>
      <c r="J865" s="38"/>
      <c r="K865" s="38"/>
      <c r="L865" s="38"/>
      <c r="M865" s="38"/>
      <c r="N865" s="38"/>
      <c r="O865" s="38"/>
    </row>
    <row r="866" spans="1:15" ht="15" hidden="1" customHeight="1" x14ac:dyDescent="0.25">
      <c r="A866" s="160"/>
      <c r="B866" s="160"/>
      <c r="C866" s="38"/>
      <c r="D866" s="38"/>
      <c r="E866" s="38"/>
      <c r="F866" s="38"/>
      <c r="G866" s="38"/>
      <c r="H866" s="38"/>
      <c r="I866" s="38"/>
      <c r="J866" s="38"/>
      <c r="K866" s="38"/>
      <c r="L866" s="38"/>
      <c r="M866" s="38"/>
      <c r="N866" s="38"/>
      <c r="O866" s="38"/>
    </row>
    <row r="867" spans="1:15" ht="15" hidden="1" customHeight="1" x14ac:dyDescent="0.25">
      <c r="A867" s="160"/>
      <c r="B867" s="160"/>
      <c r="C867" s="38"/>
      <c r="D867" s="38"/>
      <c r="E867" s="38"/>
      <c r="F867" s="38"/>
      <c r="G867" s="38"/>
      <c r="H867" s="38"/>
      <c r="I867" s="38"/>
      <c r="J867" s="38"/>
      <c r="K867" s="38"/>
      <c r="L867" s="38"/>
      <c r="M867" s="38"/>
      <c r="N867" s="38"/>
      <c r="O867" s="38"/>
    </row>
    <row r="868" spans="1:15" ht="15" hidden="1" customHeight="1" x14ac:dyDescent="0.25">
      <c r="A868" s="160"/>
      <c r="B868" s="160"/>
      <c r="C868" s="38"/>
      <c r="D868" s="38"/>
      <c r="E868" s="38"/>
      <c r="F868" s="38"/>
      <c r="G868" s="38"/>
      <c r="H868" s="38"/>
      <c r="I868" s="38"/>
      <c r="J868" s="38"/>
      <c r="K868" s="38"/>
      <c r="L868" s="38"/>
      <c r="M868" s="38"/>
      <c r="N868" s="38"/>
      <c r="O868" s="38"/>
    </row>
    <row r="869" spans="1:15" ht="15" hidden="1" customHeight="1" x14ac:dyDescent="0.25">
      <c r="A869" s="160"/>
      <c r="B869" s="160"/>
      <c r="C869" s="38"/>
      <c r="D869" s="38"/>
      <c r="E869" s="38"/>
      <c r="F869" s="38"/>
      <c r="G869" s="38"/>
      <c r="H869" s="38"/>
      <c r="I869" s="38"/>
      <c r="J869" s="38"/>
      <c r="K869" s="38"/>
      <c r="L869" s="38"/>
      <c r="M869" s="38"/>
      <c r="N869" s="38"/>
      <c r="O869" s="38"/>
    </row>
    <row r="870" spans="1:15" ht="15" hidden="1" customHeight="1" x14ac:dyDescent="0.25">
      <c r="A870" s="160"/>
      <c r="B870" s="160"/>
      <c r="C870" s="38"/>
      <c r="D870" s="38"/>
      <c r="E870" s="38"/>
      <c r="F870" s="38"/>
      <c r="G870" s="38"/>
      <c r="H870" s="38"/>
      <c r="I870" s="38"/>
      <c r="J870" s="38"/>
      <c r="K870" s="38"/>
      <c r="L870" s="38"/>
      <c r="M870" s="38"/>
      <c r="N870" s="38"/>
      <c r="O870" s="38"/>
    </row>
    <row r="871" spans="1:15" ht="15" hidden="1" customHeight="1" x14ac:dyDescent="0.25">
      <c r="A871" s="160"/>
      <c r="B871" s="160"/>
      <c r="C871" s="38"/>
      <c r="D871" s="38"/>
      <c r="E871" s="38"/>
      <c r="F871" s="38"/>
      <c r="G871" s="38"/>
      <c r="H871" s="38"/>
      <c r="I871" s="38"/>
      <c r="J871" s="38"/>
      <c r="K871" s="38"/>
      <c r="L871" s="38"/>
      <c r="M871" s="38"/>
      <c r="N871" s="38"/>
      <c r="O871" s="38"/>
    </row>
    <row r="872" spans="1:15" ht="15" hidden="1" customHeight="1" x14ac:dyDescent="0.25">
      <c r="A872" s="160"/>
      <c r="B872" s="160"/>
      <c r="C872" s="38"/>
      <c r="D872" s="38"/>
      <c r="E872" s="38"/>
      <c r="F872" s="38"/>
      <c r="G872" s="38"/>
      <c r="H872" s="38"/>
      <c r="I872" s="38"/>
      <c r="J872" s="38"/>
      <c r="K872" s="38"/>
      <c r="L872" s="38"/>
      <c r="M872" s="38"/>
      <c r="N872" s="38"/>
      <c r="O872" s="38"/>
    </row>
    <row r="873" spans="1:15" ht="15" hidden="1" customHeight="1" x14ac:dyDescent="0.25">
      <c r="A873" s="160"/>
      <c r="B873" s="160"/>
      <c r="C873" s="38"/>
      <c r="D873" s="38"/>
      <c r="E873" s="38"/>
      <c r="F873" s="38"/>
      <c r="G873" s="38"/>
      <c r="H873" s="38"/>
      <c r="I873" s="38"/>
      <c r="J873" s="38"/>
      <c r="K873" s="38"/>
      <c r="L873" s="38"/>
      <c r="M873" s="38"/>
      <c r="N873" s="38"/>
      <c r="O873" s="38"/>
    </row>
    <row r="874" spans="1:15" ht="15" hidden="1" customHeight="1" x14ac:dyDescent="0.25">
      <c r="A874" s="160"/>
      <c r="B874" s="160"/>
      <c r="C874" s="38"/>
      <c r="D874" s="38"/>
      <c r="E874" s="38"/>
      <c r="F874" s="38"/>
      <c r="G874" s="38"/>
      <c r="H874" s="38"/>
      <c r="I874" s="38"/>
      <c r="J874" s="38"/>
      <c r="K874" s="38"/>
      <c r="L874" s="38"/>
      <c r="M874" s="38"/>
      <c r="N874" s="38"/>
      <c r="O874" s="38"/>
    </row>
    <row r="875" spans="1:15" ht="15" hidden="1" customHeight="1" x14ac:dyDescent="0.25">
      <c r="A875" s="160"/>
      <c r="B875" s="160"/>
      <c r="C875" s="38"/>
      <c r="D875" s="38"/>
      <c r="E875" s="38"/>
      <c r="F875" s="38"/>
      <c r="G875" s="38"/>
      <c r="H875" s="38"/>
      <c r="I875" s="38"/>
      <c r="J875" s="38"/>
      <c r="K875" s="38"/>
      <c r="L875" s="38"/>
      <c r="M875" s="38"/>
      <c r="N875" s="38"/>
      <c r="O875" s="38"/>
    </row>
    <row r="876" spans="1:15" ht="15" hidden="1" customHeight="1" x14ac:dyDescent="0.25">
      <c r="A876" s="160"/>
      <c r="B876" s="160"/>
      <c r="C876" s="38"/>
      <c r="D876" s="38"/>
      <c r="E876" s="38"/>
      <c r="F876" s="38"/>
      <c r="G876" s="38"/>
      <c r="H876" s="38"/>
      <c r="I876" s="38"/>
      <c r="J876" s="38"/>
      <c r="K876" s="38"/>
      <c r="L876" s="38"/>
      <c r="M876" s="38"/>
      <c r="N876" s="38"/>
      <c r="O876" s="38"/>
    </row>
    <row r="877" spans="1:15" ht="15" hidden="1" customHeight="1" x14ac:dyDescent="0.25">
      <c r="A877" s="160"/>
      <c r="B877" s="160"/>
      <c r="C877" s="38"/>
      <c r="D877" s="38"/>
      <c r="E877" s="38"/>
      <c r="F877" s="38"/>
      <c r="G877" s="38"/>
      <c r="H877" s="38"/>
      <c r="I877" s="38"/>
      <c r="J877" s="38"/>
      <c r="K877" s="38"/>
      <c r="L877" s="38"/>
      <c r="M877" s="38"/>
      <c r="N877" s="38"/>
      <c r="O877" s="38"/>
    </row>
    <row r="878" spans="1:15" ht="15" hidden="1" customHeight="1" x14ac:dyDescent="0.25">
      <c r="A878" s="160"/>
      <c r="B878" s="160"/>
      <c r="C878" s="38"/>
      <c r="D878" s="38"/>
      <c r="E878" s="38"/>
      <c r="F878" s="38"/>
      <c r="G878" s="38"/>
      <c r="H878" s="38"/>
      <c r="I878" s="38"/>
      <c r="J878" s="38"/>
      <c r="K878" s="38"/>
      <c r="L878" s="38"/>
      <c r="M878" s="38"/>
      <c r="N878" s="38"/>
      <c r="O878" s="38"/>
    </row>
    <row r="879" spans="1:15" ht="15" hidden="1" customHeight="1" x14ac:dyDescent="0.25">
      <c r="A879" s="160"/>
      <c r="B879" s="160"/>
      <c r="C879" s="38"/>
      <c r="D879" s="38"/>
      <c r="E879" s="38"/>
      <c r="F879" s="38"/>
      <c r="G879" s="38"/>
      <c r="H879" s="38"/>
      <c r="I879" s="38"/>
      <c r="J879" s="38"/>
      <c r="K879" s="38"/>
      <c r="L879" s="38"/>
      <c r="M879" s="38"/>
      <c r="N879" s="38"/>
      <c r="O879" s="38"/>
    </row>
    <row r="880" spans="1:15" ht="15" hidden="1" customHeight="1" x14ac:dyDescent="0.25">
      <c r="A880" s="160"/>
      <c r="B880" s="160"/>
      <c r="C880" s="38"/>
      <c r="D880" s="38"/>
      <c r="E880" s="38"/>
      <c r="F880" s="38"/>
      <c r="G880" s="38"/>
      <c r="H880" s="38"/>
      <c r="I880" s="38"/>
      <c r="J880" s="38"/>
      <c r="K880" s="38"/>
      <c r="L880" s="38"/>
      <c r="M880" s="38"/>
      <c r="N880" s="38"/>
      <c r="O880" s="38"/>
    </row>
    <row r="881" spans="1:15" ht="15" hidden="1" customHeight="1" x14ac:dyDescent="0.25">
      <c r="A881" s="160"/>
      <c r="B881" s="160"/>
      <c r="C881" s="38"/>
      <c r="D881" s="38"/>
      <c r="E881" s="38"/>
      <c r="F881" s="38"/>
      <c r="G881" s="38"/>
      <c r="H881" s="38"/>
      <c r="I881" s="38"/>
      <c r="J881" s="38"/>
      <c r="K881" s="38"/>
      <c r="L881" s="38"/>
      <c r="M881" s="38"/>
      <c r="N881" s="38"/>
      <c r="O881" s="38"/>
    </row>
    <row r="882" spans="1:15" ht="15" hidden="1" customHeight="1" x14ac:dyDescent="0.25">
      <c r="A882" s="160"/>
      <c r="B882" s="160"/>
      <c r="C882" s="38"/>
      <c r="D882" s="38"/>
      <c r="E882" s="38"/>
      <c r="F882" s="38"/>
      <c r="G882" s="38"/>
      <c r="H882" s="38"/>
      <c r="I882" s="38"/>
      <c r="J882" s="38"/>
      <c r="K882" s="38"/>
      <c r="L882" s="38"/>
      <c r="M882" s="38"/>
      <c r="N882" s="38"/>
      <c r="O882" s="38"/>
    </row>
    <row r="883" spans="1:15" ht="15" hidden="1" customHeight="1" x14ac:dyDescent="0.25">
      <c r="A883" s="160"/>
      <c r="B883" s="160"/>
      <c r="C883" s="38"/>
      <c r="D883" s="38"/>
      <c r="E883" s="38"/>
      <c r="F883" s="38"/>
      <c r="G883" s="38"/>
      <c r="H883" s="38"/>
      <c r="I883" s="38"/>
      <c r="J883" s="38"/>
      <c r="K883" s="38"/>
      <c r="L883" s="38"/>
      <c r="M883" s="38"/>
      <c r="N883" s="38"/>
      <c r="O883" s="38"/>
    </row>
    <row r="884" spans="1:15" ht="15" hidden="1" customHeight="1" x14ac:dyDescent="0.25">
      <c r="A884" s="160"/>
      <c r="B884" s="160"/>
      <c r="C884" s="38"/>
      <c r="D884" s="38"/>
      <c r="E884" s="38"/>
      <c r="F884" s="38"/>
      <c r="G884" s="38"/>
      <c r="H884" s="38"/>
      <c r="I884" s="38"/>
      <c r="J884" s="38"/>
      <c r="K884" s="38"/>
      <c r="L884" s="38"/>
      <c r="M884" s="38"/>
      <c r="N884" s="38"/>
      <c r="O884" s="38"/>
    </row>
    <row r="885" spans="1:15" ht="15" hidden="1" customHeight="1" x14ac:dyDescent="0.25">
      <c r="A885" s="160"/>
      <c r="B885" s="160"/>
      <c r="C885" s="38"/>
      <c r="D885" s="38"/>
      <c r="E885" s="38"/>
      <c r="F885" s="38"/>
      <c r="G885" s="38"/>
      <c r="H885" s="38"/>
      <c r="I885" s="38"/>
      <c r="J885" s="38"/>
      <c r="K885" s="38"/>
      <c r="L885" s="38"/>
      <c r="M885" s="38"/>
      <c r="N885" s="38"/>
      <c r="O885" s="38"/>
    </row>
    <row r="886" spans="1:15" ht="15" hidden="1" customHeight="1" x14ac:dyDescent="0.25">
      <c r="A886" s="160"/>
      <c r="B886" s="160"/>
      <c r="C886" s="38"/>
      <c r="D886" s="38"/>
      <c r="E886" s="38"/>
      <c r="F886" s="38"/>
      <c r="G886" s="38"/>
      <c r="H886" s="38"/>
      <c r="I886" s="38"/>
      <c r="J886" s="38"/>
      <c r="K886" s="38"/>
      <c r="L886" s="38"/>
      <c r="M886" s="38"/>
      <c r="N886" s="38"/>
      <c r="O886" s="38"/>
    </row>
    <row r="887" spans="1:15" ht="15" hidden="1" customHeight="1" x14ac:dyDescent="0.25">
      <c r="A887" s="160"/>
      <c r="B887" s="160"/>
      <c r="C887" s="38"/>
      <c r="D887" s="38"/>
      <c r="E887" s="38"/>
      <c r="F887" s="38"/>
      <c r="G887" s="38"/>
      <c r="H887" s="38"/>
      <c r="I887" s="38"/>
      <c r="J887" s="38"/>
      <c r="K887" s="38"/>
      <c r="L887" s="38"/>
      <c r="M887" s="38"/>
      <c r="N887" s="38"/>
      <c r="O887" s="38"/>
    </row>
    <row r="888" spans="1:15" hidden="1" x14ac:dyDescent="0.25">
      <c r="A888" s="160"/>
      <c r="B888" s="160"/>
      <c r="C888" s="38"/>
      <c r="D888" s="38"/>
      <c r="E888" s="38"/>
      <c r="F888" s="38"/>
      <c r="G888" s="38"/>
      <c r="H888" s="38"/>
      <c r="I888" s="38"/>
      <c r="J888" s="38"/>
      <c r="K888" s="38"/>
      <c r="L888" s="38"/>
      <c r="M888" s="38"/>
      <c r="N888" s="38"/>
      <c r="O888" s="38"/>
    </row>
  </sheetData>
  <mergeCells count="158">
    <mergeCell ref="B4:E4"/>
    <mergeCell ref="I4:M4"/>
    <mergeCell ref="E52:F53"/>
    <mergeCell ref="G52:H53"/>
    <mergeCell ref="I52:L53"/>
    <mergeCell ref="M52:M53"/>
    <mergeCell ref="G42:H43"/>
    <mergeCell ref="I42:L43"/>
    <mergeCell ref="M42:M43"/>
    <mergeCell ref="E44:F45"/>
    <mergeCell ref="G44:H45"/>
    <mergeCell ref="I44:L45"/>
    <mergeCell ref="M44:M45"/>
    <mergeCell ref="E46:F47"/>
    <mergeCell ref="G46:H47"/>
    <mergeCell ref="I46:L47"/>
    <mergeCell ref="M46:M47"/>
    <mergeCell ref="E48:F49"/>
    <mergeCell ref="G48:H49"/>
    <mergeCell ref="I48:L49"/>
    <mergeCell ref="M48:M49"/>
    <mergeCell ref="E50:F51"/>
    <mergeCell ref="G50:H51"/>
    <mergeCell ref="I50:L51"/>
    <mergeCell ref="M50:M51"/>
    <mergeCell ref="C48:D48"/>
    <mergeCell ref="C49:D49"/>
    <mergeCell ref="C50:D50"/>
    <mergeCell ref="E38:F39"/>
    <mergeCell ref="G38:H39"/>
    <mergeCell ref="I38:L39"/>
    <mergeCell ref="M38:M39"/>
    <mergeCell ref="E40:F41"/>
    <mergeCell ref="G40:H41"/>
    <mergeCell ref="I40:L41"/>
    <mergeCell ref="M40:M41"/>
    <mergeCell ref="C38:D38"/>
    <mergeCell ref="C39:D39"/>
    <mergeCell ref="C40:D40"/>
    <mergeCell ref="C41:D41"/>
    <mergeCell ref="C51:D51"/>
    <mergeCell ref="C44:D44"/>
    <mergeCell ref="C45:D45"/>
    <mergeCell ref="C46:D46"/>
    <mergeCell ref="C47:D47"/>
    <mergeCell ref="C36:D36"/>
    <mergeCell ref="C37:D37"/>
    <mergeCell ref="M32:M33"/>
    <mergeCell ref="E34:F35"/>
    <mergeCell ref="G34:H35"/>
    <mergeCell ref="I34:L35"/>
    <mergeCell ref="M34:M35"/>
    <mergeCell ref="E36:F37"/>
    <mergeCell ref="G36:H37"/>
    <mergeCell ref="I36:L37"/>
    <mergeCell ref="M36:M37"/>
    <mergeCell ref="E32:F33"/>
    <mergeCell ref="G32:H33"/>
    <mergeCell ref="I32:L33"/>
    <mergeCell ref="C22:D22"/>
    <mergeCell ref="C23:D23"/>
    <mergeCell ref="E22:F23"/>
    <mergeCell ref="G22:H23"/>
    <mergeCell ref="I26:L27"/>
    <mergeCell ref="M26:M27"/>
    <mergeCell ref="E28:F29"/>
    <mergeCell ref="C42:D42"/>
    <mergeCell ref="C43:D43"/>
    <mergeCell ref="C29:D29"/>
    <mergeCell ref="C30:D30"/>
    <mergeCell ref="C31:D31"/>
    <mergeCell ref="C32:D32"/>
    <mergeCell ref="C33:D33"/>
    <mergeCell ref="C34:D34"/>
    <mergeCell ref="C35:D35"/>
    <mergeCell ref="E26:F27"/>
    <mergeCell ref="G26:H27"/>
    <mergeCell ref="C24:D24"/>
    <mergeCell ref="C25:D25"/>
    <mergeCell ref="E24:F25"/>
    <mergeCell ref="G24:H25"/>
    <mergeCell ref="I24:L25"/>
    <mergeCell ref="M24:M25"/>
    <mergeCell ref="C26:D26"/>
    <mergeCell ref="C27:D27"/>
    <mergeCell ref="C28:D28"/>
    <mergeCell ref="C56:F56"/>
    <mergeCell ref="G56:H56"/>
    <mergeCell ref="I56:L56"/>
    <mergeCell ref="A59:M59"/>
    <mergeCell ref="A55:H55"/>
    <mergeCell ref="C18:D18"/>
    <mergeCell ref="C19:D19"/>
    <mergeCell ref="E18:F19"/>
    <mergeCell ref="G18:H19"/>
    <mergeCell ref="I18:L19"/>
    <mergeCell ref="M18:M19"/>
    <mergeCell ref="C20:D20"/>
    <mergeCell ref="C21:D21"/>
    <mergeCell ref="E20:F21"/>
    <mergeCell ref="G20:H21"/>
    <mergeCell ref="G28:H29"/>
    <mergeCell ref="I28:L29"/>
    <mergeCell ref="M28:M29"/>
    <mergeCell ref="E30:F31"/>
    <mergeCell ref="G30:H31"/>
    <mergeCell ref="I30:L31"/>
    <mergeCell ref="M30:M31"/>
    <mergeCell ref="C52:D52"/>
    <mergeCell ref="M22:M23"/>
    <mergeCell ref="A1:M1"/>
    <mergeCell ref="F4:H4"/>
    <mergeCell ref="M14:M15"/>
    <mergeCell ref="C7:D7"/>
    <mergeCell ref="E7:F7"/>
    <mergeCell ref="G7:H7"/>
    <mergeCell ref="I7:L7"/>
    <mergeCell ref="C6:D6"/>
    <mergeCell ref="E6:F6"/>
    <mergeCell ref="G6:H6"/>
    <mergeCell ref="I6:L6"/>
    <mergeCell ref="M6:M7"/>
    <mergeCell ref="C8:D8"/>
    <mergeCell ref="C9:D9"/>
    <mergeCell ref="E8:F9"/>
    <mergeCell ref="G8:H9"/>
    <mergeCell ref="M10:M11"/>
    <mergeCell ref="C12:D12"/>
    <mergeCell ref="C13:D13"/>
    <mergeCell ref="E12:F13"/>
    <mergeCell ref="G12:H13"/>
    <mergeCell ref="I12:L13"/>
    <mergeCell ref="M12:M13"/>
    <mergeCell ref="C14:D14"/>
    <mergeCell ref="I8:L9"/>
    <mergeCell ref="M8:M9"/>
    <mergeCell ref="I20:L21"/>
    <mergeCell ref="M20:M21"/>
    <mergeCell ref="I22:L23"/>
    <mergeCell ref="F58:M58"/>
    <mergeCell ref="C16:D16"/>
    <mergeCell ref="C17:D17"/>
    <mergeCell ref="E16:F17"/>
    <mergeCell ref="G16:H17"/>
    <mergeCell ref="I16:L17"/>
    <mergeCell ref="C53:D53"/>
    <mergeCell ref="E42:F43"/>
    <mergeCell ref="C15:D15"/>
    <mergeCell ref="E14:F15"/>
    <mergeCell ref="G14:H15"/>
    <mergeCell ref="I14:L15"/>
    <mergeCell ref="C10:D10"/>
    <mergeCell ref="C11:D11"/>
    <mergeCell ref="E10:F11"/>
    <mergeCell ref="G10:H11"/>
    <mergeCell ref="I10:L11"/>
    <mergeCell ref="M16:M17"/>
    <mergeCell ref="A54:M54"/>
  </mergeCells>
  <conditionalFormatting sqref="A8:C9 E8 G8 I8 M8">
    <cfRule type="expression" dxfId="336" priority="47">
      <formula>$A$9="Holiday"</formula>
    </cfRule>
  </conditionalFormatting>
  <conditionalFormatting sqref="A10:C11 E10 G10 I10 M10">
    <cfRule type="expression" dxfId="335" priority="46">
      <formula>$A$11="Holiday"</formula>
    </cfRule>
  </conditionalFormatting>
  <conditionalFormatting sqref="A12:C13 E12 G12 I12 M12">
    <cfRule type="expression" dxfId="334" priority="45">
      <formula>$A$13="Holiday"</formula>
    </cfRule>
  </conditionalFormatting>
  <conditionalFormatting sqref="A14:C15 E14 G14 I14 M14">
    <cfRule type="expression" dxfId="333" priority="44">
      <formula>$A$15="Holiday"</formula>
    </cfRule>
  </conditionalFormatting>
  <conditionalFormatting sqref="A16:C17 E16 G16 I16 M16">
    <cfRule type="expression" dxfId="332" priority="43">
      <formula>$A$17="Holiday"</formula>
    </cfRule>
  </conditionalFormatting>
  <conditionalFormatting sqref="A18:C19 E18 G18 I18 M18">
    <cfRule type="expression" dxfId="331" priority="42">
      <formula>$A$19="Holiday"</formula>
    </cfRule>
  </conditionalFormatting>
  <conditionalFormatting sqref="A20:C21 E20 G20 I20 M20">
    <cfRule type="expression" dxfId="330" priority="41">
      <formula>$A$21="Holiday"</formula>
    </cfRule>
  </conditionalFormatting>
  <conditionalFormatting sqref="A22:C23 E22 G22 I22 M22">
    <cfRule type="expression" dxfId="329" priority="40">
      <formula>$A$23="Holiday"</formula>
    </cfRule>
  </conditionalFormatting>
  <conditionalFormatting sqref="A24:C25 E24 G24 I24 M24">
    <cfRule type="expression" dxfId="328" priority="39">
      <formula>$A$25="Holiday"</formula>
    </cfRule>
  </conditionalFormatting>
  <conditionalFormatting sqref="A26:C27 E26 G26 I26 M26">
    <cfRule type="expression" dxfId="327" priority="38">
      <formula>$A$27="Holiday"</formula>
    </cfRule>
  </conditionalFormatting>
  <conditionalFormatting sqref="A28:C29 E28 G28 I28 M28">
    <cfRule type="expression" dxfId="326" priority="37">
      <formula>$A$29="Holiday"</formula>
    </cfRule>
  </conditionalFormatting>
  <conditionalFormatting sqref="A30:C31 E30 G30 I30 M30">
    <cfRule type="expression" dxfId="325" priority="36">
      <formula>$A$31="Holiday"</formula>
    </cfRule>
  </conditionalFormatting>
  <conditionalFormatting sqref="A32:C33 E32 G32 I32 M32">
    <cfRule type="expression" dxfId="324" priority="35">
      <formula>$A$33="Holiday"</formula>
    </cfRule>
  </conditionalFormatting>
  <conditionalFormatting sqref="A34:C35 E34 G34 I34 M34">
    <cfRule type="expression" dxfId="323" priority="34">
      <formula>$A$35="Holiday"</formula>
    </cfRule>
  </conditionalFormatting>
  <conditionalFormatting sqref="A36:C37 E36 G36 I36 M36">
    <cfRule type="expression" dxfId="322" priority="33">
      <formula>$A$37="Holiday"</formula>
    </cfRule>
  </conditionalFormatting>
  <conditionalFormatting sqref="A38:C39 E38 G38 I38 M38">
    <cfRule type="expression" dxfId="321" priority="32">
      <formula>$A$39="Holiday"</formula>
    </cfRule>
  </conditionalFormatting>
  <conditionalFormatting sqref="A40:C41 E40 G40 I40 M40">
    <cfRule type="expression" dxfId="320" priority="31">
      <formula>$A$41="Holiday"</formula>
    </cfRule>
  </conditionalFormatting>
  <conditionalFormatting sqref="A42:C43 E42 G42 I42 M42">
    <cfRule type="expression" dxfId="319" priority="30">
      <formula>$A$43="Holiday"</formula>
    </cfRule>
  </conditionalFormatting>
  <conditionalFormatting sqref="A44:C45 E44 G44 I44 M44">
    <cfRule type="expression" dxfId="318" priority="29">
      <formula>$A$45="Holiday"</formula>
    </cfRule>
  </conditionalFormatting>
  <conditionalFormatting sqref="A46:C47 E46 G46 I46 M46">
    <cfRule type="expression" dxfId="317" priority="28">
      <formula>$A$47="Holiday"</formula>
    </cfRule>
  </conditionalFormatting>
  <conditionalFormatting sqref="A48:C49 E48 G48 I48 M48">
    <cfRule type="expression" dxfId="316" priority="27">
      <formula>$A$49="Holiday"</formula>
    </cfRule>
  </conditionalFormatting>
  <conditionalFormatting sqref="A50:C51 E50 G50 I50 M50">
    <cfRule type="expression" dxfId="315" priority="26">
      <formula>$A$51="Holiday"</formula>
    </cfRule>
  </conditionalFormatting>
  <conditionalFormatting sqref="A52:C53 E52 G52 I52 M52">
    <cfRule type="expression" dxfId="314" priority="25">
      <formula>$A$53="Holiday"</formula>
    </cfRule>
  </conditionalFormatting>
  <conditionalFormatting sqref="A59">
    <cfRule type="expression" dxfId="313" priority="1">
      <formula>$A$11="Holiday"</formula>
    </cfRule>
  </conditionalFormatting>
  <printOptions horizontalCentered="1"/>
  <pageMargins left="0" right="0" top="0.6" bottom="0.2" header="0.1" footer="0"/>
  <pageSetup orientation="portrait" r:id="rId1"/>
  <headerFooter>
    <oddHeader>&amp;C&amp;"Arial,Bold"&amp;14MONTHLY GROUP MILEAGE LOG
&amp;"Arial,Regular"&amp;11County Vehicle Program / HR - CSD&amp;R&amp;G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839C6-2698-4087-9158-2746E1030055}">
  <sheetPr>
    <tabColor theme="6"/>
  </sheetPr>
  <dimension ref="A1:O888"/>
  <sheetViews>
    <sheetView zoomScale="120" zoomScaleNormal="120" workbookViewId="0">
      <selection activeCell="F58" sqref="F58:M58"/>
    </sheetView>
  </sheetViews>
  <sheetFormatPr defaultColWidth="0" defaultRowHeight="15" customHeight="1" zeroHeight="1" x14ac:dyDescent="0.25"/>
  <cols>
    <col min="1" max="1" width="12.7109375" style="11" customWidth="1"/>
    <col min="2" max="2" width="11.5703125" style="11" customWidth="1"/>
    <col min="3" max="3" width="7" style="10" customWidth="1"/>
    <col min="4" max="4" width="8.140625" style="10" customWidth="1"/>
    <col min="5" max="5" width="6" style="10" bestFit="1" customWidth="1"/>
    <col min="6" max="6" width="7.42578125" style="10" customWidth="1"/>
    <col min="7" max="7" width="4.42578125" style="10" customWidth="1"/>
    <col min="8" max="8" width="6.28515625" style="10" customWidth="1"/>
    <col min="9" max="9" width="10" style="10" customWidth="1"/>
    <col min="10" max="10" width="2.85546875" style="10" customWidth="1"/>
    <col min="11" max="11" width="11.85546875" style="10" customWidth="1"/>
    <col min="12" max="12" width="5.42578125" style="10" customWidth="1"/>
    <col min="13" max="13" width="10" style="10" customWidth="1"/>
    <col min="14" max="14" width="0.28515625" style="10" customWidth="1"/>
    <col min="15" max="15" width="0" style="10" hidden="1" customWidth="1"/>
    <col min="16" max="16384" width="9.140625" style="10" hidden="1"/>
  </cols>
  <sheetData>
    <row r="1" spans="1:14" ht="37.5" customHeight="1" x14ac:dyDescent="0.25">
      <c r="A1" s="244" t="s">
        <v>1052</v>
      </c>
      <c r="B1" s="244"/>
      <c r="C1" s="244"/>
      <c r="D1" s="244"/>
      <c r="E1" s="244"/>
      <c r="F1" s="244"/>
      <c r="G1" s="244"/>
      <c r="H1" s="244"/>
      <c r="I1" s="244"/>
      <c r="J1" s="244"/>
      <c r="K1" s="244"/>
      <c r="L1" s="244"/>
      <c r="M1" s="244"/>
    </row>
    <row r="2" spans="1:14" ht="6" customHeight="1" x14ac:dyDescent="0.25">
      <c r="A2" s="156"/>
      <c r="B2" s="156"/>
      <c r="C2" s="156"/>
      <c r="D2" s="156"/>
      <c r="E2" s="156"/>
      <c r="F2" s="156"/>
      <c r="G2" s="156"/>
      <c r="H2" s="156"/>
      <c r="I2" s="156"/>
      <c r="J2" s="156"/>
      <c r="K2" s="156"/>
      <c r="L2" s="156"/>
      <c r="M2" s="156"/>
      <c r="N2" s="74"/>
    </row>
    <row r="3" spans="1:14" ht="14.25" customHeight="1" x14ac:dyDescent="0.25">
      <c r="A3" s="175" t="s">
        <v>1030</v>
      </c>
      <c r="B3" s="156" t="str">
        <f>IF('JANUARY - MILEAGE LOG'!$B$3="","",'JANUARY - MILEAGE LOG'!$B$3)</f>
        <v/>
      </c>
      <c r="C3" s="175" t="s">
        <v>997</v>
      </c>
      <c r="D3" s="156" t="str">
        <f>IF('JANUARY - MILEAGE LOG'!$D$3="","",'JANUARY - MILEAGE LOG'!$D$3)</f>
        <v/>
      </c>
      <c r="E3" s="175" t="s">
        <v>1031</v>
      </c>
      <c r="F3" s="156" t="str">
        <f>IF('JANUARY - MILEAGE LOG'!$F$3="","",'JANUARY - MILEAGE LOG'!$F$3)</f>
        <v/>
      </c>
      <c r="G3" s="178"/>
      <c r="H3" s="179" t="str">
        <f>IF('JANUARY - MILEAGE LOG'!$H$3="","",'JANUARY - MILEAGE LOG'!$H$3)</f>
        <v xml:space="preserve">AUTHORIZED MILEAGE: 00.01 - 00  </v>
      </c>
      <c r="I3" s="179"/>
      <c r="J3" s="179"/>
      <c r="K3" s="179"/>
      <c r="L3" s="180" t="str">
        <f>IF('JANUARY - MILEAGE LOG'!$L$3="","",'JANUARY - MILEAGE LOG'!$L$3)</f>
        <v>(Round Trip Miles Per Day)</v>
      </c>
      <c r="M3" s="179"/>
      <c r="N3" s="172"/>
    </row>
    <row r="4" spans="1:14" ht="14.25" customHeight="1" x14ac:dyDescent="0.25">
      <c r="A4" s="157" t="s">
        <v>1032</v>
      </c>
      <c r="B4" s="264" t="str">
        <f>IF('JANUARY - MILEAGE LOG'!$B$4="","",'JANUARY - MILEAGE LOG'!$B$4)</f>
        <v/>
      </c>
      <c r="C4" s="264" t="str">
        <f>IF('JANUARY - MILEAGE LOG'!C4="","",'JANUARY - MILEAGE LOG'!C4)</f>
        <v/>
      </c>
      <c r="D4" s="264" t="str">
        <f>IF('JANUARY - MILEAGE LOG'!D4="","",'JANUARY - MILEAGE LOG'!D4)</f>
        <v/>
      </c>
      <c r="E4" s="264" t="str">
        <f>IF('JANUARY - MILEAGE LOG'!E4="","",'JANUARY - MILEAGE LOG'!E4)</f>
        <v/>
      </c>
      <c r="F4" s="245" t="s">
        <v>1033</v>
      </c>
      <c r="G4" s="245"/>
      <c r="H4" s="245"/>
      <c r="I4" s="264" t="str">
        <f>IF('JANUARY - MILEAGE LOG'!$I$4="","",'JANUARY - MILEAGE LOG'!$I$4)</f>
        <v/>
      </c>
      <c r="J4" s="264" t="str">
        <f>IF('JANUARY - MILEAGE LOG'!J4="","",'JANUARY - MILEAGE LOG'!J4)</f>
        <v/>
      </c>
      <c r="K4" s="264" t="str">
        <f>IF('JANUARY - MILEAGE LOG'!K4="","",'JANUARY - MILEAGE LOG'!K4)</f>
        <v/>
      </c>
      <c r="L4" s="264" t="str">
        <f>IF('JANUARY - MILEAGE LOG'!L4="","",'JANUARY - MILEAGE LOG'!L4)</f>
        <v/>
      </c>
      <c r="M4" s="264" t="str">
        <f>IF('JANUARY - MILEAGE LOG'!M4="","",'JANUARY - MILEAGE LOG'!M4)</f>
        <v/>
      </c>
      <c r="N4" s="74"/>
    </row>
    <row r="5" spans="1:14" ht="8.25" customHeight="1" x14ac:dyDescent="0.25">
      <c r="A5" s="171"/>
      <c r="B5" s="161"/>
      <c r="C5" s="171"/>
      <c r="D5" s="161"/>
      <c r="E5" s="171"/>
      <c r="F5" s="161"/>
      <c r="G5" s="159"/>
      <c r="H5" s="159"/>
      <c r="I5" s="159"/>
      <c r="J5" s="159"/>
      <c r="K5" s="159"/>
      <c r="L5" s="159"/>
      <c r="M5" s="159"/>
      <c r="N5" s="74"/>
    </row>
    <row r="6" spans="1:14" ht="12.75" customHeight="1" x14ac:dyDescent="0.25">
      <c r="A6" s="189" t="s">
        <v>1</v>
      </c>
      <c r="B6" s="190" t="s">
        <v>1020</v>
      </c>
      <c r="C6" s="250" t="s">
        <v>1022</v>
      </c>
      <c r="D6" s="251"/>
      <c r="E6" s="250" t="s">
        <v>1023</v>
      </c>
      <c r="F6" s="250"/>
      <c r="G6" s="250" t="s">
        <v>1025</v>
      </c>
      <c r="H6" s="251"/>
      <c r="I6" s="250" t="s">
        <v>1028</v>
      </c>
      <c r="J6" s="251"/>
      <c r="K6" s="251"/>
      <c r="L6" s="251"/>
      <c r="M6" s="251" t="s">
        <v>1027</v>
      </c>
      <c r="N6" s="74"/>
    </row>
    <row r="7" spans="1:14" ht="11.25" customHeight="1" thickBot="1" x14ac:dyDescent="0.3">
      <c r="A7" s="188">
        <f>'YEAR SELECTION'!E2</f>
        <v>2025</v>
      </c>
      <c r="B7" s="191" t="s">
        <v>1021</v>
      </c>
      <c r="C7" s="248" t="s">
        <v>1021</v>
      </c>
      <c r="D7" s="249"/>
      <c r="E7" s="248" t="s">
        <v>1024</v>
      </c>
      <c r="F7" s="248"/>
      <c r="G7" s="248" t="s">
        <v>1026</v>
      </c>
      <c r="H7" s="249"/>
      <c r="I7" s="248" t="s">
        <v>1029</v>
      </c>
      <c r="J7" s="249"/>
      <c r="K7" s="249"/>
      <c r="L7" s="249"/>
      <c r="M7" s="249"/>
      <c r="N7" s="74"/>
    </row>
    <row r="8" spans="1:14" ht="12" customHeight="1" thickTop="1" x14ac:dyDescent="0.25">
      <c r="A8" s="81">
        <f ca="1">'PROCESS FEB - LOG'!K1</f>
        <v>3</v>
      </c>
      <c r="B8" s="77"/>
      <c r="C8" s="252"/>
      <c r="D8" s="253"/>
      <c r="E8" s="254"/>
      <c r="F8" s="255"/>
      <c r="G8" s="254"/>
      <c r="H8" s="255"/>
      <c r="I8" s="215"/>
      <c r="J8" s="216"/>
      <c r="K8" s="216"/>
      <c r="L8" s="217"/>
      <c r="M8" s="221"/>
      <c r="N8" s="74"/>
    </row>
    <row r="9" spans="1:14" ht="12" customHeight="1" x14ac:dyDescent="0.25">
      <c r="A9" s="77" t="str">
        <f ca="1">'PROCESS FEB - LOG'!L1</f>
        <v>Monday</v>
      </c>
      <c r="B9" s="76"/>
      <c r="C9" s="234"/>
      <c r="D9" s="235"/>
      <c r="E9" s="238"/>
      <c r="F9" s="239"/>
      <c r="G9" s="238"/>
      <c r="H9" s="239"/>
      <c r="I9" s="218"/>
      <c r="J9" s="219"/>
      <c r="K9" s="219"/>
      <c r="L9" s="220"/>
      <c r="M9" s="222"/>
      <c r="N9" s="74"/>
    </row>
    <row r="10" spans="1:14" ht="12" customHeight="1" x14ac:dyDescent="0.25">
      <c r="A10" s="78">
        <f ca="1">'PROCESS FEB - LOG'!K2</f>
        <v>4</v>
      </c>
      <c r="B10" s="79"/>
      <c r="C10" s="256"/>
      <c r="D10" s="257"/>
      <c r="E10" s="240"/>
      <c r="F10" s="241"/>
      <c r="G10" s="240"/>
      <c r="H10" s="241"/>
      <c r="I10" s="227"/>
      <c r="J10" s="228"/>
      <c r="K10" s="228"/>
      <c r="L10" s="229"/>
      <c r="M10" s="246"/>
      <c r="N10" s="74"/>
    </row>
    <row r="11" spans="1:14" ht="12" customHeight="1" x14ac:dyDescent="0.25">
      <c r="A11" s="80" t="str">
        <f ca="1">'PROCESS FEB - LOG'!L2</f>
        <v>Tuesday</v>
      </c>
      <c r="B11" s="79"/>
      <c r="C11" s="256"/>
      <c r="D11" s="257"/>
      <c r="E11" s="242"/>
      <c r="F11" s="243"/>
      <c r="G11" s="242"/>
      <c r="H11" s="243"/>
      <c r="I11" s="230"/>
      <c r="J11" s="231"/>
      <c r="K11" s="231"/>
      <c r="L11" s="232"/>
      <c r="M11" s="247"/>
      <c r="N11" s="74"/>
    </row>
    <row r="12" spans="1:14" ht="12" customHeight="1" x14ac:dyDescent="0.25">
      <c r="A12" s="75">
        <f ca="1">'PROCESS FEB - LOG'!K3</f>
        <v>5</v>
      </c>
      <c r="B12" s="76"/>
      <c r="C12" s="234"/>
      <c r="D12" s="235"/>
      <c r="E12" s="236"/>
      <c r="F12" s="237"/>
      <c r="G12" s="236"/>
      <c r="H12" s="237"/>
      <c r="I12" s="223"/>
      <c r="J12" s="224"/>
      <c r="K12" s="224"/>
      <c r="L12" s="225"/>
      <c r="M12" s="226"/>
      <c r="N12" s="74"/>
    </row>
    <row r="13" spans="1:14" ht="12" customHeight="1" x14ac:dyDescent="0.25">
      <c r="A13" s="77" t="str">
        <f ca="1">'PROCESS FEB - LOG'!L3</f>
        <v>Wednesday</v>
      </c>
      <c r="B13" s="76"/>
      <c r="C13" s="234"/>
      <c r="D13" s="235"/>
      <c r="E13" s="238"/>
      <c r="F13" s="239"/>
      <c r="G13" s="238"/>
      <c r="H13" s="239"/>
      <c r="I13" s="218"/>
      <c r="J13" s="219"/>
      <c r="K13" s="219"/>
      <c r="L13" s="220"/>
      <c r="M13" s="222"/>
      <c r="N13" s="74"/>
    </row>
    <row r="14" spans="1:14" ht="12" customHeight="1" x14ac:dyDescent="0.25">
      <c r="A14" s="78">
        <f ca="1">'PROCESS FEB - LOG'!K4</f>
        <v>6</v>
      </c>
      <c r="B14" s="79"/>
      <c r="C14" s="256"/>
      <c r="D14" s="257"/>
      <c r="E14" s="240"/>
      <c r="F14" s="241"/>
      <c r="G14" s="240"/>
      <c r="H14" s="241"/>
      <c r="I14" s="227"/>
      <c r="J14" s="228"/>
      <c r="K14" s="228"/>
      <c r="L14" s="229"/>
      <c r="M14" s="246"/>
      <c r="N14" s="74"/>
    </row>
    <row r="15" spans="1:14" ht="12" customHeight="1" x14ac:dyDescent="0.25">
      <c r="A15" s="80" t="str">
        <f ca="1">'PROCESS FEB - LOG'!L4</f>
        <v>Thursday</v>
      </c>
      <c r="B15" s="79"/>
      <c r="C15" s="256"/>
      <c r="D15" s="257"/>
      <c r="E15" s="242"/>
      <c r="F15" s="243"/>
      <c r="G15" s="242"/>
      <c r="H15" s="243"/>
      <c r="I15" s="230"/>
      <c r="J15" s="231"/>
      <c r="K15" s="231"/>
      <c r="L15" s="232"/>
      <c r="M15" s="247"/>
      <c r="N15" s="74"/>
    </row>
    <row r="16" spans="1:14" ht="12" customHeight="1" x14ac:dyDescent="0.25">
      <c r="A16" s="75">
        <f ca="1">'PROCESS FEB - LOG'!K5</f>
        <v>7</v>
      </c>
      <c r="B16" s="76"/>
      <c r="C16" s="234"/>
      <c r="D16" s="235"/>
      <c r="E16" s="236"/>
      <c r="F16" s="237"/>
      <c r="G16" s="236"/>
      <c r="H16" s="237"/>
      <c r="I16" s="223"/>
      <c r="J16" s="224"/>
      <c r="K16" s="224"/>
      <c r="L16" s="225"/>
      <c r="M16" s="226"/>
      <c r="N16" s="74"/>
    </row>
    <row r="17" spans="1:14" ht="12" customHeight="1" x14ac:dyDescent="0.25">
      <c r="A17" s="77" t="str">
        <f ca="1">'PROCESS FEB - LOG'!L5</f>
        <v>Friday</v>
      </c>
      <c r="B17" s="76"/>
      <c r="C17" s="234"/>
      <c r="D17" s="235"/>
      <c r="E17" s="238"/>
      <c r="F17" s="239"/>
      <c r="G17" s="238"/>
      <c r="H17" s="239"/>
      <c r="I17" s="218"/>
      <c r="J17" s="219"/>
      <c r="K17" s="219"/>
      <c r="L17" s="220"/>
      <c r="M17" s="222"/>
      <c r="N17" s="74"/>
    </row>
    <row r="18" spans="1:14" ht="12" customHeight="1" x14ac:dyDescent="0.25">
      <c r="A18" s="78">
        <f ca="1">'PROCESS FEB - LOG'!K6</f>
        <v>10</v>
      </c>
      <c r="B18" s="79"/>
      <c r="C18" s="256"/>
      <c r="D18" s="257"/>
      <c r="E18" s="240"/>
      <c r="F18" s="241"/>
      <c r="G18" s="240"/>
      <c r="H18" s="241"/>
      <c r="I18" s="227"/>
      <c r="J18" s="228"/>
      <c r="K18" s="228"/>
      <c r="L18" s="229"/>
      <c r="M18" s="246"/>
      <c r="N18" s="74"/>
    </row>
    <row r="19" spans="1:14" ht="12" customHeight="1" x14ac:dyDescent="0.25">
      <c r="A19" s="80" t="str">
        <f ca="1">'PROCESS FEB - LOG'!L6</f>
        <v>Monday</v>
      </c>
      <c r="B19" s="79"/>
      <c r="C19" s="256"/>
      <c r="D19" s="257"/>
      <c r="E19" s="242"/>
      <c r="F19" s="243"/>
      <c r="G19" s="242"/>
      <c r="H19" s="243"/>
      <c r="I19" s="230"/>
      <c r="J19" s="231"/>
      <c r="K19" s="231"/>
      <c r="L19" s="232"/>
      <c r="M19" s="247"/>
      <c r="N19" s="74"/>
    </row>
    <row r="20" spans="1:14" ht="12" customHeight="1" x14ac:dyDescent="0.25">
      <c r="A20" s="75">
        <f ca="1">'PROCESS FEB - LOG'!K7</f>
        <v>11</v>
      </c>
      <c r="B20" s="76"/>
      <c r="C20" s="234"/>
      <c r="D20" s="235"/>
      <c r="E20" s="236"/>
      <c r="F20" s="237"/>
      <c r="G20" s="236"/>
      <c r="H20" s="237"/>
      <c r="I20" s="223"/>
      <c r="J20" s="224"/>
      <c r="K20" s="224"/>
      <c r="L20" s="225"/>
      <c r="M20" s="226"/>
      <c r="N20" s="74"/>
    </row>
    <row r="21" spans="1:14" ht="12" customHeight="1" x14ac:dyDescent="0.25">
      <c r="A21" s="77" t="str">
        <f ca="1">'PROCESS FEB - LOG'!L7</f>
        <v>Tuesday</v>
      </c>
      <c r="B21" s="76"/>
      <c r="C21" s="234"/>
      <c r="D21" s="235"/>
      <c r="E21" s="238"/>
      <c r="F21" s="239"/>
      <c r="G21" s="238"/>
      <c r="H21" s="239"/>
      <c r="I21" s="218"/>
      <c r="J21" s="219"/>
      <c r="K21" s="219"/>
      <c r="L21" s="220"/>
      <c r="M21" s="222"/>
      <c r="N21" s="74"/>
    </row>
    <row r="22" spans="1:14" ht="12" customHeight="1" x14ac:dyDescent="0.25">
      <c r="A22" s="78">
        <f ca="1">'PROCESS FEB - LOG'!K8</f>
        <v>12</v>
      </c>
      <c r="B22" s="79"/>
      <c r="C22" s="256"/>
      <c r="D22" s="257"/>
      <c r="E22" s="240"/>
      <c r="F22" s="241"/>
      <c r="G22" s="240"/>
      <c r="H22" s="241"/>
      <c r="I22" s="227"/>
      <c r="J22" s="228"/>
      <c r="K22" s="228"/>
      <c r="L22" s="229"/>
      <c r="M22" s="246"/>
      <c r="N22" s="74"/>
    </row>
    <row r="23" spans="1:14" ht="12" customHeight="1" x14ac:dyDescent="0.25">
      <c r="A23" s="80" t="str">
        <f ca="1">'PROCESS FEB - LOG'!L8</f>
        <v>Holiday</v>
      </c>
      <c r="B23" s="79"/>
      <c r="C23" s="256"/>
      <c r="D23" s="257"/>
      <c r="E23" s="242"/>
      <c r="F23" s="243"/>
      <c r="G23" s="242"/>
      <c r="H23" s="243"/>
      <c r="I23" s="230"/>
      <c r="J23" s="231"/>
      <c r="K23" s="231"/>
      <c r="L23" s="232"/>
      <c r="M23" s="247"/>
      <c r="N23" s="74"/>
    </row>
    <row r="24" spans="1:14" ht="12" customHeight="1" x14ac:dyDescent="0.25">
      <c r="A24" s="75">
        <f ca="1">'PROCESS FEB - LOG'!K9</f>
        <v>13</v>
      </c>
      <c r="B24" s="76"/>
      <c r="C24" s="234"/>
      <c r="D24" s="235"/>
      <c r="E24" s="236"/>
      <c r="F24" s="237"/>
      <c r="G24" s="236"/>
      <c r="H24" s="237"/>
      <c r="I24" s="223"/>
      <c r="J24" s="224"/>
      <c r="K24" s="224"/>
      <c r="L24" s="225"/>
      <c r="M24" s="226"/>
      <c r="N24" s="74"/>
    </row>
    <row r="25" spans="1:14" ht="12" customHeight="1" x14ac:dyDescent="0.25">
      <c r="A25" s="77" t="str">
        <f ca="1">'PROCESS FEB - LOG'!L9</f>
        <v>Thursday</v>
      </c>
      <c r="B25" s="76"/>
      <c r="C25" s="234"/>
      <c r="D25" s="235"/>
      <c r="E25" s="238"/>
      <c r="F25" s="239"/>
      <c r="G25" s="238"/>
      <c r="H25" s="239"/>
      <c r="I25" s="218"/>
      <c r="J25" s="219"/>
      <c r="K25" s="219"/>
      <c r="L25" s="220"/>
      <c r="M25" s="222"/>
      <c r="N25" s="74"/>
    </row>
    <row r="26" spans="1:14" ht="12" customHeight="1" x14ac:dyDescent="0.25">
      <c r="A26" s="78">
        <f ca="1">'PROCESS FEB - LOG'!K10</f>
        <v>14</v>
      </c>
      <c r="B26" s="79"/>
      <c r="C26" s="256"/>
      <c r="D26" s="257"/>
      <c r="E26" s="240"/>
      <c r="F26" s="241"/>
      <c r="G26" s="240"/>
      <c r="H26" s="241"/>
      <c r="I26" s="227"/>
      <c r="J26" s="228"/>
      <c r="K26" s="228"/>
      <c r="L26" s="229"/>
      <c r="M26" s="246"/>
      <c r="N26" s="74"/>
    </row>
    <row r="27" spans="1:14" ht="12" customHeight="1" x14ac:dyDescent="0.25">
      <c r="A27" s="80" t="str">
        <f ca="1">'PROCESS FEB - LOG'!L10</f>
        <v>Friday</v>
      </c>
      <c r="B27" s="79"/>
      <c r="C27" s="256"/>
      <c r="D27" s="257"/>
      <c r="E27" s="242"/>
      <c r="F27" s="243"/>
      <c r="G27" s="242"/>
      <c r="H27" s="243"/>
      <c r="I27" s="230"/>
      <c r="J27" s="231"/>
      <c r="K27" s="231"/>
      <c r="L27" s="232"/>
      <c r="M27" s="247"/>
      <c r="N27" s="74"/>
    </row>
    <row r="28" spans="1:14" ht="12" customHeight="1" x14ac:dyDescent="0.25">
      <c r="A28" s="75">
        <f ca="1">'PROCESS FEB - LOG'!K11</f>
        <v>17</v>
      </c>
      <c r="B28" s="76"/>
      <c r="C28" s="234"/>
      <c r="D28" s="235"/>
      <c r="E28" s="236"/>
      <c r="F28" s="237"/>
      <c r="G28" s="236"/>
      <c r="H28" s="237"/>
      <c r="I28" s="223"/>
      <c r="J28" s="224"/>
      <c r="K28" s="224"/>
      <c r="L28" s="225"/>
      <c r="M28" s="226"/>
      <c r="N28" s="74"/>
    </row>
    <row r="29" spans="1:14" ht="12" customHeight="1" x14ac:dyDescent="0.25">
      <c r="A29" s="77" t="str">
        <f ca="1">'PROCESS FEB - LOG'!L11</f>
        <v>Holiday</v>
      </c>
      <c r="B29" s="76"/>
      <c r="C29" s="234"/>
      <c r="D29" s="235"/>
      <c r="E29" s="238"/>
      <c r="F29" s="239"/>
      <c r="G29" s="238"/>
      <c r="H29" s="239"/>
      <c r="I29" s="218"/>
      <c r="J29" s="219"/>
      <c r="K29" s="219"/>
      <c r="L29" s="220"/>
      <c r="M29" s="222"/>
      <c r="N29" s="74"/>
    </row>
    <row r="30" spans="1:14" ht="12" customHeight="1" x14ac:dyDescent="0.25">
      <c r="A30" s="78">
        <f ca="1">'PROCESS FEB - LOG'!K12</f>
        <v>18</v>
      </c>
      <c r="B30" s="79"/>
      <c r="C30" s="256"/>
      <c r="D30" s="257"/>
      <c r="E30" s="240"/>
      <c r="F30" s="241"/>
      <c r="G30" s="240"/>
      <c r="H30" s="241"/>
      <c r="I30" s="227"/>
      <c r="J30" s="228"/>
      <c r="K30" s="228"/>
      <c r="L30" s="229"/>
      <c r="M30" s="246"/>
      <c r="N30" s="74"/>
    </row>
    <row r="31" spans="1:14" ht="12" customHeight="1" x14ac:dyDescent="0.25">
      <c r="A31" s="80" t="str">
        <f ca="1">'PROCESS FEB - LOG'!L12</f>
        <v>Tuesday</v>
      </c>
      <c r="B31" s="79"/>
      <c r="C31" s="256"/>
      <c r="D31" s="257"/>
      <c r="E31" s="242"/>
      <c r="F31" s="243"/>
      <c r="G31" s="242"/>
      <c r="H31" s="243"/>
      <c r="I31" s="230"/>
      <c r="J31" s="231"/>
      <c r="K31" s="231"/>
      <c r="L31" s="232"/>
      <c r="M31" s="247"/>
      <c r="N31" s="74"/>
    </row>
    <row r="32" spans="1:14" ht="12" customHeight="1" x14ac:dyDescent="0.25">
      <c r="A32" s="75">
        <f ca="1">'PROCESS FEB - LOG'!K13</f>
        <v>19</v>
      </c>
      <c r="B32" s="76"/>
      <c r="C32" s="234"/>
      <c r="D32" s="235"/>
      <c r="E32" s="236"/>
      <c r="F32" s="237"/>
      <c r="G32" s="236"/>
      <c r="H32" s="237"/>
      <c r="I32" s="223"/>
      <c r="J32" s="224"/>
      <c r="K32" s="224"/>
      <c r="L32" s="225"/>
      <c r="M32" s="226"/>
      <c r="N32" s="74"/>
    </row>
    <row r="33" spans="1:14" ht="12" customHeight="1" x14ac:dyDescent="0.25">
      <c r="A33" s="77" t="str">
        <f ca="1">'PROCESS FEB - LOG'!L13</f>
        <v>Wednesday</v>
      </c>
      <c r="B33" s="76"/>
      <c r="C33" s="234"/>
      <c r="D33" s="235"/>
      <c r="E33" s="238"/>
      <c r="F33" s="239"/>
      <c r="G33" s="238"/>
      <c r="H33" s="239"/>
      <c r="I33" s="218"/>
      <c r="J33" s="219"/>
      <c r="K33" s="219"/>
      <c r="L33" s="220"/>
      <c r="M33" s="222"/>
      <c r="N33" s="74"/>
    </row>
    <row r="34" spans="1:14" ht="12" customHeight="1" x14ac:dyDescent="0.25">
      <c r="A34" s="78">
        <f ca="1">'PROCESS FEB - LOG'!K14</f>
        <v>20</v>
      </c>
      <c r="B34" s="79"/>
      <c r="C34" s="256"/>
      <c r="D34" s="257"/>
      <c r="E34" s="240"/>
      <c r="F34" s="241"/>
      <c r="G34" s="240"/>
      <c r="H34" s="241"/>
      <c r="I34" s="227"/>
      <c r="J34" s="228"/>
      <c r="K34" s="228"/>
      <c r="L34" s="229"/>
      <c r="M34" s="246"/>
      <c r="N34" s="74"/>
    </row>
    <row r="35" spans="1:14" ht="12" customHeight="1" x14ac:dyDescent="0.25">
      <c r="A35" s="80" t="str">
        <f ca="1">'PROCESS FEB - LOG'!L14</f>
        <v>Thursday</v>
      </c>
      <c r="B35" s="79"/>
      <c r="C35" s="256"/>
      <c r="D35" s="257"/>
      <c r="E35" s="242"/>
      <c r="F35" s="243"/>
      <c r="G35" s="242"/>
      <c r="H35" s="243"/>
      <c r="I35" s="230"/>
      <c r="J35" s="231"/>
      <c r="K35" s="231"/>
      <c r="L35" s="232"/>
      <c r="M35" s="247"/>
      <c r="N35" s="74"/>
    </row>
    <row r="36" spans="1:14" ht="12" customHeight="1" x14ac:dyDescent="0.25">
      <c r="A36" s="75">
        <f ca="1">'PROCESS FEB - LOG'!K15</f>
        <v>21</v>
      </c>
      <c r="B36" s="76"/>
      <c r="C36" s="234"/>
      <c r="D36" s="235"/>
      <c r="E36" s="236"/>
      <c r="F36" s="237"/>
      <c r="G36" s="236"/>
      <c r="H36" s="237"/>
      <c r="I36" s="223"/>
      <c r="J36" s="224"/>
      <c r="K36" s="224"/>
      <c r="L36" s="225"/>
      <c r="M36" s="226"/>
      <c r="N36" s="74"/>
    </row>
    <row r="37" spans="1:14" ht="12" customHeight="1" x14ac:dyDescent="0.25">
      <c r="A37" s="77" t="str">
        <f ca="1">'PROCESS FEB - LOG'!L15</f>
        <v>Friday</v>
      </c>
      <c r="B37" s="76"/>
      <c r="C37" s="234"/>
      <c r="D37" s="235"/>
      <c r="E37" s="238"/>
      <c r="F37" s="239"/>
      <c r="G37" s="238"/>
      <c r="H37" s="239"/>
      <c r="I37" s="218"/>
      <c r="J37" s="219"/>
      <c r="K37" s="219"/>
      <c r="L37" s="220"/>
      <c r="M37" s="222"/>
      <c r="N37" s="74"/>
    </row>
    <row r="38" spans="1:14" ht="12" customHeight="1" x14ac:dyDescent="0.25">
      <c r="A38" s="78">
        <f ca="1">'PROCESS FEB - LOG'!K16</f>
        <v>24</v>
      </c>
      <c r="B38" s="79"/>
      <c r="C38" s="256"/>
      <c r="D38" s="257"/>
      <c r="E38" s="240"/>
      <c r="F38" s="241"/>
      <c r="G38" s="240"/>
      <c r="H38" s="241"/>
      <c r="I38" s="227"/>
      <c r="J38" s="228"/>
      <c r="K38" s="228"/>
      <c r="L38" s="229"/>
      <c r="M38" s="246"/>
      <c r="N38" s="74"/>
    </row>
    <row r="39" spans="1:14" ht="12" customHeight="1" x14ac:dyDescent="0.25">
      <c r="A39" s="80" t="str">
        <f ca="1">'PROCESS FEB - LOG'!L16</f>
        <v>Monday</v>
      </c>
      <c r="B39" s="79"/>
      <c r="C39" s="256"/>
      <c r="D39" s="257"/>
      <c r="E39" s="242"/>
      <c r="F39" s="243"/>
      <c r="G39" s="242"/>
      <c r="H39" s="243"/>
      <c r="I39" s="230"/>
      <c r="J39" s="231"/>
      <c r="K39" s="231"/>
      <c r="L39" s="232"/>
      <c r="M39" s="247"/>
      <c r="N39" s="74"/>
    </row>
    <row r="40" spans="1:14" ht="12" customHeight="1" x14ac:dyDescent="0.25">
      <c r="A40" s="75">
        <f ca="1">'PROCESS FEB - LOG'!K17</f>
        <v>25</v>
      </c>
      <c r="B40" s="76"/>
      <c r="C40" s="234"/>
      <c r="D40" s="235"/>
      <c r="E40" s="236"/>
      <c r="F40" s="237"/>
      <c r="G40" s="236"/>
      <c r="H40" s="237"/>
      <c r="I40" s="223"/>
      <c r="J40" s="224"/>
      <c r="K40" s="224"/>
      <c r="L40" s="225"/>
      <c r="M40" s="226"/>
      <c r="N40" s="74"/>
    </row>
    <row r="41" spans="1:14" ht="12" customHeight="1" x14ac:dyDescent="0.25">
      <c r="A41" s="77" t="str">
        <f ca="1">'PROCESS FEB - LOG'!L17</f>
        <v>Tuesday</v>
      </c>
      <c r="B41" s="76"/>
      <c r="C41" s="234"/>
      <c r="D41" s="235"/>
      <c r="E41" s="238"/>
      <c r="F41" s="239"/>
      <c r="G41" s="238"/>
      <c r="H41" s="239"/>
      <c r="I41" s="218"/>
      <c r="J41" s="219"/>
      <c r="K41" s="219"/>
      <c r="L41" s="220"/>
      <c r="M41" s="222"/>
      <c r="N41" s="74"/>
    </row>
    <row r="42" spans="1:14" ht="12" customHeight="1" x14ac:dyDescent="0.25">
      <c r="A42" s="78">
        <f ca="1">'PROCESS FEB - LOG'!K18</f>
        <v>26</v>
      </c>
      <c r="B42" s="79"/>
      <c r="C42" s="256"/>
      <c r="D42" s="257"/>
      <c r="E42" s="240"/>
      <c r="F42" s="241"/>
      <c r="G42" s="240"/>
      <c r="H42" s="241"/>
      <c r="I42" s="227"/>
      <c r="J42" s="228"/>
      <c r="K42" s="228"/>
      <c r="L42" s="229"/>
      <c r="M42" s="246"/>
      <c r="N42" s="74"/>
    </row>
    <row r="43" spans="1:14" ht="12" customHeight="1" x14ac:dyDescent="0.25">
      <c r="A43" s="80" t="str">
        <f ca="1">'PROCESS FEB - LOG'!L18</f>
        <v>Wednesday</v>
      </c>
      <c r="B43" s="79"/>
      <c r="C43" s="256"/>
      <c r="D43" s="257"/>
      <c r="E43" s="242"/>
      <c r="F43" s="243"/>
      <c r="G43" s="242"/>
      <c r="H43" s="243"/>
      <c r="I43" s="230"/>
      <c r="J43" s="231"/>
      <c r="K43" s="231"/>
      <c r="L43" s="232"/>
      <c r="M43" s="247"/>
      <c r="N43" s="74"/>
    </row>
    <row r="44" spans="1:14" ht="12" customHeight="1" x14ac:dyDescent="0.25">
      <c r="A44" s="75">
        <f ca="1">'PROCESS FEB - LOG'!K19</f>
        <v>27</v>
      </c>
      <c r="B44" s="76"/>
      <c r="C44" s="234"/>
      <c r="D44" s="235"/>
      <c r="E44" s="236"/>
      <c r="F44" s="237"/>
      <c r="G44" s="236"/>
      <c r="H44" s="237"/>
      <c r="I44" s="223"/>
      <c r="J44" s="224"/>
      <c r="K44" s="224"/>
      <c r="L44" s="225"/>
      <c r="M44" s="226"/>
      <c r="N44" s="74"/>
    </row>
    <row r="45" spans="1:14" ht="12" customHeight="1" x14ac:dyDescent="0.25">
      <c r="A45" s="77" t="str">
        <f ca="1">'PROCESS FEB - LOG'!L19</f>
        <v>Thursday</v>
      </c>
      <c r="B45" s="76"/>
      <c r="C45" s="234"/>
      <c r="D45" s="235"/>
      <c r="E45" s="238"/>
      <c r="F45" s="239"/>
      <c r="G45" s="238"/>
      <c r="H45" s="239"/>
      <c r="I45" s="218"/>
      <c r="J45" s="219"/>
      <c r="K45" s="219"/>
      <c r="L45" s="220"/>
      <c r="M45" s="222"/>
      <c r="N45" s="74"/>
    </row>
    <row r="46" spans="1:14" ht="12" customHeight="1" x14ac:dyDescent="0.25">
      <c r="A46" s="78">
        <f ca="1">'PROCESS FEB - LOG'!K20</f>
        <v>28</v>
      </c>
      <c r="B46" s="79"/>
      <c r="C46" s="256"/>
      <c r="D46" s="257"/>
      <c r="E46" s="240"/>
      <c r="F46" s="241"/>
      <c r="G46" s="240"/>
      <c r="H46" s="241"/>
      <c r="I46" s="227"/>
      <c r="J46" s="228"/>
      <c r="K46" s="228"/>
      <c r="L46" s="229"/>
      <c r="M46" s="246"/>
      <c r="N46" s="74"/>
    </row>
    <row r="47" spans="1:14" ht="12" customHeight="1" x14ac:dyDescent="0.25">
      <c r="A47" s="80" t="str">
        <f ca="1">'PROCESS FEB - LOG'!L20</f>
        <v>Friday</v>
      </c>
      <c r="B47" s="79"/>
      <c r="C47" s="256"/>
      <c r="D47" s="257"/>
      <c r="E47" s="242"/>
      <c r="F47" s="243"/>
      <c r="G47" s="242"/>
      <c r="H47" s="243"/>
      <c r="I47" s="230"/>
      <c r="J47" s="231"/>
      <c r="K47" s="231"/>
      <c r="L47" s="232"/>
      <c r="M47" s="247"/>
      <c r="N47" s="74"/>
    </row>
    <row r="48" spans="1:14" ht="12" customHeight="1" x14ac:dyDescent="0.25">
      <c r="A48" s="75" t="str">
        <f ca="1">IF('PROCESS FEB - LOG'!K21="NO","",'PROCESS FEB - LOG'!K21)</f>
        <v/>
      </c>
      <c r="B48" s="76"/>
      <c r="C48" s="234"/>
      <c r="D48" s="235"/>
      <c r="E48" s="236"/>
      <c r="F48" s="237"/>
      <c r="G48" s="236"/>
      <c r="H48" s="237"/>
      <c r="I48" s="223"/>
      <c r="J48" s="224"/>
      <c r="K48" s="224"/>
      <c r="L48" s="225"/>
      <c r="M48" s="226"/>
      <c r="N48" s="74"/>
    </row>
    <row r="49" spans="1:15" ht="12" customHeight="1" x14ac:dyDescent="0.25">
      <c r="A49" s="77" t="str">
        <f ca="1">IF('PROCESS FEB - LOG'!L21="No","",'PROCESS FEB - LOG'!L21)</f>
        <v/>
      </c>
      <c r="B49" s="76"/>
      <c r="C49" s="234"/>
      <c r="D49" s="235"/>
      <c r="E49" s="238"/>
      <c r="F49" s="239"/>
      <c r="G49" s="238"/>
      <c r="H49" s="239"/>
      <c r="I49" s="218"/>
      <c r="J49" s="219"/>
      <c r="K49" s="219"/>
      <c r="L49" s="220"/>
      <c r="M49" s="222"/>
      <c r="N49" s="74"/>
    </row>
    <row r="50" spans="1:15" ht="12" customHeight="1" x14ac:dyDescent="0.25">
      <c r="A50" s="78" t="str">
        <f ca="1">'PROCESS FEB - LOG'!K22</f>
        <v/>
      </c>
      <c r="B50" s="79"/>
      <c r="C50" s="256"/>
      <c r="D50" s="257"/>
      <c r="E50" s="240"/>
      <c r="F50" s="241"/>
      <c r="G50" s="240"/>
      <c r="H50" s="241"/>
      <c r="I50" s="227"/>
      <c r="J50" s="228"/>
      <c r="K50" s="228"/>
      <c r="L50" s="229"/>
      <c r="M50" s="246"/>
      <c r="N50" s="74"/>
    </row>
    <row r="51" spans="1:15" ht="12" customHeight="1" x14ac:dyDescent="0.25">
      <c r="A51" s="80" t="str">
        <f ca="1">'PROCESS FEB - LOG'!L22</f>
        <v/>
      </c>
      <c r="B51" s="79"/>
      <c r="C51" s="256"/>
      <c r="D51" s="257"/>
      <c r="E51" s="242"/>
      <c r="F51" s="243"/>
      <c r="G51" s="242"/>
      <c r="H51" s="243"/>
      <c r="I51" s="230"/>
      <c r="J51" s="231"/>
      <c r="K51" s="231"/>
      <c r="L51" s="232"/>
      <c r="M51" s="247"/>
      <c r="N51" s="74"/>
    </row>
    <row r="52" spans="1:15" ht="12" customHeight="1" x14ac:dyDescent="0.25">
      <c r="A52" s="75" t="str">
        <f ca="1">'PROCESS FEB - LOG'!K23</f>
        <v/>
      </c>
      <c r="B52" s="76"/>
      <c r="C52" s="234"/>
      <c r="D52" s="235"/>
      <c r="E52" s="236"/>
      <c r="F52" s="237"/>
      <c r="G52" s="236"/>
      <c r="H52" s="237"/>
      <c r="I52" s="223"/>
      <c r="J52" s="224"/>
      <c r="K52" s="224"/>
      <c r="L52" s="225"/>
      <c r="M52" s="226"/>
      <c r="N52" s="74"/>
    </row>
    <row r="53" spans="1:15" ht="12" customHeight="1" x14ac:dyDescent="0.25">
      <c r="A53" s="77" t="str">
        <f ca="1">'PROCESS FEB - LOG'!L23</f>
        <v/>
      </c>
      <c r="B53" s="76"/>
      <c r="C53" s="234"/>
      <c r="D53" s="235"/>
      <c r="E53" s="238"/>
      <c r="F53" s="239"/>
      <c r="G53" s="238"/>
      <c r="H53" s="239"/>
      <c r="I53" s="218"/>
      <c r="J53" s="219"/>
      <c r="K53" s="219"/>
      <c r="L53" s="220"/>
      <c r="M53" s="222"/>
      <c r="N53" s="74"/>
    </row>
    <row r="54" spans="1:15" ht="6.75" customHeight="1" x14ac:dyDescent="0.25">
      <c r="A54" s="258"/>
      <c r="B54" s="258"/>
      <c r="C54" s="258"/>
      <c r="D54" s="258"/>
      <c r="E54" s="258"/>
      <c r="F54" s="258"/>
      <c r="G54" s="258"/>
      <c r="H54" s="258"/>
      <c r="I54" s="258"/>
      <c r="J54" s="258"/>
      <c r="K54" s="258"/>
      <c r="L54" s="258"/>
      <c r="M54" s="258"/>
      <c r="N54" s="74"/>
    </row>
    <row r="55" spans="1:15" ht="15" customHeight="1" x14ac:dyDescent="0.25">
      <c r="A55" s="262" t="s">
        <v>1054</v>
      </c>
      <c r="B55" s="262"/>
      <c r="C55" s="262"/>
      <c r="D55" s="262"/>
      <c r="E55" s="262"/>
      <c r="F55" s="262"/>
      <c r="G55" s="262"/>
      <c r="H55" s="262"/>
      <c r="I55" s="163"/>
      <c r="J55" s="165"/>
      <c r="K55" s="165"/>
      <c r="L55" s="164"/>
      <c r="M55" s="166"/>
      <c r="N55" s="37"/>
      <c r="O55" s="38"/>
    </row>
    <row r="56" spans="1:15" ht="18" customHeight="1" x14ac:dyDescent="0.25">
      <c r="A56" s="170" t="s">
        <v>1019</v>
      </c>
      <c r="B56" s="168"/>
      <c r="C56" s="259" t="s">
        <v>1034</v>
      </c>
      <c r="D56" s="259"/>
      <c r="E56" s="259"/>
      <c r="F56" s="259"/>
      <c r="G56" s="260"/>
      <c r="H56" s="260"/>
      <c r="I56" s="259" t="s">
        <v>1035</v>
      </c>
      <c r="J56" s="259"/>
      <c r="K56" s="259"/>
      <c r="L56" s="259"/>
      <c r="M56" s="168"/>
      <c r="N56" s="37"/>
      <c r="O56" s="38"/>
    </row>
    <row r="57" spans="1:15" ht="9.75" customHeight="1" x14ac:dyDescent="0.25">
      <c r="A57" s="163"/>
      <c r="B57" s="167"/>
      <c r="C57" s="169"/>
      <c r="D57" s="169"/>
      <c r="E57" s="169"/>
      <c r="F57" s="169"/>
      <c r="G57" s="166"/>
      <c r="H57" s="166"/>
      <c r="I57" s="163"/>
      <c r="J57" s="163"/>
      <c r="K57" s="163"/>
      <c r="L57" s="163"/>
      <c r="M57" s="167"/>
      <c r="N57" s="37"/>
      <c r="O57" s="38"/>
    </row>
    <row r="58" spans="1:15" ht="17.25" customHeight="1" x14ac:dyDescent="0.25">
      <c r="A58" s="186" t="s">
        <v>1053</v>
      </c>
      <c r="B58" s="186"/>
      <c r="C58" s="186"/>
      <c r="D58" s="186"/>
      <c r="E58" s="186"/>
      <c r="F58" s="265"/>
      <c r="G58" s="265"/>
      <c r="H58" s="265"/>
      <c r="I58" s="265"/>
      <c r="J58" s="265"/>
      <c r="K58" s="265"/>
      <c r="L58" s="265"/>
      <c r="M58" s="265"/>
      <c r="N58" s="37"/>
      <c r="O58" s="38"/>
    </row>
    <row r="59" spans="1:15" ht="19.5" customHeight="1" x14ac:dyDescent="0.25">
      <c r="A59" s="261"/>
      <c r="B59" s="261"/>
      <c r="C59" s="261"/>
      <c r="D59" s="261"/>
      <c r="E59" s="261"/>
      <c r="F59" s="261"/>
      <c r="G59" s="261"/>
      <c r="H59" s="261"/>
      <c r="I59" s="261"/>
      <c r="J59" s="261"/>
      <c r="K59" s="261"/>
      <c r="L59" s="261"/>
      <c r="M59" s="261"/>
      <c r="N59" s="37"/>
      <c r="O59" s="38"/>
    </row>
    <row r="60" spans="1:15" ht="15" customHeight="1" x14ac:dyDescent="0.25">
      <c r="A60" s="162"/>
      <c r="B60" s="162"/>
      <c r="C60" s="162"/>
      <c r="D60" s="162"/>
      <c r="E60" s="162"/>
      <c r="F60" s="162"/>
      <c r="G60" s="162"/>
      <c r="H60" s="162"/>
      <c r="I60" s="162"/>
      <c r="J60" s="162"/>
      <c r="K60" s="162"/>
      <c r="L60" s="162"/>
      <c r="M60" s="162"/>
      <c r="N60" s="38"/>
      <c r="O60" s="38"/>
    </row>
    <row r="61" spans="1:15" ht="15" hidden="1" customHeight="1" x14ac:dyDescent="0.25">
      <c r="A61" s="162"/>
      <c r="B61" s="162"/>
      <c r="C61" s="162"/>
      <c r="D61" s="162"/>
      <c r="E61" s="162"/>
      <c r="F61" s="162"/>
      <c r="G61" s="162"/>
      <c r="H61" s="162"/>
      <c r="I61" s="162"/>
      <c r="J61" s="162"/>
      <c r="K61" s="162"/>
      <c r="L61" s="162"/>
      <c r="M61" s="162"/>
      <c r="N61" s="38"/>
      <c r="O61" s="38"/>
    </row>
    <row r="62" spans="1:15" ht="15" hidden="1" customHeight="1" x14ac:dyDescent="0.25">
      <c r="A62" s="162"/>
      <c r="B62" s="162"/>
      <c r="C62" s="162"/>
      <c r="D62" s="162"/>
      <c r="E62" s="162"/>
      <c r="F62" s="162"/>
      <c r="G62" s="162"/>
      <c r="H62" s="162"/>
      <c r="I62" s="162"/>
      <c r="J62" s="162"/>
      <c r="K62" s="162"/>
      <c r="L62" s="162"/>
      <c r="M62" s="162"/>
      <c r="N62" s="38"/>
      <c r="O62" s="38"/>
    </row>
    <row r="63" spans="1:15" ht="15" hidden="1" customHeight="1" x14ac:dyDescent="0.25">
      <c r="A63" s="162"/>
      <c r="B63" s="162"/>
      <c r="C63" s="162"/>
      <c r="D63" s="162"/>
      <c r="E63" s="162"/>
      <c r="F63" s="162"/>
      <c r="G63" s="162"/>
      <c r="H63" s="162"/>
      <c r="I63" s="162"/>
      <c r="J63" s="162"/>
      <c r="K63" s="162"/>
      <c r="L63" s="162"/>
      <c r="M63" s="162"/>
      <c r="N63" s="38"/>
      <c r="O63" s="38"/>
    </row>
    <row r="64" spans="1:15" ht="15" hidden="1" customHeight="1" x14ac:dyDescent="0.25">
      <c r="A64" s="162"/>
      <c r="B64" s="162"/>
      <c r="C64" s="162"/>
      <c r="D64" s="162"/>
      <c r="E64" s="162"/>
      <c r="F64" s="162"/>
      <c r="G64" s="162"/>
      <c r="H64" s="162"/>
      <c r="I64" s="162"/>
      <c r="J64" s="162"/>
      <c r="K64" s="162"/>
      <c r="L64" s="162"/>
      <c r="M64" s="162"/>
      <c r="N64" s="38"/>
      <c r="O64" s="38"/>
    </row>
    <row r="65" spans="1:15" ht="15" hidden="1" customHeight="1" x14ac:dyDescent="0.25">
      <c r="A65" s="162"/>
      <c r="B65" s="162"/>
      <c r="C65" s="162"/>
      <c r="D65" s="162"/>
      <c r="E65" s="162"/>
      <c r="F65" s="162"/>
      <c r="G65" s="162"/>
      <c r="H65" s="162"/>
      <c r="I65" s="162"/>
      <c r="J65" s="162"/>
      <c r="K65" s="162"/>
      <c r="L65" s="162"/>
      <c r="M65" s="162"/>
      <c r="N65" s="38"/>
      <c r="O65" s="38"/>
    </row>
    <row r="66" spans="1:15" ht="15" hidden="1" customHeight="1" x14ac:dyDescent="0.25">
      <c r="A66" s="162"/>
      <c r="B66" s="162"/>
      <c r="C66" s="162"/>
      <c r="D66" s="162"/>
      <c r="E66" s="162"/>
      <c r="F66" s="162"/>
      <c r="G66" s="162"/>
      <c r="H66" s="162"/>
      <c r="I66" s="162"/>
      <c r="J66" s="162"/>
      <c r="K66" s="162"/>
      <c r="L66" s="162"/>
      <c r="M66" s="162"/>
      <c r="N66" s="38"/>
      <c r="O66" s="38"/>
    </row>
    <row r="67" spans="1:15" ht="15" hidden="1" customHeight="1" x14ac:dyDescent="0.25">
      <c r="A67" s="162"/>
      <c r="B67" s="162"/>
      <c r="C67" s="162"/>
      <c r="D67" s="162"/>
      <c r="E67" s="162"/>
      <c r="F67" s="162"/>
      <c r="G67" s="162"/>
      <c r="H67" s="162"/>
      <c r="I67" s="162"/>
      <c r="J67" s="162"/>
      <c r="K67" s="162"/>
      <c r="L67" s="162"/>
      <c r="M67" s="162"/>
      <c r="N67" s="38"/>
      <c r="O67" s="38"/>
    </row>
    <row r="68" spans="1:15" ht="15" hidden="1" customHeight="1" x14ac:dyDescent="0.25">
      <c r="A68" s="162"/>
      <c r="B68" s="162"/>
      <c r="C68" s="162"/>
      <c r="D68" s="162"/>
      <c r="E68" s="162"/>
      <c r="F68" s="162"/>
      <c r="G68" s="162"/>
      <c r="H68" s="162"/>
      <c r="I68" s="162"/>
      <c r="J68" s="162"/>
      <c r="K68" s="162"/>
      <c r="L68" s="162"/>
      <c r="M68" s="162"/>
      <c r="N68" s="38"/>
      <c r="O68" s="38"/>
    </row>
    <row r="69" spans="1:15" ht="15" hidden="1" customHeight="1" x14ac:dyDescent="0.25">
      <c r="A69" s="162"/>
      <c r="B69" s="162"/>
      <c r="C69" s="162"/>
      <c r="D69" s="162"/>
      <c r="E69" s="162"/>
      <c r="F69" s="162"/>
      <c r="G69" s="162"/>
      <c r="H69" s="162"/>
      <c r="I69" s="162"/>
      <c r="J69" s="162"/>
      <c r="K69" s="162"/>
      <c r="L69" s="162"/>
      <c r="M69" s="162"/>
      <c r="N69" s="38"/>
      <c r="O69" s="38"/>
    </row>
    <row r="70" spans="1:15" ht="15" hidden="1" customHeight="1" x14ac:dyDescent="0.25">
      <c r="A70" s="162"/>
      <c r="B70" s="162"/>
      <c r="C70" s="162"/>
      <c r="D70" s="162"/>
      <c r="E70" s="162"/>
      <c r="F70" s="162"/>
      <c r="G70" s="162"/>
      <c r="H70" s="162"/>
      <c r="I70" s="162"/>
      <c r="J70" s="162"/>
      <c r="K70" s="162"/>
      <c r="L70" s="162"/>
      <c r="M70" s="162"/>
      <c r="N70" s="38"/>
      <c r="O70" s="38"/>
    </row>
    <row r="71" spans="1:15" ht="15" hidden="1" customHeight="1" x14ac:dyDescent="0.25">
      <c r="A71" s="162"/>
      <c r="B71" s="162"/>
      <c r="C71" s="162"/>
      <c r="D71" s="162"/>
      <c r="E71" s="162"/>
      <c r="F71" s="162"/>
      <c r="G71" s="162"/>
      <c r="H71" s="162"/>
      <c r="I71" s="162"/>
      <c r="J71" s="162"/>
      <c r="K71" s="162"/>
      <c r="L71" s="162"/>
      <c r="M71" s="162"/>
      <c r="N71" s="38"/>
      <c r="O71" s="38"/>
    </row>
    <row r="72" spans="1:15" ht="15" hidden="1" customHeight="1" x14ac:dyDescent="0.25">
      <c r="A72" s="162"/>
      <c r="B72" s="162"/>
      <c r="C72" s="162"/>
      <c r="D72" s="162"/>
      <c r="E72" s="162"/>
      <c r="F72" s="162"/>
      <c r="G72" s="162"/>
      <c r="H72" s="162"/>
      <c r="I72" s="162"/>
      <c r="J72" s="162"/>
      <c r="K72" s="162"/>
      <c r="L72" s="162"/>
      <c r="M72" s="162"/>
      <c r="N72" s="38"/>
      <c r="O72" s="38"/>
    </row>
    <row r="73" spans="1:15" ht="15" hidden="1" customHeight="1" x14ac:dyDescent="0.25">
      <c r="A73" s="162"/>
      <c r="B73" s="162"/>
      <c r="C73" s="162"/>
      <c r="D73" s="162"/>
      <c r="E73" s="162"/>
      <c r="F73" s="162"/>
      <c r="G73" s="162"/>
      <c r="H73" s="162"/>
      <c r="I73" s="162"/>
      <c r="J73" s="162"/>
      <c r="K73" s="162"/>
      <c r="L73" s="162"/>
      <c r="M73" s="162"/>
      <c r="N73" s="38"/>
      <c r="O73" s="38"/>
    </row>
    <row r="74" spans="1:15" ht="15" hidden="1" customHeight="1" x14ac:dyDescent="0.25">
      <c r="A74" s="162"/>
      <c r="B74" s="162"/>
      <c r="C74" s="162"/>
      <c r="D74" s="162"/>
      <c r="E74" s="162"/>
      <c r="F74" s="162"/>
      <c r="G74" s="162"/>
      <c r="H74" s="162"/>
      <c r="I74" s="162"/>
      <c r="J74" s="162"/>
      <c r="K74" s="162"/>
      <c r="L74" s="162"/>
      <c r="M74" s="162"/>
      <c r="N74" s="38"/>
      <c r="O74" s="38"/>
    </row>
    <row r="75" spans="1:15" ht="15" hidden="1" customHeight="1" x14ac:dyDescent="0.25">
      <c r="A75" s="162"/>
      <c r="B75" s="162"/>
      <c r="C75" s="162"/>
      <c r="D75" s="162"/>
      <c r="E75" s="162"/>
      <c r="F75" s="162"/>
      <c r="G75" s="162"/>
      <c r="H75" s="162"/>
      <c r="I75" s="162"/>
      <c r="J75" s="162"/>
      <c r="K75" s="162"/>
      <c r="L75" s="162"/>
      <c r="M75" s="162"/>
      <c r="N75" s="38"/>
      <c r="O75" s="38"/>
    </row>
    <row r="76" spans="1:15" ht="15" hidden="1" customHeight="1" x14ac:dyDescent="0.25">
      <c r="A76" s="162"/>
      <c r="B76" s="162"/>
      <c r="C76" s="162"/>
      <c r="D76" s="162"/>
      <c r="E76" s="162"/>
      <c r="F76" s="162"/>
      <c r="G76" s="162"/>
      <c r="H76" s="162"/>
      <c r="I76" s="162"/>
      <c r="J76" s="162"/>
      <c r="K76" s="162"/>
      <c r="L76" s="162"/>
      <c r="M76" s="162"/>
      <c r="N76" s="38"/>
      <c r="O76" s="38"/>
    </row>
    <row r="77" spans="1:15" ht="15" hidden="1" customHeight="1" x14ac:dyDescent="0.25">
      <c r="A77" s="162"/>
      <c r="B77" s="162"/>
      <c r="C77" s="162"/>
      <c r="D77" s="162"/>
      <c r="E77" s="162"/>
      <c r="F77" s="162"/>
      <c r="G77" s="162"/>
      <c r="H77" s="162"/>
      <c r="I77" s="162"/>
      <c r="J77" s="162"/>
      <c r="K77" s="162"/>
      <c r="L77" s="162"/>
      <c r="M77" s="162"/>
      <c r="N77" s="38"/>
      <c r="O77" s="38"/>
    </row>
    <row r="78" spans="1:15" ht="15" hidden="1" customHeight="1" x14ac:dyDescent="0.25">
      <c r="A78" s="162"/>
      <c r="B78" s="162"/>
      <c r="C78" s="162"/>
      <c r="D78" s="162"/>
      <c r="E78" s="162"/>
      <c r="F78" s="162"/>
      <c r="G78" s="162"/>
      <c r="H78" s="162"/>
      <c r="I78" s="162"/>
      <c r="J78" s="162"/>
      <c r="K78" s="162"/>
      <c r="L78" s="162"/>
      <c r="M78" s="162"/>
      <c r="N78" s="38"/>
      <c r="O78" s="38"/>
    </row>
    <row r="79" spans="1:15" ht="15" hidden="1" customHeight="1" x14ac:dyDescent="0.25">
      <c r="A79" s="162"/>
      <c r="B79" s="162"/>
      <c r="C79" s="162"/>
      <c r="D79" s="162"/>
      <c r="E79" s="162"/>
      <c r="F79" s="162"/>
      <c r="G79" s="162"/>
      <c r="H79" s="162"/>
      <c r="I79" s="162"/>
      <c r="J79" s="162"/>
      <c r="K79" s="162"/>
      <c r="L79" s="162"/>
      <c r="M79" s="162"/>
      <c r="N79" s="38"/>
      <c r="O79" s="38"/>
    </row>
    <row r="80" spans="1:15" ht="15" hidden="1" customHeight="1" x14ac:dyDescent="0.25">
      <c r="A80" s="162"/>
      <c r="B80" s="162"/>
      <c r="C80" s="162"/>
      <c r="D80" s="162"/>
      <c r="E80" s="162"/>
      <c r="F80" s="162"/>
      <c r="G80" s="162"/>
      <c r="H80" s="162"/>
      <c r="I80" s="162"/>
      <c r="J80" s="162"/>
      <c r="K80" s="162"/>
      <c r="L80" s="162"/>
      <c r="M80" s="162"/>
      <c r="N80" s="38"/>
      <c r="O80" s="38"/>
    </row>
    <row r="81" spans="1:15" ht="15" hidden="1" customHeight="1" x14ac:dyDescent="0.25">
      <c r="A81" s="162"/>
      <c r="B81" s="162"/>
      <c r="C81" s="162"/>
      <c r="D81" s="162"/>
      <c r="E81" s="162"/>
      <c r="F81" s="162"/>
      <c r="G81" s="162"/>
      <c r="H81" s="162"/>
      <c r="I81" s="162"/>
      <c r="J81" s="162"/>
      <c r="K81" s="162"/>
      <c r="L81" s="162"/>
      <c r="M81" s="162"/>
      <c r="N81" s="38"/>
      <c r="O81" s="38"/>
    </row>
    <row r="82" spans="1:15" ht="15" hidden="1" customHeight="1" x14ac:dyDescent="0.25">
      <c r="A82" s="162"/>
      <c r="B82" s="162"/>
      <c r="C82" s="162"/>
      <c r="D82" s="162"/>
      <c r="E82" s="162"/>
      <c r="F82" s="162"/>
      <c r="G82" s="162"/>
      <c r="H82" s="162"/>
      <c r="I82" s="162"/>
      <c r="J82" s="162"/>
      <c r="K82" s="162"/>
      <c r="L82" s="162"/>
      <c r="M82" s="162"/>
      <c r="N82" s="38"/>
      <c r="O82" s="38"/>
    </row>
    <row r="83" spans="1:15" ht="15" hidden="1" customHeight="1" x14ac:dyDescent="0.25">
      <c r="A83" s="162"/>
      <c r="B83" s="162"/>
      <c r="C83" s="162"/>
      <c r="D83" s="162"/>
      <c r="E83" s="162"/>
      <c r="F83" s="162"/>
      <c r="G83" s="162"/>
      <c r="H83" s="162"/>
      <c r="I83" s="162"/>
      <c r="J83" s="162"/>
      <c r="K83" s="162"/>
      <c r="L83" s="162"/>
      <c r="M83" s="162"/>
      <c r="N83" s="38"/>
      <c r="O83" s="38"/>
    </row>
    <row r="84" spans="1:15" ht="15" hidden="1" customHeight="1" x14ac:dyDescent="0.25">
      <c r="A84" s="162"/>
      <c r="B84" s="162"/>
      <c r="C84" s="162"/>
      <c r="D84" s="162"/>
      <c r="E84" s="162"/>
      <c r="F84" s="162"/>
      <c r="G84" s="162"/>
      <c r="H84" s="162"/>
      <c r="I84" s="162"/>
      <c r="J84" s="162"/>
      <c r="K84" s="162"/>
      <c r="L84" s="162"/>
      <c r="M84" s="162"/>
      <c r="N84" s="38"/>
      <c r="O84" s="38"/>
    </row>
    <row r="85" spans="1:15" ht="15" hidden="1" customHeight="1" x14ac:dyDescent="0.25">
      <c r="A85" s="162"/>
      <c r="B85" s="162"/>
      <c r="C85" s="162"/>
      <c r="D85" s="162"/>
      <c r="E85" s="162"/>
      <c r="F85" s="162"/>
      <c r="G85" s="162"/>
      <c r="H85" s="162"/>
      <c r="I85" s="162"/>
      <c r="J85" s="162"/>
      <c r="K85" s="162"/>
      <c r="L85" s="162"/>
      <c r="M85" s="162"/>
      <c r="N85" s="38"/>
      <c r="O85" s="38"/>
    </row>
    <row r="86" spans="1:15" ht="15" hidden="1" customHeight="1" x14ac:dyDescent="0.25">
      <c r="A86" s="162"/>
      <c r="B86" s="162"/>
      <c r="C86" s="162"/>
      <c r="D86" s="162"/>
      <c r="E86" s="162"/>
      <c r="F86" s="162"/>
      <c r="G86" s="162"/>
      <c r="H86" s="162"/>
      <c r="I86" s="162"/>
      <c r="J86" s="162"/>
      <c r="K86" s="162"/>
      <c r="L86" s="162"/>
      <c r="M86" s="162"/>
      <c r="N86" s="38"/>
      <c r="O86" s="38"/>
    </row>
    <row r="87" spans="1:15" ht="15" hidden="1" customHeight="1" x14ac:dyDescent="0.25">
      <c r="A87" s="162"/>
      <c r="B87" s="162"/>
      <c r="C87" s="162"/>
      <c r="D87" s="162"/>
      <c r="E87" s="162"/>
      <c r="F87" s="162"/>
      <c r="G87" s="162"/>
      <c r="H87" s="162"/>
      <c r="I87" s="162"/>
      <c r="J87" s="162"/>
      <c r="K87" s="162"/>
      <c r="L87" s="162"/>
      <c r="M87" s="162"/>
      <c r="N87" s="38"/>
      <c r="O87" s="38"/>
    </row>
    <row r="88" spans="1:15" ht="15" hidden="1" customHeight="1" x14ac:dyDescent="0.25">
      <c r="A88" s="162"/>
      <c r="B88" s="162"/>
      <c r="C88" s="162"/>
      <c r="D88" s="162"/>
      <c r="E88" s="162"/>
      <c r="F88" s="162"/>
      <c r="G88" s="162"/>
      <c r="H88" s="162"/>
      <c r="I88" s="162"/>
      <c r="J88" s="162"/>
      <c r="K88" s="162"/>
      <c r="L88" s="162"/>
      <c r="M88" s="162"/>
      <c r="N88" s="38"/>
      <c r="O88" s="38"/>
    </row>
    <row r="89" spans="1:15" ht="15" hidden="1" customHeight="1" x14ac:dyDescent="0.25">
      <c r="A89" s="162"/>
      <c r="B89" s="162"/>
      <c r="C89" s="162"/>
      <c r="D89" s="162"/>
      <c r="E89" s="162"/>
      <c r="F89" s="162"/>
      <c r="G89" s="162"/>
      <c r="H89" s="162"/>
      <c r="I89" s="162"/>
      <c r="J89" s="162"/>
      <c r="K89" s="162"/>
      <c r="L89" s="162"/>
      <c r="M89" s="162"/>
      <c r="N89" s="38"/>
      <c r="O89" s="38"/>
    </row>
    <row r="90" spans="1:15" ht="15" hidden="1" customHeight="1" x14ac:dyDescent="0.25">
      <c r="A90" s="162"/>
      <c r="B90" s="162"/>
      <c r="C90" s="162"/>
      <c r="D90" s="162"/>
      <c r="E90" s="162"/>
      <c r="F90" s="162"/>
      <c r="G90" s="162"/>
      <c r="H90" s="162"/>
      <c r="I90" s="162"/>
      <c r="J90" s="162"/>
      <c r="K90" s="162"/>
      <c r="L90" s="162"/>
      <c r="M90" s="162"/>
      <c r="N90" s="38"/>
      <c r="O90" s="38"/>
    </row>
    <row r="91" spans="1:15" ht="15" hidden="1" customHeight="1" x14ac:dyDescent="0.25">
      <c r="A91" s="162"/>
      <c r="B91" s="162"/>
      <c r="C91" s="162"/>
      <c r="D91" s="162"/>
      <c r="E91" s="162"/>
      <c r="F91" s="162"/>
      <c r="G91" s="162"/>
      <c r="H91" s="162"/>
      <c r="I91" s="162"/>
      <c r="J91" s="162"/>
      <c r="K91" s="162"/>
      <c r="L91" s="162"/>
      <c r="M91" s="162"/>
      <c r="N91" s="38"/>
      <c r="O91" s="38"/>
    </row>
    <row r="92" spans="1:15" ht="15" hidden="1" customHeight="1" x14ac:dyDescent="0.25">
      <c r="A92" s="162"/>
      <c r="B92" s="162"/>
      <c r="C92" s="162"/>
      <c r="D92" s="162"/>
      <c r="E92" s="162"/>
      <c r="F92" s="162"/>
      <c r="G92" s="162"/>
      <c r="H92" s="162"/>
      <c r="I92" s="162"/>
      <c r="J92" s="162"/>
      <c r="K92" s="162"/>
      <c r="L92" s="162"/>
      <c r="M92" s="162"/>
      <c r="N92" s="38"/>
      <c r="O92" s="38"/>
    </row>
    <row r="93" spans="1:15" ht="15" hidden="1" customHeight="1" x14ac:dyDescent="0.25">
      <c r="A93" s="162"/>
      <c r="B93" s="162"/>
      <c r="C93" s="162"/>
      <c r="D93" s="162"/>
      <c r="E93" s="162"/>
      <c r="F93" s="162"/>
      <c r="G93" s="162"/>
      <c r="H93" s="162"/>
      <c r="I93" s="162"/>
      <c r="J93" s="162"/>
      <c r="K93" s="162"/>
      <c r="L93" s="162"/>
      <c r="M93" s="162"/>
      <c r="N93" s="38"/>
      <c r="O93" s="38"/>
    </row>
    <row r="94" spans="1:15" ht="15" hidden="1" customHeight="1" x14ac:dyDescent="0.25">
      <c r="A94" s="162"/>
      <c r="B94" s="162"/>
      <c r="C94" s="162"/>
      <c r="D94" s="162"/>
      <c r="E94" s="162"/>
      <c r="F94" s="162"/>
      <c r="G94" s="162"/>
      <c r="H94" s="162"/>
      <c r="I94" s="162"/>
      <c r="J94" s="162"/>
      <c r="K94" s="162"/>
      <c r="L94" s="162"/>
      <c r="M94" s="162"/>
      <c r="N94" s="38"/>
      <c r="O94" s="38"/>
    </row>
    <row r="95" spans="1:15" ht="15" hidden="1" customHeight="1" x14ac:dyDescent="0.25">
      <c r="A95" s="162"/>
      <c r="B95" s="162"/>
      <c r="C95" s="162"/>
      <c r="D95" s="162"/>
      <c r="E95" s="162"/>
      <c r="F95" s="162"/>
      <c r="G95" s="162"/>
      <c r="H95" s="162"/>
      <c r="I95" s="162"/>
      <c r="J95" s="162"/>
      <c r="K95" s="162"/>
      <c r="L95" s="162"/>
      <c r="M95" s="162"/>
      <c r="N95" s="38"/>
      <c r="O95" s="38"/>
    </row>
    <row r="96" spans="1:15" ht="15" hidden="1" customHeight="1" x14ac:dyDescent="0.25">
      <c r="A96" s="162"/>
      <c r="B96" s="162"/>
      <c r="C96" s="162"/>
      <c r="D96" s="162"/>
      <c r="E96" s="162"/>
      <c r="F96" s="162"/>
      <c r="G96" s="162"/>
      <c r="H96" s="162"/>
      <c r="I96" s="162"/>
      <c r="J96" s="162"/>
      <c r="K96" s="162"/>
      <c r="L96" s="162"/>
      <c r="M96" s="162"/>
      <c r="N96" s="38"/>
      <c r="O96" s="38"/>
    </row>
    <row r="97" spans="1:15" ht="15" hidden="1" customHeight="1" x14ac:dyDescent="0.25">
      <c r="A97" s="162"/>
      <c r="B97" s="162"/>
      <c r="C97" s="162"/>
      <c r="D97" s="162"/>
      <c r="E97" s="162"/>
      <c r="F97" s="162"/>
      <c r="G97" s="162"/>
      <c r="H97" s="162"/>
      <c r="I97" s="162"/>
      <c r="J97" s="162"/>
      <c r="K97" s="162"/>
      <c r="L97" s="162"/>
      <c r="M97" s="162"/>
      <c r="N97" s="38"/>
      <c r="O97" s="38"/>
    </row>
    <row r="98" spans="1:15" ht="15" hidden="1" customHeight="1" x14ac:dyDescent="0.25">
      <c r="A98" s="162"/>
      <c r="B98" s="162"/>
      <c r="C98" s="162"/>
      <c r="D98" s="162"/>
      <c r="E98" s="162"/>
      <c r="F98" s="162"/>
      <c r="G98" s="162"/>
      <c r="H98" s="162"/>
      <c r="I98" s="162"/>
      <c r="J98" s="162"/>
      <c r="K98" s="162"/>
      <c r="L98" s="162"/>
      <c r="M98" s="162"/>
      <c r="N98" s="38"/>
      <c r="O98" s="38"/>
    </row>
    <row r="99" spans="1:15" ht="15" hidden="1" customHeight="1" x14ac:dyDescent="0.25">
      <c r="A99" s="162"/>
      <c r="B99" s="162"/>
      <c r="C99" s="162"/>
      <c r="D99" s="162"/>
      <c r="E99" s="162"/>
      <c r="F99" s="162"/>
      <c r="G99" s="162"/>
      <c r="H99" s="162"/>
      <c r="I99" s="162"/>
      <c r="J99" s="162"/>
      <c r="K99" s="162"/>
      <c r="L99" s="162"/>
      <c r="M99" s="162"/>
      <c r="N99" s="38"/>
      <c r="O99" s="38"/>
    </row>
    <row r="100" spans="1:15" ht="15" hidden="1" customHeight="1" x14ac:dyDescent="0.25">
      <c r="A100" s="162"/>
      <c r="B100" s="162"/>
      <c r="C100" s="162"/>
      <c r="D100" s="162"/>
      <c r="E100" s="162"/>
      <c r="F100" s="162"/>
      <c r="G100" s="162"/>
      <c r="H100" s="162"/>
      <c r="I100" s="162"/>
      <c r="J100" s="162"/>
      <c r="K100" s="162"/>
      <c r="L100" s="162"/>
      <c r="M100" s="162"/>
      <c r="N100" s="38"/>
      <c r="O100" s="38"/>
    </row>
    <row r="101" spans="1:15" ht="15" hidden="1" customHeight="1" x14ac:dyDescent="0.25">
      <c r="A101" s="162"/>
      <c r="B101" s="162"/>
      <c r="C101" s="162"/>
      <c r="D101" s="162"/>
      <c r="E101" s="162"/>
      <c r="F101" s="162"/>
      <c r="G101" s="162"/>
      <c r="H101" s="162"/>
      <c r="I101" s="162"/>
      <c r="J101" s="162"/>
      <c r="K101" s="162"/>
      <c r="L101" s="162"/>
      <c r="M101" s="162"/>
      <c r="N101" s="38"/>
      <c r="O101" s="38"/>
    </row>
    <row r="102" spans="1:15" ht="15" hidden="1" customHeight="1" x14ac:dyDescent="0.25">
      <c r="A102" s="162"/>
      <c r="B102" s="162"/>
      <c r="C102" s="162"/>
      <c r="D102" s="162"/>
      <c r="E102" s="162"/>
      <c r="F102" s="162"/>
      <c r="G102" s="162"/>
      <c r="H102" s="162"/>
      <c r="I102" s="162"/>
      <c r="J102" s="162"/>
      <c r="K102" s="162"/>
      <c r="L102" s="162"/>
      <c r="M102" s="162"/>
      <c r="N102" s="38"/>
      <c r="O102" s="38"/>
    </row>
    <row r="103" spans="1:15" ht="15" hidden="1" customHeight="1" x14ac:dyDescent="0.25">
      <c r="A103" s="162"/>
      <c r="B103" s="162"/>
      <c r="C103" s="162"/>
      <c r="D103" s="162"/>
      <c r="E103" s="162"/>
      <c r="F103" s="162"/>
      <c r="G103" s="162"/>
      <c r="H103" s="162"/>
      <c r="I103" s="162"/>
      <c r="J103" s="162"/>
      <c r="K103" s="162"/>
      <c r="L103" s="162"/>
      <c r="M103" s="162"/>
      <c r="N103" s="38"/>
      <c r="O103" s="38"/>
    </row>
    <row r="104" spans="1:15" ht="15" hidden="1" customHeight="1" x14ac:dyDescent="0.25">
      <c r="A104" s="162"/>
      <c r="B104" s="162"/>
      <c r="C104" s="162"/>
      <c r="D104" s="162"/>
      <c r="E104" s="162"/>
      <c r="F104" s="162"/>
      <c r="G104" s="162"/>
      <c r="H104" s="162"/>
      <c r="I104" s="162"/>
      <c r="J104" s="162"/>
      <c r="K104" s="162"/>
      <c r="L104" s="162"/>
      <c r="M104" s="162"/>
      <c r="N104" s="38"/>
      <c r="O104" s="38"/>
    </row>
    <row r="105" spans="1:15" ht="15" hidden="1" customHeight="1" x14ac:dyDescent="0.25">
      <c r="A105" s="162"/>
      <c r="B105" s="162"/>
      <c r="C105" s="162"/>
      <c r="D105" s="162"/>
      <c r="E105" s="162"/>
      <c r="F105" s="162"/>
      <c r="G105" s="162"/>
      <c r="H105" s="162"/>
      <c r="I105" s="162"/>
      <c r="J105" s="162"/>
      <c r="K105" s="162"/>
      <c r="L105" s="162"/>
      <c r="M105" s="162"/>
      <c r="N105" s="38"/>
      <c r="O105" s="38"/>
    </row>
    <row r="106" spans="1:15" ht="15" hidden="1" customHeight="1" x14ac:dyDescent="0.25">
      <c r="A106" s="162"/>
      <c r="B106" s="162"/>
      <c r="C106" s="162"/>
      <c r="D106" s="162"/>
      <c r="E106" s="162"/>
      <c r="F106" s="162"/>
      <c r="G106" s="162"/>
      <c r="H106" s="162"/>
      <c r="I106" s="162"/>
      <c r="J106" s="162"/>
      <c r="K106" s="162"/>
      <c r="L106" s="162"/>
      <c r="M106" s="162"/>
      <c r="N106" s="38"/>
      <c r="O106" s="38"/>
    </row>
    <row r="107" spans="1:15" ht="15" hidden="1" customHeight="1" x14ac:dyDescent="0.25">
      <c r="A107" s="162"/>
      <c r="B107" s="162"/>
      <c r="C107" s="162"/>
      <c r="D107" s="162"/>
      <c r="E107" s="162"/>
      <c r="F107" s="162"/>
      <c r="G107" s="162"/>
      <c r="H107" s="162"/>
      <c r="I107" s="162"/>
      <c r="J107" s="162"/>
      <c r="K107" s="162"/>
      <c r="L107" s="162"/>
      <c r="M107" s="162"/>
      <c r="N107" s="38"/>
      <c r="O107" s="38"/>
    </row>
    <row r="108" spans="1:15" ht="15" hidden="1" customHeight="1" x14ac:dyDescent="0.25">
      <c r="A108" s="162"/>
      <c r="B108" s="162"/>
      <c r="C108" s="162"/>
      <c r="D108" s="162"/>
      <c r="E108" s="162"/>
      <c r="F108" s="162"/>
      <c r="G108" s="162"/>
      <c r="H108" s="162"/>
      <c r="I108" s="162"/>
      <c r="J108" s="162"/>
      <c r="K108" s="162"/>
      <c r="L108" s="162"/>
      <c r="M108" s="162"/>
      <c r="N108" s="38"/>
      <c r="O108" s="38"/>
    </row>
    <row r="109" spans="1:15" ht="15" hidden="1" customHeight="1" x14ac:dyDescent="0.25">
      <c r="A109" s="162"/>
      <c r="B109" s="162"/>
      <c r="C109" s="162"/>
      <c r="D109" s="162"/>
      <c r="E109" s="162"/>
      <c r="F109" s="162"/>
      <c r="G109" s="162"/>
      <c r="H109" s="162"/>
      <c r="I109" s="162"/>
      <c r="J109" s="162"/>
      <c r="K109" s="162"/>
      <c r="L109" s="162"/>
      <c r="M109" s="162"/>
      <c r="N109" s="38"/>
      <c r="O109" s="38"/>
    </row>
    <row r="110" spans="1:15" ht="15" hidden="1" customHeight="1" x14ac:dyDescent="0.25">
      <c r="A110" s="162"/>
      <c r="B110" s="162"/>
      <c r="C110" s="162"/>
      <c r="D110" s="162"/>
      <c r="E110" s="162"/>
      <c r="F110" s="162"/>
      <c r="G110" s="162"/>
      <c r="H110" s="162"/>
      <c r="I110" s="162"/>
      <c r="J110" s="162"/>
      <c r="K110" s="162"/>
      <c r="L110" s="162"/>
      <c r="M110" s="162"/>
      <c r="N110" s="38"/>
      <c r="O110" s="38"/>
    </row>
    <row r="111" spans="1:15" ht="15" hidden="1" customHeight="1" x14ac:dyDescent="0.25">
      <c r="A111" s="162"/>
      <c r="B111" s="162"/>
      <c r="C111" s="162"/>
      <c r="D111" s="162"/>
      <c r="E111" s="162"/>
      <c r="F111" s="162"/>
      <c r="G111" s="162"/>
      <c r="H111" s="162"/>
      <c r="I111" s="162"/>
      <c r="J111" s="162"/>
      <c r="K111" s="162"/>
      <c r="L111" s="162"/>
      <c r="M111" s="162"/>
      <c r="N111" s="38"/>
      <c r="O111" s="38"/>
    </row>
    <row r="112" spans="1:15" ht="15" hidden="1" customHeight="1" x14ac:dyDescent="0.25">
      <c r="A112" s="162"/>
      <c r="B112" s="162"/>
      <c r="C112" s="162"/>
      <c r="D112" s="162"/>
      <c r="E112" s="162"/>
      <c r="F112" s="162"/>
      <c r="G112" s="162"/>
      <c r="H112" s="162"/>
      <c r="I112" s="162"/>
      <c r="J112" s="162"/>
      <c r="K112" s="162"/>
      <c r="L112" s="162"/>
      <c r="M112" s="162"/>
      <c r="N112" s="38"/>
      <c r="O112" s="38"/>
    </row>
    <row r="113" spans="1:15" ht="15" hidden="1" customHeight="1" x14ac:dyDescent="0.25">
      <c r="A113" s="162"/>
      <c r="B113" s="162"/>
      <c r="C113" s="162"/>
      <c r="D113" s="162"/>
      <c r="E113" s="162"/>
      <c r="F113" s="162"/>
      <c r="G113" s="162"/>
      <c r="H113" s="162"/>
      <c r="I113" s="162"/>
      <c r="J113" s="162"/>
      <c r="K113" s="162"/>
      <c r="L113" s="162"/>
      <c r="M113" s="162"/>
      <c r="N113" s="38"/>
      <c r="O113" s="38"/>
    </row>
    <row r="114" spans="1:15" ht="15" hidden="1" customHeight="1" x14ac:dyDescent="0.25">
      <c r="A114" s="162"/>
      <c r="B114" s="162"/>
      <c r="C114" s="162"/>
      <c r="D114" s="162"/>
      <c r="E114" s="162"/>
      <c r="F114" s="162"/>
      <c r="G114" s="162"/>
      <c r="H114" s="162"/>
      <c r="I114" s="162"/>
      <c r="J114" s="162"/>
      <c r="K114" s="162"/>
      <c r="L114" s="162"/>
      <c r="M114" s="162"/>
      <c r="N114" s="38"/>
      <c r="O114" s="38"/>
    </row>
    <row r="115" spans="1:15" ht="15" hidden="1" customHeight="1" x14ac:dyDescent="0.25">
      <c r="A115" s="162"/>
      <c r="B115" s="162"/>
      <c r="C115" s="162"/>
      <c r="D115" s="162"/>
      <c r="E115" s="162"/>
      <c r="F115" s="162"/>
      <c r="G115" s="162"/>
      <c r="H115" s="162"/>
      <c r="I115" s="162"/>
      <c r="J115" s="162"/>
      <c r="K115" s="162"/>
      <c r="L115" s="162"/>
      <c r="M115" s="162"/>
      <c r="N115" s="38"/>
      <c r="O115" s="38"/>
    </row>
    <row r="116" spans="1:15" ht="15" hidden="1" customHeight="1" x14ac:dyDescent="0.25">
      <c r="A116" s="162"/>
      <c r="B116" s="162"/>
      <c r="C116" s="162"/>
      <c r="D116" s="162"/>
      <c r="E116" s="162"/>
      <c r="F116" s="162"/>
      <c r="G116" s="162"/>
      <c r="H116" s="162"/>
      <c r="I116" s="162"/>
      <c r="J116" s="162"/>
      <c r="K116" s="162"/>
      <c r="L116" s="162"/>
      <c r="M116" s="162"/>
      <c r="N116" s="38"/>
      <c r="O116" s="38"/>
    </row>
    <row r="117" spans="1:15" ht="15" hidden="1" customHeight="1" x14ac:dyDescent="0.25">
      <c r="A117" s="162"/>
      <c r="B117" s="162"/>
      <c r="C117" s="162"/>
      <c r="D117" s="162"/>
      <c r="E117" s="162"/>
      <c r="F117" s="162"/>
      <c r="G117" s="162"/>
      <c r="H117" s="162"/>
      <c r="I117" s="162"/>
      <c r="J117" s="162"/>
      <c r="K117" s="162"/>
      <c r="L117" s="162"/>
      <c r="M117" s="162"/>
      <c r="N117" s="38"/>
      <c r="O117" s="38"/>
    </row>
    <row r="118" spans="1:15" ht="15" hidden="1" customHeight="1" x14ac:dyDescent="0.25">
      <c r="A118" s="162"/>
      <c r="B118" s="162"/>
      <c r="C118" s="162"/>
      <c r="D118" s="162"/>
      <c r="E118" s="162"/>
      <c r="F118" s="162"/>
      <c r="G118" s="162"/>
      <c r="H118" s="162"/>
      <c r="I118" s="162"/>
      <c r="J118" s="162"/>
      <c r="K118" s="162"/>
      <c r="L118" s="162"/>
      <c r="M118" s="162"/>
      <c r="N118" s="38"/>
      <c r="O118" s="38"/>
    </row>
    <row r="119" spans="1:15" ht="15" hidden="1" customHeight="1" x14ac:dyDescent="0.25">
      <c r="A119" s="162"/>
      <c r="B119" s="162"/>
      <c r="C119" s="162"/>
      <c r="D119" s="162"/>
      <c r="E119" s="162"/>
      <c r="F119" s="162"/>
      <c r="G119" s="162"/>
      <c r="H119" s="162"/>
      <c r="I119" s="162"/>
      <c r="J119" s="162"/>
      <c r="K119" s="162"/>
      <c r="L119" s="162"/>
      <c r="M119" s="162"/>
      <c r="N119" s="38"/>
      <c r="O119" s="38"/>
    </row>
    <row r="120" spans="1:15" ht="15" hidden="1" customHeight="1" x14ac:dyDescent="0.25">
      <c r="A120" s="162"/>
      <c r="B120" s="162"/>
      <c r="C120" s="162"/>
      <c r="D120" s="162"/>
      <c r="E120" s="162"/>
      <c r="F120" s="162"/>
      <c r="G120" s="162"/>
      <c r="H120" s="162"/>
      <c r="I120" s="162"/>
      <c r="J120" s="162"/>
      <c r="K120" s="162"/>
      <c r="L120" s="162"/>
      <c r="M120" s="162"/>
      <c r="N120" s="38"/>
      <c r="O120" s="38"/>
    </row>
    <row r="121" spans="1:15" ht="15" hidden="1" customHeight="1" x14ac:dyDescent="0.25">
      <c r="A121" s="162"/>
      <c r="B121" s="162"/>
      <c r="C121" s="162"/>
      <c r="D121" s="162"/>
      <c r="E121" s="162"/>
      <c r="F121" s="162"/>
      <c r="G121" s="162"/>
      <c r="H121" s="162"/>
      <c r="I121" s="162"/>
      <c r="J121" s="162"/>
      <c r="K121" s="162"/>
      <c r="L121" s="162"/>
      <c r="M121" s="162"/>
      <c r="N121" s="38"/>
      <c r="O121" s="38"/>
    </row>
    <row r="122" spans="1:15" ht="15" hidden="1" customHeight="1" x14ac:dyDescent="0.25">
      <c r="A122" s="162"/>
      <c r="B122" s="162"/>
      <c r="C122" s="162"/>
      <c r="D122" s="162"/>
      <c r="E122" s="162"/>
      <c r="F122" s="162"/>
      <c r="G122" s="162"/>
      <c r="H122" s="162"/>
      <c r="I122" s="162"/>
      <c r="J122" s="162"/>
      <c r="K122" s="162"/>
      <c r="L122" s="162"/>
      <c r="M122" s="162"/>
      <c r="N122" s="38"/>
      <c r="O122" s="38"/>
    </row>
    <row r="123" spans="1:15" ht="15" hidden="1" customHeight="1" x14ac:dyDescent="0.25">
      <c r="A123" s="162"/>
      <c r="B123" s="162"/>
      <c r="C123" s="162"/>
      <c r="D123" s="162"/>
      <c r="E123" s="162"/>
      <c r="F123" s="162"/>
      <c r="G123" s="162"/>
      <c r="H123" s="162"/>
      <c r="I123" s="162"/>
      <c r="J123" s="162"/>
      <c r="K123" s="162"/>
      <c r="L123" s="162"/>
      <c r="M123" s="162"/>
      <c r="N123" s="38"/>
      <c r="O123" s="38"/>
    </row>
    <row r="124" spans="1:15" ht="15" hidden="1" customHeight="1" x14ac:dyDescent="0.25">
      <c r="A124" s="162"/>
      <c r="B124" s="162"/>
      <c r="C124" s="162"/>
      <c r="D124" s="162"/>
      <c r="E124" s="162"/>
      <c r="F124" s="162"/>
      <c r="G124" s="162"/>
      <c r="H124" s="162"/>
      <c r="I124" s="162"/>
      <c r="J124" s="162"/>
      <c r="K124" s="162"/>
      <c r="L124" s="162"/>
      <c r="M124" s="162"/>
      <c r="N124" s="38"/>
      <c r="O124" s="38"/>
    </row>
    <row r="125" spans="1:15" ht="15" hidden="1" customHeight="1" x14ac:dyDescent="0.25">
      <c r="A125" s="162"/>
      <c r="B125" s="162"/>
      <c r="C125" s="162"/>
      <c r="D125" s="162"/>
      <c r="E125" s="162"/>
      <c r="F125" s="162"/>
      <c r="G125" s="162"/>
      <c r="H125" s="162"/>
      <c r="I125" s="162"/>
      <c r="J125" s="162"/>
      <c r="K125" s="162"/>
      <c r="L125" s="162"/>
      <c r="M125" s="162"/>
      <c r="N125" s="38"/>
      <c r="O125" s="38"/>
    </row>
    <row r="126" spans="1:15" ht="15" hidden="1" customHeight="1" x14ac:dyDescent="0.25">
      <c r="A126" s="162"/>
      <c r="B126" s="162"/>
      <c r="C126" s="162"/>
      <c r="D126" s="162"/>
      <c r="E126" s="162"/>
      <c r="F126" s="162"/>
      <c r="G126" s="162"/>
      <c r="H126" s="162"/>
      <c r="I126" s="162"/>
      <c r="J126" s="162"/>
      <c r="K126" s="162"/>
      <c r="L126" s="162"/>
      <c r="M126" s="162"/>
      <c r="N126" s="38"/>
      <c r="O126" s="38"/>
    </row>
    <row r="127" spans="1:15" ht="15" hidden="1" customHeight="1" x14ac:dyDescent="0.25">
      <c r="A127" s="162"/>
      <c r="B127" s="162"/>
      <c r="C127" s="162"/>
      <c r="D127" s="162"/>
      <c r="E127" s="162"/>
      <c r="F127" s="162"/>
      <c r="G127" s="162"/>
      <c r="H127" s="162"/>
      <c r="I127" s="162"/>
      <c r="J127" s="162"/>
      <c r="K127" s="162"/>
      <c r="L127" s="162"/>
      <c r="M127" s="162"/>
      <c r="N127" s="38"/>
      <c r="O127" s="38"/>
    </row>
    <row r="128" spans="1:15" ht="15" hidden="1" customHeight="1" x14ac:dyDescent="0.25">
      <c r="A128" s="162"/>
      <c r="B128" s="162"/>
      <c r="C128" s="162"/>
      <c r="D128" s="162"/>
      <c r="E128" s="162"/>
      <c r="F128" s="162"/>
      <c r="G128" s="162"/>
      <c r="H128" s="162"/>
      <c r="I128" s="162"/>
      <c r="J128" s="162"/>
      <c r="K128" s="162"/>
      <c r="L128" s="162"/>
      <c r="M128" s="162"/>
      <c r="N128" s="38"/>
      <c r="O128" s="38"/>
    </row>
    <row r="129" spans="1:15" ht="15" hidden="1" customHeight="1" x14ac:dyDescent="0.25">
      <c r="A129" s="162"/>
      <c r="B129" s="162"/>
      <c r="C129" s="162"/>
      <c r="D129" s="162"/>
      <c r="E129" s="162"/>
      <c r="F129" s="162"/>
      <c r="G129" s="162"/>
      <c r="H129" s="162"/>
      <c r="I129" s="162"/>
      <c r="J129" s="162"/>
      <c r="K129" s="162"/>
      <c r="L129" s="162"/>
      <c r="M129" s="162"/>
      <c r="N129" s="38"/>
      <c r="O129" s="38"/>
    </row>
    <row r="130" spans="1:15" ht="15" hidden="1" customHeight="1" x14ac:dyDescent="0.25">
      <c r="A130" s="162"/>
      <c r="B130" s="162"/>
      <c r="C130" s="162"/>
      <c r="D130" s="162"/>
      <c r="E130" s="162"/>
      <c r="F130" s="162"/>
      <c r="G130" s="162"/>
      <c r="H130" s="162"/>
      <c r="I130" s="162"/>
      <c r="J130" s="162"/>
      <c r="K130" s="162"/>
      <c r="L130" s="162"/>
      <c r="M130" s="162"/>
      <c r="N130" s="38"/>
      <c r="O130" s="38"/>
    </row>
    <row r="131" spans="1:15" ht="15" hidden="1" customHeight="1" x14ac:dyDescent="0.25">
      <c r="A131" s="162"/>
      <c r="B131" s="162"/>
      <c r="C131" s="162"/>
      <c r="D131" s="162"/>
      <c r="E131" s="162"/>
      <c r="F131" s="162"/>
      <c r="G131" s="162"/>
      <c r="H131" s="162"/>
      <c r="I131" s="162"/>
      <c r="J131" s="162"/>
      <c r="K131" s="162"/>
      <c r="L131" s="162"/>
      <c r="M131" s="162"/>
      <c r="N131" s="38"/>
      <c r="O131" s="38"/>
    </row>
    <row r="132" spans="1:15" ht="15" hidden="1" customHeight="1" x14ac:dyDescent="0.25">
      <c r="A132" s="162"/>
      <c r="B132" s="162"/>
      <c r="C132" s="162"/>
      <c r="D132" s="162"/>
      <c r="E132" s="162"/>
      <c r="F132" s="162"/>
      <c r="G132" s="162"/>
      <c r="H132" s="162"/>
      <c r="I132" s="162"/>
      <c r="J132" s="162"/>
      <c r="K132" s="162"/>
      <c r="L132" s="162"/>
      <c r="M132" s="162"/>
      <c r="N132" s="38"/>
      <c r="O132" s="38"/>
    </row>
    <row r="133" spans="1:15" ht="15" hidden="1" customHeight="1" x14ac:dyDescent="0.25">
      <c r="A133" s="162"/>
      <c r="B133" s="162"/>
      <c r="C133" s="162"/>
      <c r="D133" s="162"/>
      <c r="E133" s="162"/>
      <c r="F133" s="162"/>
      <c r="G133" s="162"/>
      <c r="H133" s="162"/>
      <c r="I133" s="162"/>
      <c r="J133" s="162"/>
      <c r="K133" s="162"/>
      <c r="L133" s="162"/>
      <c r="M133" s="162"/>
      <c r="N133" s="38"/>
      <c r="O133" s="38"/>
    </row>
    <row r="134" spans="1:15" ht="15" hidden="1" customHeight="1" x14ac:dyDescent="0.25">
      <c r="A134" s="162"/>
      <c r="B134" s="162"/>
      <c r="C134" s="162"/>
      <c r="D134" s="162"/>
      <c r="E134" s="162"/>
      <c r="F134" s="162"/>
      <c r="G134" s="162"/>
      <c r="H134" s="162"/>
      <c r="I134" s="162"/>
      <c r="J134" s="162"/>
      <c r="K134" s="162"/>
      <c r="L134" s="162"/>
      <c r="M134" s="162"/>
      <c r="N134" s="38"/>
      <c r="O134" s="38"/>
    </row>
    <row r="135" spans="1:15" ht="15" hidden="1" customHeight="1" x14ac:dyDescent="0.25">
      <c r="A135" s="162"/>
      <c r="B135" s="162"/>
      <c r="C135" s="162"/>
      <c r="D135" s="162"/>
      <c r="E135" s="162"/>
      <c r="F135" s="162"/>
      <c r="G135" s="162"/>
      <c r="H135" s="162"/>
      <c r="I135" s="162"/>
      <c r="J135" s="162"/>
      <c r="K135" s="162"/>
      <c r="L135" s="162"/>
      <c r="M135" s="162"/>
      <c r="N135" s="38"/>
      <c r="O135" s="38"/>
    </row>
    <row r="136" spans="1:15" ht="15" hidden="1" customHeight="1" x14ac:dyDescent="0.25">
      <c r="A136" s="162"/>
      <c r="B136" s="162"/>
      <c r="C136" s="162"/>
      <c r="D136" s="162"/>
      <c r="E136" s="162"/>
      <c r="F136" s="162"/>
      <c r="G136" s="162"/>
      <c r="H136" s="162"/>
      <c r="I136" s="162"/>
      <c r="J136" s="162"/>
      <c r="K136" s="162"/>
      <c r="L136" s="162"/>
      <c r="M136" s="162"/>
      <c r="N136" s="38"/>
      <c r="O136" s="38"/>
    </row>
    <row r="137" spans="1:15" ht="15" hidden="1" customHeight="1" x14ac:dyDescent="0.25">
      <c r="A137" s="162"/>
      <c r="B137" s="162"/>
      <c r="C137" s="162"/>
      <c r="D137" s="162"/>
      <c r="E137" s="162"/>
      <c r="F137" s="162"/>
      <c r="G137" s="162"/>
      <c r="H137" s="162"/>
      <c r="I137" s="162"/>
      <c r="J137" s="162"/>
      <c r="K137" s="162"/>
      <c r="L137" s="162"/>
      <c r="M137" s="162"/>
      <c r="N137" s="38"/>
      <c r="O137" s="38"/>
    </row>
    <row r="138" spans="1:15" ht="15" hidden="1" customHeight="1" x14ac:dyDescent="0.25">
      <c r="A138" s="162"/>
      <c r="B138" s="162"/>
      <c r="C138" s="162"/>
      <c r="D138" s="162"/>
      <c r="E138" s="162"/>
      <c r="F138" s="162"/>
      <c r="G138" s="162"/>
      <c r="H138" s="162"/>
      <c r="I138" s="162"/>
      <c r="J138" s="162"/>
      <c r="K138" s="162"/>
      <c r="L138" s="162"/>
      <c r="M138" s="162"/>
      <c r="N138" s="38"/>
      <c r="O138" s="38"/>
    </row>
    <row r="139" spans="1:15" ht="15" hidden="1" customHeight="1" x14ac:dyDescent="0.25">
      <c r="A139" s="162"/>
      <c r="B139" s="162"/>
      <c r="C139" s="162"/>
      <c r="D139" s="162"/>
      <c r="E139" s="162"/>
      <c r="F139" s="162"/>
      <c r="G139" s="162"/>
      <c r="H139" s="162"/>
      <c r="I139" s="162"/>
      <c r="J139" s="162"/>
      <c r="K139" s="162"/>
      <c r="L139" s="162"/>
      <c r="M139" s="162"/>
      <c r="N139" s="38"/>
      <c r="O139" s="38"/>
    </row>
    <row r="140" spans="1:15" ht="15" hidden="1" customHeight="1" x14ac:dyDescent="0.25">
      <c r="A140" s="162"/>
      <c r="B140" s="162"/>
      <c r="C140" s="162"/>
      <c r="D140" s="162"/>
      <c r="E140" s="162"/>
      <c r="F140" s="162"/>
      <c r="G140" s="162"/>
      <c r="H140" s="162"/>
      <c r="I140" s="162"/>
      <c r="J140" s="162"/>
      <c r="K140" s="162"/>
      <c r="L140" s="162"/>
      <c r="M140" s="162"/>
      <c r="N140" s="38"/>
      <c r="O140" s="38"/>
    </row>
    <row r="141" spans="1:15" ht="15" hidden="1" customHeight="1" x14ac:dyDescent="0.25">
      <c r="A141" s="162"/>
      <c r="B141" s="162"/>
      <c r="C141" s="162"/>
      <c r="D141" s="162"/>
      <c r="E141" s="162"/>
      <c r="F141" s="162"/>
      <c r="G141" s="162"/>
      <c r="H141" s="162"/>
      <c r="I141" s="162"/>
      <c r="J141" s="162"/>
      <c r="K141" s="162"/>
      <c r="L141" s="162"/>
      <c r="M141" s="162"/>
      <c r="N141" s="38"/>
      <c r="O141" s="38"/>
    </row>
    <row r="142" spans="1:15" ht="15" hidden="1" customHeight="1" x14ac:dyDescent="0.25">
      <c r="A142" s="162"/>
      <c r="B142" s="162"/>
      <c r="C142" s="162"/>
      <c r="D142" s="162"/>
      <c r="E142" s="162"/>
      <c r="F142" s="162"/>
      <c r="G142" s="162"/>
      <c r="H142" s="162"/>
      <c r="I142" s="162"/>
      <c r="J142" s="162"/>
      <c r="K142" s="162"/>
      <c r="L142" s="162"/>
      <c r="M142" s="162"/>
      <c r="N142" s="38"/>
      <c r="O142" s="38"/>
    </row>
    <row r="143" spans="1:15" ht="15" hidden="1" customHeight="1" x14ac:dyDescent="0.25">
      <c r="A143" s="162"/>
      <c r="B143" s="162"/>
      <c r="C143" s="162"/>
      <c r="D143" s="162"/>
      <c r="E143" s="162"/>
      <c r="F143" s="162"/>
      <c r="G143" s="162"/>
      <c r="H143" s="162"/>
      <c r="I143" s="162"/>
      <c r="J143" s="162"/>
      <c r="K143" s="162"/>
      <c r="L143" s="162"/>
      <c r="M143" s="162"/>
      <c r="N143" s="38"/>
      <c r="O143" s="38"/>
    </row>
    <row r="144" spans="1:15" ht="15" hidden="1" customHeight="1" x14ac:dyDescent="0.25">
      <c r="A144" s="162"/>
      <c r="B144" s="162"/>
      <c r="C144" s="162"/>
      <c r="D144" s="162"/>
      <c r="E144" s="162"/>
      <c r="F144" s="162"/>
      <c r="G144" s="162"/>
      <c r="H144" s="162"/>
      <c r="I144" s="162"/>
      <c r="J144" s="162"/>
      <c r="K144" s="162"/>
      <c r="L144" s="162"/>
      <c r="M144" s="162"/>
      <c r="N144" s="38"/>
      <c r="O144" s="38"/>
    </row>
    <row r="145" spans="1:15" ht="15" hidden="1" customHeight="1" x14ac:dyDescent="0.25">
      <c r="A145" s="162"/>
      <c r="B145" s="162"/>
      <c r="C145" s="162"/>
      <c r="D145" s="162"/>
      <c r="E145" s="162"/>
      <c r="F145" s="162"/>
      <c r="G145" s="162"/>
      <c r="H145" s="162"/>
      <c r="I145" s="162"/>
      <c r="J145" s="162"/>
      <c r="K145" s="162"/>
      <c r="L145" s="162"/>
      <c r="M145" s="162"/>
      <c r="N145" s="38"/>
      <c r="O145" s="38"/>
    </row>
    <row r="146" spans="1:15" ht="15" hidden="1" customHeight="1" x14ac:dyDescent="0.25">
      <c r="A146" s="162"/>
      <c r="B146" s="162"/>
      <c r="C146" s="162"/>
      <c r="D146" s="162"/>
      <c r="E146" s="162"/>
      <c r="F146" s="162"/>
      <c r="G146" s="162"/>
      <c r="H146" s="162"/>
      <c r="I146" s="162"/>
      <c r="J146" s="162"/>
      <c r="K146" s="162"/>
      <c r="L146" s="162"/>
      <c r="M146" s="162"/>
      <c r="N146" s="38"/>
      <c r="O146" s="38"/>
    </row>
    <row r="147" spans="1:15" ht="15" hidden="1" customHeight="1" x14ac:dyDescent="0.25">
      <c r="A147" s="162"/>
      <c r="B147" s="162"/>
      <c r="C147" s="162"/>
      <c r="D147" s="162"/>
      <c r="E147" s="162"/>
      <c r="F147" s="162"/>
      <c r="G147" s="162"/>
      <c r="H147" s="162"/>
      <c r="I147" s="162"/>
      <c r="J147" s="162"/>
      <c r="K147" s="162"/>
      <c r="L147" s="162"/>
      <c r="M147" s="162"/>
      <c r="N147" s="38"/>
      <c r="O147" s="38"/>
    </row>
    <row r="148" spans="1:15" ht="15" hidden="1" customHeight="1" x14ac:dyDescent="0.25">
      <c r="A148" s="162"/>
      <c r="B148" s="162"/>
      <c r="C148" s="162"/>
      <c r="D148" s="162"/>
      <c r="E148" s="162"/>
      <c r="F148" s="162"/>
      <c r="G148" s="162"/>
      <c r="H148" s="162"/>
      <c r="I148" s="162"/>
      <c r="J148" s="162"/>
      <c r="K148" s="162"/>
      <c r="L148" s="162"/>
      <c r="M148" s="162"/>
      <c r="N148" s="38"/>
      <c r="O148" s="38"/>
    </row>
    <row r="149" spans="1:15" ht="15" hidden="1" customHeight="1" x14ac:dyDescent="0.25">
      <c r="A149" s="162"/>
      <c r="B149" s="162"/>
      <c r="C149" s="162"/>
      <c r="D149" s="162"/>
      <c r="E149" s="162"/>
      <c r="F149" s="162"/>
      <c r="G149" s="162"/>
      <c r="H149" s="162"/>
      <c r="I149" s="162"/>
      <c r="J149" s="162"/>
      <c r="K149" s="162"/>
      <c r="L149" s="162"/>
      <c r="M149" s="162"/>
      <c r="N149" s="38"/>
      <c r="O149" s="38"/>
    </row>
    <row r="150" spans="1:15" ht="15" hidden="1" customHeight="1" x14ac:dyDescent="0.25">
      <c r="A150" s="162"/>
      <c r="B150" s="162"/>
      <c r="C150" s="162"/>
      <c r="D150" s="162"/>
      <c r="E150" s="162"/>
      <c r="F150" s="162"/>
      <c r="G150" s="162"/>
      <c r="H150" s="162"/>
      <c r="I150" s="162"/>
      <c r="J150" s="162"/>
      <c r="K150" s="162"/>
      <c r="L150" s="162"/>
      <c r="M150" s="162"/>
      <c r="N150" s="38"/>
      <c r="O150" s="38"/>
    </row>
    <row r="151" spans="1:15" ht="15" hidden="1" customHeight="1" x14ac:dyDescent="0.25">
      <c r="A151" s="162"/>
      <c r="B151" s="162"/>
      <c r="C151" s="162"/>
      <c r="D151" s="162"/>
      <c r="E151" s="162"/>
      <c r="F151" s="162"/>
      <c r="G151" s="162"/>
      <c r="H151" s="162"/>
      <c r="I151" s="162"/>
      <c r="J151" s="162"/>
      <c r="K151" s="162"/>
      <c r="L151" s="162"/>
      <c r="M151" s="162"/>
      <c r="N151" s="38"/>
      <c r="O151" s="38"/>
    </row>
    <row r="152" spans="1:15" ht="15" hidden="1" customHeight="1" x14ac:dyDescent="0.25">
      <c r="A152" s="162"/>
      <c r="B152" s="162"/>
      <c r="C152" s="162"/>
      <c r="D152" s="162"/>
      <c r="E152" s="162"/>
      <c r="F152" s="162"/>
      <c r="G152" s="162"/>
      <c r="H152" s="162"/>
      <c r="I152" s="162"/>
      <c r="J152" s="162"/>
      <c r="K152" s="162"/>
      <c r="L152" s="162"/>
      <c r="M152" s="162"/>
      <c r="N152" s="38"/>
      <c r="O152" s="38"/>
    </row>
    <row r="153" spans="1:15" ht="15" hidden="1" customHeight="1" x14ac:dyDescent="0.25">
      <c r="A153" s="162"/>
      <c r="B153" s="162"/>
      <c r="C153" s="162"/>
      <c r="D153" s="162"/>
      <c r="E153" s="162"/>
      <c r="F153" s="162"/>
      <c r="G153" s="162"/>
      <c r="H153" s="162"/>
      <c r="I153" s="162"/>
      <c r="J153" s="162"/>
      <c r="K153" s="162"/>
      <c r="L153" s="162"/>
      <c r="M153" s="162"/>
      <c r="N153" s="38"/>
      <c r="O153" s="38"/>
    </row>
    <row r="154" spans="1:15" ht="15" hidden="1" customHeight="1" x14ac:dyDescent="0.25">
      <c r="A154" s="162"/>
      <c r="B154" s="162"/>
      <c r="C154" s="162"/>
      <c r="D154" s="162"/>
      <c r="E154" s="162"/>
      <c r="F154" s="162"/>
      <c r="G154" s="162"/>
      <c r="H154" s="162"/>
      <c r="I154" s="162"/>
      <c r="J154" s="162"/>
      <c r="K154" s="162"/>
      <c r="L154" s="162"/>
      <c r="M154" s="162"/>
      <c r="N154" s="38"/>
      <c r="O154" s="38"/>
    </row>
    <row r="155" spans="1:15" ht="15" hidden="1" customHeight="1" x14ac:dyDescent="0.25">
      <c r="A155" s="162"/>
      <c r="B155" s="162"/>
      <c r="C155" s="162"/>
      <c r="D155" s="162"/>
      <c r="E155" s="162"/>
      <c r="F155" s="162"/>
      <c r="G155" s="162"/>
      <c r="H155" s="162"/>
      <c r="I155" s="162"/>
      <c r="J155" s="162"/>
      <c r="K155" s="162"/>
      <c r="L155" s="162"/>
      <c r="M155" s="162"/>
      <c r="N155" s="38"/>
      <c r="O155" s="38"/>
    </row>
    <row r="156" spans="1:15" ht="15" hidden="1" customHeight="1" x14ac:dyDescent="0.25">
      <c r="A156" s="162"/>
      <c r="B156" s="162"/>
      <c r="C156" s="162"/>
      <c r="D156" s="162"/>
      <c r="E156" s="162"/>
      <c r="F156" s="162"/>
      <c r="G156" s="162"/>
      <c r="H156" s="162"/>
      <c r="I156" s="162"/>
      <c r="J156" s="162"/>
      <c r="K156" s="162"/>
      <c r="L156" s="162"/>
      <c r="M156" s="162"/>
      <c r="N156" s="38"/>
      <c r="O156" s="38"/>
    </row>
    <row r="157" spans="1:15" ht="15" hidden="1" customHeight="1" x14ac:dyDescent="0.25">
      <c r="A157" s="162"/>
      <c r="B157" s="162"/>
      <c r="C157" s="162"/>
      <c r="D157" s="162"/>
      <c r="E157" s="162"/>
      <c r="F157" s="162"/>
      <c r="G157" s="162"/>
      <c r="H157" s="162"/>
      <c r="I157" s="162"/>
      <c r="J157" s="162"/>
      <c r="K157" s="162"/>
      <c r="L157" s="162"/>
      <c r="M157" s="162"/>
      <c r="N157" s="38"/>
      <c r="O157" s="38"/>
    </row>
    <row r="158" spans="1:15" ht="15" hidden="1" customHeight="1" x14ac:dyDescent="0.25">
      <c r="A158" s="162"/>
      <c r="B158" s="162"/>
      <c r="C158" s="162"/>
      <c r="D158" s="162"/>
      <c r="E158" s="162"/>
      <c r="F158" s="162"/>
      <c r="G158" s="162"/>
      <c r="H158" s="162"/>
      <c r="I158" s="162"/>
      <c r="J158" s="162"/>
      <c r="K158" s="162"/>
      <c r="L158" s="162"/>
      <c r="M158" s="162"/>
      <c r="N158" s="38"/>
      <c r="O158" s="38"/>
    </row>
    <row r="159" spans="1:15" ht="15" hidden="1" customHeight="1" x14ac:dyDescent="0.25">
      <c r="A159" s="162"/>
      <c r="B159" s="162"/>
      <c r="C159" s="162"/>
      <c r="D159" s="162"/>
      <c r="E159" s="162"/>
      <c r="F159" s="162"/>
      <c r="G159" s="162"/>
      <c r="H159" s="162"/>
      <c r="I159" s="162"/>
      <c r="J159" s="162"/>
      <c r="K159" s="162"/>
      <c r="L159" s="162"/>
      <c r="M159" s="162"/>
      <c r="N159" s="38"/>
      <c r="O159" s="38"/>
    </row>
    <row r="160" spans="1:15" ht="15" hidden="1" customHeight="1" x14ac:dyDescent="0.25">
      <c r="A160" s="162"/>
      <c r="B160" s="162"/>
      <c r="C160" s="162"/>
      <c r="D160" s="162"/>
      <c r="E160" s="162"/>
      <c r="F160" s="162"/>
      <c r="G160" s="162"/>
      <c r="H160" s="162"/>
      <c r="I160" s="162"/>
      <c r="J160" s="162"/>
      <c r="K160" s="162"/>
      <c r="L160" s="162"/>
      <c r="M160" s="162"/>
      <c r="N160" s="38"/>
      <c r="O160" s="38"/>
    </row>
    <row r="161" spans="1:15" ht="15" hidden="1" customHeight="1" x14ac:dyDescent="0.25">
      <c r="A161" s="162"/>
      <c r="B161" s="162"/>
      <c r="C161" s="162"/>
      <c r="D161" s="162"/>
      <c r="E161" s="162"/>
      <c r="F161" s="162"/>
      <c r="G161" s="162"/>
      <c r="H161" s="162"/>
      <c r="I161" s="162"/>
      <c r="J161" s="162"/>
      <c r="K161" s="162"/>
      <c r="L161" s="162"/>
      <c r="M161" s="162"/>
      <c r="N161" s="38"/>
      <c r="O161" s="38"/>
    </row>
    <row r="162" spans="1:15" ht="15" hidden="1" customHeight="1" x14ac:dyDescent="0.25">
      <c r="A162" s="162"/>
      <c r="B162" s="162"/>
      <c r="C162" s="162"/>
      <c r="D162" s="162"/>
      <c r="E162" s="162"/>
      <c r="F162" s="162"/>
      <c r="G162" s="162"/>
      <c r="H162" s="162"/>
      <c r="I162" s="162"/>
      <c r="J162" s="162"/>
      <c r="K162" s="162"/>
      <c r="L162" s="162"/>
      <c r="M162" s="162"/>
      <c r="N162" s="38"/>
      <c r="O162" s="38"/>
    </row>
    <row r="163" spans="1:15" ht="15" hidden="1" customHeight="1" x14ac:dyDescent="0.25">
      <c r="A163" s="162"/>
      <c r="B163" s="162"/>
      <c r="C163" s="162"/>
      <c r="D163" s="162"/>
      <c r="E163" s="162"/>
      <c r="F163" s="162"/>
      <c r="G163" s="162"/>
      <c r="H163" s="162"/>
      <c r="I163" s="162"/>
      <c r="J163" s="162"/>
      <c r="K163" s="162"/>
      <c r="L163" s="162"/>
      <c r="M163" s="162"/>
      <c r="N163" s="38"/>
      <c r="O163" s="38"/>
    </row>
    <row r="164" spans="1:15" ht="15" hidden="1" customHeight="1" x14ac:dyDescent="0.25">
      <c r="A164" s="162"/>
      <c r="B164" s="162"/>
      <c r="C164" s="162"/>
      <c r="D164" s="162"/>
      <c r="E164" s="162"/>
      <c r="F164" s="162"/>
      <c r="G164" s="162"/>
      <c r="H164" s="162"/>
      <c r="I164" s="162"/>
      <c r="J164" s="162"/>
      <c r="K164" s="162"/>
      <c r="L164" s="162"/>
      <c r="M164" s="162"/>
      <c r="N164" s="38"/>
      <c r="O164" s="38"/>
    </row>
    <row r="165" spans="1:15" ht="15" hidden="1" customHeight="1" x14ac:dyDescent="0.25">
      <c r="A165" s="162"/>
      <c r="B165" s="162"/>
      <c r="C165" s="162"/>
      <c r="D165" s="162"/>
      <c r="E165" s="162"/>
      <c r="F165" s="162"/>
      <c r="G165" s="162"/>
      <c r="H165" s="162"/>
      <c r="I165" s="162"/>
      <c r="J165" s="162"/>
      <c r="K165" s="162"/>
      <c r="L165" s="162"/>
      <c r="M165" s="162"/>
      <c r="N165" s="38"/>
      <c r="O165" s="38"/>
    </row>
    <row r="166" spans="1:15" ht="15" hidden="1" customHeight="1" x14ac:dyDescent="0.25">
      <c r="A166" s="162"/>
      <c r="B166" s="162"/>
      <c r="C166" s="162"/>
      <c r="D166" s="162"/>
      <c r="E166" s="162"/>
      <c r="F166" s="162"/>
      <c r="G166" s="162"/>
      <c r="H166" s="162"/>
      <c r="I166" s="162"/>
      <c r="J166" s="162"/>
      <c r="K166" s="162"/>
      <c r="L166" s="162"/>
      <c r="M166" s="162"/>
      <c r="N166" s="38"/>
      <c r="O166" s="38"/>
    </row>
    <row r="167" spans="1:15" ht="15" hidden="1" customHeight="1" x14ac:dyDescent="0.25">
      <c r="A167" s="162"/>
      <c r="B167" s="162"/>
      <c r="C167" s="162"/>
      <c r="D167" s="162"/>
      <c r="E167" s="162"/>
      <c r="F167" s="162"/>
      <c r="G167" s="162"/>
      <c r="H167" s="162"/>
      <c r="I167" s="162"/>
      <c r="J167" s="162"/>
      <c r="K167" s="162"/>
      <c r="L167" s="162"/>
      <c r="M167" s="162"/>
      <c r="N167" s="38"/>
      <c r="O167" s="38"/>
    </row>
    <row r="168" spans="1:15" ht="15" hidden="1" customHeight="1" x14ac:dyDescent="0.25">
      <c r="A168" s="162"/>
      <c r="B168" s="162"/>
      <c r="C168" s="162"/>
      <c r="D168" s="162"/>
      <c r="E168" s="162"/>
      <c r="F168" s="162"/>
      <c r="G168" s="162"/>
      <c r="H168" s="162"/>
      <c r="I168" s="162"/>
      <c r="J168" s="162"/>
      <c r="K168" s="162"/>
      <c r="L168" s="162"/>
      <c r="M168" s="162"/>
      <c r="N168" s="38"/>
      <c r="O168" s="38"/>
    </row>
    <row r="169" spans="1:15" ht="15" hidden="1" customHeight="1" x14ac:dyDescent="0.25">
      <c r="A169" s="162"/>
      <c r="B169" s="162"/>
      <c r="C169" s="162"/>
      <c r="D169" s="162"/>
      <c r="E169" s="162"/>
      <c r="F169" s="162"/>
      <c r="G169" s="162"/>
      <c r="H169" s="162"/>
      <c r="I169" s="162"/>
      <c r="J169" s="162"/>
      <c r="K169" s="162"/>
      <c r="L169" s="162"/>
      <c r="M169" s="162"/>
      <c r="N169" s="38"/>
      <c r="O169" s="38"/>
    </row>
    <row r="170" spans="1:15" ht="15" hidden="1" customHeight="1" x14ac:dyDescent="0.25">
      <c r="A170" s="162"/>
      <c r="B170" s="162"/>
      <c r="C170" s="162"/>
      <c r="D170" s="162"/>
      <c r="E170" s="162"/>
      <c r="F170" s="162"/>
      <c r="G170" s="162"/>
      <c r="H170" s="162"/>
      <c r="I170" s="162"/>
      <c r="J170" s="162"/>
      <c r="K170" s="162"/>
      <c r="L170" s="162"/>
      <c r="M170" s="162"/>
      <c r="N170" s="38"/>
      <c r="O170" s="38"/>
    </row>
    <row r="171" spans="1:15" ht="15" hidden="1" customHeight="1" x14ac:dyDescent="0.25">
      <c r="A171" s="162"/>
      <c r="B171" s="162"/>
      <c r="C171" s="162"/>
      <c r="D171" s="162"/>
      <c r="E171" s="162"/>
      <c r="F171" s="162"/>
      <c r="G171" s="162"/>
      <c r="H171" s="162"/>
      <c r="I171" s="162"/>
      <c r="J171" s="162"/>
      <c r="K171" s="162"/>
      <c r="L171" s="162"/>
      <c r="M171" s="162"/>
      <c r="N171" s="38"/>
      <c r="O171" s="38"/>
    </row>
    <row r="172" spans="1:15" ht="15" hidden="1" customHeight="1" x14ac:dyDescent="0.25">
      <c r="A172" s="162"/>
      <c r="B172" s="162"/>
      <c r="C172" s="162"/>
      <c r="D172" s="162"/>
      <c r="E172" s="162"/>
      <c r="F172" s="162"/>
      <c r="G172" s="162"/>
      <c r="H172" s="162"/>
      <c r="I172" s="162"/>
      <c r="J172" s="162"/>
      <c r="K172" s="162"/>
      <c r="L172" s="162"/>
      <c r="M172" s="162"/>
      <c r="N172" s="38"/>
      <c r="O172" s="38"/>
    </row>
    <row r="173" spans="1:15" ht="15" hidden="1" customHeight="1" x14ac:dyDescent="0.25">
      <c r="A173" s="162"/>
      <c r="B173" s="162"/>
      <c r="C173" s="162"/>
      <c r="D173" s="162"/>
      <c r="E173" s="162"/>
      <c r="F173" s="162"/>
      <c r="G173" s="162"/>
      <c r="H173" s="162"/>
      <c r="I173" s="162"/>
      <c r="J173" s="162"/>
      <c r="K173" s="162"/>
      <c r="L173" s="162"/>
      <c r="M173" s="162"/>
      <c r="N173" s="38"/>
      <c r="O173" s="38"/>
    </row>
    <row r="174" spans="1:15" ht="15" hidden="1" customHeight="1" x14ac:dyDescent="0.25">
      <c r="A174" s="162"/>
      <c r="B174" s="162"/>
      <c r="C174" s="162"/>
      <c r="D174" s="162"/>
      <c r="E174" s="162"/>
      <c r="F174" s="162"/>
      <c r="G174" s="162"/>
      <c r="H174" s="162"/>
      <c r="I174" s="162"/>
      <c r="J174" s="162"/>
      <c r="K174" s="162"/>
      <c r="L174" s="162"/>
      <c r="M174" s="162"/>
      <c r="N174" s="38"/>
      <c r="O174" s="38"/>
    </row>
    <row r="175" spans="1:15" ht="15" hidden="1" customHeight="1" x14ac:dyDescent="0.25">
      <c r="A175" s="162"/>
      <c r="B175" s="162"/>
      <c r="C175" s="162"/>
      <c r="D175" s="162"/>
      <c r="E175" s="162"/>
      <c r="F175" s="162"/>
      <c r="G175" s="162"/>
      <c r="H175" s="162"/>
      <c r="I175" s="162"/>
      <c r="J175" s="162"/>
      <c r="K175" s="162"/>
      <c r="L175" s="162"/>
      <c r="M175" s="162"/>
      <c r="N175" s="38"/>
      <c r="O175" s="38"/>
    </row>
    <row r="176" spans="1:15" ht="15" hidden="1" customHeight="1" x14ac:dyDescent="0.25">
      <c r="A176" s="162"/>
      <c r="B176" s="162"/>
      <c r="C176" s="162"/>
      <c r="D176" s="162"/>
      <c r="E176" s="162"/>
      <c r="F176" s="162"/>
      <c r="G176" s="162"/>
      <c r="H176" s="162"/>
      <c r="I176" s="162"/>
      <c r="J176" s="162"/>
      <c r="K176" s="162"/>
      <c r="L176" s="162"/>
      <c r="M176" s="162"/>
      <c r="N176" s="38"/>
      <c r="O176" s="38"/>
    </row>
    <row r="177" spans="1:15" ht="15" hidden="1" customHeight="1" x14ac:dyDescent="0.25">
      <c r="A177" s="162"/>
      <c r="B177" s="162"/>
      <c r="C177" s="162"/>
      <c r="D177" s="162"/>
      <c r="E177" s="162"/>
      <c r="F177" s="162"/>
      <c r="G177" s="162"/>
      <c r="H177" s="162"/>
      <c r="I177" s="162"/>
      <c r="J177" s="162"/>
      <c r="K177" s="162"/>
      <c r="L177" s="162"/>
      <c r="M177" s="162"/>
      <c r="N177" s="38"/>
      <c r="O177" s="38"/>
    </row>
    <row r="178" spans="1:15" ht="15" hidden="1" customHeight="1" x14ac:dyDescent="0.25">
      <c r="A178" s="162"/>
      <c r="B178" s="162"/>
      <c r="C178" s="162"/>
      <c r="D178" s="162"/>
      <c r="E178" s="162"/>
      <c r="F178" s="162"/>
      <c r="G178" s="162"/>
      <c r="H178" s="162"/>
      <c r="I178" s="162"/>
      <c r="J178" s="162"/>
      <c r="K178" s="162"/>
      <c r="L178" s="162"/>
      <c r="M178" s="162"/>
      <c r="N178" s="38"/>
      <c r="O178" s="38"/>
    </row>
    <row r="179" spans="1:15" ht="15" hidden="1" customHeight="1" x14ac:dyDescent="0.25">
      <c r="A179" s="162"/>
      <c r="B179" s="162"/>
      <c r="C179" s="162"/>
      <c r="D179" s="162"/>
      <c r="E179" s="162"/>
      <c r="F179" s="162"/>
      <c r="G179" s="162"/>
      <c r="H179" s="162"/>
      <c r="I179" s="162"/>
      <c r="J179" s="162"/>
      <c r="K179" s="162"/>
      <c r="L179" s="162"/>
      <c r="M179" s="162"/>
      <c r="N179" s="38"/>
      <c r="O179" s="38"/>
    </row>
    <row r="180" spans="1:15" ht="15" hidden="1" customHeight="1" x14ac:dyDescent="0.25">
      <c r="A180" s="162"/>
      <c r="B180" s="162"/>
      <c r="C180" s="162"/>
      <c r="D180" s="162"/>
      <c r="E180" s="162"/>
      <c r="F180" s="162"/>
      <c r="G180" s="162"/>
      <c r="H180" s="162"/>
      <c r="I180" s="162"/>
      <c r="J180" s="162"/>
      <c r="K180" s="162"/>
      <c r="L180" s="162"/>
      <c r="M180" s="162"/>
      <c r="N180" s="38"/>
      <c r="O180" s="38"/>
    </row>
    <row r="181" spans="1:15" ht="15" hidden="1" customHeight="1" x14ac:dyDescent="0.25">
      <c r="A181" s="162"/>
      <c r="B181" s="162"/>
      <c r="C181" s="162"/>
      <c r="D181" s="162"/>
      <c r="E181" s="162"/>
      <c r="F181" s="162"/>
      <c r="G181" s="162"/>
      <c r="H181" s="162"/>
      <c r="I181" s="162"/>
      <c r="J181" s="162"/>
      <c r="K181" s="162"/>
      <c r="L181" s="162"/>
      <c r="M181" s="162"/>
      <c r="N181" s="38"/>
      <c r="O181" s="38"/>
    </row>
    <row r="182" spans="1:15" ht="15" hidden="1" customHeight="1" x14ac:dyDescent="0.25">
      <c r="A182" s="162"/>
      <c r="B182" s="162"/>
      <c r="C182" s="162"/>
      <c r="D182" s="162"/>
      <c r="E182" s="162"/>
      <c r="F182" s="162"/>
      <c r="G182" s="162"/>
      <c r="H182" s="162"/>
      <c r="I182" s="162"/>
      <c r="J182" s="162"/>
      <c r="K182" s="162"/>
      <c r="L182" s="162"/>
      <c r="M182" s="162"/>
      <c r="N182" s="38"/>
      <c r="O182" s="38"/>
    </row>
    <row r="183" spans="1:15" ht="15" hidden="1" customHeight="1" x14ac:dyDescent="0.25">
      <c r="A183" s="162"/>
      <c r="B183" s="162"/>
      <c r="C183" s="162"/>
      <c r="D183" s="162"/>
      <c r="E183" s="162"/>
      <c r="F183" s="162"/>
      <c r="G183" s="162"/>
      <c r="H183" s="162"/>
      <c r="I183" s="162"/>
      <c r="J183" s="162"/>
      <c r="K183" s="162"/>
      <c r="L183" s="162"/>
      <c r="M183" s="162"/>
      <c r="N183" s="38"/>
      <c r="O183" s="38"/>
    </row>
    <row r="184" spans="1:15" ht="15" hidden="1" customHeight="1" x14ac:dyDescent="0.25">
      <c r="A184" s="162"/>
      <c r="B184" s="162"/>
      <c r="C184" s="162"/>
      <c r="D184" s="162"/>
      <c r="E184" s="162"/>
      <c r="F184" s="162"/>
      <c r="G184" s="162"/>
      <c r="H184" s="162"/>
      <c r="I184" s="162"/>
      <c r="J184" s="162"/>
      <c r="K184" s="162"/>
      <c r="L184" s="162"/>
      <c r="M184" s="162"/>
      <c r="N184" s="38"/>
      <c r="O184" s="38"/>
    </row>
    <row r="185" spans="1:15" ht="15" hidden="1" customHeight="1" x14ac:dyDescent="0.25">
      <c r="A185" s="162"/>
      <c r="B185" s="162"/>
      <c r="C185" s="162"/>
      <c r="D185" s="162"/>
      <c r="E185" s="162"/>
      <c r="F185" s="162"/>
      <c r="G185" s="162"/>
      <c r="H185" s="162"/>
      <c r="I185" s="162"/>
      <c r="J185" s="162"/>
      <c r="K185" s="162"/>
      <c r="L185" s="162"/>
      <c r="M185" s="162"/>
      <c r="N185" s="38"/>
      <c r="O185" s="38"/>
    </row>
    <row r="186" spans="1:15" ht="15" hidden="1" customHeight="1" x14ac:dyDescent="0.25">
      <c r="A186" s="162"/>
      <c r="B186" s="162"/>
      <c r="C186" s="162"/>
      <c r="D186" s="162"/>
      <c r="E186" s="162"/>
      <c r="F186" s="162"/>
      <c r="G186" s="162"/>
      <c r="H186" s="162"/>
      <c r="I186" s="162"/>
      <c r="J186" s="162"/>
      <c r="K186" s="162"/>
      <c r="L186" s="162"/>
      <c r="M186" s="162"/>
      <c r="N186" s="38"/>
      <c r="O186" s="38"/>
    </row>
    <row r="187" spans="1:15" ht="15" hidden="1" customHeight="1" x14ac:dyDescent="0.25">
      <c r="A187" s="162"/>
      <c r="B187" s="162"/>
      <c r="C187" s="162"/>
      <c r="D187" s="162"/>
      <c r="E187" s="162"/>
      <c r="F187" s="162"/>
      <c r="G187" s="162"/>
      <c r="H187" s="162"/>
      <c r="I187" s="162"/>
      <c r="J187" s="162"/>
      <c r="K187" s="162"/>
      <c r="L187" s="162"/>
      <c r="M187" s="162"/>
      <c r="N187" s="38"/>
      <c r="O187" s="38"/>
    </row>
    <row r="188" spans="1:15" ht="15" hidden="1" customHeight="1" x14ac:dyDescent="0.25">
      <c r="A188" s="162"/>
      <c r="B188" s="162"/>
      <c r="C188" s="162"/>
      <c r="D188" s="162"/>
      <c r="E188" s="162"/>
      <c r="F188" s="162"/>
      <c r="G188" s="162"/>
      <c r="H188" s="162"/>
      <c r="I188" s="162"/>
      <c r="J188" s="162"/>
      <c r="K188" s="162"/>
      <c r="L188" s="162"/>
      <c r="M188" s="162"/>
      <c r="N188" s="38"/>
      <c r="O188" s="38"/>
    </row>
    <row r="189" spans="1:15" ht="15" hidden="1" customHeight="1" x14ac:dyDescent="0.25">
      <c r="A189" s="162"/>
      <c r="B189" s="162"/>
      <c r="C189" s="162"/>
      <c r="D189" s="162"/>
      <c r="E189" s="162"/>
      <c r="F189" s="162"/>
      <c r="G189" s="162"/>
      <c r="H189" s="162"/>
      <c r="I189" s="162"/>
      <c r="J189" s="162"/>
      <c r="K189" s="162"/>
      <c r="L189" s="162"/>
      <c r="M189" s="162"/>
      <c r="N189" s="38"/>
      <c r="O189" s="38"/>
    </row>
    <row r="190" spans="1:15" ht="15" hidden="1" customHeight="1" x14ac:dyDescent="0.25">
      <c r="A190" s="162"/>
      <c r="B190" s="162"/>
      <c r="C190" s="162"/>
      <c r="D190" s="162"/>
      <c r="E190" s="162"/>
      <c r="F190" s="162"/>
      <c r="G190" s="162"/>
      <c r="H190" s="162"/>
      <c r="I190" s="162"/>
      <c r="J190" s="162"/>
      <c r="K190" s="162"/>
      <c r="L190" s="162"/>
      <c r="M190" s="162"/>
      <c r="N190" s="38"/>
      <c r="O190" s="38"/>
    </row>
    <row r="191" spans="1:15" ht="15" hidden="1" customHeight="1" x14ac:dyDescent="0.25">
      <c r="A191" s="162"/>
      <c r="B191" s="162"/>
      <c r="C191" s="162"/>
      <c r="D191" s="162"/>
      <c r="E191" s="162"/>
      <c r="F191" s="162"/>
      <c r="G191" s="162"/>
      <c r="H191" s="162"/>
      <c r="I191" s="162"/>
      <c r="J191" s="162"/>
      <c r="K191" s="162"/>
      <c r="L191" s="162"/>
      <c r="M191" s="162"/>
      <c r="N191" s="38"/>
      <c r="O191" s="38"/>
    </row>
    <row r="192" spans="1:15" ht="15" hidden="1" customHeight="1" x14ac:dyDescent="0.25">
      <c r="A192" s="162"/>
      <c r="B192" s="162"/>
      <c r="C192" s="162"/>
      <c r="D192" s="162"/>
      <c r="E192" s="162"/>
      <c r="F192" s="162"/>
      <c r="G192" s="162"/>
      <c r="H192" s="162"/>
      <c r="I192" s="162"/>
      <c r="J192" s="162"/>
      <c r="K192" s="162"/>
      <c r="L192" s="162"/>
      <c r="M192" s="162"/>
      <c r="N192" s="38"/>
      <c r="O192" s="38"/>
    </row>
    <row r="193" spans="1:15" ht="15" hidden="1" customHeight="1" x14ac:dyDescent="0.25">
      <c r="A193" s="162"/>
      <c r="B193" s="162"/>
      <c r="C193" s="162"/>
      <c r="D193" s="162"/>
      <c r="E193" s="162"/>
      <c r="F193" s="162"/>
      <c r="G193" s="162"/>
      <c r="H193" s="162"/>
      <c r="I193" s="162"/>
      <c r="J193" s="162"/>
      <c r="K193" s="162"/>
      <c r="L193" s="162"/>
      <c r="M193" s="162"/>
      <c r="N193" s="38"/>
      <c r="O193" s="38"/>
    </row>
    <row r="194" spans="1:15" ht="15" hidden="1" customHeight="1" x14ac:dyDescent="0.25">
      <c r="A194" s="162"/>
      <c r="B194" s="162"/>
      <c r="C194" s="162"/>
      <c r="D194" s="162"/>
      <c r="E194" s="162"/>
      <c r="F194" s="162"/>
      <c r="G194" s="162"/>
      <c r="H194" s="162"/>
      <c r="I194" s="162"/>
      <c r="J194" s="162"/>
      <c r="K194" s="162"/>
      <c r="L194" s="162"/>
      <c r="M194" s="162"/>
      <c r="N194" s="38"/>
      <c r="O194" s="38"/>
    </row>
    <row r="195" spans="1:15" ht="15" hidden="1" customHeight="1" x14ac:dyDescent="0.25">
      <c r="A195" s="162"/>
      <c r="B195" s="162"/>
      <c r="C195" s="162"/>
      <c r="D195" s="162"/>
      <c r="E195" s="162"/>
      <c r="F195" s="162"/>
      <c r="G195" s="162"/>
      <c r="H195" s="162"/>
      <c r="I195" s="162"/>
      <c r="J195" s="162"/>
      <c r="K195" s="162"/>
      <c r="L195" s="162"/>
      <c r="M195" s="162"/>
      <c r="N195" s="38"/>
      <c r="O195" s="38"/>
    </row>
    <row r="196" spans="1:15" ht="15" hidden="1" customHeight="1" x14ac:dyDescent="0.25">
      <c r="A196" s="162"/>
      <c r="B196" s="162"/>
      <c r="C196" s="162"/>
      <c r="D196" s="162"/>
      <c r="E196" s="162"/>
      <c r="F196" s="162"/>
      <c r="G196" s="162"/>
      <c r="H196" s="162"/>
      <c r="I196" s="162"/>
      <c r="J196" s="162"/>
      <c r="K196" s="162"/>
      <c r="L196" s="162"/>
      <c r="M196" s="162"/>
      <c r="N196" s="38"/>
      <c r="O196" s="38"/>
    </row>
    <row r="197" spans="1:15" ht="15" hidden="1" customHeight="1" x14ac:dyDescent="0.25">
      <c r="A197" s="162"/>
      <c r="B197" s="162"/>
      <c r="C197" s="162"/>
      <c r="D197" s="162"/>
      <c r="E197" s="162"/>
      <c r="F197" s="162"/>
      <c r="G197" s="162"/>
      <c r="H197" s="162"/>
      <c r="I197" s="162"/>
      <c r="J197" s="162"/>
      <c r="K197" s="162"/>
      <c r="L197" s="162"/>
      <c r="M197" s="162"/>
      <c r="N197" s="38"/>
      <c r="O197" s="38"/>
    </row>
    <row r="198" spans="1:15" ht="15" hidden="1" customHeight="1" x14ac:dyDescent="0.25">
      <c r="A198" s="162"/>
      <c r="B198" s="162"/>
      <c r="C198" s="162"/>
      <c r="D198" s="162"/>
      <c r="E198" s="162"/>
      <c r="F198" s="162"/>
      <c r="G198" s="162"/>
      <c r="H198" s="162"/>
      <c r="I198" s="162"/>
      <c r="J198" s="162"/>
      <c r="K198" s="162"/>
      <c r="L198" s="162"/>
      <c r="M198" s="162"/>
      <c r="N198" s="38"/>
      <c r="O198" s="38"/>
    </row>
    <row r="199" spans="1:15" ht="15" hidden="1" customHeight="1" x14ac:dyDescent="0.25">
      <c r="A199" s="162"/>
      <c r="B199" s="162"/>
      <c r="C199" s="162"/>
      <c r="D199" s="162"/>
      <c r="E199" s="162"/>
      <c r="F199" s="162"/>
      <c r="G199" s="162"/>
      <c r="H199" s="162"/>
      <c r="I199" s="162"/>
      <c r="J199" s="162"/>
      <c r="K199" s="162"/>
      <c r="L199" s="162"/>
      <c r="M199" s="162"/>
      <c r="N199" s="38"/>
      <c r="O199" s="38"/>
    </row>
    <row r="200" spans="1:15" ht="15" hidden="1" customHeight="1" x14ac:dyDescent="0.25">
      <c r="A200" s="162"/>
      <c r="B200" s="162"/>
      <c r="C200" s="162"/>
      <c r="D200" s="162"/>
      <c r="E200" s="162"/>
      <c r="F200" s="162"/>
      <c r="G200" s="162"/>
      <c r="H200" s="162"/>
      <c r="I200" s="162"/>
      <c r="J200" s="162"/>
      <c r="K200" s="162"/>
      <c r="L200" s="162"/>
      <c r="M200" s="162"/>
      <c r="N200" s="38"/>
      <c r="O200" s="38"/>
    </row>
    <row r="201" spans="1:15" ht="15" hidden="1" customHeight="1" x14ac:dyDescent="0.25">
      <c r="A201" s="162"/>
      <c r="B201" s="162"/>
      <c r="C201" s="162"/>
      <c r="D201" s="162"/>
      <c r="E201" s="162"/>
      <c r="F201" s="162"/>
      <c r="G201" s="162"/>
      <c r="H201" s="162"/>
      <c r="I201" s="162"/>
      <c r="J201" s="162"/>
      <c r="K201" s="162"/>
      <c r="L201" s="162"/>
      <c r="M201" s="162"/>
      <c r="N201" s="38"/>
      <c r="O201" s="38"/>
    </row>
    <row r="202" spans="1:15" ht="15" hidden="1" customHeight="1" x14ac:dyDescent="0.25">
      <c r="A202" s="162"/>
      <c r="B202" s="162"/>
      <c r="C202" s="162"/>
      <c r="D202" s="162"/>
      <c r="E202" s="162"/>
      <c r="F202" s="162"/>
      <c r="G202" s="162"/>
      <c r="H202" s="162"/>
      <c r="I202" s="162"/>
      <c r="J202" s="162"/>
      <c r="K202" s="162"/>
      <c r="L202" s="162"/>
      <c r="M202" s="162"/>
      <c r="N202" s="38"/>
      <c r="O202" s="38"/>
    </row>
    <row r="203" spans="1:15" ht="15" hidden="1" customHeight="1" x14ac:dyDescent="0.25">
      <c r="A203" s="162"/>
      <c r="B203" s="162"/>
      <c r="C203" s="162"/>
      <c r="D203" s="162"/>
      <c r="E203" s="162"/>
      <c r="F203" s="162"/>
      <c r="G203" s="162"/>
      <c r="H203" s="162"/>
      <c r="I203" s="162"/>
      <c r="J203" s="162"/>
      <c r="K203" s="162"/>
      <c r="L203" s="162"/>
      <c r="M203" s="162"/>
      <c r="N203" s="38"/>
      <c r="O203" s="38"/>
    </row>
    <row r="204" spans="1:15" ht="15" hidden="1" customHeight="1" x14ac:dyDescent="0.25">
      <c r="A204" s="162"/>
      <c r="B204" s="162"/>
      <c r="C204" s="162"/>
      <c r="D204" s="162"/>
      <c r="E204" s="162"/>
      <c r="F204" s="162"/>
      <c r="G204" s="162"/>
      <c r="H204" s="162"/>
      <c r="I204" s="162"/>
      <c r="J204" s="162"/>
      <c r="K204" s="162"/>
      <c r="L204" s="162"/>
      <c r="M204" s="162"/>
      <c r="N204" s="38"/>
      <c r="O204" s="38"/>
    </row>
    <row r="205" spans="1:15" ht="15" hidden="1" customHeight="1" x14ac:dyDescent="0.25">
      <c r="A205" s="162"/>
      <c r="B205" s="162"/>
      <c r="C205" s="162"/>
      <c r="D205" s="162"/>
      <c r="E205" s="162"/>
      <c r="F205" s="162"/>
      <c r="G205" s="162"/>
      <c r="H205" s="162"/>
      <c r="I205" s="162"/>
      <c r="J205" s="162"/>
      <c r="K205" s="162"/>
      <c r="L205" s="162"/>
      <c r="M205" s="162"/>
      <c r="N205" s="38"/>
      <c r="O205" s="38"/>
    </row>
    <row r="206" spans="1:15" ht="15" hidden="1" customHeight="1" x14ac:dyDescent="0.25">
      <c r="A206" s="162"/>
      <c r="B206" s="162"/>
      <c r="C206" s="162"/>
      <c r="D206" s="162"/>
      <c r="E206" s="162"/>
      <c r="F206" s="162"/>
      <c r="G206" s="162"/>
      <c r="H206" s="162"/>
      <c r="I206" s="162"/>
      <c r="J206" s="162"/>
      <c r="K206" s="162"/>
      <c r="L206" s="162"/>
      <c r="M206" s="162"/>
      <c r="N206" s="38"/>
      <c r="O206" s="38"/>
    </row>
    <row r="207" spans="1:15" ht="15" hidden="1" customHeight="1" x14ac:dyDescent="0.25">
      <c r="A207" s="162"/>
      <c r="B207" s="162"/>
      <c r="C207" s="162"/>
      <c r="D207" s="162"/>
      <c r="E207" s="162"/>
      <c r="F207" s="162"/>
      <c r="G207" s="162"/>
      <c r="H207" s="162"/>
      <c r="I207" s="162"/>
      <c r="J207" s="162"/>
      <c r="K207" s="162"/>
      <c r="L207" s="162"/>
      <c r="M207" s="162"/>
      <c r="N207" s="38"/>
      <c r="O207" s="38"/>
    </row>
    <row r="208" spans="1:15" ht="15" hidden="1" customHeight="1" x14ac:dyDescent="0.25">
      <c r="A208" s="162"/>
      <c r="B208" s="162"/>
      <c r="C208" s="162"/>
      <c r="D208" s="162"/>
      <c r="E208" s="162"/>
      <c r="F208" s="162"/>
      <c r="G208" s="162"/>
      <c r="H208" s="162"/>
      <c r="I208" s="162"/>
      <c r="J208" s="162"/>
      <c r="K208" s="162"/>
      <c r="L208" s="162"/>
      <c r="M208" s="162"/>
      <c r="N208" s="38"/>
      <c r="O208" s="38"/>
    </row>
    <row r="209" spans="1:15" ht="15" hidden="1" customHeight="1" x14ac:dyDescent="0.25">
      <c r="A209" s="162"/>
      <c r="B209" s="162"/>
      <c r="C209" s="162"/>
      <c r="D209" s="162"/>
      <c r="E209" s="162"/>
      <c r="F209" s="162"/>
      <c r="G209" s="162"/>
      <c r="H209" s="162"/>
      <c r="I209" s="162"/>
      <c r="J209" s="162"/>
      <c r="K209" s="162"/>
      <c r="L209" s="162"/>
      <c r="M209" s="162"/>
      <c r="N209" s="38"/>
      <c r="O209" s="38"/>
    </row>
    <row r="210" spans="1:15" ht="15" hidden="1" customHeight="1" x14ac:dyDescent="0.25">
      <c r="A210" s="162"/>
      <c r="B210" s="162"/>
      <c r="C210" s="162"/>
      <c r="D210" s="162"/>
      <c r="E210" s="162"/>
      <c r="F210" s="162"/>
      <c r="G210" s="162"/>
      <c r="H210" s="162"/>
      <c r="I210" s="162"/>
      <c r="J210" s="162"/>
      <c r="K210" s="162"/>
      <c r="L210" s="162"/>
      <c r="M210" s="162"/>
      <c r="N210" s="38"/>
      <c r="O210" s="38"/>
    </row>
    <row r="211" spans="1:15" ht="15" hidden="1" customHeight="1" x14ac:dyDescent="0.25">
      <c r="A211" s="162"/>
      <c r="B211" s="162"/>
      <c r="C211" s="162"/>
      <c r="D211" s="162"/>
      <c r="E211" s="162"/>
      <c r="F211" s="162"/>
      <c r="G211" s="162"/>
      <c r="H211" s="162"/>
      <c r="I211" s="162"/>
      <c r="J211" s="162"/>
      <c r="K211" s="162"/>
      <c r="L211" s="162"/>
      <c r="M211" s="162"/>
      <c r="N211" s="38"/>
      <c r="O211" s="38"/>
    </row>
    <row r="212" spans="1:15" ht="15" hidden="1" customHeight="1" x14ac:dyDescent="0.25">
      <c r="A212" s="162"/>
      <c r="B212" s="162"/>
      <c r="C212" s="162"/>
      <c r="D212" s="162"/>
      <c r="E212" s="162"/>
      <c r="F212" s="162"/>
      <c r="G212" s="162"/>
      <c r="H212" s="162"/>
      <c r="I212" s="162"/>
      <c r="J212" s="162"/>
      <c r="K212" s="162"/>
      <c r="L212" s="162"/>
      <c r="M212" s="162"/>
      <c r="N212" s="38"/>
      <c r="O212" s="38"/>
    </row>
    <row r="213" spans="1:15" ht="15" hidden="1" customHeight="1" x14ac:dyDescent="0.25">
      <c r="A213" s="162"/>
      <c r="B213" s="162"/>
      <c r="C213" s="162"/>
      <c r="D213" s="162"/>
      <c r="E213" s="162"/>
      <c r="F213" s="162"/>
      <c r="G213" s="162"/>
      <c r="H213" s="162"/>
      <c r="I213" s="162"/>
      <c r="J213" s="162"/>
      <c r="K213" s="162"/>
      <c r="L213" s="162"/>
      <c r="M213" s="162"/>
      <c r="N213" s="38"/>
      <c r="O213" s="38"/>
    </row>
    <row r="214" spans="1:15" ht="15" hidden="1" customHeight="1" x14ac:dyDescent="0.25">
      <c r="A214" s="162"/>
      <c r="B214" s="162"/>
      <c r="C214" s="162"/>
      <c r="D214" s="162"/>
      <c r="E214" s="162"/>
      <c r="F214" s="162"/>
      <c r="G214" s="162"/>
      <c r="H214" s="162"/>
      <c r="I214" s="162"/>
      <c r="J214" s="162"/>
      <c r="K214" s="162"/>
      <c r="L214" s="162"/>
      <c r="M214" s="162"/>
      <c r="N214" s="38"/>
      <c r="O214" s="38"/>
    </row>
    <row r="215" spans="1:15" ht="15" hidden="1" customHeight="1" x14ac:dyDescent="0.25">
      <c r="A215" s="162"/>
      <c r="B215" s="162"/>
      <c r="C215" s="162"/>
      <c r="D215" s="162"/>
      <c r="E215" s="162"/>
      <c r="F215" s="162"/>
      <c r="G215" s="162"/>
      <c r="H215" s="162"/>
      <c r="I215" s="162"/>
      <c r="J215" s="162"/>
      <c r="K215" s="162"/>
      <c r="L215" s="162"/>
      <c r="M215" s="162"/>
      <c r="N215" s="38"/>
      <c r="O215" s="38"/>
    </row>
    <row r="216" spans="1:15" ht="15" hidden="1" customHeight="1" x14ac:dyDescent="0.25">
      <c r="A216" s="162"/>
      <c r="B216" s="162"/>
      <c r="C216" s="162"/>
      <c r="D216" s="162"/>
      <c r="E216" s="162"/>
      <c r="F216" s="162"/>
      <c r="G216" s="162"/>
      <c r="H216" s="162"/>
      <c r="I216" s="162"/>
      <c r="J216" s="162"/>
      <c r="K216" s="162"/>
      <c r="L216" s="162"/>
      <c r="M216" s="162"/>
      <c r="N216" s="38"/>
      <c r="O216" s="38"/>
    </row>
    <row r="217" spans="1:15" ht="15" hidden="1" customHeight="1" x14ac:dyDescent="0.25">
      <c r="A217" s="162"/>
      <c r="B217" s="162"/>
      <c r="C217" s="162"/>
      <c r="D217" s="162"/>
      <c r="E217" s="162"/>
      <c r="F217" s="162"/>
      <c r="G217" s="162"/>
      <c r="H217" s="162"/>
      <c r="I217" s="162"/>
      <c r="J217" s="162"/>
      <c r="K217" s="162"/>
      <c r="L217" s="162"/>
      <c r="M217" s="162"/>
      <c r="N217" s="38"/>
      <c r="O217" s="38"/>
    </row>
    <row r="218" spans="1:15" ht="15" hidden="1" customHeight="1" x14ac:dyDescent="0.25">
      <c r="A218" s="162"/>
      <c r="B218" s="162"/>
      <c r="C218" s="162"/>
      <c r="D218" s="162"/>
      <c r="E218" s="162"/>
      <c r="F218" s="162"/>
      <c r="G218" s="162"/>
      <c r="H218" s="162"/>
      <c r="I218" s="162"/>
      <c r="J218" s="162"/>
      <c r="K218" s="162"/>
      <c r="L218" s="162"/>
      <c r="M218" s="162"/>
      <c r="N218" s="38"/>
      <c r="O218" s="38"/>
    </row>
    <row r="219" spans="1:15" ht="15" hidden="1" customHeight="1" x14ac:dyDescent="0.25">
      <c r="A219" s="162"/>
      <c r="B219" s="162"/>
      <c r="C219" s="162"/>
      <c r="D219" s="162"/>
      <c r="E219" s="162"/>
      <c r="F219" s="162"/>
      <c r="G219" s="162"/>
      <c r="H219" s="162"/>
      <c r="I219" s="162"/>
      <c r="J219" s="162"/>
      <c r="K219" s="162"/>
      <c r="L219" s="162"/>
      <c r="M219" s="162"/>
      <c r="N219" s="38"/>
      <c r="O219" s="38"/>
    </row>
    <row r="220" spans="1:15" ht="15" hidden="1" customHeight="1" x14ac:dyDescent="0.25">
      <c r="A220" s="162"/>
      <c r="B220" s="162"/>
      <c r="C220" s="162"/>
      <c r="D220" s="162"/>
      <c r="E220" s="162"/>
      <c r="F220" s="162"/>
      <c r="G220" s="162"/>
      <c r="H220" s="162"/>
      <c r="I220" s="162"/>
      <c r="J220" s="162"/>
      <c r="K220" s="162"/>
      <c r="L220" s="162"/>
      <c r="M220" s="162"/>
      <c r="N220" s="38"/>
      <c r="O220" s="38"/>
    </row>
    <row r="221" spans="1:15" ht="15" hidden="1" customHeight="1" x14ac:dyDescent="0.25">
      <c r="A221" s="162"/>
      <c r="B221" s="162"/>
      <c r="C221" s="162"/>
      <c r="D221" s="162"/>
      <c r="E221" s="162"/>
      <c r="F221" s="162"/>
      <c r="G221" s="162"/>
      <c r="H221" s="162"/>
      <c r="I221" s="162"/>
      <c r="J221" s="162"/>
      <c r="K221" s="162"/>
      <c r="L221" s="162"/>
      <c r="M221" s="162"/>
      <c r="N221" s="38"/>
      <c r="O221" s="38"/>
    </row>
    <row r="222" spans="1:15" ht="15" hidden="1" customHeight="1" x14ac:dyDescent="0.25">
      <c r="A222" s="162"/>
      <c r="B222" s="162"/>
      <c r="C222" s="162"/>
      <c r="D222" s="162"/>
      <c r="E222" s="162"/>
      <c r="F222" s="162"/>
      <c r="G222" s="162"/>
      <c r="H222" s="162"/>
      <c r="I222" s="162"/>
      <c r="J222" s="162"/>
      <c r="K222" s="162"/>
      <c r="L222" s="162"/>
      <c r="M222" s="162"/>
      <c r="N222" s="38"/>
      <c r="O222" s="38"/>
    </row>
    <row r="223" spans="1:15" ht="15" hidden="1" customHeight="1" x14ac:dyDescent="0.25">
      <c r="A223" s="162"/>
      <c r="B223" s="162"/>
      <c r="C223" s="162"/>
      <c r="D223" s="162"/>
      <c r="E223" s="162"/>
      <c r="F223" s="162"/>
      <c r="G223" s="162"/>
      <c r="H223" s="162"/>
      <c r="I223" s="162"/>
      <c r="J223" s="162"/>
      <c r="K223" s="162"/>
      <c r="L223" s="162"/>
      <c r="M223" s="162"/>
      <c r="N223" s="38"/>
      <c r="O223" s="38"/>
    </row>
    <row r="224" spans="1:15" ht="15" hidden="1" customHeight="1" x14ac:dyDescent="0.25">
      <c r="A224" s="162"/>
      <c r="B224" s="162"/>
      <c r="C224" s="162"/>
      <c r="D224" s="162"/>
      <c r="E224" s="162"/>
      <c r="F224" s="162"/>
      <c r="G224" s="162"/>
      <c r="H224" s="162"/>
      <c r="I224" s="162"/>
      <c r="J224" s="162"/>
      <c r="K224" s="162"/>
      <c r="L224" s="162"/>
      <c r="M224" s="162"/>
      <c r="N224" s="38"/>
      <c r="O224" s="38"/>
    </row>
    <row r="225" spans="1:15" ht="15" hidden="1" customHeight="1" x14ac:dyDescent="0.25">
      <c r="A225" s="162"/>
      <c r="B225" s="162"/>
      <c r="C225" s="162"/>
      <c r="D225" s="162"/>
      <c r="E225" s="162"/>
      <c r="F225" s="162"/>
      <c r="G225" s="162"/>
      <c r="H225" s="162"/>
      <c r="I225" s="162"/>
      <c r="J225" s="162"/>
      <c r="K225" s="162"/>
      <c r="L225" s="162"/>
      <c r="M225" s="162"/>
      <c r="N225" s="38"/>
      <c r="O225" s="38"/>
    </row>
    <row r="226" spans="1:15" ht="15" hidden="1" customHeight="1" x14ac:dyDescent="0.25">
      <c r="A226" s="162"/>
      <c r="B226" s="162"/>
      <c r="C226" s="162"/>
      <c r="D226" s="162"/>
      <c r="E226" s="162"/>
      <c r="F226" s="162"/>
      <c r="G226" s="162"/>
      <c r="H226" s="162"/>
      <c r="I226" s="162"/>
      <c r="J226" s="162"/>
      <c r="K226" s="162"/>
      <c r="L226" s="162"/>
      <c r="M226" s="162"/>
      <c r="N226" s="38"/>
      <c r="O226" s="38"/>
    </row>
    <row r="227" spans="1:15" ht="15" hidden="1" customHeight="1" x14ac:dyDescent="0.25">
      <c r="A227" s="162"/>
      <c r="B227" s="162"/>
      <c r="C227" s="162"/>
      <c r="D227" s="162"/>
      <c r="E227" s="162"/>
      <c r="F227" s="162"/>
      <c r="G227" s="162"/>
      <c r="H227" s="162"/>
      <c r="I227" s="162"/>
      <c r="J227" s="162"/>
      <c r="K227" s="162"/>
      <c r="L227" s="162"/>
      <c r="M227" s="162"/>
      <c r="N227" s="38"/>
      <c r="O227" s="38"/>
    </row>
    <row r="228" spans="1:15" ht="15" hidden="1" customHeight="1" x14ac:dyDescent="0.25">
      <c r="A228" s="162"/>
      <c r="B228" s="162"/>
      <c r="C228" s="162"/>
      <c r="D228" s="162"/>
      <c r="E228" s="162"/>
      <c r="F228" s="162"/>
      <c r="G228" s="162"/>
      <c r="H228" s="162"/>
      <c r="I228" s="162"/>
      <c r="J228" s="162"/>
      <c r="K228" s="162"/>
      <c r="L228" s="162"/>
      <c r="M228" s="162"/>
      <c r="N228" s="38"/>
      <c r="O228" s="38"/>
    </row>
    <row r="229" spans="1:15" ht="15" hidden="1" customHeight="1" x14ac:dyDescent="0.25">
      <c r="A229" s="162"/>
      <c r="B229" s="162"/>
      <c r="C229" s="162"/>
      <c r="D229" s="162"/>
      <c r="E229" s="162"/>
      <c r="F229" s="162"/>
      <c r="G229" s="162"/>
      <c r="H229" s="162"/>
      <c r="I229" s="162"/>
      <c r="J229" s="162"/>
      <c r="K229" s="162"/>
      <c r="L229" s="162"/>
      <c r="M229" s="162"/>
      <c r="N229" s="38"/>
      <c r="O229" s="38"/>
    </row>
    <row r="230" spans="1:15" ht="15" hidden="1" customHeight="1" x14ac:dyDescent="0.25">
      <c r="A230" s="162"/>
      <c r="B230" s="162"/>
      <c r="C230" s="162"/>
      <c r="D230" s="162"/>
      <c r="E230" s="162"/>
      <c r="F230" s="162"/>
      <c r="G230" s="162"/>
      <c r="H230" s="162"/>
      <c r="I230" s="162"/>
      <c r="J230" s="162"/>
      <c r="K230" s="162"/>
      <c r="L230" s="162"/>
      <c r="M230" s="162"/>
      <c r="N230" s="38"/>
      <c r="O230" s="38"/>
    </row>
    <row r="231" spans="1:15" ht="15" hidden="1" customHeight="1" x14ac:dyDescent="0.25">
      <c r="A231" s="162"/>
      <c r="B231" s="162"/>
      <c r="C231" s="162"/>
      <c r="D231" s="162"/>
      <c r="E231" s="162"/>
      <c r="F231" s="162"/>
      <c r="G231" s="162"/>
      <c r="H231" s="162"/>
      <c r="I231" s="162"/>
      <c r="J231" s="162"/>
      <c r="K231" s="162"/>
      <c r="L231" s="162"/>
      <c r="M231" s="162"/>
      <c r="N231" s="38"/>
      <c r="O231" s="38"/>
    </row>
    <row r="232" spans="1:15" ht="15" hidden="1" customHeight="1" x14ac:dyDescent="0.25">
      <c r="A232" s="162"/>
      <c r="B232" s="162"/>
      <c r="C232" s="162"/>
      <c r="D232" s="162"/>
      <c r="E232" s="162"/>
      <c r="F232" s="162"/>
      <c r="G232" s="162"/>
      <c r="H232" s="162"/>
      <c r="I232" s="162"/>
      <c r="J232" s="162"/>
      <c r="K232" s="162"/>
      <c r="L232" s="162"/>
      <c r="M232" s="162"/>
      <c r="N232" s="38"/>
      <c r="O232" s="38"/>
    </row>
    <row r="233" spans="1:15" ht="15" hidden="1" customHeight="1" x14ac:dyDescent="0.25">
      <c r="A233" s="162"/>
      <c r="B233" s="162"/>
      <c r="C233" s="162"/>
      <c r="D233" s="162"/>
      <c r="E233" s="162"/>
      <c r="F233" s="162"/>
      <c r="G233" s="162"/>
      <c r="H233" s="162"/>
      <c r="I233" s="162"/>
      <c r="J233" s="162"/>
      <c r="K233" s="162"/>
      <c r="L233" s="162"/>
      <c r="M233" s="162"/>
      <c r="N233" s="38"/>
      <c r="O233" s="38"/>
    </row>
    <row r="234" spans="1:15" ht="15" hidden="1" customHeight="1" x14ac:dyDescent="0.25">
      <c r="A234" s="162"/>
      <c r="B234" s="162"/>
      <c r="C234" s="162"/>
      <c r="D234" s="162"/>
      <c r="E234" s="162"/>
      <c r="F234" s="162"/>
      <c r="G234" s="162"/>
      <c r="H234" s="162"/>
      <c r="I234" s="162"/>
      <c r="J234" s="162"/>
      <c r="K234" s="162"/>
      <c r="L234" s="162"/>
      <c r="M234" s="162"/>
      <c r="N234" s="38"/>
      <c r="O234" s="38"/>
    </row>
    <row r="235" spans="1:15" ht="15" hidden="1" customHeight="1" x14ac:dyDescent="0.25">
      <c r="A235" s="162"/>
      <c r="B235" s="162"/>
      <c r="C235" s="162"/>
      <c r="D235" s="162"/>
      <c r="E235" s="162"/>
      <c r="F235" s="162"/>
      <c r="G235" s="162"/>
      <c r="H235" s="162"/>
      <c r="I235" s="162"/>
      <c r="J235" s="162"/>
      <c r="K235" s="162"/>
      <c r="L235" s="162"/>
      <c r="M235" s="162"/>
      <c r="N235" s="38"/>
      <c r="O235" s="38"/>
    </row>
    <row r="236" spans="1:15" ht="15" hidden="1" customHeight="1" x14ac:dyDescent="0.25">
      <c r="A236" s="162"/>
      <c r="B236" s="162"/>
      <c r="C236" s="162"/>
      <c r="D236" s="162"/>
      <c r="E236" s="162"/>
      <c r="F236" s="162"/>
      <c r="G236" s="162"/>
      <c r="H236" s="162"/>
      <c r="I236" s="162"/>
      <c r="J236" s="162"/>
      <c r="K236" s="162"/>
      <c r="L236" s="162"/>
      <c r="M236" s="162"/>
      <c r="N236" s="38"/>
      <c r="O236" s="38"/>
    </row>
    <row r="237" spans="1:15" ht="15" hidden="1" customHeight="1" x14ac:dyDescent="0.25">
      <c r="A237" s="162"/>
      <c r="B237" s="162"/>
      <c r="C237" s="162"/>
      <c r="D237" s="162"/>
      <c r="E237" s="162"/>
      <c r="F237" s="162"/>
      <c r="G237" s="162"/>
      <c r="H237" s="162"/>
      <c r="I237" s="162"/>
      <c r="J237" s="162"/>
      <c r="K237" s="162"/>
      <c r="L237" s="162"/>
      <c r="M237" s="162"/>
      <c r="N237" s="38"/>
      <c r="O237" s="38"/>
    </row>
    <row r="238" spans="1:15" ht="15" hidden="1" customHeight="1" x14ac:dyDescent="0.25">
      <c r="A238" s="162"/>
      <c r="B238" s="162"/>
      <c r="C238" s="162"/>
      <c r="D238" s="162"/>
      <c r="E238" s="162"/>
      <c r="F238" s="162"/>
      <c r="G238" s="162"/>
      <c r="H238" s="162"/>
      <c r="I238" s="162"/>
      <c r="J238" s="162"/>
      <c r="K238" s="162"/>
      <c r="L238" s="162"/>
      <c r="M238" s="162"/>
      <c r="N238" s="38"/>
      <c r="O238" s="38"/>
    </row>
    <row r="239" spans="1:15" ht="15" hidden="1" customHeight="1" x14ac:dyDescent="0.25">
      <c r="A239" s="162"/>
      <c r="B239" s="162"/>
      <c r="C239" s="162"/>
      <c r="D239" s="162"/>
      <c r="E239" s="162"/>
      <c r="F239" s="162"/>
      <c r="G239" s="162"/>
      <c r="H239" s="162"/>
      <c r="I239" s="162"/>
      <c r="J239" s="162"/>
      <c r="K239" s="162"/>
      <c r="L239" s="162"/>
      <c r="M239" s="162"/>
      <c r="N239" s="38"/>
      <c r="O239" s="38"/>
    </row>
    <row r="240" spans="1:15" ht="15" hidden="1" customHeight="1" x14ac:dyDescent="0.25">
      <c r="A240" s="162"/>
      <c r="B240" s="162"/>
      <c r="C240" s="162"/>
      <c r="D240" s="162"/>
      <c r="E240" s="162"/>
      <c r="F240" s="162"/>
      <c r="G240" s="162"/>
      <c r="H240" s="162"/>
      <c r="I240" s="162"/>
      <c r="J240" s="162"/>
      <c r="K240" s="162"/>
      <c r="L240" s="162"/>
      <c r="M240" s="162"/>
      <c r="N240" s="38"/>
      <c r="O240" s="38"/>
    </row>
    <row r="241" spans="1:15" ht="15" hidden="1" customHeight="1" x14ac:dyDescent="0.25">
      <c r="A241" s="162"/>
      <c r="B241" s="162"/>
      <c r="C241" s="162"/>
      <c r="D241" s="162"/>
      <c r="E241" s="162"/>
      <c r="F241" s="162"/>
      <c r="G241" s="162"/>
      <c r="H241" s="162"/>
      <c r="I241" s="162"/>
      <c r="J241" s="162"/>
      <c r="K241" s="162"/>
      <c r="L241" s="162"/>
      <c r="M241" s="162"/>
      <c r="N241" s="38"/>
      <c r="O241" s="38"/>
    </row>
    <row r="242" spans="1:15" ht="15" hidden="1" customHeight="1" x14ac:dyDescent="0.25">
      <c r="A242" s="162"/>
      <c r="B242" s="162"/>
      <c r="C242" s="162"/>
      <c r="D242" s="162"/>
      <c r="E242" s="162"/>
      <c r="F242" s="162"/>
      <c r="G242" s="162"/>
      <c r="H242" s="162"/>
      <c r="I242" s="162"/>
      <c r="J242" s="162"/>
      <c r="K242" s="162"/>
      <c r="L242" s="162"/>
      <c r="M242" s="162"/>
      <c r="N242" s="38"/>
      <c r="O242" s="38"/>
    </row>
    <row r="243" spans="1:15" ht="15" hidden="1" customHeight="1" x14ac:dyDescent="0.25">
      <c r="A243" s="162"/>
      <c r="B243" s="162"/>
      <c r="C243" s="162"/>
      <c r="D243" s="162"/>
      <c r="E243" s="162"/>
      <c r="F243" s="162"/>
      <c r="G243" s="162"/>
      <c r="H243" s="162"/>
      <c r="I243" s="162"/>
      <c r="J243" s="162"/>
      <c r="K243" s="162"/>
      <c r="L243" s="162"/>
      <c r="M243" s="162"/>
      <c r="N243" s="38"/>
      <c r="O243" s="38"/>
    </row>
    <row r="244" spans="1:15" ht="15" hidden="1" customHeight="1" x14ac:dyDescent="0.25">
      <c r="A244" s="162"/>
      <c r="B244" s="162"/>
      <c r="C244" s="162"/>
      <c r="D244" s="162"/>
      <c r="E244" s="162"/>
      <c r="F244" s="162"/>
      <c r="G244" s="162"/>
      <c r="H244" s="162"/>
      <c r="I244" s="162"/>
      <c r="J244" s="162"/>
      <c r="K244" s="162"/>
      <c r="L244" s="162"/>
      <c r="M244" s="162"/>
      <c r="N244" s="38"/>
      <c r="O244" s="38"/>
    </row>
    <row r="245" spans="1:15" ht="15" hidden="1" customHeight="1" x14ac:dyDescent="0.25">
      <c r="A245" s="162"/>
      <c r="B245" s="162"/>
      <c r="C245" s="162"/>
      <c r="D245" s="162"/>
      <c r="E245" s="162"/>
      <c r="F245" s="162"/>
      <c r="G245" s="162"/>
      <c r="H245" s="162"/>
      <c r="I245" s="162"/>
      <c r="J245" s="162"/>
      <c r="K245" s="162"/>
      <c r="L245" s="162"/>
      <c r="M245" s="162"/>
      <c r="N245" s="38"/>
      <c r="O245" s="38"/>
    </row>
    <row r="246" spans="1:15" ht="15" hidden="1" customHeight="1" x14ac:dyDescent="0.25">
      <c r="A246" s="162"/>
      <c r="B246" s="162"/>
      <c r="C246" s="162"/>
      <c r="D246" s="162"/>
      <c r="E246" s="162"/>
      <c r="F246" s="162"/>
      <c r="G246" s="162"/>
      <c r="H246" s="162"/>
      <c r="I246" s="162"/>
      <c r="J246" s="162"/>
      <c r="K246" s="162"/>
      <c r="L246" s="162"/>
      <c r="M246" s="162"/>
      <c r="N246" s="38"/>
      <c r="O246" s="38"/>
    </row>
    <row r="247" spans="1:15" ht="15" hidden="1" customHeight="1" x14ac:dyDescent="0.25">
      <c r="A247" s="162"/>
      <c r="B247" s="162"/>
      <c r="C247" s="162"/>
      <c r="D247" s="162"/>
      <c r="E247" s="162"/>
      <c r="F247" s="162"/>
      <c r="G247" s="162"/>
      <c r="H247" s="162"/>
      <c r="I247" s="162"/>
      <c r="J247" s="162"/>
      <c r="K247" s="162"/>
      <c r="L247" s="162"/>
      <c r="M247" s="162"/>
      <c r="N247" s="38"/>
      <c r="O247" s="38"/>
    </row>
    <row r="248" spans="1:15" ht="15" hidden="1" customHeight="1" x14ac:dyDescent="0.25">
      <c r="A248" s="162"/>
      <c r="B248" s="162"/>
      <c r="C248" s="162"/>
      <c r="D248" s="162"/>
      <c r="E248" s="162"/>
      <c r="F248" s="162"/>
      <c r="G248" s="162"/>
      <c r="H248" s="162"/>
      <c r="I248" s="162"/>
      <c r="J248" s="162"/>
      <c r="K248" s="162"/>
      <c r="L248" s="162"/>
      <c r="M248" s="162"/>
      <c r="N248" s="38"/>
      <c r="O248" s="38"/>
    </row>
    <row r="249" spans="1:15" ht="15" hidden="1" customHeight="1" x14ac:dyDescent="0.25">
      <c r="A249" s="162"/>
      <c r="B249" s="162"/>
      <c r="C249" s="162"/>
      <c r="D249" s="162"/>
      <c r="E249" s="162"/>
      <c r="F249" s="162"/>
      <c r="G249" s="162"/>
      <c r="H249" s="162"/>
      <c r="I249" s="162"/>
      <c r="J249" s="162"/>
      <c r="K249" s="162"/>
      <c r="L249" s="162"/>
      <c r="M249" s="162"/>
      <c r="N249" s="38"/>
      <c r="O249" s="38"/>
    </row>
    <row r="250" spans="1:15" ht="15" hidden="1" customHeight="1" x14ac:dyDescent="0.25">
      <c r="A250" s="162"/>
      <c r="B250" s="162"/>
      <c r="C250" s="162"/>
      <c r="D250" s="162"/>
      <c r="E250" s="162"/>
      <c r="F250" s="162"/>
      <c r="G250" s="162"/>
      <c r="H250" s="162"/>
      <c r="I250" s="162"/>
      <c r="J250" s="162"/>
      <c r="K250" s="162"/>
      <c r="L250" s="162"/>
      <c r="M250" s="162"/>
      <c r="N250" s="38"/>
      <c r="O250" s="38"/>
    </row>
    <row r="251" spans="1:15" ht="15" hidden="1" customHeight="1" x14ac:dyDescent="0.25">
      <c r="A251" s="162"/>
      <c r="B251" s="162"/>
      <c r="C251" s="162"/>
      <c r="D251" s="162"/>
      <c r="E251" s="162"/>
      <c r="F251" s="162"/>
      <c r="G251" s="162"/>
      <c r="H251" s="162"/>
      <c r="I251" s="162"/>
      <c r="J251" s="162"/>
      <c r="K251" s="162"/>
      <c r="L251" s="162"/>
      <c r="M251" s="162"/>
      <c r="N251" s="38"/>
      <c r="O251" s="38"/>
    </row>
    <row r="252" spans="1:15" ht="15" hidden="1" customHeight="1" x14ac:dyDescent="0.25">
      <c r="A252" s="162"/>
      <c r="B252" s="162"/>
      <c r="C252" s="162"/>
      <c r="D252" s="162"/>
      <c r="E252" s="162"/>
      <c r="F252" s="162"/>
      <c r="G252" s="162"/>
      <c r="H252" s="162"/>
      <c r="I252" s="162"/>
      <c r="J252" s="162"/>
      <c r="K252" s="162"/>
      <c r="L252" s="162"/>
      <c r="M252" s="162"/>
      <c r="N252" s="38"/>
      <c r="O252" s="38"/>
    </row>
    <row r="253" spans="1:15" ht="15" hidden="1" customHeight="1" x14ac:dyDescent="0.25">
      <c r="A253" s="162"/>
      <c r="B253" s="162"/>
      <c r="C253" s="162"/>
      <c r="D253" s="162"/>
      <c r="E253" s="162"/>
      <c r="F253" s="162"/>
      <c r="G253" s="162"/>
      <c r="H253" s="162"/>
      <c r="I253" s="162"/>
      <c r="J253" s="162"/>
      <c r="K253" s="162"/>
      <c r="L253" s="162"/>
      <c r="M253" s="162"/>
      <c r="N253" s="38"/>
      <c r="O253" s="38"/>
    </row>
    <row r="254" spans="1:15" ht="15" hidden="1" customHeight="1" x14ac:dyDescent="0.25">
      <c r="A254" s="162"/>
      <c r="B254" s="162"/>
      <c r="C254" s="162"/>
      <c r="D254" s="162"/>
      <c r="E254" s="162"/>
      <c r="F254" s="162"/>
      <c r="G254" s="162"/>
      <c r="H254" s="162"/>
      <c r="I254" s="162"/>
      <c r="J254" s="162"/>
      <c r="K254" s="162"/>
      <c r="L254" s="162"/>
      <c r="M254" s="162"/>
      <c r="N254" s="38"/>
      <c r="O254" s="38"/>
    </row>
    <row r="255" spans="1:15" ht="15" hidden="1" customHeight="1" x14ac:dyDescent="0.25">
      <c r="A255" s="162"/>
      <c r="B255" s="162"/>
      <c r="C255" s="162"/>
      <c r="D255" s="162"/>
      <c r="E255" s="162"/>
      <c r="F255" s="162"/>
      <c r="G255" s="162"/>
      <c r="H255" s="162"/>
      <c r="I255" s="162"/>
      <c r="J255" s="162"/>
      <c r="K255" s="162"/>
      <c r="L255" s="162"/>
      <c r="M255" s="162"/>
      <c r="N255" s="38"/>
      <c r="O255" s="38"/>
    </row>
    <row r="256" spans="1:15" ht="15" hidden="1" customHeight="1" x14ac:dyDescent="0.25">
      <c r="A256" s="162"/>
      <c r="B256" s="162"/>
      <c r="C256" s="162"/>
      <c r="D256" s="162"/>
      <c r="E256" s="162"/>
      <c r="F256" s="162"/>
      <c r="G256" s="162"/>
      <c r="H256" s="162"/>
      <c r="I256" s="162"/>
      <c r="J256" s="162"/>
      <c r="K256" s="162"/>
      <c r="L256" s="162"/>
      <c r="M256" s="162"/>
      <c r="N256" s="38"/>
      <c r="O256" s="38"/>
    </row>
    <row r="257" spans="1:15" ht="15" hidden="1" customHeight="1" x14ac:dyDescent="0.25">
      <c r="A257" s="162"/>
      <c r="B257" s="162"/>
      <c r="C257" s="162"/>
      <c r="D257" s="162"/>
      <c r="E257" s="162"/>
      <c r="F257" s="162"/>
      <c r="G257" s="162"/>
      <c r="H257" s="162"/>
      <c r="I257" s="162"/>
      <c r="J257" s="162"/>
      <c r="K257" s="162"/>
      <c r="L257" s="162"/>
      <c r="M257" s="162"/>
      <c r="N257" s="38"/>
      <c r="O257" s="38"/>
    </row>
    <row r="258" spans="1:15" ht="15" hidden="1" customHeight="1" x14ac:dyDescent="0.25">
      <c r="A258" s="162"/>
      <c r="B258" s="162"/>
      <c r="C258" s="162"/>
      <c r="D258" s="162"/>
      <c r="E258" s="162"/>
      <c r="F258" s="162"/>
      <c r="G258" s="162"/>
      <c r="H258" s="162"/>
      <c r="I258" s="162"/>
      <c r="J258" s="162"/>
      <c r="K258" s="162"/>
      <c r="L258" s="162"/>
      <c r="M258" s="162"/>
      <c r="N258" s="38"/>
      <c r="O258" s="38"/>
    </row>
    <row r="259" spans="1:15" ht="15" hidden="1" customHeight="1" x14ac:dyDescent="0.25">
      <c r="A259" s="162"/>
      <c r="B259" s="162"/>
      <c r="C259" s="162"/>
      <c r="D259" s="162"/>
      <c r="E259" s="162"/>
      <c r="F259" s="162"/>
      <c r="G259" s="162"/>
      <c r="H259" s="162"/>
      <c r="I259" s="162"/>
      <c r="J259" s="162"/>
      <c r="K259" s="162"/>
      <c r="L259" s="162"/>
      <c r="M259" s="162"/>
      <c r="N259" s="38"/>
      <c r="O259" s="38"/>
    </row>
    <row r="260" spans="1:15" ht="15" hidden="1" customHeight="1" x14ac:dyDescent="0.25">
      <c r="A260" s="162"/>
      <c r="B260" s="162"/>
      <c r="C260" s="162"/>
      <c r="D260" s="162"/>
      <c r="E260" s="162"/>
      <c r="F260" s="162"/>
      <c r="G260" s="162"/>
      <c r="H260" s="162"/>
      <c r="I260" s="162"/>
      <c r="J260" s="162"/>
      <c r="K260" s="162"/>
      <c r="L260" s="162"/>
      <c r="M260" s="162"/>
      <c r="N260" s="38"/>
      <c r="O260" s="38"/>
    </row>
    <row r="261" spans="1:15" ht="15" hidden="1" customHeight="1" x14ac:dyDescent="0.25">
      <c r="A261" s="162"/>
      <c r="B261" s="162"/>
      <c r="C261" s="162"/>
      <c r="D261" s="162"/>
      <c r="E261" s="162"/>
      <c r="F261" s="162"/>
      <c r="G261" s="162"/>
      <c r="H261" s="162"/>
      <c r="I261" s="162"/>
      <c r="J261" s="162"/>
      <c r="K261" s="162"/>
      <c r="L261" s="162"/>
      <c r="M261" s="162"/>
      <c r="N261" s="38"/>
      <c r="O261" s="38"/>
    </row>
    <row r="262" spans="1:15" ht="15" hidden="1" customHeight="1" x14ac:dyDescent="0.25">
      <c r="A262" s="162"/>
      <c r="B262" s="162"/>
      <c r="C262" s="162"/>
      <c r="D262" s="162"/>
      <c r="E262" s="162"/>
      <c r="F262" s="162"/>
      <c r="G262" s="162"/>
      <c r="H262" s="162"/>
      <c r="I262" s="162"/>
      <c r="J262" s="162"/>
      <c r="K262" s="162"/>
      <c r="L262" s="162"/>
      <c r="M262" s="162"/>
      <c r="N262" s="38"/>
      <c r="O262" s="38"/>
    </row>
    <row r="263" spans="1:15" ht="15" hidden="1" customHeight="1" x14ac:dyDescent="0.25">
      <c r="A263" s="162"/>
      <c r="B263" s="162"/>
      <c r="C263" s="162"/>
      <c r="D263" s="162"/>
      <c r="E263" s="162"/>
      <c r="F263" s="162"/>
      <c r="G263" s="162"/>
      <c r="H263" s="162"/>
      <c r="I263" s="162"/>
      <c r="J263" s="162"/>
      <c r="K263" s="162"/>
      <c r="L263" s="162"/>
      <c r="M263" s="162"/>
      <c r="N263" s="38"/>
      <c r="O263" s="38"/>
    </row>
    <row r="264" spans="1:15" ht="15" hidden="1" customHeight="1" x14ac:dyDescent="0.25">
      <c r="A264" s="162"/>
      <c r="B264" s="162"/>
      <c r="C264" s="162"/>
      <c r="D264" s="162"/>
      <c r="E264" s="162"/>
      <c r="F264" s="162"/>
      <c r="G264" s="162"/>
      <c r="H264" s="162"/>
      <c r="I264" s="162"/>
      <c r="J264" s="162"/>
      <c r="K264" s="162"/>
      <c r="L264" s="162"/>
      <c r="M264" s="162"/>
      <c r="N264" s="38"/>
      <c r="O264" s="38"/>
    </row>
    <row r="265" spans="1:15" ht="15" hidden="1" customHeight="1" x14ac:dyDescent="0.25">
      <c r="A265" s="162"/>
      <c r="B265" s="162"/>
      <c r="C265" s="162"/>
      <c r="D265" s="162"/>
      <c r="E265" s="162"/>
      <c r="F265" s="162"/>
      <c r="G265" s="162"/>
      <c r="H265" s="162"/>
      <c r="I265" s="162"/>
      <c r="J265" s="162"/>
      <c r="K265" s="162"/>
      <c r="L265" s="162"/>
      <c r="M265" s="162"/>
      <c r="N265" s="38"/>
      <c r="O265" s="38"/>
    </row>
    <row r="266" spans="1:15" ht="15" hidden="1" customHeight="1" x14ac:dyDescent="0.25">
      <c r="A266" s="162"/>
      <c r="B266" s="162"/>
      <c r="C266" s="162"/>
      <c r="D266" s="162"/>
      <c r="E266" s="162"/>
      <c r="F266" s="162"/>
      <c r="G266" s="162"/>
      <c r="H266" s="162"/>
      <c r="I266" s="162"/>
      <c r="J266" s="162"/>
      <c r="K266" s="162"/>
      <c r="L266" s="162"/>
      <c r="M266" s="162"/>
      <c r="N266" s="38"/>
      <c r="O266" s="38"/>
    </row>
    <row r="267" spans="1:15" ht="15" hidden="1" customHeight="1" x14ac:dyDescent="0.25">
      <c r="A267" s="162"/>
      <c r="B267" s="162"/>
      <c r="C267" s="162"/>
      <c r="D267" s="162"/>
      <c r="E267" s="162"/>
      <c r="F267" s="162"/>
      <c r="G267" s="162"/>
      <c r="H267" s="162"/>
      <c r="I267" s="162"/>
      <c r="J267" s="162"/>
      <c r="K267" s="162"/>
      <c r="L267" s="162"/>
      <c r="M267" s="162"/>
      <c r="N267" s="38"/>
      <c r="O267" s="38"/>
    </row>
    <row r="268" spans="1:15" ht="15" hidden="1" customHeight="1" x14ac:dyDescent="0.25">
      <c r="A268" s="162"/>
      <c r="B268" s="162"/>
      <c r="C268" s="162"/>
      <c r="D268" s="162"/>
      <c r="E268" s="162"/>
      <c r="F268" s="162"/>
      <c r="G268" s="162"/>
      <c r="H268" s="162"/>
      <c r="I268" s="162"/>
      <c r="J268" s="162"/>
      <c r="K268" s="162"/>
      <c r="L268" s="162"/>
      <c r="M268" s="162"/>
      <c r="N268" s="38"/>
      <c r="O268" s="38"/>
    </row>
    <row r="269" spans="1:15" ht="15" hidden="1" customHeight="1" x14ac:dyDescent="0.25">
      <c r="A269" s="162"/>
      <c r="B269" s="162"/>
      <c r="C269" s="162"/>
      <c r="D269" s="162"/>
      <c r="E269" s="162"/>
      <c r="F269" s="162"/>
      <c r="G269" s="162"/>
      <c r="H269" s="162"/>
      <c r="I269" s="162"/>
      <c r="J269" s="162"/>
      <c r="K269" s="162"/>
      <c r="L269" s="162"/>
      <c r="M269" s="162"/>
      <c r="N269" s="38"/>
      <c r="O269" s="38"/>
    </row>
    <row r="270" spans="1:15" ht="15" hidden="1" customHeight="1" x14ac:dyDescent="0.25">
      <c r="A270" s="162"/>
      <c r="B270" s="162"/>
      <c r="C270" s="162"/>
      <c r="D270" s="162"/>
      <c r="E270" s="162"/>
      <c r="F270" s="162"/>
      <c r="G270" s="162"/>
      <c r="H270" s="162"/>
      <c r="I270" s="162"/>
      <c r="J270" s="162"/>
      <c r="K270" s="162"/>
      <c r="L270" s="162"/>
      <c r="M270" s="162"/>
      <c r="N270" s="38"/>
      <c r="O270" s="38"/>
    </row>
    <row r="271" spans="1:15" ht="15" hidden="1" customHeight="1" x14ac:dyDescent="0.25">
      <c r="A271" s="162"/>
      <c r="B271" s="162"/>
      <c r="C271" s="162"/>
      <c r="D271" s="162"/>
      <c r="E271" s="162"/>
      <c r="F271" s="162"/>
      <c r="G271" s="162"/>
      <c r="H271" s="162"/>
      <c r="I271" s="162"/>
      <c r="J271" s="162"/>
      <c r="K271" s="162"/>
      <c r="L271" s="162"/>
      <c r="M271" s="162"/>
      <c r="N271" s="38"/>
      <c r="O271" s="38"/>
    </row>
    <row r="272" spans="1:15" ht="15" hidden="1" customHeight="1" x14ac:dyDescent="0.25">
      <c r="A272" s="162"/>
      <c r="B272" s="162"/>
      <c r="C272" s="162"/>
      <c r="D272" s="162"/>
      <c r="E272" s="162"/>
      <c r="F272" s="162"/>
      <c r="G272" s="162"/>
      <c r="H272" s="162"/>
      <c r="I272" s="162"/>
      <c r="J272" s="162"/>
      <c r="K272" s="162"/>
      <c r="L272" s="162"/>
      <c r="M272" s="162"/>
      <c r="N272" s="38"/>
      <c r="O272" s="38"/>
    </row>
    <row r="273" spans="1:15" ht="15" hidden="1" customHeight="1" x14ac:dyDescent="0.25">
      <c r="A273" s="162"/>
      <c r="B273" s="162"/>
      <c r="C273" s="162"/>
      <c r="D273" s="162"/>
      <c r="E273" s="162"/>
      <c r="F273" s="162"/>
      <c r="G273" s="162"/>
      <c r="H273" s="162"/>
      <c r="I273" s="162"/>
      <c r="J273" s="162"/>
      <c r="K273" s="162"/>
      <c r="L273" s="162"/>
      <c r="M273" s="162"/>
      <c r="N273" s="38"/>
      <c r="O273" s="38"/>
    </row>
    <row r="274" spans="1:15" ht="15" hidden="1" customHeight="1" x14ac:dyDescent="0.25">
      <c r="A274" s="162"/>
      <c r="B274" s="162"/>
      <c r="C274" s="162"/>
      <c r="D274" s="162"/>
      <c r="E274" s="162"/>
      <c r="F274" s="162"/>
      <c r="G274" s="162"/>
      <c r="H274" s="162"/>
      <c r="I274" s="162"/>
      <c r="J274" s="162"/>
      <c r="K274" s="162"/>
      <c r="L274" s="162"/>
      <c r="M274" s="162"/>
      <c r="N274" s="38"/>
      <c r="O274" s="38"/>
    </row>
    <row r="275" spans="1:15" ht="15" hidden="1" customHeight="1" x14ac:dyDescent="0.25">
      <c r="A275" s="162"/>
      <c r="B275" s="162"/>
      <c r="C275" s="162"/>
      <c r="D275" s="162"/>
      <c r="E275" s="162"/>
      <c r="F275" s="162"/>
      <c r="G275" s="162"/>
      <c r="H275" s="162"/>
      <c r="I275" s="162"/>
      <c r="J275" s="162"/>
      <c r="K275" s="162"/>
      <c r="L275" s="162"/>
      <c r="M275" s="162"/>
      <c r="N275" s="38"/>
      <c r="O275" s="38"/>
    </row>
    <row r="276" spans="1:15" ht="15" hidden="1" customHeight="1" x14ac:dyDescent="0.25">
      <c r="A276" s="162"/>
      <c r="B276" s="162"/>
      <c r="C276" s="162"/>
      <c r="D276" s="162"/>
      <c r="E276" s="162"/>
      <c r="F276" s="162"/>
      <c r="G276" s="162"/>
      <c r="H276" s="162"/>
      <c r="I276" s="162"/>
      <c r="J276" s="162"/>
      <c r="K276" s="162"/>
      <c r="L276" s="162"/>
      <c r="M276" s="162"/>
      <c r="N276" s="38"/>
      <c r="O276" s="38"/>
    </row>
    <row r="277" spans="1:15" ht="15" hidden="1" customHeight="1" x14ac:dyDescent="0.25">
      <c r="A277" s="162"/>
      <c r="B277" s="162"/>
      <c r="C277" s="162"/>
      <c r="D277" s="162"/>
      <c r="E277" s="162"/>
      <c r="F277" s="162"/>
      <c r="G277" s="162"/>
      <c r="H277" s="162"/>
      <c r="I277" s="162"/>
      <c r="J277" s="162"/>
      <c r="K277" s="162"/>
      <c r="L277" s="162"/>
      <c r="M277" s="162"/>
      <c r="N277" s="38"/>
      <c r="O277" s="38"/>
    </row>
    <row r="278" spans="1:15" ht="15" hidden="1" customHeight="1" x14ac:dyDescent="0.25">
      <c r="A278" s="162"/>
      <c r="B278" s="162"/>
      <c r="C278" s="162"/>
      <c r="D278" s="162"/>
      <c r="E278" s="162"/>
      <c r="F278" s="162"/>
      <c r="G278" s="162"/>
      <c r="H278" s="162"/>
      <c r="I278" s="162"/>
      <c r="J278" s="162"/>
      <c r="K278" s="162"/>
      <c r="L278" s="162"/>
      <c r="M278" s="162"/>
      <c r="N278" s="38"/>
      <c r="O278" s="38"/>
    </row>
    <row r="279" spans="1:15" ht="15" hidden="1" customHeight="1" x14ac:dyDescent="0.25">
      <c r="A279" s="162"/>
      <c r="B279" s="162"/>
      <c r="C279" s="162"/>
      <c r="D279" s="162"/>
      <c r="E279" s="162"/>
      <c r="F279" s="162"/>
      <c r="G279" s="162"/>
      <c r="H279" s="162"/>
      <c r="I279" s="162"/>
      <c r="J279" s="162"/>
      <c r="K279" s="162"/>
      <c r="L279" s="162"/>
      <c r="M279" s="162"/>
      <c r="N279" s="38"/>
      <c r="O279" s="38"/>
    </row>
    <row r="280" spans="1:15" ht="15" hidden="1" customHeight="1" x14ac:dyDescent="0.25">
      <c r="A280" s="162"/>
      <c r="B280" s="162"/>
      <c r="C280" s="162"/>
      <c r="D280" s="162"/>
      <c r="E280" s="162"/>
      <c r="F280" s="162"/>
      <c r="G280" s="162"/>
      <c r="H280" s="162"/>
      <c r="I280" s="162"/>
      <c r="J280" s="162"/>
      <c r="K280" s="162"/>
      <c r="L280" s="162"/>
      <c r="M280" s="162"/>
      <c r="N280" s="38"/>
      <c r="O280" s="38"/>
    </row>
    <row r="281" spans="1:15" ht="15" hidden="1" customHeight="1" x14ac:dyDescent="0.25">
      <c r="A281" s="162"/>
      <c r="B281" s="162"/>
      <c r="C281" s="162"/>
      <c r="D281" s="162"/>
      <c r="E281" s="162"/>
      <c r="F281" s="162"/>
      <c r="G281" s="162"/>
      <c r="H281" s="162"/>
      <c r="I281" s="162"/>
      <c r="J281" s="162"/>
      <c r="K281" s="162"/>
      <c r="L281" s="162"/>
      <c r="M281" s="162"/>
      <c r="N281" s="38"/>
      <c r="O281" s="38"/>
    </row>
    <row r="282" spans="1:15" ht="15" hidden="1" customHeight="1" x14ac:dyDescent="0.25">
      <c r="A282" s="162"/>
      <c r="B282" s="162"/>
      <c r="C282" s="162"/>
      <c r="D282" s="162"/>
      <c r="E282" s="162"/>
      <c r="F282" s="162"/>
      <c r="G282" s="162"/>
      <c r="H282" s="162"/>
      <c r="I282" s="162"/>
      <c r="J282" s="162"/>
      <c r="K282" s="162"/>
      <c r="L282" s="162"/>
      <c r="M282" s="162"/>
      <c r="N282" s="38"/>
      <c r="O282" s="38"/>
    </row>
    <row r="283" spans="1:15" ht="15" hidden="1" customHeight="1" x14ac:dyDescent="0.25">
      <c r="A283" s="162"/>
      <c r="B283" s="162"/>
      <c r="C283" s="162"/>
      <c r="D283" s="162"/>
      <c r="E283" s="162"/>
      <c r="F283" s="162"/>
      <c r="G283" s="162"/>
      <c r="H283" s="162"/>
      <c r="I283" s="162"/>
      <c r="J283" s="162"/>
      <c r="K283" s="162"/>
      <c r="L283" s="162"/>
      <c r="M283" s="162"/>
      <c r="N283" s="38"/>
      <c r="O283" s="38"/>
    </row>
    <row r="284" spans="1:15" ht="15" hidden="1" customHeight="1" x14ac:dyDescent="0.25">
      <c r="A284" s="162"/>
      <c r="B284" s="162"/>
      <c r="C284" s="162"/>
      <c r="D284" s="162"/>
      <c r="E284" s="162"/>
      <c r="F284" s="162"/>
      <c r="G284" s="162"/>
      <c r="H284" s="162"/>
      <c r="I284" s="162"/>
      <c r="J284" s="162"/>
      <c r="K284" s="162"/>
      <c r="L284" s="162"/>
      <c r="M284" s="162"/>
      <c r="N284" s="38"/>
      <c r="O284" s="38"/>
    </row>
    <row r="285" spans="1:15" ht="15" hidden="1" customHeight="1" x14ac:dyDescent="0.25">
      <c r="A285" s="162"/>
      <c r="B285" s="162"/>
      <c r="C285" s="162"/>
      <c r="D285" s="162"/>
      <c r="E285" s="162"/>
      <c r="F285" s="162"/>
      <c r="G285" s="162"/>
      <c r="H285" s="162"/>
      <c r="I285" s="162"/>
      <c r="J285" s="162"/>
      <c r="K285" s="162"/>
      <c r="L285" s="162"/>
      <c r="M285" s="162"/>
      <c r="N285" s="38"/>
      <c r="O285" s="38"/>
    </row>
    <row r="286" spans="1:15" ht="15" hidden="1" customHeight="1" x14ac:dyDescent="0.25">
      <c r="A286" s="162"/>
      <c r="B286" s="162"/>
      <c r="C286" s="162"/>
      <c r="D286" s="162"/>
      <c r="E286" s="162"/>
      <c r="F286" s="162"/>
      <c r="G286" s="162"/>
      <c r="H286" s="162"/>
      <c r="I286" s="162"/>
      <c r="J286" s="162"/>
      <c r="K286" s="162"/>
      <c r="L286" s="162"/>
      <c r="M286" s="162"/>
      <c r="N286" s="38"/>
      <c r="O286" s="38"/>
    </row>
    <row r="287" spans="1:15" ht="15" hidden="1" customHeight="1" x14ac:dyDescent="0.25">
      <c r="A287" s="162"/>
      <c r="B287" s="162"/>
      <c r="C287" s="162"/>
      <c r="D287" s="162"/>
      <c r="E287" s="162"/>
      <c r="F287" s="162"/>
      <c r="G287" s="162"/>
      <c r="H287" s="162"/>
      <c r="I287" s="162"/>
      <c r="J287" s="162"/>
      <c r="K287" s="162"/>
      <c r="L287" s="162"/>
      <c r="M287" s="162"/>
      <c r="N287" s="38"/>
      <c r="O287" s="38"/>
    </row>
    <row r="288" spans="1:15" ht="15" hidden="1" customHeight="1" x14ac:dyDescent="0.25">
      <c r="A288" s="162"/>
      <c r="B288" s="162"/>
      <c r="C288" s="162"/>
      <c r="D288" s="162"/>
      <c r="E288" s="162"/>
      <c r="F288" s="162"/>
      <c r="G288" s="162"/>
      <c r="H288" s="162"/>
      <c r="I288" s="162"/>
      <c r="J288" s="162"/>
      <c r="K288" s="162"/>
      <c r="L288" s="162"/>
      <c r="M288" s="162"/>
      <c r="N288" s="38"/>
      <c r="O288" s="38"/>
    </row>
    <row r="289" spans="1:15" ht="15" hidden="1" customHeight="1" x14ac:dyDescent="0.25">
      <c r="A289" s="162"/>
      <c r="B289" s="162"/>
      <c r="C289" s="162"/>
      <c r="D289" s="162"/>
      <c r="E289" s="162"/>
      <c r="F289" s="162"/>
      <c r="G289" s="162"/>
      <c r="H289" s="162"/>
      <c r="I289" s="162"/>
      <c r="J289" s="162"/>
      <c r="K289" s="162"/>
      <c r="L289" s="162"/>
      <c r="M289" s="162"/>
      <c r="N289" s="38"/>
      <c r="O289" s="38"/>
    </row>
    <row r="290" spans="1:15" ht="15" hidden="1" customHeight="1" x14ac:dyDescent="0.25">
      <c r="A290" s="162"/>
      <c r="B290" s="162"/>
      <c r="C290" s="162"/>
      <c r="D290" s="162"/>
      <c r="E290" s="162"/>
      <c r="F290" s="162"/>
      <c r="G290" s="162"/>
      <c r="H290" s="162"/>
      <c r="I290" s="162"/>
      <c r="J290" s="162"/>
      <c r="K290" s="162"/>
      <c r="L290" s="162"/>
      <c r="M290" s="162"/>
      <c r="N290" s="38"/>
      <c r="O290" s="38"/>
    </row>
    <row r="291" spans="1:15" ht="15" hidden="1" customHeight="1" x14ac:dyDescent="0.25">
      <c r="A291" s="162"/>
      <c r="B291" s="162"/>
      <c r="C291" s="162"/>
      <c r="D291" s="162"/>
      <c r="E291" s="162"/>
      <c r="F291" s="162"/>
      <c r="G291" s="162"/>
      <c r="H291" s="162"/>
      <c r="I291" s="162"/>
      <c r="J291" s="162"/>
      <c r="K291" s="162"/>
      <c r="L291" s="162"/>
      <c r="M291" s="162"/>
      <c r="N291" s="38"/>
      <c r="O291" s="38"/>
    </row>
    <row r="292" spans="1:15" ht="15" hidden="1" customHeight="1" x14ac:dyDescent="0.25">
      <c r="A292" s="162"/>
      <c r="B292" s="162"/>
      <c r="C292" s="162"/>
      <c r="D292" s="162"/>
      <c r="E292" s="162"/>
      <c r="F292" s="162"/>
      <c r="G292" s="162"/>
      <c r="H292" s="162"/>
      <c r="I292" s="162"/>
      <c r="J292" s="162"/>
      <c r="K292" s="162"/>
      <c r="L292" s="162"/>
      <c r="M292" s="162"/>
      <c r="N292" s="38"/>
      <c r="O292" s="38"/>
    </row>
    <row r="293" spans="1:15" ht="15" hidden="1" customHeight="1" x14ac:dyDescent="0.25">
      <c r="A293" s="162"/>
      <c r="B293" s="162"/>
      <c r="C293" s="162"/>
      <c r="D293" s="162"/>
      <c r="E293" s="162"/>
      <c r="F293" s="162"/>
      <c r="G293" s="162"/>
      <c r="H293" s="162"/>
      <c r="I293" s="162"/>
      <c r="J293" s="162"/>
      <c r="K293" s="162"/>
      <c r="L293" s="162"/>
      <c r="M293" s="162"/>
      <c r="N293" s="38"/>
      <c r="O293" s="38"/>
    </row>
    <row r="294" spans="1:15" ht="15" hidden="1" customHeight="1" x14ac:dyDescent="0.25">
      <c r="A294" s="162"/>
      <c r="B294" s="162"/>
      <c r="C294" s="162"/>
      <c r="D294" s="162"/>
      <c r="E294" s="162"/>
      <c r="F294" s="162"/>
      <c r="G294" s="162"/>
      <c r="H294" s="162"/>
      <c r="I294" s="162"/>
      <c r="J294" s="162"/>
      <c r="K294" s="162"/>
      <c r="L294" s="162"/>
      <c r="M294" s="162"/>
      <c r="N294" s="38"/>
      <c r="O294" s="38"/>
    </row>
    <row r="295" spans="1:15" ht="15" hidden="1" customHeight="1" x14ac:dyDescent="0.25">
      <c r="A295" s="162"/>
      <c r="B295" s="162"/>
      <c r="C295" s="162"/>
      <c r="D295" s="162"/>
      <c r="E295" s="162"/>
      <c r="F295" s="162"/>
      <c r="G295" s="162"/>
      <c r="H295" s="162"/>
      <c r="I295" s="162"/>
      <c r="J295" s="162"/>
      <c r="K295" s="162"/>
      <c r="L295" s="162"/>
      <c r="M295" s="162"/>
      <c r="N295" s="38"/>
      <c r="O295" s="38"/>
    </row>
    <row r="296" spans="1:15" ht="15" hidden="1" customHeight="1" x14ac:dyDescent="0.25">
      <c r="A296" s="162"/>
      <c r="B296" s="162"/>
      <c r="C296" s="162"/>
      <c r="D296" s="162"/>
      <c r="E296" s="162"/>
      <c r="F296" s="162"/>
      <c r="G296" s="162"/>
      <c r="H296" s="162"/>
      <c r="I296" s="162"/>
      <c r="J296" s="162"/>
      <c r="K296" s="162"/>
      <c r="L296" s="162"/>
      <c r="M296" s="162"/>
      <c r="N296" s="38"/>
      <c r="O296" s="38"/>
    </row>
    <row r="297" spans="1:15" ht="15" hidden="1" customHeight="1" x14ac:dyDescent="0.25">
      <c r="A297" s="162"/>
      <c r="B297" s="162"/>
      <c r="C297" s="162"/>
      <c r="D297" s="162"/>
      <c r="E297" s="162"/>
      <c r="F297" s="162"/>
      <c r="G297" s="162"/>
      <c r="H297" s="162"/>
      <c r="I297" s="162"/>
      <c r="J297" s="162"/>
      <c r="K297" s="162"/>
      <c r="L297" s="162"/>
      <c r="M297" s="162"/>
      <c r="N297" s="38"/>
      <c r="O297" s="38"/>
    </row>
    <row r="298" spans="1:15" ht="15" hidden="1" customHeight="1" x14ac:dyDescent="0.25">
      <c r="A298" s="162"/>
      <c r="B298" s="162"/>
      <c r="C298" s="162"/>
      <c r="D298" s="162"/>
      <c r="E298" s="162"/>
      <c r="F298" s="162"/>
      <c r="G298" s="162"/>
      <c r="H298" s="162"/>
      <c r="I298" s="162"/>
      <c r="J298" s="162"/>
      <c r="K298" s="162"/>
      <c r="L298" s="162"/>
      <c r="M298" s="162"/>
      <c r="N298" s="38"/>
      <c r="O298" s="38"/>
    </row>
    <row r="299" spans="1:15" ht="15" hidden="1" customHeight="1" x14ac:dyDescent="0.25">
      <c r="A299" s="162"/>
      <c r="B299" s="162"/>
      <c r="C299" s="162"/>
      <c r="D299" s="162"/>
      <c r="E299" s="162"/>
      <c r="F299" s="162"/>
      <c r="G299" s="162"/>
      <c r="H299" s="162"/>
      <c r="I299" s="162"/>
      <c r="J299" s="162"/>
      <c r="K299" s="162"/>
      <c r="L299" s="162"/>
      <c r="M299" s="162"/>
      <c r="N299" s="38"/>
      <c r="O299" s="38"/>
    </row>
    <row r="300" spans="1:15" ht="15" hidden="1" customHeight="1" x14ac:dyDescent="0.25">
      <c r="A300" s="162"/>
      <c r="B300" s="162"/>
      <c r="C300" s="162"/>
      <c r="D300" s="162"/>
      <c r="E300" s="162"/>
      <c r="F300" s="162"/>
      <c r="G300" s="162"/>
      <c r="H300" s="162"/>
      <c r="I300" s="162"/>
      <c r="J300" s="162"/>
      <c r="K300" s="162"/>
      <c r="L300" s="162"/>
      <c r="M300" s="162"/>
      <c r="N300" s="38"/>
      <c r="O300" s="38"/>
    </row>
    <row r="301" spans="1:15" ht="15" hidden="1" customHeight="1" x14ac:dyDescent="0.25">
      <c r="A301" s="162"/>
      <c r="B301" s="162"/>
      <c r="C301" s="162"/>
      <c r="D301" s="162"/>
      <c r="E301" s="162"/>
      <c r="F301" s="162"/>
      <c r="G301" s="162"/>
      <c r="H301" s="162"/>
      <c r="I301" s="162"/>
      <c r="J301" s="162"/>
      <c r="K301" s="162"/>
      <c r="L301" s="162"/>
      <c r="M301" s="162"/>
      <c r="N301" s="38"/>
      <c r="O301" s="38"/>
    </row>
    <row r="302" spans="1:15" ht="15" hidden="1" customHeight="1" x14ac:dyDescent="0.25">
      <c r="A302" s="162"/>
      <c r="B302" s="162"/>
      <c r="C302" s="162"/>
      <c r="D302" s="162"/>
      <c r="E302" s="162"/>
      <c r="F302" s="162"/>
      <c r="G302" s="162"/>
      <c r="H302" s="162"/>
      <c r="I302" s="162"/>
      <c r="J302" s="162"/>
      <c r="K302" s="162"/>
      <c r="L302" s="162"/>
      <c r="M302" s="162"/>
      <c r="N302" s="38"/>
      <c r="O302" s="38"/>
    </row>
    <row r="303" spans="1:15" ht="15" hidden="1" customHeight="1" x14ac:dyDescent="0.25">
      <c r="A303" s="162"/>
      <c r="B303" s="162"/>
      <c r="C303" s="162"/>
      <c r="D303" s="162"/>
      <c r="E303" s="162"/>
      <c r="F303" s="162"/>
      <c r="G303" s="162"/>
      <c r="H303" s="162"/>
      <c r="I303" s="162"/>
      <c r="J303" s="162"/>
      <c r="K303" s="162"/>
      <c r="L303" s="162"/>
      <c r="M303" s="162"/>
      <c r="N303" s="38"/>
      <c r="O303" s="38"/>
    </row>
    <row r="304" spans="1:15" ht="15" hidden="1" customHeight="1" x14ac:dyDescent="0.25">
      <c r="A304" s="162"/>
      <c r="B304" s="162"/>
      <c r="C304" s="162"/>
      <c r="D304" s="162"/>
      <c r="E304" s="162"/>
      <c r="F304" s="162"/>
      <c r="G304" s="162"/>
      <c r="H304" s="162"/>
      <c r="I304" s="162"/>
      <c r="J304" s="162"/>
      <c r="K304" s="162"/>
      <c r="L304" s="162"/>
      <c r="M304" s="162"/>
      <c r="N304" s="38"/>
      <c r="O304" s="38"/>
    </row>
    <row r="305" spans="1:15" ht="15" hidden="1" customHeight="1" x14ac:dyDescent="0.25">
      <c r="A305" s="162"/>
      <c r="B305" s="162"/>
      <c r="C305" s="162"/>
      <c r="D305" s="162"/>
      <c r="E305" s="162"/>
      <c r="F305" s="162"/>
      <c r="G305" s="162"/>
      <c r="H305" s="162"/>
      <c r="I305" s="162"/>
      <c r="J305" s="162"/>
      <c r="K305" s="162"/>
      <c r="L305" s="162"/>
      <c r="M305" s="162"/>
      <c r="N305" s="38"/>
      <c r="O305" s="38"/>
    </row>
    <row r="306" spans="1:15" ht="15" hidden="1" customHeight="1" x14ac:dyDescent="0.25">
      <c r="A306" s="162"/>
      <c r="B306" s="162"/>
      <c r="C306" s="162"/>
      <c r="D306" s="162"/>
      <c r="E306" s="162"/>
      <c r="F306" s="162"/>
      <c r="G306" s="162"/>
      <c r="H306" s="162"/>
      <c r="I306" s="162"/>
      <c r="J306" s="162"/>
      <c r="K306" s="162"/>
      <c r="L306" s="162"/>
      <c r="M306" s="162"/>
      <c r="N306" s="38"/>
      <c r="O306" s="38"/>
    </row>
    <row r="307" spans="1:15" ht="15" hidden="1" customHeight="1" x14ac:dyDescent="0.25">
      <c r="A307" s="162"/>
      <c r="B307" s="162"/>
      <c r="C307" s="162"/>
      <c r="D307" s="162"/>
      <c r="E307" s="162"/>
      <c r="F307" s="162"/>
      <c r="G307" s="162"/>
      <c r="H307" s="162"/>
      <c r="I307" s="162"/>
      <c r="J307" s="162"/>
      <c r="K307" s="162"/>
      <c r="L307" s="162"/>
      <c r="M307" s="162"/>
      <c r="N307" s="38"/>
      <c r="O307" s="38"/>
    </row>
    <row r="308" spans="1:15" ht="15" hidden="1" customHeight="1" x14ac:dyDescent="0.25">
      <c r="A308" s="162"/>
      <c r="B308" s="162"/>
      <c r="C308" s="162"/>
      <c r="D308" s="162"/>
      <c r="E308" s="162"/>
      <c r="F308" s="162"/>
      <c r="G308" s="162"/>
      <c r="H308" s="162"/>
      <c r="I308" s="162"/>
      <c r="J308" s="162"/>
      <c r="K308" s="162"/>
      <c r="L308" s="162"/>
      <c r="M308" s="162"/>
      <c r="N308" s="38"/>
      <c r="O308" s="38"/>
    </row>
    <row r="309" spans="1:15" ht="15" hidden="1" customHeight="1" x14ac:dyDescent="0.25">
      <c r="A309" s="162"/>
      <c r="B309" s="162"/>
      <c r="C309" s="162"/>
      <c r="D309" s="162"/>
      <c r="E309" s="162"/>
      <c r="F309" s="162"/>
      <c r="G309" s="162"/>
      <c r="H309" s="162"/>
      <c r="I309" s="162"/>
      <c r="J309" s="162"/>
      <c r="K309" s="162"/>
      <c r="L309" s="162"/>
      <c r="M309" s="162"/>
      <c r="N309" s="38"/>
      <c r="O309" s="38"/>
    </row>
    <row r="310" spans="1:15" ht="15" hidden="1" customHeight="1" x14ac:dyDescent="0.25">
      <c r="A310" s="162"/>
      <c r="B310" s="162"/>
      <c r="C310" s="162"/>
      <c r="D310" s="162"/>
      <c r="E310" s="162"/>
      <c r="F310" s="162"/>
      <c r="G310" s="162"/>
      <c r="H310" s="162"/>
      <c r="I310" s="162"/>
      <c r="J310" s="162"/>
      <c r="K310" s="162"/>
      <c r="L310" s="162"/>
      <c r="M310" s="162"/>
      <c r="N310" s="38"/>
      <c r="O310" s="38"/>
    </row>
    <row r="311" spans="1:15" ht="15" hidden="1" customHeight="1" x14ac:dyDescent="0.25">
      <c r="A311" s="162"/>
      <c r="B311" s="162"/>
      <c r="C311" s="162"/>
      <c r="D311" s="162"/>
      <c r="E311" s="162"/>
      <c r="F311" s="162"/>
      <c r="G311" s="162"/>
      <c r="H311" s="162"/>
      <c r="I311" s="162"/>
      <c r="J311" s="162"/>
      <c r="K311" s="162"/>
      <c r="L311" s="162"/>
      <c r="M311" s="162"/>
      <c r="N311" s="38"/>
      <c r="O311" s="38"/>
    </row>
    <row r="312" spans="1:15" ht="15" hidden="1" customHeight="1" x14ac:dyDescent="0.25">
      <c r="A312" s="162"/>
      <c r="B312" s="162"/>
      <c r="C312" s="162"/>
      <c r="D312" s="162"/>
      <c r="E312" s="162"/>
      <c r="F312" s="162"/>
      <c r="G312" s="162"/>
      <c r="H312" s="162"/>
      <c r="I312" s="162"/>
      <c r="J312" s="162"/>
      <c r="K312" s="162"/>
      <c r="L312" s="162"/>
      <c r="M312" s="162"/>
      <c r="N312" s="38"/>
      <c r="O312" s="38"/>
    </row>
    <row r="313" spans="1:15" ht="15" hidden="1" customHeight="1" x14ac:dyDescent="0.25">
      <c r="A313" s="162"/>
      <c r="B313" s="162"/>
      <c r="C313" s="162"/>
      <c r="D313" s="162"/>
      <c r="E313" s="162"/>
      <c r="F313" s="162"/>
      <c r="G313" s="162"/>
      <c r="H313" s="162"/>
      <c r="I313" s="162"/>
      <c r="J313" s="162"/>
      <c r="K313" s="162"/>
      <c r="L313" s="162"/>
      <c r="M313" s="162"/>
      <c r="N313" s="38"/>
      <c r="O313" s="38"/>
    </row>
    <row r="314" spans="1:15" ht="15" hidden="1" customHeight="1" x14ac:dyDescent="0.25">
      <c r="A314" s="162"/>
      <c r="B314" s="162"/>
      <c r="C314" s="162"/>
      <c r="D314" s="162"/>
      <c r="E314" s="162"/>
      <c r="F314" s="162"/>
      <c r="G314" s="162"/>
      <c r="H314" s="162"/>
      <c r="I314" s="162"/>
      <c r="J314" s="162"/>
      <c r="K314" s="162"/>
      <c r="L314" s="162"/>
      <c r="M314" s="162"/>
      <c r="N314" s="38"/>
      <c r="O314" s="38"/>
    </row>
    <row r="315" spans="1:15" ht="15" hidden="1" customHeight="1" x14ac:dyDescent="0.25">
      <c r="A315" s="162"/>
      <c r="B315" s="162"/>
      <c r="C315" s="162"/>
      <c r="D315" s="162"/>
      <c r="E315" s="162"/>
      <c r="F315" s="162"/>
      <c r="G315" s="162"/>
      <c r="H315" s="162"/>
      <c r="I315" s="162"/>
      <c r="J315" s="162"/>
      <c r="K315" s="162"/>
      <c r="L315" s="162"/>
      <c r="M315" s="162"/>
      <c r="N315" s="38"/>
      <c r="O315" s="38"/>
    </row>
    <row r="316" spans="1:15" ht="15" hidden="1" customHeight="1" x14ac:dyDescent="0.25">
      <c r="A316" s="162"/>
      <c r="B316" s="162"/>
      <c r="C316" s="162"/>
      <c r="D316" s="162"/>
      <c r="E316" s="162"/>
      <c r="F316" s="162"/>
      <c r="G316" s="162"/>
      <c r="H316" s="162"/>
      <c r="I316" s="162"/>
      <c r="J316" s="162"/>
      <c r="K316" s="162"/>
      <c r="L316" s="162"/>
      <c r="M316" s="162"/>
      <c r="N316" s="38"/>
      <c r="O316" s="38"/>
    </row>
    <row r="317" spans="1:15" ht="15" hidden="1" customHeight="1" x14ac:dyDescent="0.25">
      <c r="A317" s="162"/>
      <c r="B317" s="162"/>
      <c r="C317" s="162"/>
      <c r="D317" s="162"/>
      <c r="E317" s="162"/>
      <c r="F317" s="162"/>
      <c r="G317" s="162"/>
      <c r="H317" s="162"/>
      <c r="I317" s="162"/>
      <c r="J317" s="162"/>
      <c r="K317" s="162"/>
      <c r="L317" s="162"/>
      <c r="M317" s="162"/>
      <c r="N317" s="38"/>
      <c r="O317" s="38"/>
    </row>
    <row r="318" spans="1:15" ht="15" hidden="1" customHeight="1" x14ac:dyDescent="0.25">
      <c r="A318" s="162"/>
      <c r="B318" s="162"/>
      <c r="C318" s="162"/>
      <c r="D318" s="162"/>
      <c r="E318" s="162"/>
      <c r="F318" s="162"/>
      <c r="G318" s="162"/>
      <c r="H318" s="162"/>
      <c r="I318" s="162"/>
      <c r="J318" s="162"/>
      <c r="K318" s="162"/>
      <c r="L318" s="162"/>
      <c r="M318" s="162"/>
      <c r="N318" s="38"/>
      <c r="O318" s="38"/>
    </row>
    <row r="319" spans="1:15" ht="15" hidden="1" customHeight="1" x14ac:dyDescent="0.25">
      <c r="A319" s="162"/>
      <c r="B319" s="162"/>
      <c r="C319" s="162"/>
      <c r="D319" s="162"/>
      <c r="E319" s="162"/>
      <c r="F319" s="162"/>
      <c r="G319" s="162"/>
      <c r="H319" s="162"/>
      <c r="I319" s="162"/>
      <c r="J319" s="162"/>
      <c r="K319" s="162"/>
      <c r="L319" s="162"/>
      <c r="M319" s="162"/>
      <c r="N319" s="38"/>
      <c r="O319" s="38"/>
    </row>
    <row r="320" spans="1:15" ht="15" hidden="1" customHeight="1" x14ac:dyDescent="0.25">
      <c r="A320" s="162"/>
      <c r="B320" s="162"/>
      <c r="C320" s="162"/>
      <c r="D320" s="162"/>
      <c r="E320" s="162"/>
      <c r="F320" s="162"/>
      <c r="G320" s="162"/>
      <c r="H320" s="162"/>
      <c r="I320" s="162"/>
      <c r="J320" s="162"/>
      <c r="K320" s="162"/>
      <c r="L320" s="162"/>
      <c r="M320" s="162"/>
      <c r="N320" s="38"/>
      <c r="O320" s="38"/>
    </row>
    <row r="321" spans="1:15" ht="15" hidden="1" customHeight="1" x14ac:dyDescent="0.25">
      <c r="A321" s="162"/>
      <c r="B321" s="162"/>
      <c r="C321" s="162"/>
      <c r="D321" s="162"/>
      <c r="E321" s="162"/>
      <c r="F321" s="162"/>
      <c r="G321" s="162"/>
      <c r="H321" s="162"/>
      <c r="I321" s="162"/>
      <c r="J321" s="162"/>
      <c r="K321" s="162"/>
      <c r="L321" s="162"/>
      <c r="M321" s="162"/>
      <c r="N321" s="38"/>
      <c r="O321" s="38"/>
    </row>
    <row r="322" spans="1:15" ht="15" hidden="1" customHeight="1" x14ac:dyDescent="0.25">
      <c r="A322" s="162"/>
      <c r="B322" s="162"/>
      <c r="C322" s="162"/>
      <c r="D322" s="162"/>
      <c r="E322" s="162"/>
      <c r="F322" s="162"/>
      <c r="G322" s="162"/>
      <c r="H322" s="162"/>
      <c r="I322" s="162"/>
      <c r="J322" s="162"/>
      <c r="K322" s="162"/>
      <c r="L322" s="162"/>
      <c r="M322" s="162"/>
      <c r="N322" s="38"/>
      <c r="O322" s="38"/>
    </row>
    <row r="323" spans="1:15" ht="15" hidden="1" customHeight="1" x14ac:dyDescent="0.25">
      <c r="A323" s="162"/>
      <c r="B323" s="162"/>
      <c r="C323" s="162"/>
      <c r="D323" s="162"/>
      <c r="E323" s="162"/>
      <c r="F323" s="162"/>
      <c r="G323" s="162"/>
      <c r="H323" s="162"/>
      <c r="I323" s="162"/>
      <c r="J323" s="162"/>
      <c r="K323" s="162"/>
      <c r="L323" s="162"/>
      <c r="M323" s="162"/>
      <c r="N323" s="38"/>
      <c r="O323" s="38"/>
    </row>
    <row r="324" spans="1:15" ht="15" hidden="1" customHeight="1" x14ac:dyDescent="0.25">
      <c r="A324" s="162"/>
      <c r="B324" s="162"/>
      <c r="C324" s="162"/>
      <c r="D324" s="162"/>
      <c r="E324" s="162"/>
      <c r="F324" s="162"/>
      <c r="G324" s="162"/>
      <c r="H324" s="162"/>
      <c r="I324" s="162"/>
      <c r="J324" s="162"/>
      <c r="K324" s="162"/>
      <c r="L324" s="162"/>
      <c r="M324" s="162"/>
      <c r="N324" s="38"/>
      <c r="O324" s="38"/>
    </row>
    <row r="325" spans="1:15" ht="15" hidden="1" customHeight="1" x14ac:dyDescent="0.25">
      <c r="A325" s="162"/>
      <c r="B325" s="162"/>
      <c r="C325" s="162"/>
      <c r="D325" s="162"/>
      <c r="E325" s="162"/>
      <c r="F325" s="162"/>
      <c r="G325" s="162"/>
      <c r="H325" s="162"/>
      <c r="I325" s="162"/>
      <c r="J325" s="162"/>
      <c r="K325" s="162"/>
      <c r="L325" s="162"/>
      <c r="M325" s="162"/>
      <c r="N325" s="38"/>
      <c r="O325" s="38"/>
    </row>
    <row r="326" spans="1:15" ht="15" hidden="1" customHeight="1" x14ac:dyDescent="0.25">
      <c r="A326" s="162"/>
      <c r="B326" s="162"/>
      <c r="C326" s="162"/>
      <c r="D326" s="162"/>
      <c r="E326" s="162"/>
      <c r="F326" s="162"/>
      <c r="G326" s="162"/>
      <c r="H326" s="162"/>
      <c r="I326" s="162"/>
      <c r="J326" s="162"/>
      <c r="K326" s="162"/>
      <c r="L326" s="162"/>
      <c r="M326" s="162"/>
      <c r="N326" s="38"/>
      <c r="O326" s="38"/>
    </row>
    <row r="327" spans="1:15" ht="15" hidden="1" customHeight="1" x14ac:dyDescent="0.25">
      <c r="A327" s="162"/>
      <c r="B327" s="162"/>
      <c r="C327" s="162"/>
      <c r="D327" s="162"/>
      <c r="E327" s="162"/>
      <c r="F327" s="162"/>
      <c r="G327" s="162"/>
      <c r="H327" s="162"/>
      <c r="I327" s="162"/>
      <c r="J327" s="162"/>
      <c r="K327" s="162"/>
      <c r="L327" s="162"/>
      <c r="M327" s="162"/>
      <c r="N327" s="38"/>
      <c r="O327" s="38"/>
    </row>
    <row r="328" spans="1:15" ht="15" hidden="1" customHeight="1" x14ac:dyDescent="0.25">
      <c r="A328" s="162"/>
      <c r="B328" s="162"/>
      <c r="C328" s="162"/>
      <c r="D328" s="162"/>
      <c r="E328" s="162"/>
      <c r="F328" s="162"/>
      <c r="G328" s="162"/>
      <c r="H328" s="162"/>
      <c r="I328" s="162"/>
      <c r="J328" s="162"/>
      <c r="K328" s="162"/>
      <c r="L328" s="162"/>
      <c r="M328" s="162"/>
      <c r="N328" s="38"/>
      <c r="O328" s="38"/>
    </row>
    <row r="329" spans="1:15" ht="15" hidden="1" customHeight="1" x14ac:dyDescent="0.25">
      <c r="A329" s="162"/>
      <c r="B329" s="162"/>
      <c r="C329" s="162"/>
      <c r="D329" s="162"/>
      <c r="E329" s="162"/>
      <c r="F329" s="162"/>
      <c r="G329" s="162"/>
      <c r="H329" s="162"/>
      <c r="I329" s="162"/>
      <c r="J329" s="162"/>
      <c r="K329" s="162"/>
      <c r="L329" s="162"/>
      <c r="M329" s="162"/>
      <c r="N329" s="38"/>
      <c r="O329" s="38"/>
    </row>
    <row r="330" spans="1:15" ht="15" hidden="1" customHeight="1" x14ac:dyDescent="0.25">
      <c r="A330" s="162"/>
      <c r="B330" s="162"/>
      <c r="C330" s="162"/>
      <c r="D330" s="162"/>
      <c r="E330" s="162"/>
      <c r="F330" s="162"/>
      <c r="G330" s="162"/>
      <c r="H330" s="162"/>
      <c r="I330" s="162"/>
      <c r="J330" s="162"/>
      <c r="K330" s="162"/>
      <c r="L330" s="162"/>
      <c r="M330" s="162"/>
      <c r="N330" s="38"/>
      <c r="O330" s="38"/>
    </row>
    <row r="331" spans="1:15" ht="15" hidden="1" customHeight="1" x14ac:dyDescent="0.25">
      <c r="A331" s="162"/>
      <c r="B331" s="162"/>
      <c r="C331" s="162"/>
      <c r="D331" s="162"/>
      <c r="E331" s="162"/>
      <c r="F331" s="162"/>
      <c r="G331" s="162"/>
      <c r="H331" s="162"/>
      <c r="I331" s="162"/>
      <c r="J331" s="162"/>
      <c r="K331" s="162"/>
      <c r="L331" s="162"/>
      <c r="M331" s="162"/>
      <c r="N331" s="38"/>
      <c r="O331" s="38"/>
    </row>
    <row r="332" spans="1:15" ht="15" hidden="1" customHeight="1" x14ac:dyDescent="0.25">
      <c r="A332" s="162"/>
      <c r="B332" s="162"/>
      <c r="C332" s="162"/>
      <c r="D332" s="162"/>
      <c r="E332" s="162"/>
      <c r="F332" s="162"/>
      <c r="G332" s="162"/>
      <c r="H332" s="162"/>
      <c r="I332" s="162"/>
      <c r="J332" s="162"/>
      <c r="K332" s="162"/>
      <c r="L332" s="162"/>
      <c r="M332" s="162"/>
      <c r="N332" s="38"/>
      <c r="O332" s="38"/>
    </row>
    <row r="333" spans="1:15" ht="15" hidden="1" customHeight="1" x14ac:dyDescent="0.25">
      <c r="A333" s="162"/>
      <c r="B333" s="162"/>
      <c r="C333" s="162"/>
      <c r="D333" s="162"/>
      <c r="E333" s="162"/>
      <c r="F333" s="162"/>
      <c r="G333" s="162"/>
      <c r="H333" s="162"/>
      <c r="I333" s="162"/>
      <c r="J333" s="162"/>
      <c r="K333" s="162"/>
      <c r="L333" s="162"/>
      <c r="M333" s="162"/>
      <c r="N333" s="38"/>
      <c r="O333" s="38"/>
    </row>
    <row r="334" spans="1:15" ht="15" hidden="1" customHeight="1" x14ac:dyDescent="0.25">
      <c r="A334" s="162"/>
      <c r="B334" s="162"/>
      <c r="C334" s="162"/>
      <c r="D334" s="162"/>
      <c r="E334" s="162"/>
      <c r="F334" s="162"/>
      <c r="G334" s="162"/>
      <c r="H334" s="162"/>
      <c r="I334" s="162"/>
      <c r="J334" s="162"/>
      <c r="K334" s="162"/>
      <c r="L334" s="162"/>
      <c r="M334" s="162"/>
      <c r="N334" s="38"/>
      <c r="O334" s="38"/>
    </row>
    <row r="335" spans="1:15" ht="15" hidden="1" customHeight="1" x14ac:dyDescent="0.25">
      <c r="A335" s="162"/>
      <c r="B335" s="162"/>
      <c r="C335" s="162"/>
      <c r="D335" s="162"/>
      <c r="E335" s="162"/>
      <c r="F335" s="162"/>
      <c r="G335" s="162"/>
      <c r="H335" s="162"/>
      <c r="I335" s="162"/>
      <c r="J335" s="162"/>
      <c r="K335" s="162"/>
      <c r="L335" s="162"/>
      <c r="M335" s="162"/>
      <c r="N335" s="38"/>
      <c r="O335" s="38"/>
    </row>
    <row r="336" spans="1:15" ht="15" hidden="1" customHeight="1" x14ac:dyDescent="0.25">
      <c r="A336" s="162"/>
      <c r="B336" s="162"/>
      <c r="C336" s="162"/>
      <c r="D336" s="162"/>
      <c r="E336" s="162"/>
      <c r="F336" s="162"/>
      <c r="G336" s="162"/>
      <c r="H336" s="162"/>
      <c r="I336" s="162"/>
      <c r="J336" s="162"/>
      <c r="K336" s="162"/>
      <c r="L336" s="162"/>
      <c r="M336" s="162"/>
      <c r="N336" s="38"/>
      <c r="O336" s="38"/>
    </row>
    <row r="337" spans="1:15" ht="15" hidden="1" customHeight="1" x14ac:dyDescent="0.25">
      <c r="A337" s="162"/>
      <c r="B337" s="162"/>
      <c r="C337" s="162"/>
      <c r="D337" s="162"/>
      <c r="E337" s="162"/>
      <c r="F337" s="162"/>
      <c r="G337" s="162"/>
      <c r="H337" s="162"/>
      <c r="I337" s="162"/>
      <c r="J337" s="162"/>
      <c r="K337" s="162"/>
      <c r="L337" s="162"/>
      <c r="M337" s="162"/>
      <c r="N337" s="38"/>
      <c r="O337" s="38"/>
    </row>
    <row r="338" spans="1:15" ht="15" hidden="1" customHeight="1" x14ac:dyDescent="0.25">
      <c r="A338" s="162"/>
      <c r="B338" s="162"/>
      <c r="C338" s="162"/>
      <c r="D338" s="162"/>
      <c r="E338" s="162"/>
      <c r="F338" s="162"/>
      <c r="G338" s="162"/>
      <c r="H338" s="162"/>
      <c r="I338" s="162"/>
      <c r="J338" s="162"/>
      <c r="K338" s="162"/>
      <c r="L338" s="162"/>
      <c r="M338" s="162"/>
      <c r="N338" s="38"/>
      <c r="O338" s="38"/>
    </row>
    <row r="339" spans="1:15" ht="15" hidden="1" customHeight="1" x14ac:dyDescent="0.25">
      <c r="A339" s="162"/>
      <c r="B339" s="162"/>
      <c r="C339" s="162"/>
      <c r="D339" s="162"/>
      <c r="E339" s="162"/>
      <c r="F339" s="162"/>
      <c r="G339" s="162"/>
      <c r="H339" s="162"/>
      <c r="I339" s="162"/>
      <c r="J339" s="162"/>
      <c r="K339" s="162"/>
      <c r="L339" s="162"/>
      <c r="M339" s="162"/>
      <c r="N339" s="38"/>
      <c r="O339" s="38"/>
    </row>
    <row r="340" spans="1:15" ht="15" hidden="1" customHeight="1" x14ac:dyDescent="0.25">
      <c r="A340" s="162"/>
      <c r="B340" s="162"/>
      <c r="C340" s="162"/>
      <c r="D340" s="162"/>
      <c r="E340" s="162"/>
      <c r="F340" s="162"/>
      <c r="G340" s="162"/>
      <c r="H340" s="162"/>
      <c r="I340" s="162"/>
      <c r="J340" s="162"/>
      <c r="K340" s="162"/>
      <c r="L340" s="162"/>
      <c r="M340" s="162"/>
      <c r="N340" s="38"/>
      <c r="O340" s="38"/>
    </row>
    <row r="341" spans="1:15" ht="15" hidden="1" customHeight="1" x14ac:dyDescent="0.25">
      <c r="A341" s="162"/>
      <c r="B341" s="162"/>
      <c r="C341" s="162"/>
      <c r="D341" s="162"/>
      <c r="E341" s="162"/>
      <c r="F341" s="162"/>
      <c r="G341" s="162"/>
      <c r="H341" s="162"/>
      <c r="I341" s="162"/>
      <c r="J341" s="162"/>
      <c r="K341" s="162"/>
      <c r="L341" s="162"/>
      <c r="M341" s="162"/>
      <c r="N341" s="38"/>
      <c r="O341" s="38"/>
    </row>
    <row r="342" spans="1:15" ht="15" hidden="1" customHeight="1" x14ac:dyDescent="0.25">
      <c r="A342" s="162"/>
      <c r="B342" s="162"/>
      <c r="C342" s="162"/>
      <c r="D342" s="162"/>
      <c r="E342" s="162"/>
      <c r="F342" s="162"/>
      <c r="G342" s="162"/>
      <c r="H342" s="162"/>
      <c r="I342" s="162"/>
      <c r="J342" s="162"/>
      <c r="K342" s="162"/>
      <c r="L342" s="162"/>
      <c r="M342" s="162"/>
      <c r="N342" s="38"/>
      <c r="O342" s="38"/>
    </row>
    <row r="343" spans="1:15" ht="15" hidden="1" customHeight="1" x14ac:dyDescent="0.25">
      <c r="A343" s="162"/>
      <c r="B343" s="162"/>
      <c r="C343" s="162"/>
      <c r="D343" s="162"/>
      <c r="E343" s="162"/>
      <c r="F343" s="162"/>
      <c r="G343" s="162"/>
      <c r="H343" s="162"/>
      <c r="I343" s="162"/>
      <c r="J343" s="162"/>
      <c r="K343" s="162"/>
      <c r="L343" s="162"/>
      <c r="M343" s="162"/>
      <c r="N343" s="38"/>
      <c r="O343" s="38"/>
    </row>
    <row r="344" spans="1:15" ht="15" hidden="1" customHeight="1" x14ac:dyDescent="0.25">
      <c r="A344" s="162"/>
      <c r="B344" s="162"/>
      <c r="C344" s="162"/>
      <c r="D344" s="162"/>
      <c r="E344" s="162"/>
      <c r="F344" s="162"/>
      <c r="G344" s="162"/>
      <c r="H344" s="162"/>
      <c r="I344" s="162"/>
      <c r="J344" s="162"/>
      <c r="K344" s="162"/>
      <c r="L344" s="162"/>
      <c r="M344" s="162"/>
      <c r="N344" s="38"/>
      <c r="O344" s="38"/>
    </row>
    <row r="345" spans="1:15" ht="15" hidden="1" customHeight="1" x14ac:dyDescent="0.25">
      <c r="A345" s="162"/>
      <c r="B345" s="162"/>
      <c r="C345" s="162"/>
      <c r="D345" s="162"/>
      <c r="E345" s="162"/>
      <c r="F345" s="162"/>
      <c r="G345" s="162"/>
      <c r="H345" s="162"/>
      <c r="I345" s="162"/>
      <c r="J345" s="162"/>
      <c r="K345" s="162"/>
      <c r="L345" s="162"/>
      <c r="M345" s="162"/>
      <c r="N345" s="38"/>
      <c r="O345" s="38"/>
    </row>
    <row r="346" spans="1:15" ht="15" hidden="1" customHeight="1" x14ac:dyDescent="0.25">
      <c r="A346" s="162"/>
      <c r="B346" s="162"/>
      <c r="C346" s="162"/>
      <c r="D346" s="162"/>
      <c r="E346" s="162"/>
      <c r="F346" s="162"/>
      <c r="G346" s="162"/>
      <c r="H346" s="162"/>
      <c r="I346" s="162"/>
      <c r="J346" s="162"/>
      <c r="K346" s="162"/>
      <c r="L346" s="162"/>
      <c r="M346" s="162"/>
      <c r="N346" s="38"/>
      <c r="O346" s="38"/>
    </row>
    <row r="347" spans="1:15" ht="15" hidden="1" customHeight="1" x14ac:dyDescent="0.25">
      <c r="A347" s="162"/>
      <c r="B347" s="162"/>
      <c r="C347" s="162"/>
      <c r="D347" s="162"/>
      <c r="E347" s="162"/>
      <c r="F347" s="162"/>
      <c r="G347" s="162"/>
      <c r="H347" s="162"/>
      <c r="I347" s="162"/>
      <c r="J347" s="162"/>
      <c r="K347" s="162"/>
      <c r="L347" s="162"/>
      <c r="M347" s="162"/>
      <c r="N347" s="38"/>
      <c r="O347" s="38"/>
    </row>
    <row r="348" spans="1:15" ht="15" hidden="1" customHeight="1" x14ac:dyDescent="0.25">
      <c r="A348" s="162"/>
      <c r="B348" s="162"/>
      <c r="C348" s="162"/>
      <c r="D348" s="162"/>
      <c r="E348" s="162"/>
      <c r="F348" s="162"/>
      <c r="G348" s="162"/>
      <c r="H348" s="162"/>
      <c r="I348" s="162"/>
      <c r="J348" s="162"/>
      <c r="K348" s="162"/>
      <c r="L348" s="162"/>
      <c r="M348" s="162"/>
      <c r="N348" s="38"/>
      <c r="O348" s="38"/>
    </row>
    <row r="349" spans="1:15" ht="15" hidden="1" customHeight="1" x14ac:dyDescent="0.25">
      <c r="A349" s="162"/>
      <c r="B349" s="162"/>
      <c r="C349" s="162"/>
      <c r="D349" s="162"/>
      <c r="E349" s="162"/>
      <c r="F349" s="162"/>
      <c r="G349" s="162"/>
      <c r="H349" s="162"/>
      <c r="I349" s="162"/>
      <c r="J349" s="162"/>
      <c r="K349" s="162"/>
      <c r="L349" s="162"/>
      <c r="M349" s="162"/>
      <c r="N349" s="38"/>
      <c r="O349" s="38"/>
    </row>
    <row r="350" spans="1:15" ht="15" hidden="1" customHeight="1" x14ac:dyDescent="0.25">
      <c r="A350" s="162"/>
      <c r="B350" s="162"/>
      <c r="C350" s="162"/>
      <c r="D350" s="162"/>
      <c r="E350" s="162"/>
      <c r="F350" s="162"/>
      <c r="G350" s="162"/>
      <c r="H350" s="162"/>
      <c r="I350" s="162"/>
      <c r="J350" s="162"/>
      <c r="K350" s="162"/>
      <c r="L350" s="162"/>
      <c r="M350" s="162"/>
      <c r="N350" s="38"/>
      <c r="O350" s="38"/>
    </row>
    <row r="351" spans="1:15" ht="15" hidden="1" customHeight="1" x14ac:dyDescent="0.25">
      <c r="A351" s="162"/>
      <c r="B351" s="162"/>
      <c r="C351" s="162"/>
      <c r="D351" s="162"/>
      <c r="E351" s="162"/>
      <c r="F351" s="162"/>
      <c r="G351" s="162"/>
      <c r="H351" s="162"/>
      <c r="I351" s="162"/>
      <c r="J351" s="162"/>
      <c r="K351" s="162"/>
      <c r="L351" s="162"/>
      <c r="M351" s="162"/>
      <c r="N351" s="38"/>
      <c r="O351" s="38"/>
    </row>
    <row r="352" spans="1:15" ht="15" hidden="1" customHeight="1" x14ac:dyDescent="0.25">
      <c r="A352" s="162"/>
      <c r="B352" s="162"/>
      <c r="C352" s="162"/>
      <c r="D352" s="162"/>
      <c r="E352" s="162"/>
      <c r="F352" s="162"/>
      <c r="G352" s="162"/>
      <c r="H352" s="162"/>
      <c r="I352" s="162"/>
      <c r="J352" s="162"/>
      <c r="K352" s="162"/>
      <c r="L352" s="162"/>
      <c r="M352" s="162"/>
      <c r="N352" s="38"/>
      <c r="O352" s="38"/>
    </row>
    <row r="353" spans="1:15" ht="15" hidden="1" customHeight="1" x14ac:dyDescent="0.25">
      <c r="A353" s="162"/>
      <c r="B353" s="162"/>
      <c r="C353" s="162"/>
      <c r="D353" s="162"/>
      <c r="E353" s="162"/>
      <c r="F353" s="162"/>
      <c r="G353" s="162"/>
      <c r="H353" s="162"/>
      <c r="I353" s="162"/>
      <c r="J353" s="162"/>
      <c r="K353" s="162"/>
      <c r="L353" s="162"/>
      <c r="M353" s="162"/>
      <c r="N353" s="38"/>
      <c r="O353" s="38"/>
    </row>
    <row r="354" spans="1:15" ht="15" hidden="1" customHeight="1" x14ac:dyDescent="0.25">
      <c r="A354" s="162"/>
      <c r="B354" s="162"/>
      <c r="C354" s="162"/>
      <c r="D354" s="162"/>
      <c r="E354" s="162"/>
      <c r="F354" s="162"/>
      <c r="G354" s="162"/>
      <c r="H354" s="162"/>
      <c r="I354" s="162"/>
      <c r="J354" s="162"/>
      <c r="K354" s="162"/>
      <c r="L354" s="162"/>
      <c r="M354" s="162"/>
      <c r="N354" s="38"/>
      <c r="O354" s="38"/>
    </row>
    <row r="355" spans="1:15" ht="15" hidden="1" customHeight="1" x14ac:dyDescent="0.25">
      <c r="A355" s="162"/>
      <c r="B355" s="162"/>
      <c r="C355" s="162"/>
      <c r="D355" s="162"/>
      <c r="E355" s="162"/>
      <c r="F355" s="162"/>
      <c r="G355" s="162"/>
      <c r="H355" s="162"/>
      <c r="I355" s="162"/>
      <c r="J355" s="162"/>
      <c r="K355" s="162"/>
      <c r="L355" s="162"/>
      <c r="M355" s="162"/>
      <c r="N355" s="38"/>
      <c r="O355" s="38"/>
    </row>
    <row r="356" spans="1:15" ht="15" hidden="1" customHeight="1" x14ac:dyDescent="0.25">
      <c r="A356" s="162"/>
      <c r="B356" s="162"/>
      <c r="C356" s="162"/>
      <c r="D356" s="162"/>
      <c r="E356" s="162"/>
      <c r="F356" s="162"/>
      <c r="G356" s="162"/>
      <c r="H356" s="162"/>
      <c r="I356" s="162"/>
      <c r="J356" s="162"/>
      <c r="K356" s="162"/>
      <c r="L356" s="162"/>
      <c r="M356" s="162"/>
      <c r="N356" s="38"/>
      <c r="O356" s="38"/>
    </row>
    <row r="357" spans="1:15" ht="15" hidden="1" customHeight="1" x14ac:dyDescent="0.25">
      <c r="A357" s="162"/>
      <c r="B357" s="162"/>
      <c r="C357" s="162"/>
      <c r="D357" s="162"/>
      <c r="E357" s="162"/>
      <c r="F357" s="162"/>
      <c r="G357" s="162"/>
      <c r="H357" s="162"/>
      <c r="I357" s="162"/>
      <c r="J357" s="162"/>
      <c r="K357" s="162"/>
      <c r="L357" s="162"/>
      <c r="M357" s="162"/>
      <c r="N357" s="38"/>
      <c r="O357" s="38"/>
    </row>
    <row r="358" spans="1:15" ht="15" hidden="1" customHeight="1" x14ac:dyDescent="0.25">
      <c r="A358" s="162"/>
      <c r="B358" s="162"/>
      <c r="C358" s="162"/>
      <c r="D358" s="162"/>
      <c r="E358" s="162"/>
      <c r="F358" s="162"/>
      <c r="G358" s="162"/>
      <c r="H358" s="162"/>
      <c r="I358" s="162"/>
      <c r="J358" s="162"/>
      <c r="K358" s="162"/>
      <c r="L358" s="162"/>
      <c r="M358" s="162"/>
      <c r="N358" s="38"/>
      <c r="O358" s="38"/>
    </row>
    <row r="359" spans="1:15" ht="15" hidden="1" customHeight="1" x14ac:dyDescent="0.25">
      <c r="A359" s="162"/>
      <c r="B359" s="162"/>
      <c r="C359" s="162"/>
      <c r="D359" s="162"/>
      <c r="E359" s="162"/>
      <c r="F359" s="162"/>
      <c r="G359" s="162"/>
      <c r="H359" s="162"/>
      <c r="I359" s="162"/>
      <c r="J359" s="162"/>
      <c r="K359" s="162"/>
      <c r="L359" s="162"/>
      <c r="M359" s="162"/>
      <c r="N359" s="38"/>
      <c r="O359" s="38"/>
    </row>
    <row r="360" spans="1:15" ht="15" hidden="1" customHeight="1" x14ac:dyDescent="0.25">
      <c r="A360" s="162"/>
      <c r="B360" s="162"/>
      <c r="C360" s="162"/>
      <c r="D360" s="162"/>
      <c r="E360" s="162"/>
      <c r="F360" s="162"/>
      <c r="G360" s="162"/>
      <c r="H360" s="162"/>
      <c r="I360" s="162"/>
      <c r="J360" s="162"/>
      <c r="K360" s="162"/>
      <c r="L360" s="162"/>
      <c r="M360" s="162"/>
      <c r="N360" s="38"/>
      <c r="O360" s="38"/>
    </row>
    <row r="361" spans="1:15" ht="15" hidden="1" customHeight="1" x14ac:dyDescent="0.25">
      <c r="A361" s="162"/>
      <c r="B361" s="162"/>
      <c r="C361" s="162"/>
      <c r="D361" s="162"/>
      <c r="E361" s="162"/>
      <c r="F361" s="162"/>
      <c r="G361" s="162"/>
      <c r="H361" s="162"/>
      <c r="I361" s="162"/>
      <c r="J361" s="162"/>
      <c r="K361" s="162"/>
      <c r="L361" s="162"/>
      <c r="M361" s="162"/>
      <c r="N361" s="38"/>
      <c r="O361" s="38"/>
    </row>
    <row r="362" spans="1:15" ht="15" hidden="1" customHeight="1" x14ac:dyDescent="0.25">
      <c r="A362" s="162"/>
      <c r="B362" s="162"/>
      <c r="C362" s="162"/>
      <c r="D362" s="162"/>
      <c r="E362" s="162"/>
      <c r="F362" s="162"/>
      <c r="G362" s="162"/>
      <c r="H362" s="162"/>
      <c r="I362" s="162"/>
      <c r="J362" s="162"/>
      <c r="K362" s="162"/>
      <c r="L362" s="162"/>
      <c r="M362" s="162"/>
      <c r="N362" s="38"/>
      <c r="O362" s="38"/>
    </row>
    <row r="363" spans="1:15" ht="15" hidden="1" customHeight="1" x14ac:dyDescent="0.25">
      <c r="A363" s="162"/>
      <c r="B363" s="162"/>
      <c r="C363" s="162"/>
      <c r="D363" s="162"/>
      <c r="E363" s="162"/>
      <c r="F363" s="162"/>
      <c r="G363" s="162"/>
      <c r="H363" s="162"/>
      <c r="I363" s="162"/>
      <c r="J363" s="162"/>
      <c r="K363" s="162"/>
      <c r="L363" s="162"/>
      <c r="M363" s="162"/>
      <c r="N363" s="38"/>
      <c r="O363" s="38"/>
    </row>
    <row r="364" spans="1:15" ht="15" hidden="1" customHeight="1" x14ac:dyDescent="0.25">
      <c r="A364" s="162"/>
      <c r="B364" s="162"/>
      <c r="C364" s="162"/>
      <c r="D364" s="162"/>
      <c r="E364" s="162"/>
      <c r="F364" s="162"/>
      <c r="G364" s="162"/>
      <c r="H364" s="162"/>
      <c r="I364" s="162"/>
      <c r="J364" s="162"/>
      <c r="K364" s="162"/>
      <c r="L364" s="162"/>
      <c r="M364" s="162"/>
      <c r="N364" s="38"/>
      <c r="O364" s="38"/>
    </row>
    <row r="365" spans="1:15" ht="15" hidden="1" customHeight="1" x14ac:dyDescent="0.25">
      <c r="A365" s="162"/>
      <c r="B365" s="162"/>
      <c r="C365" s="162"/>
      <c r="D365" s="162"/>
      <c r="E365" s="162"/>
      <c r="F365" s="162"/>
      <c r="G365" s="162"/>
      <c r="H365" s="162"/>
      <c r="I365" s="162"/>
      <c r="J365" s="162"/>
      <c r="K365" s="162"/>
      <c r="L365" s="162"/>
      <c r="M365" s="162"/>
      <c r="N365" s="38"/>
      <c r="O365" s="38"/>
    </row>
    <row r="366" spans="1:15" ht="15" hidden="1" customHeight="1" x14ac:dyDescent="0.25">
      <c r="A366" s="162"/>
      <c r="B366" s="162"/>
      <c r="C366" s="162"/>
      <c r="D366" s="162"/>
      <c r="E366" s="162"/>
      <c r="F366" s="162"/>
      <c r="G366" s="162"/>
      <c r="H366" s="162"/>
      <c r="I366" s="162"/>
      <c r="J366" s="162"/>
      <c r="K366" s="162"/>
      <c r="L366" s="162"/>
      <c r="M366" s="162"/>
      <c r="N366" s="38"/>
      <c r="O366" s="38"/>
    </row>
    <row r="367" spans="1:15" ht="15" hidden="1" customHeight="1" x14ac:dyDescent="0.25">
      <c r="A367" s="162"/>
      <c r="B367" s="162"/>
      <c r="C367" s="162"/>
      <c r="D367" s="162"/>
      <c r="E367" s="162"/>
      <c r="F367" s="162"/>
      <c r="G367" s="162"/>
      <c r="H367" s="162"/>
      <c r="I367" s="162"/>
      <c r="J367" s="162"/>
      <c r="K367" s="162"/>
      <c r="L367" s="162"/>
      <c r="M367" s="162"/>
      <c r="N367" s="38"/>
      <c r="O367" s="38"/>
    </row>
    <row r="368" spans="1:15" ht="15" hidden="1" customHeight="1" x14ac:dyDescent="0.25">
      <c r="A368" s="162"/>
      <c r="B368" s="162"/>
      <c r="C368" s="162"/>
      <c r="D368" s="162"/>
      <c r="E368" s="162"/>
      <c r="F368" s="162"/>
      <c r="G368" s="162"/>
      <c r="H368" s="162"/>
      <c r="I368" s="162"/>
      <c r="J368" s="162"/>
      <c r="K368" s="162"/>
      <c r="L368" s="162"/>
      <c r="M368" s="162"/>
      <c r="N368" s="38"/>
      <c r="O368" s="38"/>
    </row>
    <row r="369" spans="1:15" ht="15" hidden="1" customHeight="1" x14ac:dyDescent="0.25">
      <c r="A369" s="162"/>
      <c r="B369" s="162"/>
      <c r="C369" s="162"/>
      <c r="D369" s="162"/>
      <c r="E369" s="162"/>
      <c r="F369" s="162"/>
      <c r="G369" s="162"/>
      <c r="H369" s="162"/>
      <c r="I369" s="162"/>
      <c r="J369" s="162"/>
      <c r="K369" s="162"/>
      <c r="L369" s="162"/>
      <c r="M369" s="162"/>
      <c r="N369" s="38"/>
      <c r="O369" s="38"/>
    </row>
    <row r="370" spans="1:15" ht="15" hidden="1" customHeight="1" x14ac:dyDescent="0.25">
      <c r="A370" s="162"/>
      <c r="B370" s="162"/>
      <c r="C370" s="162"/>
      <c r="D370" s="162"/>
      <c r="E370" s="162"/>
      <c r="F370" s="162"/>
      <c r="G370" s="162"/>
      <c r="H370" s="162"/>
      <c r="I370" s="162"/>
      <c r="J370" s="162"/>
      <c r="K370" s="162"/>
      <c r="L370" s="162"/>
      <c r="M370" s="162"/>
      <c r="N370" s="38"/>
      <c r="O370" s="38"/>
    </row>
    <row r="371" spans="1:15" ht="15" hidden="1" customHeight="1" x14ac:dyDescent="0.25">
      <c r="A371" s="162"/>
      <c r="B371" s="162"/>
      <c r="C371" s="162"/>
      <c r="D371" s="162"/>
      <c r="E371" s="162"/>
      <c r="F371" s="162"/>
      <c r="G371" s="162"/>
      <c r="H371" s="162"/>
      <c r="I371" s="162"/>
      <c r="J371" s="162"/>
      <c r="K371" s="162"/>
      <c r="L371" s="162"/>
      <c r="M371" s="162"/>
      <c r="N371" s="38"/>
      <c r="O371" s="38"/>
    </row>
    <row r="372" spans="1:15" ht="15" hidden="1" customHeight="1" x14ac:dyDescent="0.25">
      <c r="A372" s="162"/>
      <c r="B372" s="162"/>
      <c r="C372" s="162"/>
      <c r="D372" s="162"/>
      <c r="E372" s="162"/>
      <c r="F372" s="162"/>
      <c r="G372" s="162"/>
      <c r="H372" s="162"/>
      <c r="I372" s="162"/>
      <c r="J372" s="162"/>
      <c r="K372" s="162"/>
      <c r="L372" s="162"/>
      <c r="M372" s="162"/>
      <c r="N372" s="38"/>
      <c r="O372" s="38"/>
    </row>
    <row r="373" spans="1:15" ht="15" hidden="1" customHeight="1" x14ac:dyDescent="0.25">
      <c r="A373" s="162"/>
      <c r="B373" s="162"/>
      <c r="C373" s="162"/>
      <c r="D373" s="162"/>
      <c r="E373" s="162"/>
      <c r="F373" s="162"/>
      <c r="G373" s="162"/>
      <c r="H373" s="162"/>
      <c r="I373" s="162"/>
      <c r="J373" s="162"/>
      <c r="K373" s="162"/>
      <c r="L373" s="162"/>
      <c r="M373" s="162"/>
      <c r="N373" s="38"/>
      <c r="O373" s="38"/>
    </row>
    <row r="374" spans="1:15" ht="15" hidden="1" customHeight="1" x14ac:dyDescent="0.25">
      <c r="A374" s="162"/>
      <c r="B374" s="162"/>
      <c r="C374" s="162"/>
      <c r="D374" s="162"/>
      <c r="E374" s="162"/>
      <c r="F374" s="162"/>
      <c r="G374" s="162"/>
      <c r="H374" s="162"/>
      <c r="I374" s="162"/>
      <c r="J374" s="162"/>
      <c r="K374" s="162"/>
      <c r="L374" s="162"/>
      <c r="M374" s="162"/>
      <c r="N374" s="38"/>
      <c r="O374" s="38"/>
    </row>
    <row r="375" spans="1:15" ht="15" hidden="1" customHeight="1" x14ac:dyDescent="0.25">
      <c r="A375" s="162"/>
      <c r="B375" s="162"/>
      <c r="C375" s="162"/>
      <c r="D375" s="162"/>
      <c r="E375" s="162"/>
      <c r="F375" s="162"/>
      <c r="G375" s="162"/>
      <c r="H375" s="162"/>
      <c r="I375" s="162"/>
      <c r="J375" s="162"/>
      <c r="K375" s="162"/>
      <c r="L375" s="162"/>
      <c r="M375" s="162"/>
      <c r="N375" s="38"/>
      <c r="O375" s="38"/>
    </row>
    <row r="376" spans="1:15" ht="15" hidden="1" customHeight="1" x14ac:dyDescent="0.25">
      <c r="A376" s="162"/>
      <c r="B376" s="162"/>
      <c r="C376" s="162"/>
      <c r="D376" s="162"/>
      <c r="E376" s="162"/>
      <c r="F376" s="162"/>
      <c r="G376" s="162"/>
      <c r="H376" s="162"/>
      <c r="I376" s="162"/>
      <c r="J376" s="162"/>
      <c r="K376" s="162"/>
      <c r="L376" s="162"/>
      <c r="M376" s="162"/>
      <c r="N376" s="38"/>
      <c r="O376" s="38"/>
    </row>
    <row r="377" spans="1:15" ht="15" hidden="1" customHeight="1" x14ac:dyDescent="0.25">
      <c r="A377" s="162"/>
      <c r="B377" s="162"/>
      <c r="C377" s="162"/>
      <c r="D377" s="162"/>
      <c r="E377" s="162"/>
      <c r="F377" s="162"/>
      <c r="G377" s="162"/>
      <c r="H377" s="162"/>
      <c r="I377" s="162"/>
      <c r="J377" s="162"/>
      <c r="K377" s="162"/>
      <c r="L377" s="162"/>
      <c r="M377" s="162"/>
      <c r="N377" s="38"/>
      <c r="O377" s="38"/>
    </row>
    <row r="378" spans="1:15" ht="15" hidden="1" customHeight="1" x14ac:dyDescent="0.25">
      <c r="A378" s="162"/>
      <c r="B378" s="162"/>
      <c r="C378" s="162"/>
      <c r="D378" s="162"/>
      <c r="E378" s="162"/>
      <c r="F378" s="162"/>
      <c r="G378" s="162"/>
      <c r="H378" s="162"/>
      <c r="I378" s="162"/>
      <c r="J378" s="162"/>
      <c r="K378" s="162"/>
      <c r="L378" s="162"/>
      <c r="M378" s="162"/>
      <c r="N378" s="38"/>
      <c r="O378" s="38"/>
    </row>
    <row r="379" spans="1:15" ht="15" hidden="1" customHeight="1" x14ac:dyDescent="0.25">
      <c r="A379" s="162"/>
      <c r="B379" s="162"/>
      <c r="C379" s="162"/>
      <c r="D379" s="162"/>
      <c r="E379" s="162"/>
      <c r="F379" s="162"/>
      <c r="G379" s="162"/>
      <c r="H379" s="162"/>
      <c r="I379" s="162"/>
      <c r="J379" s="162"/>
      <c r="K379" s="162"/>
      <c r="L379" s="162"/>
      <c r="M379" s="162"/>
      <c r="N379" s="38"/>
      <c r="O379" s="38"/>
    </row>
    <row r="380" spans="1:15" ht="15" hidden="1" customHeight="1" x14ac:dyDescent="0.25">
      <c r="A380" s="162"/>
      <c r="B380" s="162"/>
      <c r="C380" s="162"/>
      <c r="D380" s="162"/>
      <c r="E380" s="162"/>
      <c r="F380" s="162"/>
      <c r="G380" s="162"/>
      <c r="H380" s="162"/>
      <c r="I380" s="162"/>
      <c r="J380" s="162"/>
      <c r="K380" s="162"/>
      <c r="L380" s="162"/>
      <c r="M380" s="162"/>
      <c r="N380" s="38"/>
      <c r="O380" s="38"/>
    </row>
    <row r="381" spans="1:15" ht="15" hidden="1" customHeight="1" x14ac:dyDescent="0.25">
      <c r="A381" s="162"/>
      <c r="B381" s="162"/>
      <c r="C381" s="162"/>
      <c r="D381" s="162"/>
      <c r="E381" s="162"/>
      <c r="F381" s="162"/>
      <c r="G381" s="162"/>
      <c r="H381" s="162"/>
      <c r="I381" s="162"/>
      <c r="J381" s="162"/>
      <c r="K381" s="162"/>
      <c r="L381" s="162"/>
      <c r="M381" s="162"/>
      <c r="N381" s="38"/>
      <c r="O381" s="38"/>
    </row>
    <row r="382" spans="1:15" ht="15" hidden="1" customHeight="1" x14ac:dyDescent="0.25">
      <c r="A382" s="162"/>
      <c r="B382" s="162"/>
      <c r="C382" s="162"/>
      <c r="D382" s="162"/>
      <c r="E382" s="162"/>
      <c r="F382" s="162"/>
      <c r="G382" s="162"/>
      <c r="H382" s="162"/>
      <c r="I382" s="162"/>
      <c r="J382" s="162"/>
      <c r="K382" s="162"/>
      <c r="L382" s="162"/>
      <c r="M382" s="162"/>
      <c r="N382" s="38"/>
      <c r="O382" s="38"/>
    </row>
    <row r="383" spans="1:15" ht="15" hidden="1" customHeight="1" x14ac:dyDescent="0.25">
      <c r="A383" s="162"/>
      <c r="B383" s="162"/>
      <c r="C383" s="162"/>
      <c r="D383" s="162"/>
      <c r="E383" s="162"/>
      <c r="F383" s="162"/>
      <c r="G383" s="162"/>
      <c r="H383" s="162"/>
      <c r="I383" s="162"/>
      <c r="J383" s="162"/>
      <c r="K383" s="162"/>
      <c r="L383" s="162"/>
      <c r="M383" s="162"/>
      <c r="N383" s="38"/>
      <c r="O383" s="38"/>
    </row>
    <row r="384" spans="1:15" ht="15" hidden="1" customHeight="1" x14ac:dyDescent="0.25">
      <c r="A384" s="162"/>
      <c r="B384" s="162"/>
      <c r="C384" s="162"/>
      <c r="D384" s="162"/>
      <c r="E384" s="162"/>
      <c r="F384" s="162"/>
      <c r="G384" s="162"/>
      <c r="H384" s="162"/>
      <c r="I384" s="162"/>
      <c r="J384" s="162"/>
      <c r="K384" s="162"/>
      <c r="L384" s="162"/>
      <c r="M384" s="162"/>
      <c r="N384" s="38"/>
      <c r="O384" s="38"/>
    </row>
    <row r="385" spans="1:15" ht="15" hidden="1" customHeight="1" x14ac:dyDescent="0.25">
      <c r="A385" s="162"/>
      <c r="B385" s="162"/>
      <c r="C385" s="162"/>
      <c r="D385" s="162"/>
      <c r="E385" s="162"/>
      <c r="F385" s="162"/>
      <c r="G385" s="162"/>
      <c r="H385" s="162"/>
      <c r="I385" s="162"/>
      <c r="J385" s="162"/>
      <c r="K385" s="162"/>
      <c r="L385" s="162"/>
      <c r="M385" s="162"/>
      <c r="N385" s="38"/>
      <c r="O385" s="38"/>
    </row>
    <row r="386" spans="1:15" ht="15" hidden="1" customHeight="1" x14ac:dyDescent="0.25">
      <c r="A386" s="162"/>
      <c r="B386" s="162"/>
      <c r="C386" s="162"/>
      <c r="D386" s="162"/>
      <c r="E386" s="162"/>
      <c r="F386" s="162"/>
      <c r="G386" s="162"/>
      <c r="H386" s="162"/>
      <c r="I386" s="162"/>
      <c r="J386" s="162"/>
      <c r="K386" s="162"/>
      <c r="L386" s="162"/>
      <c r="M386" s="162"/>
      <c r="N386" s="38"/>
      <c r="O386" s="38"/>
    </row>
    <row r="387" spans="1:15" ht="15" hidden="1" customHeight="1" x14ac:dyDescent="0.25">
      <c r="A387" s="162"/>
      <c r="B387" s="162"/>
      <c r="C387" s="162"/>
      <c r="D387" s="162"/>
      <c r="E387" s="162"/>
      <c r="F387" s="162"/>
      <c r="G387" s="162"/>
      <c r="H387" s="162"/>
      <c r="I387" s="162"/>
      <c r="J387" s="162"/>
      <c r="K387" s="162"/>
      <c r="L387" s="162"/>
      <c r="M387" s="162"/>
      <c r="N387" s="38"/>
      <c r="O387" s="38"/>
    </row>
    <row r="388" spans="1:15" ht="15" hidden="1" customHeight="1" x14ac:dyDescent="0.25">
      <c r="A388" s="162"/>
      <c r="B388" s="162"/>
      <c r="C388" s="162"/>
      <c r="D388" s="162"/>
      <c r="E388" s="162"/>
      <c r="F388" s="162"/>
      <c r="G388" s="162"/>
      <c r="H388" s="162"/>
      <c r="I388" s="162"/>
      <c r="J388" s="162"/>
      <c r="K388" s="162"/>
      <c r="L388" s="162"/>
      <c r="M388" s="162"/>
      <c r="N388" s="38"/>
      <c r="O388" s="38"/>
    </row>
    <row r="389" spans="1:15" ht="15" hidden="1" customHeight="1" x14ac:dyDescent="0.25">
      <c r="A389" s="162"/>
      <c r="B389" s="162"/>
      <c r="C389" s="162"/>
      <c r="D389" s="162"/>
      <c r="E389" s="162"/>
      <c r="F389" s="162"/>
      <c r="G389" s="162"/>
      <c r="H389" s="162"/>
      <c r="I389" s="162"/>
      <c r="J389" s="162"/>
      <c r="K389" s="162"/>
      <c r="L389" s="162"/>
      <c r="M389" s="162"/>
      <c r="N389" s="38"/>
      <c r="O389" s="38"/>
    </row>
    <row r="390" spans="1:15" ht="15" hidden="1" customHeight="1" x14ac:dyDescent="0.25">
      <c r="A390" s="162"/>
      <c r="B390" s="162"/>
      <c r="C390" s="162"/>
      <c r="D390" s="162"/>
      <c r="E390" s="162"/>
      <c r="F390" s="162"/>
      <c r="G390" s="162"/>
      <c r="H390" s="162"/>
      <c r="I390" s="162"/>
      <c r="J390" s="162"/>
      <c r="K390" s="162"/>
      <c r="L390" s="162"/>
      <c r="M390" s="162"/>
      <c r="N390" s="38"/>
      <c r="O390" s="38"/>
    </row>
    <row r="391" spans="1:15" ht="15" hidden="1" customHeight="1" x14ac:dyDescent="0.25">
      <c r="A391" s="162"/>
      <c r="B391" s="162"/>
      <c r="C391" s="162"/>
      <c r="D391" s="162"/>
      <c r="E391" s="162"/>
      <c r="F391" s="162"/>
      <c r="G391" s="162"/>
      <c r="H391" s="162"/>
      <c r="I391" s="162"/>
      <c r="J391" s="162"/>
      <c r="K391" s="162"/>
      <c r="L391" s="162"/>
      <c r="M391" s="162"/>
      <c r="N391" s="38"/>
      <c r="O391" s="38"/>
    </row>
    <row r="392" spans="1:15" ht="15" hidden="1" customHeight="1" x14ac:dyDescent="0.25">
      <c r="A392" s="162"/>
      <c r="B392" s="162"/>
      <c r="C392" s="162"/>
      <c r="D392" s="162"/>
      <c r="E392" s="162"/>
      <c r="F392" s="162"/>
      <c r="G392" s="162"/>
      <c r="H392" s="162"/>
      <c r="I392" s="162"/>
      <c r="J392" s="162"/>
      <c r="K392" s="162"/>
      <c r="L392" s="162"/>
      <c r="M392" s="162"/>
      <c r="N392" s="38"/>
      <c r="O392" s="38"/>
    </row>
    <row r="393" spans="1:15" ht="15" hidden="1" customHeight="1" x14ac:dyDescent="0.25">
      <c r="A393" s="162"/>
      <c r="B393" s="162"/>
      <c r="C393" s="162"/>
      <c r="D393" s="162"/>
      <c r="E393" s="162"/>
      <c r="F393" s="162"/>
      <c r="G393" s="162"/>
      <c r="H393" s="162"/>
      <c r="I393" s="162"/>
      <c r="J393" s="162"/>
      <c r="K393" s="162"/>
      <c r="L393" s="162"/>
      <c r="M393" s="162"/>
      <c r="N393" s="38"/>
      <c r="O393" s="38"/>
    </row>
    <row r="394" spans="1:15" ht="15" hidden="1" customHeight="1" x14ac:dyDescent="0.25">
      <c r="A394" s="162"/>
      <c r="B394" s="162"/>
      <c r="C394" s="162"/>
      <c r="D394" s="162"/>
      <c r="E394" s="162"/>
      <c r="F394" s="162"/>
      <c r="G394" s="162"/>
      <c r="H394" s="162"/>
      <c r="I394" s="162"/>
      <c r="J394" s="162"/>
      <c r="K394" s="162"/>
      <c r="L394" s="162"/>
      <c r="M394" s="162"/>
      <c r="N394" s="38"/>
      <c r="O394" s="38"/>
    </row>
    <row r="395" spans="1:15" ht="15" hidden="1" customHeight="1" x14ac:dyDescent="0.25">
      <c r="A395" s="162"/>
      <c r="B395" s="162"/>
      <c r="C395" s="162"/>
      <c r="D395" s="162"/>
      <c r="E395" s="162"/>
      <c r="F395" s="162"/>
      <c r="G395" s="162"/>
      <c r="H395" s="162"/>
      <c r="I395" s="162"/>
      <c r="J395" s="162"/>
      <c r="K395" s="162"/>
      <c r="L395" s="162"/>
      <c r="M395" s="162"/>
      <c r="N395" s="38"/>
      <c r="O395" s="38"/>
    </row>
    <row r="396" spans="1:15" ht="15" hidden="1" customHeight="1" x14ac:dyDescent="0.25">
      <c r="A396" s="162"/>
      <c r="B396" s="162"/>
      <c r="C396" s="162"/>
      <c r="D396" s="162"/>
      <c r="E396" s="162"/>
      <c r="F396" s="162"/>
      <c r="G396" s="162"/>
      <c r="H396" s="162"/>
      <c r="I396" s="162"/>
      <c r="J396" s="162"/>
      <c r="K396" s="162"/>
      <c r="L396" s="162"/>
      <c r="M396" s="162"/>
      <c r="N396" s="38"/>
      <c r="O396" s="38"/>
    </row>
    <row r="397" spans="1:15" ht="15" hidden="1" customHeight="1" x14ac:dyDescent="0.25">
      <c r="A397" s="162"/>
      <c r="B397" s="162"/>
      <c r="C397" s="162"/>
      <c r="D397" s="162"/>
      <c r="E397" s="162"/>
      <c r="F397" s="162"/>
      <c r="G397" s="162"/>
      <c r="H397" s="162"/>
      <c r="I397" s="162"/>
      <c r="J397" s="162"/>
      <c r="K397" s="162"/>
      <c r="L397" s="162"/>
      <c r="M397" s="162"/>
      <c r="N397" s="38"/>
      <c r="O397" s="38"/>
    </row>
    <row r="398" spans="1:15" ht="15" hidden="1" customHeight="1" x14ac:dyDescent="0.25">
      <c r="A398" s="162"/>
      <c r="B398" s="162"/>
      <c r="C398" s="162"/>
      <c r="D398" s="162"/>
      <c r="E398" s="162"/>
      <c r="F398" s="162"/>
      <c r="G398" s="162"/>
      <c r="H398" s="162"/>
      <c r="I398" s="162"/>
      <c r="J398" s="162"/>
      <c r="K398" s="162"/>
      <c r="L398" s="162"/>
      <c r="M398" s="162"/>
      <c r="N398" s="38"/>
      <c r="O398" s="38"/>
    </row>
    <row r="399" spans="1:15" ht="15" hidden="1" customHeight="1" x14ac:dyDescent="0.25">
      <c r="A399" s="162"/>
      <c r="B399" s="162"/>
      <c r="C399" s="162"/>
      <c r="D399" s="162"/>
      <c r="E399" s="162"/>
      <c r="F399" s="162"/>
      <c r="G399" s="162"/>
      <c r="H399" s="162"/>
      <c r="I399" s="162"/>
      <c r="J399" s="162"/>
      <c r="K399" s="162"/>
      <c r="L399" s="162"/>
      <c r="M399" s="162"/>
      <c r="N399" s="38"/>
      <c r="O399" s="38"/>
    </row>
    <row r="400" spans="1:15" ht="15" hidden="1" customHeight="1" x14ac:dyDescent="0.25">
      <c r="A400" s="162"/>
      <c r="B400" s="162"/>
      <c r="C400" s="162"/>
      <c r="D400" s="162"/>
      <c r="E400" s="162"/>
      <c r="F400" s="162"/>
      <c r="G400" s="162"/>
      <c r="H400" s="162"/>
      <c r="I400" s="162"/>
      <c r="J400" s="162"/>
      <c r="K400" s="162"/>
      <c r="L400" s="162"/>
      <c r="M400" s="162"/>
      <c r="N400" s="38"/>
      <c r="O400" s="38"/>
    </row>
    <row r="401" spans="1:15" ht="15" hidden="1" customHeight="1" x14ac:dyDescent="0.25">
      <c r="A401" s="162"/>
      <c r="B401" s="162"/>
      <c r="C401" s="162"/>
      <c r="D401" s="162"/>
      <c r="E401" s="162"/>
      <c r="F401" s="162"/>
      <c r="G401" s="162"/>
      <c r="H401" s="162"/>
      <c r="I401" s="162"/>
      <c r="J401" s="162"/>
      <c r="K401" s="162"/>
      <c r="L401" s="162"/>
      <c r="M401" s="162"/>
      <c r="N401" s="38"/>
      <c r="O401" s="38"/>
    </row>
    <row r="402" spans="1:15" ht="15" hidden="1" customHeight="1" x14ac:dyDescent="0.25">
      <c r="A402" s="162"/>
      <c r="B402" s="162"/>
      <c r="C402" s="162"/>
      <c r="D402" s="162"/>
      <c r="E402" s="162"/>
      <c r="F402" s="162"/>
      <c r="G402" s="162"/>
      <c r="H402" s="162"/>
      <c r="I402" s="162"/>
      <c r="J402" s="162"/>
      <c r="K402" s="162"/>
      <c r="L402" s="162"/>
      <c r="M402" s="162"/>
      <c r="N402" s="38"/>
      <c r="O402" s="38"/>
    </row>
    <row r="403" spans="1:15" ht="15" hidden="1" customHeight="1" x14ac:dyDescent="0.25">
      <c r="A403" s="162"/>
      <c r="B403" s="162"/>
      <c r="C403" s="162"/>
      <c r="D403" s="162"/>
      <c r="E403" s="162"/>
      <c r="F403" s="162"/>
      <c r="G403" s="162"/>
      <c r="H403" s="162"/>
      <c r="I403" s="162"/>
      <c r="J403" s="162"/>
      <c r="K403" s="162"/>
      <c r="L403" s="162"/>
      <c r="M403" s="162"/>
      <c r="N403" s="38"/>
      <c r="O403" s="38"/>
    </row>
    <row r="404" spans="1:15" ht="15" hidden="1" customHeight="1" x14ac:dyDescent="0.25">
      <c r="A404" s="162"/>
      <c r="B404" s="162"/>
      <c r="C404" s="162"/>
      <c r="D404" s="162"/>
      <c r="E404" s="162"/>
      <c r="F404" s="162"/>
      <c r="G404" s="162"/>
      <c r="H404" s="162"/>
      <c r="I404" s="162"/>
      <c r="J404" s="162"/>
      <c r="K404" s="162"/>
      <c r="L404" s="162"/>
      <c r="M404" s="162"/>
      <c r="N404" s="38"/>
      <c r="O404" s="38"/>
    </row>
    <row r="405" spans="1:15" ht="15" hidden="1" customHeight="1" x14ac:dyDescent="0.25">
      <c r="A405" s="162"/>
      <c r="B405" s="162"/>
      <c r="C405" s="162"/>
      <c r="D405" s="162"/>
      <c r="E405" s="162"/>
      <c r="F405" s="162"/>
      <c r="G405" s="162"/>
      <c r="H405" s="162"/>
      <c r="I405" s="162"/>
      <c r="J405" s="162"/>
      <c r="K405" s="162"/>
      <c r="L405" s="162"/>
      <c r="M405" s="162"/>
      <c r="N405" s="38"/>
      <c r="O405" s="38"/>
    </row>
    <row r="406" spans="1:15" ht="15" hidden="1" customHeight="1" x14ac:dyDescent="0.25">
      <c r="A406" s="162"/>
      <c r="B406" s="162"/>
      <c r="C406" s="162"/>
      <c r="D406" s="162"/>
      <c r="E406" s="162"/>
      <c r="F406" s="162"/>
      <c r="G406" s="162"/>
      <c r="H406" s="162"/>
      <c r="I406" s="162"/>
      <c r="J406" s="162"/>
      <c r="K406" s="162"/>
      <c r="L406" s="162"/>
      <c r="M406" s="162"/>
      <c r="N406" s="38"/>
      <c r="O406" s="38"/>
    </row>
    <row r="407" spans="1:15" ht="15" hidden="1" customHeight="1" x14ac:dyDescent="0.25">
      <c r="A407" s="162"/>
      <c r="B407" s="162"/>
      <c r="C407" s="162"/>
      <c r="D407" s="162"/>
      <c r="E407" s="162"/>
      <c r="F407" s="162"/>
      <c r="G407" s="162"/>
      <c r="H407" s="162"/>
      <c r="I407" s="162"/>
      <c r="J407" s="162"/>
      <c r="K407" s="162"/>
      <c r="L407" s="162"/>
      <c r="M407" s="162"/>
      <c r="N407" s="38"/>
      <c r="O407" s="38"/>
    </row>
    <row r="408" spans="1:15" ht="15" hidden="1" customHeight="1" x14ac:dyDescent="0.25">
      <c r="A408" s="162"/>
      <c r="B408" s="162"/>
      <c r="C408" s="162"/>
      <c r="D408" s="162"/>
      <c r="E408" s="162"/>
      <c r="F408" s="162"/>
      <c r="G408" s="162"/>
      <c r="H408" s="162"/>
      <c r="I408" s="162"/>
      <c r="J408" s="162"/>
      <c r="K408" s="162"/>
      <c r="L408" s="162"/>
      <c r="M408" s="162"/>
      <c r="N408" s="38"/>
      <c r="O408" s="38"/>
    </row>
    <row r="409" spans="1:15" ht="15" hidden="1" customHeight="1" x14ac:dyDescent="0.25">
      <c r="A409" s="162"/>
      <c r="B409" s="162"/>
      <c r="C409" s="162"/>
      <c r="D409" s="162"/>
      <c r="E409" s="162"/>
      <c r="F409" s="162"/>
      <c r="G409" s="162"/>
      <c r="H409" s="162"/>
      <c r="I409" s="162"/>
      <c r="J409" s="162"/>
      <c r="K409" s="162"/>
      <c r="L409" s="162"/>
      <c r="M409" s="162"/>
      <c r="N409" s="38"/>
      <c r="O409" s="38"/>
    </row>
    <row r="410" spans="1:15" ht="15" hidden="1" customHeight="1" x14ac:dyDescent="0.25">
      <c r="A410" s="162"/>
      <c r="B410" s="162"/>
      <c r="C410" s="162"/>
      <c r="D410" s="162"/>
      <c r="E410" s="162"/>
      <c r="F410" s="162"/>
      <c r="G410" s="162"/>
      <c r="H410" s="162"/>
      <c r="I410" s="162"/>
      <c r="J410" s="162"/>
      <c r="K410" s="162"/>
      <c r="L410" s="162"/>
      <c r="M410" s="162"/>
      <c r="N410" s="38"/>
      <c r="O410" s="38"/>
    </row>
    <row r="411" spans="1:15" ht="15" hidden="1" customHeight="1" x14ac:dyDescent="0.25">
      <c r="A411" s="162"/>
      <c r="B411" s="162"/>
      <c r="C411" s="162"/>
      <c r="D411" s="162"/>
      <c r="E411" s="162"/>
      <c r="F411" s="162"/>
      <c r="G411" s="162"/>
      <c r="H411" s="162"/>
      <c r="I411" s="162"/>
      <c r="J411" s="162"/>
      <c r="K411" s="162"/>
      <c r="L411" s="162"/>
      <c r="M411" s="162"/>
      <c r="N411" s="38"/>
      <c r="O411" s="38"/>
    </row>
    <row r="412" spans="1:15" ht="15" hidden="1" customHeight="1" x14ac:dyDescent="0.25">
      <c r="A412" s="162"/>
      <c r="B412" s="162"/>
      <c r="C412" s="162"/>
      <c r="D412" s="162"/>
      <c r="E412" s="162"/>
      <c r="F412" s="162"/>
      <c r="G412" s="162"/>
      <c r="H412" s="162"/>
      <c r="I412" s="162"/>
      <c r="J412" s="162"/>
      <c r="K412" s="162"/>
      <c r="L412" s="162"/>
      <c r="M412" s="162"/>
      <c r="N412" s="38"/>
      <c r="O412" s="38"/>
    </row>
    <row r="413" spans="1:15" ht="15" hidden="1" customHeight="1" x14ac:dyDescent="0.25">
      <c r="A413" s="162"/>
      <c r="B413" s="162"/>
      <c r="C413" s="162"/>
      <c r="D413" s="162"/>
      <c r="E413" s="162"/>
      <c r="F413" s="162"/>
      <c r="G413" s="162"/>
      <c r="H413" s="162"/>
      <c r="I413" s="162"/>
      <c r="J413" s="162"/>
      <c r="K413" s="162"/>
      <c r="L413" s="162"/>
      <c r="M413" s="162"/>
      <c r="N413" s="38"/>
      <c r="O413" s="38"/>
    </row>
    <row r="414" spans="1:15" ht="15" hidden="1" customHeight="1" x14ac:dyDescent="0.25">
      <c r="A414" s="162"/>
      <c r="B414" s="162"/>
      <c r="C414" s="162"/>
      <c r="D414" s="162"/>
      <c r="E414" s="162"/>
      <c r="F414" s="162"/>
      <c r="G414" s="162"/>
      <c r="H414" s="162"/>
      <c r="I414" s="162"/>
      <c r="J414" s="162"/>
      <c r="K414" s="162"/>
      <c r="L414" s="162"/>
      <c r="M414" s="162"/>
      <c r="N414" s="38"/>
      <c r="O414" s="38"/>
    </row>
    <row r="415" spans="1:15" ht="15" hidden="1" customHeight="1" x14ac:dyDescent="0.25">
      <c r="A415" s="162"/>
      <c r="B415" s="162"/>
      <c r="C415" s="162"/>
      <c r="D415" s="162"/>
      <c r="E415" s="162"/>
      <c r="F415" s="162"/>
      <c r="G415" s="162"/>
      <c r="H415" s="162"/>
      <c r="I415" s="162"/>
      <c r="J415" s="162"/>
      <c r="K415" s="162"/>
      <c r="L415" s="162"/>
      <c r="M415" s="162"/>
      <c r="N415" s="38"/>
      <c r="O415" s="38"/>
    </row>
    <row r="416" spans="1:15" ht="15" hidden="1" customHeight="1" x14ac:dyDescent="0.25">
      <c r="A416" s="162"/>
      <c r="B416" s="162"/>
      <c r="C416" s="162"/>
      <c r="D416" s="162"/>
      <c r="E416" s="162"/>
      <c r="F416" s="162"/>
      <c r="G416" s="162"/>
      <c r="H416" s="162"/>
      <c r="I416" s="162"/>
      <c r="J416" s="162"/>
      <c r="K416" s="162"/>
      <c r="L416" s="162"/>
      <c r="M416" s="162"/>
      <c r="N416" s="38"/>
      <c r="O416" s="38"/>
    </row>
    <row r="417" spans="1:15" ht="15" hidden="1" customHeight="1" x14ac:dyDescent="0.25">
      <c r="A417" s="162"/>
      <c r="B417" s="162"/>
      <c r="C417" s="162"/>
      <c r="D417" s="162"/>
      <c r="E417" s="162"/>
      <c r="F417" s="162"/>
      <c r="G417" s="162"/>
      <c r="H417" s="162"/>
      <c r="I417" s="162"/>
      <c r="J417" s="162"/>
      <c r="K417" s="162"/>
      <c r="L417" s="162"/>
      <c r="M417" s="162"/>
      <c r="N417" s="38"/>
      <c r="O417" s="38"/>
    </row>
    <row r="418" spans="1:15" ht="15" hidden="1" customHeight="1" x14ac:dyDescent="0.25">
      <c r="A418" s="162"/>
      <c r="B418" s="162"/>
      <c r="C418" s="162"/>
      <c r="D418" s="162"/>
      <c r="E418" s="162"/>
      <c r="F418" s="162"/>
      <c r="G418" s="162"/>
      <c r="H418" s="162"/>
      <c r="I418" s="162"/>
      <c r="J418" s="162"/>
      <c r="K418" s="162"/>
      <c r="L418" s="162"/>
      <c r="M418" s="162"/>
      <c r="N418" s="38"/>
      <c r="O418" s="38"/>
    </row>
    <row r="419" spans="1:15" ht="15" hidden="1" customHeight="1" x14ac:dyDescent="0.25">
      <c r="A419" s="162"/>
      <c r="B419" s="162"/>
      <c r="C419" s="162"/>
      <c r="D419" s="162"/>
      <c r="E419" s="162"/>
      <c r="F419" s="162"/>
      <c r="G419" s="162"/>
      <c r="H419" s="162"/>
      <c r="I419" s="162"/>
      <c r="J419" s="162"/>
      <c r="K419" s="162"/>
      <c r="L419" s="162"/>
      <c r="M419" s="162"/>
      <c r="N419" s="38"/>
      <c r="O419" s="38"/>
    </row>
    <row r="420" spans="1:15" ht="15" hidden="1" customHeight="1" x14ac:dyDescent="0.25">
      <c r="A420" s="162"/>
      <c r="B420" s="162"/>
      <c r="C420" s="162"/>
      <c r="D420" s="162"/>
      <c r="E420" s="162"/>
      <c r="F420" s="162"/>
      <c r="G420" s="162"/>
      <c r="H420" s="162"/>
      <c r="I420" s="162"/>
      <c r="J420" s="162"/>
      <c r="K420" s="162"/>
      <c r="L420" s="162"/>
      <c r="M420" s="162"/>
      <c r="N420" s="38"/>
      <c r="O420" s="38"/>
    </row>
    <row r="421" spans="1:15" ht="15" hidden="1" customHeight="1" x14ac:dyDescent="0.25">
      <c r="A421" s="162"/>
      <c r="B421" s="162"/>
      <c r="C421" s="162"/>
      <c r="D421" s="162"/>
      <c r="E421" s="162"/>
      <c r="F421" s="162"/>
      <c r="G421" s="162"/>
      <c r="H421" s="162"/>
      <c r="I421" s="162"/>
      <c r="J421" s="162"/>
      <c r="K421" s="162"/>
      <c r="L421" s="162"/>
      <c r="M421" s="162"/>
      <c r="N421" s="38"/>
      <c r="O421" s="38"/>
    </row>
    <row r="422" spans="1:15" ht="15" hidden="1" customHeight="1" x14ac:dyDescent="0.25">
      <c r="A422" s="162"/>
      <c r="B422" s="162"/>
      <c r="C422" s="162"/>
      <c r="D422" s="162"/>
      <c r="E422" s="162"/>
      <c r="F422" s="162"/>
      <c r="G422" s="162"/>
      <c r="H422" s="162"/>
      <c r="I422" s="162"/>
      <c r="J422" s="162"/>
      <c r="K422" s="162"/>
      <c r="L422" s="162"/>
      <c r="M422" s="162"/>
      <c r="N422" s="38"/>
      <c r="O422" s="38"/>
    </row>
    <row r="423" spans="1:15" ht="15" hidden="1" customHeight="1" x14ac:dyDescent="0.25">
      <c r="A423" s="162"/>
      <c r="B423" s="162"/>
      <c r="C423" s="162"/>
      <c r="D423" s="162"/>
      <c r="E423" s="162"/>
      <c r="F423" s="162"/>
      <c r="G423" s="162"/>
      <c r="H423" s="162"/>
      <c r="I423" s="162"/>
      <c r="J423" s="162"/>
      <c r="K423" s="162"/>
      <c r="L423" s="162"/>
      <c r="M423" s="162"/>
      <c r="N423" s="38"/>
      <c r="O423" s="38"/>
    </row>
    <row r="424" spans="1:15" ht="15" hidden="1" customHeight="1" x14ac:dyDescent="0.25">
      <c r="A424" s="162"/>
      <c r="B424" s="162"/>
      <c r="C424" s="162"/>
      <c r="D424" s="162"/>
      <c r="E424" s="162"/>
      <c r="F424" s="162"/>
      <c r="G424" s="162"/>
      <c r="H424" s="162"/>
      <c r="I424" s="162"/>
      <c r="J424" s="162"/>
      <c r="K424" s="162"/>
      <c r="L424" s="162"/>
      <c r="M424" s="162"/>
      <c r="N424" s="38"/>
      <c r="O424" s="38"/>
    </row>
    <row r="425" spans="1:15" ht="15" hidden="1" customHeight="1" x14ac:dyDescent="0.25">
      <c r="A425" s="162"/>
      <c r="B425" s="162"/>
      <c r="C425" s="162"/>
      <c r="D425" s="162"/>
      <c r="E425" s="162"/>
      <c r="F425" s="162"/>
      <c r="G425" s="162"/>
      <c r="H425" s="162"/>
      <c r="I425" s="162"/>
      <c r="J425" s="162"/>
      <c r="K425" s="162"/>
      <c r="L425" s="162"/>
      <c r="M425" s="162"/>
      <c r="N425" s="38"/>
      <c r="O425" s="38"/>
    </row>
    <row r="426" spans="1:15" ht="15" hidden="1" customHeight="1" x14ac:dyDescent="0.25">
      <c r="A426" s="162"/>
      <c r="B426" s="162"/>
      <c r="C426" s="162"/>
      <c r="D426" s="162"/>
      <c r="E426" s="162"/>
      <c r="F426" s="162"/>
      <c r="G426" s="162"/>
      <c r="H426" s="162"/>
      <c r="I426" s="162"/>
      <c r="J426" s="162"/>
      <c r="K426" s="162"/>
      <c r="L426" s="162"/>
      <c r="M426" s="162"/>
      <c r="N426" s="38"/>
      <c r="O426" s="38"/>
    </row>
    <row r="427" spans="1:15" ht="15" hidden="1" customHeight="1" x14ac:dyDescent="0.25">
      <c r="A427" s="162"/>
      <c r="B427" s="162"/>
      <c r="C427" s="162"/>
      <c r="D427" s="162"/>
      <c r="E427" s="162"/>
      <c r="F427" s="162"/>
      <c r="G427" s="162"/>
      <c r="H427" s="162"/>
      <c r="I427" s="162"/>
      <c r="J427" s="162"/>
      <c r="K427" s="162"/>
      <c r="L427" s="162"/>
      <c r="M427" s="162"/>
      <c r="N427" s="38"/>
      <c r="O427" s="38"/>
    </row>
    <row r="428" spans="1:15" ht="15" hidden="1" customHeight="1" x14ac:dyDescent="0.25">
      <c r="A428" s="162"/>
      <c r="B428" s="162"/>
      <c r="C428" s="162"/>
      <c r="D428" s="162"/>
      <c r="E428" s="162"/>
      <c r="F428" s="162"/>
      <c r="G428" s="162"/>
      <c r="H428" s="162"/>
      <c r="I428" s="162"/>
      <c r="J428" s="162"/>
      <c r="K428" s="162"/>
      <c r="L428" s="162"/>
      <c r="M428" s="162"/>
      <c r="N428" s="38"/>
      <c r="O428" s="38"/>
    </row>
    <row r="429" spans="1:15" ht="15" hidden="1" customHeight="1" x14ac:dyDescent="0.25">
      <c r="A429" s="162"/>
      <c r="B429" s="162"/>
      <c r="C429" s="162"/>
      <c r="D429" s="162"/>
      <c r="E429" s="162"/>
      <c r="F429" s="162"/>
      <c r="G429" s="162"/>
      <c r="H429" s="162"/>
      <c r="I429" s="162"/>
      <c r="J429" s="162"/>
      <c r="K429" s="162"/>
      <c r="L429" s="162"/>
      <c r="M429" s="162"/>
      <c r="N429" s="38"/>
      <c r="O429" s="38"/>
    </row>
    <row r="430" spans="1:15" ht="15" hidden="1" customHeight="1" x14ac:dyDescent="0.25">
      <c r="A430" s="162"/>
      <c r="B430" s="162"/>
      <c r="C430" s="162"/>
      <c r="D430" s="162"/>
      <c r="E430" s="162"/>
      <c r="F430" s="162"/>
      <c r="G430" s="162"/>
      <c r="H430" s="162"/>
      <c r="I430" s="162"/>
      <c r="J430" s="162"/>
      <c r="K430" s="162"/>
      <c r="L430" s="162"/>
      <c r="M430" s="162"/>
      <c r="N430" s="38"/>
      <c r="O430" s="38"/>
    </row>
    <row r="431" spans="1:15" ht="15" hidden="1" customHeight="1" x14ac:dyDescent="0.25">
      <c r="A431" s="162"/>
      <c r="B431" s="162"/>
      <c r="C431" s="162"/>
      <c r="D431" s="162"/>
      <c r="E431" s="162"/>
      <c r="F431" s="162"/>
      <c r="G431" s="162"/>
      <c r="H431" s="162"/>
      <c r="I431" s="162"/>
      <c r="J431" s="162"/>
      <c r="K431" s="162"/>
      <c r="L431" s="162"/>
      <c r="M431" s="162"/>
      <c r="N431" s="38"/>
      <c r="O431" s="38"/>
    </row>
    <row r="432" spans="1:15" ht="15" hidden="1" customHeight="1" x14ac:dyDescent="0.25">
      <c r="A432" s="162"/>
      <c r="B432" s="162"/>
      <c r="C432" s="162"/>
      <c r="D432" s="162"/>
      <c r="E432" s="162"/>
      <c r="F432" s="162"/>
      <c r="G432" s="162"/>
      <c r="H432" s="162"/>
      <c r="I432" s="162"/>
      <c r="J432" s="162"/>
      <c r="K432" s="162"/>
      <c r="L432" s="162"/>
      <c r="M432" s="162"/>
      <c r="N432" s="38"/>
      <c r="O432" s="38"/>
    </row>
    <row r="433" spans="1:15" ht="15" hidden="1" customHeight="1" x14ac:dyDescent="0.25">
      <c r="A433" s="162"/>
      <c r="B433" s="162"/>
      <c r="C433" s="162"/>
      <c r="D433" s="162"/>
      <c r="E433" s="162"/>
      <c r="F433" s="162"/>
      <c r="G433" s="162"/>
      <c r="H433" s="162"/>
      <c r="I433" s="162"/>
      <c r="J433" s="162"/>
      <c r="K433" s="162"/>
      <c r="L433" s="162"/>
      <c r="M433" s="162"/>
      <c r="N433" s="38"/>
      <c r="O433" s="38"/>
    </row>
    <row r="434" spans="1:15" ht="15" hidden="1" customHeight="1" x14ac:dyDescent="0.25">
      <c r="A434" s="162"/>
      <c r="B434" s="162"/>
      <c r="C434" s="162"/>
      <c r="D434" s="162"/>
      <c r="E434" s="162"/>
      <c r="F434" s="162"/>
      <c r="G434" s="162"/>
      <c r="H434" s="162"/>
      <c r="I434" s="162"/>
      <c r="J434" s="162"/>
      <c r="K434" s="162"/>
      <c r="L434" s="162"/>
      <c r="M434" s="162"/>
      <c r="N434" s="38"/>
      <c r="O434" s="38"/>
    </row>
    <row r="435" spans="1:15" ht="15" hidden="1" customHeight="1" x14ac:dyDescent="0.25">
      <c r="A435" s="162"/>
      <c r="B435" s="162"/>
      <c r="C435" s="162"/>
      <c r="D435" s="162"/>
      <c r="E435" s="162"/>
      <c r="F435" s="162"/>
      <c r="G435" s="162"/>
      <c r="H435" s="162"/>
      <c r="I435" s="162"/>
      <c r="J435" s="162"/>
      <c r="K435" s="162"/>
      <c r="L435" s="162"/>
      <c r="M435" s="162"/>
      <c r="N435" s="38"/>
      <c r="O435" s="38"/>
    </row>
    <row r="436" spans="1:15" ht="15" hidden="1" customHeight="1" x14ac:dyDescent="0.25">
      <c r="A436" s="162"/>
      <c r="B436" s="162"/>
      <c r="C436" s="162"/>
      <c r="D436" s="162"/>
      <c r="E436" s="162"/>
      <c r="F436" s="162"/>
      <c r="G436" s="162"/>
      <c r="H436" s="162"/>
      <c r="I436" s="162"/>
      <c r="J436" s="162"/>
      <c r="K436" s="162"/>
      <c r="L436" s="162"/>
      <c r="M436" s="162"/>
      <c r="N436" s="38"/>
      <c r="O436" s="38"/>
    </row>
    <row r="437" spans="1:15" ht="15" hidden="1" customHeight="1" x14ac:dyDescent="0.25">
      <c r="A437" s="162"/>
      <c r="B437" s="162"/>
      <c r="C437" s="162"/>
      <c r="D437" s="162"/>
      <c r="E437" s="162"/>
      <c r="F437" s="162"/>
      <c r="G437" s="162"/>
      <c r="H437" s="162"/>
      <c r="I437" s="162"/>
      <c r="J437" s="162"/>
      <c r="K437" s="162"/>
      <c r="L437" s="162"/>
      <c r="M437" s="162"/>
      <c r="N437" s="38"/>
      <c r="O437" s="38"/>
    </row>
    <row r="438" spans="1:15" ht="15" hidden="1" customHeight="1" x14ac:dyDescent="0.25">
      <c r="A438" s="162"/>
      <c r="B438" s="162"/>
      <c r="C438" s="162"/>
      <c r="D438" s="162"/>
      <c r="E438" s="162"/>
      <c r="F438" s="162"/>
      <c r="G438" s="162"/>
      <c r="H438" s="162"/>
      <c r="I438" s="162"/>
      <c r="J438" s="162"/>
      <c r="K438" s="162"/>
      <c r="L438" s="162"/>
      <c r="M438" s="162"/>
      <c r="N438" s="38"/>
      <c r="O438" s="38"/>
    </row>
    <row r="439" spans="1:15" ht="15" hidden="1" customHeight="1" x14ac:dyDescent="0.25">
      <c r="A439" s="162"/>
      <c r="B439" s="162"/>
      <c r="C439" s="162"/>
      <c r="D439" s="162"/>
      <c r="E439" s="162"/>
      <c r="F439" s="162"/>
      <c r="G439" s="162"/>
      <c r="H439" s="162"/>
      <c r="I439" s="162"/>
      <c r="J439" s="162"/>
      <c r="K439" s="162"/>
      <c r="L439" s="162"/>
      <c r="M439" s="162"/>
      <c r="N439" s="38"/>
      <c r="O439" s="38"/>
    </row>
    <row r="440" spans="1:15" ht="15" hidden="1" customHeight="1" x14ac:dyDescent="0.25">
      <c r="A440" s="162"/>
      <c r="B440" s="162"/>
      <c r="C440" s="162"/>
      <c r="D440" s="162"/>
      <c r="E440" s="162"/>
      <c r="F440" s="162"/>
      <c r="G440" s="162"/>
      <c r="H440" s="162"/>
      <c r="I440" s="162"/>
      <c r="J440" s="162"/>
      <c r="K440" s="162"/>
      <c r="L440" s="162"/>
      <c r="M440" s="162"/>
      <c r="N440" s="38"/>
      <c r="O440" s="38"/>
    </row>
    <row r="441" spans="1:15" ht="15" hidden="1" customHeight="1" x14ac:dyDescent="0.25">
      <c r="A441" s="162"/>
      <c r="B441" s="162"/>
      <c r="C441" s="162"/>
      <c r="D441" s="162"/>
      <c r="E441" s="162"/>
      <c r="F441" s="162"/>
      <c r="G441" s="162"/>
      <c r="H441" s="162"/>
      <c r="I441" s="162"/>
      <c r="J441" s="162"/>
      <c r="K441" s="162"/>
      <c r="L441" s="162"/>
      <c r="M441" s="162"/>
      <c r="N441" s="38"/>
      <c r="O441" s="38"/>
    </row>
    <row r="442" spans="1:15" ht="15" hidden="1" customHeight="1" x14ac:dyDescent="0.25">
      <c r="A442" s="162"/>
      <c r="B442" s="162"/>
      <c r="C442" s="162"/>
      <c r="D442" s="162"/>
      <c r="E442" s="162"/>
      <c r="F442" s="162"/>
      <c r="G442" s="162"/>
      <c r="H442" s="162"/>
      <c r="I442" s="162"/>
      <c r="J442" s="162"/>
      <c r="K442" s="162"/>
      <c r="L442" s="162"/>
      <c r="M442" s="162"/>
      <c r="N442" s="38"/>
      <c r="O442" s="38"/>
    </row>
    <row r="443" spans="1:15" ht="15" hidden="1" customHeight="1" x14ac:dyDescent="0.25">
      <c r="A443" s="162"/>
      <c r="B443" s="162"/>
      <c r="C443" s="162"/>
      <c r="D443" s="162"/>
      <c r="E443" s="162"/>
      <c r="F443" s="162"/>
      <c r="G443" s="162"/>
      <c r="H443" s="162"/>
      <c r="I443" s="162"/>
      <c r="J443" s="162"/>
      <c r="K443" s="162"/>
      <c r="L443" s="162"/>
      <c r="M443" s="162"/>
      <c r="N443" s="38"/>
      <c r="O443" s="38"/>
    </row>
    <row r="444" spans="1:15" ht="15" hidden="1" customHeight="1" x14ac:dyDescent="0.25">
      <c r="A444" s="162"/>
      <c r="B444" s="162"/>
      <c r="C444" s="162"/>
      <c r="D444" s="162"/>
      <c r="E444" s="162"/>
      <c r="F444" s="162"/>
      <c r="G444" s="162"/>
      <c r="H444" s="162"/>
      <c r="I444" s="162"/>
      <c r="J444" s="162"/>
      <c r="K444" s="162"/>
      <c r="L444" s="162"/>
      <c r="M444" s="162"/>
      <c r="N444" s="38"/>
      <c r="O444" s="38"/>
    </row>
    <row r="445" spans="1:15" ht="15" hidden="1" customHeight="1" x14ac:dyDescent="0.25">
      <c r="A445" s="162"/>
      <c r="B445" s="162"/>
      <c r="C445" s="162"/>
      <c r="D445" s="162"/>
      <c r="E445" s="162"/>
      <c r="F445" s="162"/>
      <c r="G445" s="162"/>
      <c r="H445" s="162"/>
      <c r="I445" s="162"/>
      <c r="J445" s="162"/>
      <c r="K445" s="162"/>
      <c r="L445" s="162"/>
      <c r="M445" s="162"/>
      <c r="N445" s="38"/>
      <c r="O445" s="38"/>
    </row>
    <row r="446" spans="1:15" ht="15" hidden="1" customHeight="1" x14ac:dyDescent="0.25">
      <c r="A446" s="162"/>
      <c r="B446" s="162"/>
      <c r="C446" s="162"/>
      <c r="D446" s="162"/>
      <c r="E446" s="162"/>
      <c r="F446" s="162"/>
      <c r="G446" s="162"/>
      <c r="H446" s="162"/>
      <c r="I446" s="162"/>
      <c r="J446" s="162"/>
      <c r="K446" s="162"/>
      <c r="L446" s="162"/>
      <c r="M446" s="162"/>
      <c r="N446" s="38"/>
      <c r="O446" s="38"/>
    </row>
    <row r="447" spans="1:15" ht="15" hidden="1" customHeight="1" x14ac:dyDescent="0.25">
      <c r="A447" s="162"/>
      <c r="B447" s="162"/>
      <c r="C447" s="162"/>
      <c r="D447" s="162"/>
      <c r="E447" s="162"/>
      <c r="F447" s="162"/>
      <c r="G447" s="162"/>
      <c r="H447" s="162"/>
      <c r="I447" s="162"/>
      <c r="J447" s="162"/>
      <c r="K447" s="162"/>
      <c r="L447" s="162"/>
      <c r="M447" s="162"/>
      <c r="N447" s="38"/>
      <c r="O447" s="38"/>
    </row>
    <row r="448" spans="1:15" ht="15" hidden="1" customHeight="1" x14ac:dyDescent="0.25">
      <c r="A448" s="162"/>
      <c r="B448" s="162"/>
      <c r="C448" s="162"/>
      <c r="D448" s="162"/>
      <c r="E448" s="162"/>
      <c r="F448" s="162"/>
      <c r="G448" s="162"/>
      <c r="H448" s="162"/>
      <c r="I448" s="162"/>
      <c r="J448" s="162"/>
      <c r="K448" s="162"/>
      <c r="L448" s="162"/>
      <c r="M448" s="162"/>
      <c r="N448" s="38"/>
      <c r="O448" s="38"/>
    </row>
    <row r="449" spans="1:15" ht="15" hidden="1" customHeight="1" x14ac:dyDescent="0.25">
      <c r="A449" s="162"/>
      <c r="B449" s="162"/>
      <c r="C449" s="162"/>
      <c r="D449" s="162"/>
      <c r="E449" s="162"/>
      <c r="F449" s="162"/>
      <c r="G449" s="162"/>
      <c r="H449" s="162"/>
      <c r="I449" s="162"/>
      <c r="J449" s="162"/>
      <c r="K449" s="162"/>
      <c r="L449" s="162"/>
      <c r="M449" s="162"/>
      <c r="N449" s="38"/>
      <c r="O449" s="38"/>
    </row>
    <row r="450" spans="1:15" ht="15" hidden="1" customHeight="1" x14ac:dyDescent="0.25">
      <c r="A450" s="162"/>
      <c r="B450" s="162"/>
      <c r="C450" s="162"/>
      <c r="D450" s="162"/>
      <c r="E450" s="162"/>
      <c r="F450" s="162"/>
      <c r="G450" s="162"/>
      <c r="H450" s="162"/>
      <c r="I450" s="162"/>
      <c r="J450" s="162"/>
      <c r="K450" s="162"/>
      <c r="L450" s="162"/>
      <c r="M450" s="162"/>
      <c r="N450" s="38"/>
      <c r="O450" s="38"/>
    </row>
    <row r="451" spans="1:15" ht="15" hidden="1" customHeight="1" x14ac:dyDescent="0.25">
      <c r="A451" s="162"/>
      <c r="B451" s="162"/>
      <c r="C451" s="162"/>
      <c r="D451" s="162"/>
      <c r="E451" s="162"/>
      <c r="F451" s="162"/>
      <c r="G451" s="162"/>
      <c r="H451" s="162"/>
      <c r="I451" s="162"/>
      <c r="J451" s="162"/>
      <c r="K451" s="162"/>
      <c r="L451" s="162"/>
      <c r="M451" s="162"/>
      <c r="N451" s="38"/>
      <c r="O451" s="38"/>
    </row>
    <row r="452" spans="1:15" ht="15" hidden="1" customHeight="1" x14ac:dyDescent="0.25">
      <c r="A452" s="162"/>
      <c r="B452" s="162"/>
      <c r="C452" s="162"/>
      <c r="D452" s="162"/>
      <c r="E452" s="162"/>
      <c r="F452" s="162"/>
      <c r="G452" s="162"/>
      <c r="H452" s="162"/>
      <c r="I452" s="162"/>
      <c r="J452" s="162"/>
      <c r="K452" s="162"/>
      <c r="L452" s="162"/>
      <c r="M452" s="162"/>
      <c r="N452" s="38"/>
      <c r="O452" s="38"/>
    </row>
    <row r="453" spans="1:15" ht="15" hidden="1" customHeight="1" x14ac:dyDescent="0.25">
      <c r="A453" s="162"/>
      <c r="B453" s="162"/>
      <c r="C453" s="162"/>
      <c r="D453" s="162"/>
      <c r="E453" s="162"/>
      <c r="F453" s="162"/>
      <c r="G453" s="162"/>
      <c r="H453" s="162"/>
      <c r="I453" s="162"/>
      <c r="J453" s="162"/>
      <c r="K453" s="162"/>
      <c r="L453" s="162"/>
      <c r="M453" s="162"/>
      <c r="N453" s="38"/>
      <c r="O453" s="38"/>
    </row>
    <row r="454" spans="1:15" ht="15" hidden="1" customHeight="1" x14ac:dyDescent="0.25">
      <c r="A454" s="162"/>
      <c r="B454" s="162"/>
      <c r="C454" s="162"/>
      <c r="D454" s="162"/>
      <c r="E454" s="162"/>
      <c r="F454" s="162"/>
      <c r="G454" s="162"/>
      <c r="H454" s="162"/>
      <c r="I454" s="162"/>
      <c r="J454" s="162"/>
      <c r="K454" s="162"/>
      <c r="L454" s="162"/>
      <c r="M454" s="162"/>
      <c r="N454" s="38"/>
      <c r="O454" s="38"/>
    </row>
    <row r="455" spans="1:15" ht="15" hidden="1" customHeight="1" x14ac:dyDescent="0.25">
      <c r="A455" s="162"/>
      <c r="B455" s="162"/>
      <c r="C455" s="162"/>
      <c r="D455" s="162"/>
      <c r="E455" s="162"/>
      <c r="F455" s="162"/>
      <c r="G455" s="162"/>
      <c r="H455" s="162"/>
      <c r="I455" s="162"/>
      <c r="J455" s="162"/>
      <c r="K455" s="162"/>
      <c r="L455" s="162"/>
      <c r="M455" s="162"/>
      <c r="N455" s="38"/>
      <c r="O455" s="38"/>
    </row>
    <row r="456" spans="1:15" ht="15" hidden="1" customHeight="1" x14ac:dyDescent="0.25">
      <c r="A456" s="162"/>
      <c r="B456" s="162"/>
      <c r="C456" s="162"/>
      <c r="D456" s="162"/>
      <c r="E456" s="162"/>
      <c r="F456" s="162"/>
      <c r="G456" s="162"/>
      <c r="H456" s="162"/>
      <c r="I456" s="162"/>
      <c r="J456" s="162"/>
      <c r="K456" s="162"/>
      <c r="L456" s="162"/>
      <c r="M456" s="162"/>
      <c r="N456" s="38"/>
      <c r="O456" s="38"/>
    </row>
    <row r="457" spans="1:15" ht="15" hidden="1" customHeight="1" x14ac:dyDescent="0.25">
      <c r="A457" s="162"/>
      <c r="B457" s="162"/>
      <c r="C457" s="162"/>
      <c r="D457" s="162"/>
      <c r="E457" s="162"/>
      <c r="F457" s="162"/>
      <c r="G457" s="162"/>
      <c r="H457" s="162"/>
      <c r="I457" s="162"/>
      <c r="J457" s="162"/>
      <c r="K457" s="162"/>
      <c r="L457" s="162"/>
      <c r="M457" s="162"/>
      <c r="N457" s="38"/>
      <c r="O457" s="38"/>
    </row>
    <row r="458" spans="1:15" ht="15" hidden="1" customHeight="1" x14ac:dyDescent="0.25">
      <c r="A458" s="162"/>
      <c r="B458" s="162"/>
      <c r="C458" s="162"/>
      <c r="D458" s="162"/>
      <c r="E458" s="162"/>
      <c r="F458" s="162"/>
      <c r="G458" s="162"/>
      <c r="H458" s="162"/>
      <c r="I458" s="162"/>
      <c r="J458" s="162"/>
      <c r="K458" s="162"/>
      <c r="L458" s="162"/>
      <c r="M458" s="162"/>
      <c r="N458" s="38"/>
      <c r="O458" s="38"/>
    </row>
    <row r="459" spans="1:15" ht="15" hidden="1" customHeight="1" x14ac:dyDescent="0.25">
      <c r="A459" s="162"/>
      <c r="B459" s="162"/>
      <c r="C459" s="162"/>
      <c r="D459" s="162"/>
      <c r="E459" s="162"/>
      <c r="F459" s="162"/>
      <c r="G459" s="162"/>
      <c r="H459" s="162"/>
      <c r="I459" s="162"/>
      <c r="J459" s="162"/>
      <c r="K459" s="162"/>
      <c r="L459" s="162"/>
      <c r="M459" s="162"/>
      <c r="N459" s="38"/>
      <c r="O459" s="38"/>
    </row>
    <row r="460" spans="1:15" ht="15" hidden="1" customHeight="1" x14ac:dyDescent="0.25">
      <c r="A460" s="162"/>
      <c r="B460" s="162"/>
      <c r="C460" s="162"/>
      <c r="D460" s="162"/>
      <c r="E460" s="162"/>
      <c r="F460" s="162"/>
      <c r="G460" s="162"/>
      <c r="H460" s="162"/>
      <c r="I460" s="162"/>
      <c r="J460" s="162"/>
      <c r="K460" s="162"/>
      <c r="L460" s="162"/>
      <c r="M460" s="162"/>
      <c r="N460" s="38"/>
      <c r="O460" s="38"/>
    </row>
    <row r="461" spans="1:15" ht="15" hidden="1" customHeight="1" x14ac:dyDescent="0.25">
      <c r="A461" s="162"/>
      <c r="B461" s="162"/>
      <c r="C461" s="162"/>
      <c r="D461" s="162"/>
      <c r="E461" s="162"/>
      <c r="F461" s="162"/>
      <c r="G461" s="162"/>
      <c r="H461" s="162"/>
      <c r="I461" s="162"/>
      <c r="J461" s="162"/>
      <c r="K461" s="162"/>
      <c r="L461" s="162"/>
      <c r="M461" s="162"/>
      <c r="N461" s="38"/>
      <c r="O461" s="38"/>
    </row>
    <row r="462" spans="1:15" ht="15" hidden="1" customHeight="1" x14ac:dyDescent="0.25">
      <c r="A462" s="162"/>
      <c r="B462" s="162"/>
      <c r="C462" s="162"/>
      <c r="D462" s="162"/>
      <c r="E462" s="162"/>
      <c r="F462" s="162"/>
      <c r="G462" s="162"/>
      <c r="H462" s="162"/>
      <c r="I462" s="162"/>
      <c r="J462" s="162"/>
      <c r="K462" s="162"/>
      <c r="L462" s="162"/>
      <c r="M462" s="162"/>
      <c r="N462" s="38"/>
      <c r="O462" s="38"/>
    </row>
    <row r="463" spans="1:15" ht="15" hidden="1" customHeight="1" x14ac:dyDescent="0.25">
      <c r="A463" s="162"/>
      <c r="B463" s="162"/>
      <c r="C463" s="162"/>
      <c r="D463" s="162"/>
      <c r="E463" s="162"/>
      <c r="F463" s="162"/>
      <c r="G463" s="162"/>
      <c r="H463" s="162"/>
      <c r="I463" s="162"/>
      <c r="J463" s="162"/>
      <c r="K463" s="162"/>
      <c r="L463" s="162"/>
      <c r="M463" s="162"/>
      <c r="N463" s="38"/>
      <c r="O463" s="38"/>
    </row>
    <row r="464" spans="1:15" ht="15" hidden="1" customHeight="1" x14ac:dyDescent="0.25">
      <c r="A464" s="162"/>
      <c r="B464" s="162"/>
      <c r="C464" s="162"/>
      <c r="D464" s="162"/>
      <c r="E464" s="162"/>
      <c r="F464" s="162"/>
      <c r="G464" s="162"/>
      <c r="H464" s="162"/>
      <c r="I464" s="162"/>
      <c r="J464" s="162"/>
      <c r="K464" s="162"/>
      <c r="L464" s="162"/>
      <c r="M464" s="162"/>
      <c r="N464" s="38"/>
      <c r="O464" s="38"/>
    </row>
    <row r="465" spans="1:15" ht="15" hidden="1" customHeight="1" x14ac:dyDescent="0.25">
      <c r="A465" s="162"/>
      <c r="B465" s="162"/>
      <c r="C465" s="162"/>
      <c r="D465" s="162"/>
      <c r="E465" s="162"/>
      <c r="F465" s="162"/>
      <c r="G465" s="162"/>
      <c r="H465" s="162"/>
      <c r="I465" s="162"/>
      <c r="J465" s="162"/>
      <c r="K465" s="162"/>
      <c r="L465" s="162"/>
      <c r="M465" s="162"/>
      <c r="N465" s="38"/>
      <c r="O465" s="38"/>
    </row>
    <row r="466" spans="1:15" ht="15" hidden="1" customHeight="1" x14ac:dyDescent="0.25">
      <c r="A466" s="162"/>
      <c r="B466" s="162"/>
      <c r="C466" s="162"/>
      <c r="D466" s="162"/>
      <c r="E466" s="162"/>
      <c r="F466" s="162"/>
      <c r="G466" s="162"/>
      <c r="H466" s="162"/>
      <c r="I466" s="162"/>
      <c r="J466" s="162"/>
      <c r="K466" s="162"/>
      <c r="L466" s="162"/>
      <c r="M466" s="162"/>
      <c r="N466" s="38"/>
      <c r="O466" s="38"/>
    </row>
    <row r="467" spans="1:15" ht="15" hidden="1" customHeight="1" x14ac:dyDescent="0.25">
      <c r="A467" s="162"/>
      <c r="B467" s="162"/>
      <c r="C467" s="162"/>
      <c r="D467" s="162"/>
      <c r="E467" s="162"/>
      <c r="F467" s="162"/>
      <c r="G467" s="162"/>
      <c r="H467" s="162"/>
      <c r="I467" s="162"/>
      <c r="J467" s="162"/>
      <c r="K467" s="162"/>
      <c r="L467" s="162"/>
      <c r="M467" s="162"/>
      <c r="N467" s="38"/>
      <c r="O467" s="38"/>
    </row>
    <row r="468" spans="1:15" ht="15" hidden="1" customHeight="1" x14ac:dyDescent="0.25">
      <c r="A468" s="162"/>
      <c r="B468" s="162"/>
      <c r="C468" s="162"/>
      <c r="D468" s="162"/>
      <c r="E468" s="162"/>
      <c r="F468" s="162"/>
      <c r="G468" s="162"/>
      <c r="H468" s="162"/>
      <c r="I468" s="162"/>
      <c r="J468" s="162"/>
      <c r="K468" s="162"/>
      <c r="L468" s="162"/>
      <c r="M468" s="162"/>
      <c r="N468" s="38"/>
      <c r="O468" s="38"/>
    </row>
    <row r="469" spans="1:15" ht="15" hidden="1" customHeight="1" x14ac:dyDescent="0.25">
      <c r="A469" s="162"/>
      <c r="B469" s="162"/>
      <c r="C469" s="162"/>
      <c r="D469" s="162"/>
      <c r="E469" s="162"/>
      <c r="F469" s="162"/>
      <c r="G469" s="162"/>
      <c r="H469" s="162"/>
      <c r="I469" s="162"/>
      <c r="J469" s="162"/>
      <c r="K469" s="162"/>
      <c r="L469" s="162"/>
      <c r="M469" s="162"/>
      <c r="N469" s="38"/>
      <c r="O469" s="38"/>
    </row>
    <row r="470" spans="1:15" ht="15" hidden="1" customHeight="1" x14ac:dyDescent="0.25">
      <c r="A470" s="162"/>
      <c r="B470" s="162"/>
      <c r="C470" s="162"/>
      <c r="D470" s="162"/>
      <c r="E470" s="162"/>
      <c r="F470" s="162"/>
      <c r="G470" s="162"/>
      <c r="H470" s="162"/>
      <c r="I470" s="162"/>
      <c r="J470" s="162"/>
      <c r="K470" s="162"/>
      <c r="L470" s="162"/>
      <c r="M470" s="162"/>
      <c r="N470" s="38"/>
      <c r="O470" s="38"/>
    </row>
    <row r="471" spans="1:15" ht="15" hidden="1" customHeight="1" x14ac:dyDescent="0.25">
      <c r="A471" s="162"/>
      <c r="B471" s="162"/>
      <c r="C471" s="162"/>
      <c r="D471" s="162"/>
      <c r="E471" s="162"/>
      <c r="F471" s="162"/>
      <c r="G471" s="162"/>
      <c r="H471" s="162"/>
      <c r="I471" s="162"/>
      <c r="J471" s="162"/>
      <c r="K471" s="162"/>
      <c r="L471" s="162"/>
      <c r="M471" s="162"/>
      <c r="N471" s="38"/>
      <c r="O471" s="38"/>
    </row>
    <row r="472" spans="1:15" ht="15" hidden="1" customHeight="1" x14ac:dyDescent="0.25">
      <c r="A472" s="162"/>
      <c r="B472" s="162"/>
      <c r="C472" s="162"/>
      <c r="D472" s="162"/>
      <c r="E472" s="162"/>
      <c r="F472" s="162"/>
      <c r="G472" s="162"/>
      <c r="H472" s="162"/>
      <c r="I472" s="162"/>
      <c r="J472" s="162"/>
      <c r="K472" s="162"/>
      <c r="L472" s="162"/>
      <c r="M472" s="162"/>
      <c r="N472" s="38"/>
      <c r="O472" s="38"/>
    </row>
    <row r="473" spans="1:15" ht="15" hidden="1" customHeight="1" x14ac:dyDescent="0.25">
      <c r="A473" s="162"/>
      <c r="B473" s="162"/>
      <c r="C473" s="162"/>
      <c r="D473" s="162"/>
      <c r="E473" s="162"/>
      <c r="F473" s="162"/>
      <c r="G473" s="162"/>
      <c r="H473" s="162"/>
      <c r="I473" s="162"/>
      <c r="J473" s="162"/>
      <c r="K473" s="162"/>
      <c r="L473" s="162"/>
      <c r="M473" s="162"/>
      <c r="N473" s="38"/>
      <c r="O473" s="38"/>
    </row>
    <row r="474" spans="1:15" ht="15" hidden="1" customHeight="1" x14ac:dyDescent="0.25">
      <c r="A474" s="162"/>
      <c r="B474" s="162"/>
      <c r="C474" s="162"/>
      <c r="D474" s="162"/>
      <c r="E474" s="162"/>
      <c r="F474" s="162"/>
      <c r="G474" s="162"/>
      <c r="H474" s="162"/>
      <c r="I474" s="162"/>
      <c r="J474" s="162"/>
      <c r="K474" s="162"/>
      <c r="L474" s="162"/>
      <c r="M474" s="162"/>
      <c r="N474" s="38"/>
      <c r="O474" s="38"/>
    </row>
    <row r="475" spans="1:15" ht="15" hidden="1" customHeight="1" x14ac:dyDescent="0.25">
      <c r="A475" s="162"/>
      <c r="B475" s="162"/>
      <c r="C475" s="162"/>
      <c r="D475" s="162"/>
      <c r="E475" s="162"/>
      <c r="F475" s="162"/>
      <c r="G475" s="162"/>
      <c r="H475" s="162"/>
      <c r="I475" s="162"/>
      <c r="J475" s="162"/>
      <c r="K475" s="162"/>
      <c r="L475" s="162"/>
      <c r="M475" s="162"/>
      <c r="N475" s="38"/>
      <c r="O475" s="38"/>
    </row>
    <row r="476" spans="1:15" ht="15" hidden="1" customHeight="1" x14ac:dyDescent="0.25">
      <c r="A476" s="162"/>
      <c r="B476" s="162"/>
      <c r="C476" s="162"/>
      <c r="D476" s="162"/>
      <c r="E476" s="162"/>
      <c r="F476" s="162"/>
      <c r="G476" s="162"/>
      <c r="H476" s="162"/>
      <c r="I476" s="162"/>
      <c r="J476" s="162"/>
      <c r="K476" s="162"/>
      <c r="L476" s="162"/>
      <c r="M476" s="162"/>
      <c r="N476" s="38"/>
      <c r="O476" s="38"/>
    </row>
    <row r="477" spans="1:15" ht="15" hidden="1" customHeight="1" x14ac:dyDescent="0.25">
      <c r="A477" s="162"/>
      <c r="B477" s="162"/>
      <c r="C477" s="162"/>
      <c r="D477" s="162"/>
      <c r="E477" s="162"/>
      <c r="F477" s="162"/>
      <c r="G477" s="162"/>
      <c r="H477" s="162"/>
      <c r="I477" s="162"/>
      <c r="J477" s="162"/>
      <c r="K477" s="162"/>
      <c r="L477" s="162"/>
      <c r="M477" s="162"/>
      <c r="N477" s="38"/>
      <c r="O477" s="38"/>
    </row>
    <row r="478" spans="1:15" ht="15" hidden="1" customHeight="1" x14ac:dyDescent="0.25">
      <c r="A478" s="162"/>
      <c r="B478" s="162"/>
      <c r="C478" s="162"/>
      <c r="D478" s="162"/>
      <c r="E478" s="162"/>
      <c r="F478" s="162"/>
      <c r="G478" s="162"/>
      <c r="H478" s="162"/>
      <c r="I478" s="162"/>
      <c r="J478" s="162"/>
      <c r="K478" s="162"/>
      <c r="L478" s="162"/>
      <c r="M478" s="162"/>
      <c r="N478" s="38"/>
      <c r="O478" s="38"/>
    </row>
    <row r="479" spans="1:15" ht="15" hidden="1" customHeight="1" x14ac:dyDescent="0.25">
      <c r="A479" s="162"/>
      <c r="B479" s="162"/>
      <c r="C479" s="162"/>
      <c r="D479" s="162"/>
      <c r="E479" s="162"/>
      <c r="F479" s="162"/>
      <c r="G479" s="162"/>
      <c r="H479" s="162"/>
      <c r="I479" s="162"/>
      <c r="J479" s="162"/>
      <c r="K479" s="162"/>
      <c r="L479" s="162"/>
      <c r="M479" s="162"/>
      <c r="N479" s="38"/>
      <c r="O479" s="38"/>
    </row>
    <row r="480" spans="1:15" ht="15" hidden="1" customHeight="1" x14ac:dyDescent="0.25">
      <c r="A480" s="162"/>
      <c r="B480" s="162"/>
      <c r="C480" s="162"/>
      <c r="D480" s="162"/>
      <c r="E480" s="162"/>
      <c r="F480" s="162"/>
      <c r="G480" s="162"/>
      <c r="H480" s="162"/>
      <c r="I480" s="162"/>
      <c r="J480" s="162"/>
      <c r="K480" s="162"/>
      <c r="L480" s="162"/>
      <c r="M480" s="162"/>
      <c r="N480" s="38"/>
      <c r="O480" s="38"/>
    </row>
    <row r="481" spans="1:15" ht="15" hidden="1" customHeight="1" x14ac:dyDescent="0.25">
      <c r="A481" s="162"/>
      <c r="B481" s="162"/>
      <c r="C481" s="162"/>
      <c r="D481" s="162"/>
      <c r="E481" s="162"/>
      <c r="F481" s="162"/>
      <c r="G481" s="162"/>
      <c r="H481" s="162"/>
      <c r="I481" s="162"/>
      <c r="J481" s="162"/>
      <c r="K481" s="162"/>
      <c r="L481" s="162"/>
      <c r="M481" s="162"/>
      <c r="N481" s="38"/>
      <c r="O481" s="38"/>
    </row>
    <row r="482" spans="1:15" ht="15" hidden="1" customHeight="1" x14ac:dyDescent="0.25">
      <c r="A482" s="162"/>
      <c r="B482" s="162"/>
      <c r="C482" s="162"/>
      <c r="D482" s="162"/>
      <c r="E482" s="162"/>
      <c r="F482" s="162"/>
      <c r="G482" s="162"/>
      <c r="H482" s="162"/>
      <c r="I482" s="162"/>
      <c r="J482" s="162"/>
      <c r="K482" s="162"/>
      <c r="L482" s="162"/>
      <c r="M482" s="162"/>
      <c r="N482" s="38"/>
      <c r="O482" s="38"/>
    </row>
    <row r="483" spans="1:15" ht="15" hidden="1" customHeight="1" x14ac:dyDescent="0.25">
      <c r="A483" s="162"/>
      <c r="B483" s="162"/>
      <c r="C483" s="162"/>
      <c r="D483" s="162"/>
      <c r="E483" s="162"/>
      <c r="F483" s="162"/>
      <c r="G483" s="162"/>
      <c r="H483" s="162"/>
      <c r="I483" s="162"/>
      <c r="J483" s="162"/>
      <c r="K483" s="162"/>
      <c r="L483" s="162"/>
      <c r="M483" s="162"/>
      <c r="N483" s="38"/>
      <c r="O483" s="38"/>
    </row>
    <row r="484" spans="1:15" ht="15" hidden="1" customHeight="1" x14ac:dyDescent="0.25">
      <c r="A484" s="162"/>
      <c r="B484" s="162"/>
      <c r="C484" s="162"/>
      <c r="D484" s="162"/>
      <c r="E484" s="162"/>
      <c r="F484" s="162"/>
      <c r="G484" s="162"/>
      <c r="H484" s="162"/>
      <c r="I484" s="162"/>
      <c r="J484" s="162"/>
      <c r="K484" s="162"/>
      <c r="L484" s="162"/>
      <c r="M484" s="162"/>
      <c r="N484" s="38"/>
      <c r="O484" s="38"/>
    </row>
    <row r="485" spans="1:15" ht="15" hidden="1" customHeight="1" x14ac:dyDescent="0.25">
      <c r="A485" s="162"/>
      <c r="B485" s="162"/>
      <c r="C485" s="162"/>
      <c r="D485" s="162"/>
      <c r="E485" s="162"/>
      <c r="F485" s="162"/>
      <c r="G485" s="162"/>
      <c r="H485" s="162"/>
      <c r="I485" s="162"/>
      <c r="J485" s="162"/>
      <c r="K485" s="162"/>
      <c r="L485" s="162"/>
      <c r="M485" s="162"/>
      <c r="N485" s="38"/>
      <c r="O485" s="38"/>
    </row>
    <row r="486" spans="1:15" ht="15" hidden="1" customHeight="1" x14ac:dyDescent="0.25">
      <c r="A486" s="162"/>
      <c r="B486" s="162"/>
      <c r="C486" s="162"/>
      <c r="D486" s="162"/>
      <c r="E486" s="162"/>
      <c r="F486" s="162"/>
      <c r="G486" s="162"/>
      <c r="H486" s="162"/>
      <c r="I486" s="162"/>
      <c r="J486" s="162"/>
      <c r="K486" s="162"/>
      <c r="L486" s="162"/>
      <c r="M486" s="162"/>
      <c r="N486" s="38"/>
      <c r="O486" s="38"/>
    </row>
    <row r="487" spans="1:15" ht="15" hidden="1" customHeight="1" x14ac:dyDescent="0.25">
      <c r="A487" s="162"/>
      <c r="B487" s="162"/>
      <c r="C487" s="162"/>
      <c r="D487" s="162"/>
      <c r="E487" s="162"/>
      <c r="F487" s="162"/>
      <c r="G487" s="162"/>
      <c r="H487" s="162"/>
      <c r="I487" s="162"/>
      <c r="J487" s="162"/>
      <c r="K487" s="162"/>
      <c r="L487" s="162"/>
      <c r="M487" s="162"/>
      <c r="N487" s="38"/>
      <c r="O487" s="38"/>
    </row>
    <row r="488" spans="1:15" ht="15" hidden="1" customHeight="1" x14ac:dyDescent="0.25">
      <c r="A488" s="162"/>
      <c r="B488" s="162"/>
      <c r="C488" s="162"/>
      <c r="D488" s="162"/>
      <c r="E488" s="162"/>
      <c r="F488" s="162"/>
      <c r="G488" s="162"/>
      <c r="H488" s="162"/>
      <c r="I488" s="162"/>
      <c r="J488" s="162"/>
      <c r="K488" s="162"/>
      <c r="L488" s="162"/>
      <c r="M488" s="162"/>
      <c r="N488" s="38"/>
      <c r="O488" s="38"/>
    </row>
    <row r="489" spans="1:15" ht="15" hidden="1" customHeight="1" x14ac:dyDescent="0.25">
      <c r="A489" s="162"/>
      <c r="B489" s="162"/>
      <c r="C489" s="162"/>
      <c r="D489" s="162"/>
      <c r="E489" s="162"/>
      <c r="F489" s="162"/>
      <c r="G489" s="162"/>
      <c r="H489" s="162"/>
      <c r="I489" s="162"/>
      <c r="J489" s="162"/>
      <c r="K489" s="162"/>
      <c r="L489" s="162"/>
      <c r="M489" s="162"/>
      <c r="N489" s="38"/>
      <c r="O489" s="38"/>
    </row>
    <row r="490" spans="1:15" ht="15" hidden="1" customHeight="1" x14ac:dyDescent="0.25">
      <c r="A490" s="162"/>
      <c r="B490" s="162"/>
      <c r="C490" s="162"/>
      <c r="D490" s="162"/>
      <c r="E490" s="162"/>
      <c r="F490" s="162"/>
      <c r="G490" s="162"/>
      <c r="H490" s="162"/>
      <c r="I490" s="162"/>
      <c r="J490" s="162"/>
      <c r="K490" s="162"/>
      <c r="L490" s="162"/>
      <c r="M490" s="162"/>
      <c r="N490" s="38"/>
      <c r="O490" s="38"/>
    </row>
    <row r="491" spans="1:15" ht="15" hidden="1" customHeight="1" x14ac:dyDescent="0.25">
      <c r="A491" s="162"/>
      <c r="B491" s="162"/>
      <c r="C491" s="162"/>
      <c r="D491" s="162"/>
      <c r="E491" s="162"/>
      <c r="F491" s="162"/>
      <c r="G491" s="162"/>
      <c r="H491" s="162"/>
      <c r="I491" s="162"/>
      <c r="J491" s="162"/>
      <c r="K491" s="162"/>
      <c r="L491" s="162"/>
      <c r="M491" s="162"/>
      <c r="N491" s="38"/>
      <c r="O491" s="38"/>
    </row>
    <row r="492" spans="1:15" ht="15" hidden="1" customHeight="1" x14ac:dyDescent="0.25">
      <c r="A492" s="162"/>
      <c r="B492" s="162"/>
      <c r="C492" s="162"/>
      <c r="D492" s="162"/>
      <c r="E492" s="162"/>
      <c r="F492" s="162"/>
      <c r="G492" s="162"/>
      <c r="H492" s="162"/>
      <c r="I492" s="162"/>
      <c r="J492" s="162"/>
      <c r="K492" s="162"/>
      <c r="L492" s="162"/>
      <c r="M492" s="162"/>
      <c r="N492" s="38"/>
      <c r="O492" s="38"/>
    </row>
    <row r="493" spans="1:15" ht="15" hidden="1" customHeight="1" x14ac:dyDescent="0.25">
      <c r="A493" s="162"/>
      <c r="B493" s="162"/>
      <c r="C493" s="162"/>
      <c r="D493" s="162"/>
      <c r="E493" s="162"/>
      <c r="F493" s="162"/>
      <c r="G493" s="162"/>
      <c r="H493" s="162"/>
      <c r="I493" s="162"/>
      <c r="J493" s="162"/>
      <c r="K493" s="162"/>
      <c r="L493" s="162"/>
      <c r="M493" s="162"/>
      <c r="N493" s="38"/>
      <c r="O493" s="38"/>
    </row>
    <row r="494" spans="1:15" ht="15" hidden="1" customHeight="1" x14ac:dyDescent="0.25">
      <c r="A494" s="162"/>
      <c r="B494" s="162"/>
      <c r="C494" s="162"/>
      <c r="D494" s="162"/>
      <c r="E494" s="162"/>
      <c r="F494" s="162"/>
      <c r="G494" s="162"/>
      <c r="H494" s="162"/>
      <c r="I494" s="162"/>
      <c r="J494" s="162"/>
      <c r="K494" s="162"/>
      <c r="L494" s="162"/>
      <c r="M494" s="162"/>
      <c r="N494" s="38"/>
      <c r="O494" s="38"/>
    </row>
    <row r="495" spans="1:15" ht="15" hidden="1" customHeight="1" x14ac:dyDescent="0.25">
      <c r="A495" s="162"/>
      <c r="B495" s="162"/>
      <c r="C495" s="162"/>
      <c r="D495" s="162"/>
      <c r="E495" s="162"/>
      <c r="F495" s="162"/>
      <c r="G495" s="162"/>
      <c r="H495" s="162"/>
      <c r="I495" s="162"/>
      <c r="J495" s="162"/>
      <c r="K495" s="162"/>
      <c r="L495" s="162"/>
      <c r="M495" s="162"/>
      <c r="N495" s="38"/>
      <c r="O495" s="38"/>
    </row>
    <row r="496" spans="1:15" ht="15" hidden="1" customHeight="1" x14ac:dyDescent="0.25">
      <c r="A496" s="162"/>
      <c r="B496" s="162"/>
      <c r="C496" s="162"/>
      <c r="D496" s="162"/>
      <c r="E496" s="162"/>
      <c r="F496" s="162"/>
      <c r="G496" s="162"/>
      <c r="H496" s="162"/>
      <c r="I496" s="162"/>
      <c r="J496" s="162"/>
      <c r="K496" s="162"/>
      <c r="L496" s="162"/>
      <c r="M496" s="162"/>
      <c r="N496" s="38"/>
      <c r="O496" s="38"/>
    </row>
    <row r="497" spans="1:15" ht="15" hidden="1" customHeight="1" x14ac:dyDescent="0.25">
      <c r="A497" s="162"/>
      <c r="B497" s="162"/>
      <c r="C497" s="162"/>
      <c r="D497" s="162"/>
      <c r="E497" s="162"/>
      <c r="F497" s="162"/>
      <c r="G497" s="162"/>
      <c r="H497" s="162"/>
      <c r="I497" s="162"/>
      <c r="J497" s="162"/>
      <c r="K497" s="162"/>
      <c r="L497" s="162"/>
      <c r="M497" s="162"/>
      <c r="N497" s="38"/>
      <c r="O497" s="38"/>
    </row>
    <row r="498" spans="1:15" ht="15" hidden="1" customHeight="1" x14ac:dyDescent="0.25">
      <c r="A498" s="162"/>
      <c r="B498" s="162"/>
      <c r="C498" s="162"/>
      <c r="D498" s="162"/>
      <c r="E498" s="162"/>
      <c r="F498" s="162"/>
      <c r="G498" s="162"/>
      <c r="H498" s="162"/>
      <c r="I498" s="162"/>
      <c r="J498" s="162"/>
      <c r="K498" s="162"/>
      <c r="L498" s="162"/>
      <c r="M498" s="162"/>
      <c r="N498" s="38"/>
      <c r="O498" s="38"/>
    </row>
    <row r="499" spans="1:15" ht="15" hidden="1" customHeight="1" x14ac:dyDescent="0.25">
      <c r="A499" s="162"/>
      <c r="B499" s="162"/>
      <c r="C499" s="162"/>
      <c r="D499" s="162"/>
      <c r="E499" s="162"/>
      <c r="F499" s="162"/>
      <c r="G499" s="162"/>
      <c r="H499" s="162"/>
      <c r="I499" s="162"/>
      <c r="J499" s="162"/>
      <c r="K499" s="162"/>
      <c r="L499" s="162"/>
      <c r="M499" s="162"/>
      <c r="N499" s="38"/>
      <c r="O499" s="38"/>
    </row>
    <row r="500" spans="1:15" ht="15" hidden="1" customHeight="1" x14ac:dyDescent="0.25">
      <c r="A500" s="162"/>
      <c r="B500" s="162"/>
      <c r="C500" s="162"/>
      <c r="D500" s="162"/>
      <c r="E500" s="162"/>
      <c r="F500" s="162"/>
      <c r="G500" s="162"/>
      <c r="H500" s="162"/>
      <c r="I500" s="162"/>
      <c r="J500" s="162"/>
      <c r="K500" s="162"/>
      <c r="L500" s="162"/>
      <c r="M500" s="162"/>
      <c r="N500" s="38"/>
      <c r="O500" s="38"/>
    </row>
    <row r="501" spans="1:15" ht="15" hidden="1" customHeight="1" x14ac:dyDescent="0.25">
      <c r="A501" s="162"/>
      <c r="B501" s="162"/>
      <c r="C501" s="162"/>
      <c r="D501" s="162"/>
      <c r="E501" s="162"/>
      <c r="F501" s="162"/>
      <c r="G501" s="162"/>
      <c r="H501" s="162"/>
      <c r="I501" s="162"/>
      <c r="J501" s="162"/>
      <c r="K501" s="162"/>
      <c r="L501" s="162"/>
      <c r="M501" s="162"/>
      <c r="N501" s="38"/>
      <c r="O501" s="38"/>
    </row>
    <row r="502" spans="1:15" ht="15" hidden="1" customHeight="1" x14ac:dyDescent="0.25">
      <c r="A502" s="162"/>
      <c r="B502" s="162"/>
      <c r="C502" s="162"/>
      <c r="D502" s="162"/>
      <c r="E502" s="162"/>
      <c r="F502" s="162"/>
      <c r="G502" s="162"/>
      <c r="H502" s="162"/>
      <c r="I502" s="162"/>
      <c r="J502" s="162"/>
      <c r="K502" s="162"/>
      <c r="L502" s="162"/>
      <c r="M502" s="162"/>
      <c r="N502" s="38"/>
      <c r="O502" s="38"/>
    </row>
    <row r="503" spans="1:15" ht="15" hidden="1" customHeight="1" x14ac:dyDescent="0.25">
      <c r="A503" s="162"/>
      <c r="B503" s="162"/>
      <c r="C503" s="162"/>
      <c r="D503" s="162"/>
      <c r="E503" s="162"/>
      <c r="F503" s="162"/>
      <c r="G503" s="162"/>
      <c r="H503" s="162"/>
      <c r="I503" s="162"/>
      <c r="J503" s="162"/>
      <c r="K503" s="162"/>
      <c r="L503" s="162"/>
      <c r="M503" s="162"/>
      <c r="N503" s="38"/>
      <c r="O503" s="38"/>
    </row>
    <row r="504" spans="1:15" ht="15" hidden="1" customHeight="1" x14ac:dyDescent="0.25">
      <c r="A504" s="162"/>
      <c r="B504" s="162"/>
      <c r="C504" s="162"/>
      <c r="D504" s="162"/>
      <c r="E504" s="162"/>
      <c r="F504" s="162"/>
      <c r="G504" s="162"/>
      <c r="H504" s="162"/>
      <c r="I504" s="162"/>
      <c r="J504" s="162"/>
      <c r="K504" s="162"/>
      <c r="L504" s="162"/>
      <c r="M504" s="162"/>
      <c r="N504" s="38"/>
      <c r="O504" s="38"/>
    </row>
    <row r="505" spans="1:15" ht="15" hidden="1" customHeight="1" x14ac:dyDescent="0.25">
      <c r="A505" s="162"/>
      <c r="B505" s="162"/>
      <c r="C505" s="162"/>
      <c r="D505" s="162"/>
      <c r="E505" s="162"/>
      <c r="F505" s="162"/>
      <c r="G505" s="162"/>
      <c r="H505" s="162"/>
      <c r="I505" s="162"/>
      <c r="J505" s="162"/>
      <c r="K505" s="162"/>
      <c r="L505" s="162"/>
      <c r="M505" s="162"/>
      <c r="N505" s="38"/>
      <c r="O505" s="38"/>
    </row>
    <row r="506" spans="1:15" ht="15" hidden="1" customHeight="1" x14ac:dyDescent="0.25">
      <c r="A506" s="162"/>
      <c r="B506" s="162"/>
      <c r="C506" s="162"/>
      <c r="D506" s="162"/>
      <c r="E506" s="162"/>
      <c r="F506" s="162"/>
      <c r="G506" s="162"/>
      <c r="H506" s="162"/>
      <c r="I506" s="162"/>
      <c r="J506" s="162"/>
      <c r="K506" s="162"/>
      <c r="L506" s="162"/>
      <c r="M506" s="162"/>
      <c r="N506" s="38"/>
      <c r="O506" s="38"/>
    </row>
    <row r="507" spans="1:15" ht="15" hidden="1" customHeight="1" x14ac:dyDescent="0.25">
      <c r="A507" s="162"/>
      <c r="B507" s="162"/>
      <c r="C507" s="162"/>
      <c r="D507" s="162"/>
      <c r="E507" s="162"/>
      <c r="F507" s="162"/>
      <c r="G507" s="162"/>
      <c r="H507" s="162"/>
      <c r="I507" s="162"/>
      <c r="J507" s="162"/>
      <c r="K507" s="162"/>
      <c r="L507" s="162"/>
      <c r="M507" s="162"/>
      <c r="N507" s="38"/>
      <c r="O507" s="38"/>
    </row>
    <row r="508" spans="1:15" ht="15" hidden="1" customHeight="1" x14ac:dyDescent="0.25">
      <c r="A508" s="162"/>
      <c r="B508" s="162"/>
      <c r="C508" s="162"/>
      <c r="D508" s="162"/>
      <c r="E508" s="162"/>
      <c r="F508" s="162"/>
      <c r="G508" s="162"/>
      <c r="H508" s="162"/>
      <c r="I508" s="162"/>
      <c r="J508" s="162"/>
      <c r="K508" s="162"/>
      <c r="L508" s="162"/>
      <c r="M508" s="162"/>
      <c r="N508" s="38"/>
      <c r="O508" s="38"/>
    </row>
    <row r="509" spans="1:15" ht="15" hidden="1" customHeight="1" x14ac:dyDescent="0.25">
      <c r="A509" s="162"/>
      <c r="B509" s="162"/>
      <c r="C509" s="162"/>
      <c r="D509" s="162"/>
      <c r="E509" s="162"/>
      <c r="F509" s="162"/>
      <c r="G509" s="162"/>
      <c r="H509" s="162"/>
      <c r="I509" s="162"/>
      <c r="J509" s="162"/>
      <c r="K509" s="162"/>
      <c r="L509" s="162"/>
      <c r="M509" s="162"/>
      <c r="N509" s="38"/>
      <c r="O509" s="38"/>
    </row>
    <row r="510" spans="1:15" ht="15" hidden="1" customHeight="1" x14ac:dyDescent="0.25">
      <c r="A510" s="162"/>
      <c r="B510" s="162"/>
      <c r="C510" s="162"/>
      <c r="D510" s="162"/>
      <c r="E510" s="162"/>
      <c r="F510" s="162"/>
      <c r="G510" s="162"/>
      <c r="H510" s="162"/>
      <c r="I510" s="162"/>
      <c r="J510" s="162"/>
      <c r="K510" s="162"/>
      <c r="L510" s="162"/>
      <c r="M510" s="162"/>
      <c r="N510" s="38"/>
      <c r="O510" s="38"/>
    </row>
    <row r="511" spans="1:15" ht="15" hidden="1" customHeight="1" x14ac:dyDescent="0.25">
      <c r="A511" s="162"/>
      <c r="B511" s="162"/>
      <c r="C511" s="162"/>
      <c r="D511" s="162"/>
      <c r="E511" s="162"/>
      <c r="F511" s="162"/>
      <c r="G511" s="162"/>
      <c r="H511" s="162"/>
      <c r="I511" s="162"/>
      <c r="J511" s="162"/>
      <c r="K511" s="162"/>
      <c r="L511" s="162"/>
      <c r="M511" s="162"/>
      <c r="N511" s="38"/>
      <c r="O511" s="38"/>
    </row>
    <row r="512" spans="1:15" ht="15" hidden="1" customHeight="1" x14ac:dyDescent="0.25">
      <c r="A512" s="162"/>
      <c r="B512" s="162"/>
      <c r="C512" s="162"/>
      <c r="D512" s="162"/>
      <c r="E512" s="162"/>
      <c r="F512" s="162"/>
      <c r="G512" s="162"/>
      <c r="H512" s="162"/>
      <c r="I512" s="162"/>
      <c r="J512" s="162"/>
      <c r="K512" s="162"/>
      <c r="L512" s="162"/>
      <c r="M512" s="162"/>
      <c r="N512" s="38"/>
      <c r="O512" s="38"/>
    </row>
    <row r="513" spans="1:15" ht="15" hidden="1" customHeight="1" x14ac:dyDescent="0.25">
      <c r="A513" s="162"/>
      <c r="B513" s="162"/>
      <c r="C513" s="162"/>
      <c r="D513" s="162"/>
      <c r="E513" s="162"/>
      <c r="F513" s="162"/>
      <c r="G513" s="162"/>
      <c r="H513" s="162"/>
      <c r="I513" s="162"/>
      <c r="J513" s="162"/>
      <c r="K513" s="162"/>
      <c r="L513" s="162"/>
      <c r="M513" s="162"/>
      <c r="N513" s="38"/>
      <c r="O513" s="38"/>
    </row>
    <row r="514" spans="1:15" ht="15" hidden="1" customHeight="1" x14ac:dyDescent="0.25">
      <c r="A514" s="162"/>
      <c r="B514" s="162"/>
      <c r="C514" s="162"/>
      <c r="D514" s="162"/>
      <c r="E514" s="162"/>
      <c r="F514" s="162"/>
      <c r="G514" s="162"/>
      <c r="H514" s="162"/>
      <c r="I514" s="162"/>
      <c r="J514" s="162"/>
      <c r="K514" s="162"/>
      <c r="L514" s="162"/>
      <c r="M514" s="162"/>
      <c r="N514" s="38"/>
      <c r="O514" s="38"/>
    </row>
    <row r="515" spans="1:15" ht="15" hidden="1" customHeight="1" x14ac:dyDescent="0.25">
      <c r="A515" s="162"/>
      <c r="B515" s="162"/>
      <c r="C515" s="162"/>
      <c r="D515" s="162"/>
      <c r="E515" s="162"/>
      <c r="F515" s="162"/>
      <c r="G515" s="162"/>
      <c r="H515" s="162"/>
      <c r="I515" s="162"/>
      <c r="J515" s="162"/>
      <c r="K515" s="162"/>
      <c r="L515" s="162"/>
      <c r="M515" s="162"/>
      <c r="N515" s="38"/>
      <c r="O515" s="38"/>
    </row>
    <row r="516" spans="1:15" ht="15" hidden="1" customHeight="1" x14ac:dyDescent="0.25">
      <c r="A516" s="162"/>
      <c r="B516" s="162"/>
      <c r="C516" s="162"/>
      <c r="D516" s="162"/>
      <c r="E516" s="162"/>
      <c r="F516" s="162"/>
      <c r="G516" s="162"/>
      <c r="H516" s="162"/>
      <c r="I516" s="162"/>
      <c r="J516" s="162"/>
      <c r="K516" s="162"/>
      <c r="L516" s="162"/>
      <c r="M516" s="162"/>
      <c r="N516" s="38"/>
      <c r="O516" s="38"/>
    </row>
    <row r="517" spans="1:15" ht="15" hidden="1" customHeight="1" x14ac:dyDescent="0.25">
      <c r="A517" s="162"/>
      <c r="B517" s="162"/>
      <c r="C517" s="162"/>
      <c r="D517" s="162"/>
      <c r="E517" s="162"/>
      <c r="F517" s="162"/>
      <c r="G517" s="162"/>
      <c r="H517" s="162"/>
      <c r="I517" s="162"/>
      <c r="J517" s="162"/>
      <c r="K517" s="162"/>
      <c r="L517" s="162"/>
      <c r="M517" s="162"/>
      <c r="N517" s="38"/>
      <c r="O517" s="38"/>
    </row>
    <row r="518" spans="1:15" ht="15" hidden="1" customHeight="1" x14ac:dyDescent="0.25">
      <c r="A518" s="162"/>
      <c r="B518" s="162"/>
      <c r="C518" s="162"/>
      <c r="D518" s="162"/>
      <c r="E518" s="162"/>
      <c r="F518" s="162"/>
      <c r="G518" s="162"/>
      <c r="H518" s="162"/>
      <c r="I518" s="162"/>
      <c r="J518" s="162"/>
      <c r="K518" s="162"/>
      <c r="L518" s="162"/>
      <c r="M518" s="162"/>
      <c r="N518" s="38"/>
      <c r="O518" s="38"/>
    </row>
    <row r="519" spans="1:15" ht="15" hidden="1" customHeight="1" x14ac:dyDescent="0.25">
      <c r="A519" s="162"/>
      <c r="B519" s="162"/>
      <c r="C519" s="162"/>
      <c r="D519" s="162"/>
      <c r="E519" s="162"/>
      <c r="F519" s="162"/>
      <c r="G519" s="162"/>
      <c r="H519" s="162"/>
      <c r="I519" s="162"/>
      <c r="J519" s="162"/>
      <c r="K519" s="162"/>
      <c r="L519" s="162"/>
      <c r="M519" s="162"/>
      <c r="N519" s="38"/>
      <c r="O519" s="38"/>
    </row>
    <row r="520" spans="1:15" ht="15" hidden="1" customHeight="1" x14ac:dyDescent="0.25">
      <c r="A520" s="162"/>
      <c r="B520" s="162"/>
      <c r="C520" s="162"/>
      <c r="D520" s="162"/>
      <c r="E520" s="162"/>
      <c r="F520" s="162"/>
      <c r="G520" s="162"/>
      <c r="H520" s="162"/>
      <c r="I520" s="162"/>
      <c r="J520" s="162"/>
      <c r="K520" s="162"/>
      <c r="L520" s="162"/>
      <c r="M520" s="162"/>
      <c r="N520" s="38"/>
      <c r="O520" s="38"/>
    </row>
    <row r="521" spans="1:15" ht="15" hidden="1" customHeight="1" x14ac:dyDescent="0.25">
      <c r="A521" s="162"/>
      <c r="B521" s="162"/>
      <c r="C521" s="162"/>
      <c r="D521" s="162"/>
      <c r="E521" s="162"/>
      <c r="F521" s="162"/>
      <c r="G521" s="162"/>
      <c r="H521" s="162"/>
      <c r="I521" s="162"/>
      <c r="J521" s="162"/>
      <c r="K521" s="162"/>
      <c r="L521" s="162"/>
      <c r="M521" s="162"/>
      <c r="N521" s="38"/>
      <c r="O521" s="38"/>
    </row>
    <row r="522" spans="1:15" ht="15" hidden="1" customHeight="1" x14ac:dyDescent="0.25">
      <c r="A522" s="162"/>
      <c r="B522" s="162"/>
      <c r="C522" s="162"/>
      <c r="D522" s="162"/>
      <c r="E522" s="162"/>
      <c r="F522" s="162"/>
      <c r="G522" s="162"/>
      <c r="H522" s="162"/>
      <c r="I522" s="162"/>
      <c r="J522" s="162"/>
      <c r="K522" s="162"/>
      <c r="L522" s="162"/>
      <c r="M522" s="162"/>
      <c r="N522" s="38"/>
      <c r="O522" s="38"/>
    </row>
    <row r="523" spans="1:15" ht="15" hidden="1" customHeight="1" x14ac:dyDescent="0.25">
      <c r="A523" s="162"/>
      <c r="B523" s="162"/>
      <c r="C523" s="162"/>
      <c r="D523" s="162"/>
      <c r="E523" s="162"/>
      <c r="F523" s="162"/>
      <c r="G523" s="162"/>
      <c r="H523" s="162"/>
      <c r="I523" s="162"/>
      <c r="J523" s="162"/>
      <c r="K523" s="162"/>
      <c r="L523" s="162"/>
      <c r="M523" s="162"/>
      <c r="N523" s="38"/>
      <c r="O523" s="38"/>
    </row>
    <row r="524" spans="1:15" ht="15" hidden="1" customHeight="1" x14ac:dyDescent="0.25">
      <c r="A524" s="162"/>
      <c r="B524" s="162"/>
      <c r="C524" s="162"/>
      <c r="D524" s="162"/>
      <c r="E524" s="162"/>
      <c r="F524" s="162"/>
      <c r="G524" s="162"/>
      <c r="H524" s="162"/>
      <c r="I524" s="162"/>
      <c r="J524" s="162"/>
      <c r="K524" s="162"/>
      <c r="L524" s="162"/>
      <c r="M524" s="162"/>
      <c r="N524" s="38"/>
      <c r="O524" s="38"/>
    </row>
    <row r="525" spans="1:15" ht="15" hidden="1" customHeight="1" x14ac:dyDescent="0.25">
      <c r="A525" s="162"/>
      <c r="B525" s="162"/>
      <c r="C525" s="162"/>
      <c r="D525" s="162"/>
      <c r="E525" s="162"/>
      <c r="F525" s="162"/>
      <c r="G525" s="162"/>
      <c r="H525" s="162"/>
      <c r="I525" s="162"/>
      <c r="J525" s="162"/>
      <c r="K525" s="162"/>
      <c r="L525" s="162"/>
      <c r="M525" s="162"/>
      <c r="N525" s="38"/>
      <c r="O525" s="38"/>
    </row>
    <row r="526" spans="1:15" ht="15" hidden="1" customHeight="1" x14ac:dyDescent="0.25">
      <c r="A526" s="162"/>
      <c r="B526" s="162"/>
      <c r="C526" s="162"/>
      <c r="D526" s="162"/>
      <c r="E526" s="162"/>
      <c r="F526" s="162"/>
      <c r="G526" s="162"/>
      <c r="H526" s="162"/>
      <c r="I526" s="162"/>
      <c r="J526" s="162"/>
      <c r="K526" s="162"/>
      <c r="L526" s="162"/>
      <c r="M526" s="162"/>
      <c r="N526" s="38"/>
      <c r="O526" s="38"/>
    </row>
    <row r="527" spans="1:15" ht="15" hidden="1" customHeight="1" x14ac:dyDescent="0.25">
      <c r="A527" s="162"/>
      <c r="B527" s="162"/>
      <c r="C527" s="162"/>
      <c r="D527" s="162"/>
      <c r="E527" s="162"/>
      <c r="F527" s="162"/>
      <c r="G527" s="162"/>
      <c r="H527" s="162"/>
      <c r="I527" s="162"/>
      <c r="J527" s="162"/>
      <c r="K527" s="162"/>
      <c r="L527" s="162"/>
      <c r="M527" s="162"/>
      <c r="N527" s="38"/>
      <c r="O527" s="38"/>
    </row>
    <row r="528" spans="1:15" ht="15" hidden="1" customHeight="1" x14ac:dyDescent="0.25">
      <c r="A528" s="162"/>
      <c r="B528" s="162"/>
      <c r="C528" s="162"/>
      <c r="D528" s="162"/>
      <c r="E528" s="162"/>
      <c r="F528" s="162"/>
      <c r="G528" s="162"/>
      <c r="H528" s="162"/>
      <c r="I528" s="162"/>
      <c r="J528" s="162"/>
      <c r="K528" s="162"/>
      <c r="L528" s="162"/>
      <c r="M528" s="162"/>
      <c r="N528" s="38"/>
      <c r="O528" s="38"/>
    </row>
    <row r="529" spans="1:15" ht="15" hidden="1" customHeight="1" x14ac:dyDescent="0.25">
      <c r="A529" s="162"/>
      <c r="B529" s="162"/>
      <c r="C529" s="162"/>
      <c r="D529" s="162"/>
      <c r="E529" s="162"/>
      <c r="F529" s="162"/>
      <c r="G529" s="162"/>
      <c r="H529" s="162"/>
      <c r="I529" s="162"/>
      <c r="J529" s="162"/>
      <c r="K529" s="162"/>
      <c r="L529" s="162"/>
      <c r="M529" s="162"/>
      <c r="N529" s="38"/>
      <c r="O529" s="38"/>
    </row>
    <row r="530" spans="1:15" ht="15" hidden="1" customHeight="1" x14ac:dyDescent="0.25">
      <c r="A530" s="162"/>
      <c r="B530" s="162"/>
      <c r="C530" s="162"/>
      <c r="D530" s="162"/>
      <c r="E530" s="162"/>
      <c r="F530" s="162"/>
      <c r="G530" s="162"/>
      <c r="H530" s="162"/>
      <c r="I530" s="162"/>
      <c r="J530" s="162"/>
      <c r="K530" s="162"/>
      <c r="L530" s="162"/>
      <c r="M530" s="162"/>
      <c r="N530" s="38"/>
      <c r="O530" s="38"/>
    </row>
    <row r="531" spans="1:15" ht="15" hidden="1" customHeight="1" x14ac:dyDescent="0.25">
      <c r="A531" s="162"/>
      <c r="B531" s="162"/>
      <c r="C531" s="162"/>
      <c r="D531" s="162"/>
      <c r="E531" s="162"/>
      <c r="F531" s="162"/>
      <c r="G531" s="162"/>
      <c r="H531" s="162"/>
      <c r="I531" s="162"/>
      <c r="J531" s="162"/>
      <c r="K531" s="162"/>
      <c r="L531" s="162"/>
      <c r="M531" s="162"/>
      <c r="N531" s="38"/>
      <c r="O531" s="38"/>
    </row>
    <row r="532" spans="1:15" ht="15" hidden="1" customHeight="1" x14ac:dyDescent="0.25">
      <c r="A532" s="162"/>
      <c r="B532" s="162"/>
      <c r="C532" s="162"/>
      <c r="D532" s="162"/>
      <c r="E532" s="162"/>
      <c r="F532" s="162"/>
      <c r="G532" s="162"/>
      <c r="H532" s="162"/>
      <c r="I532" s="162"/>
      <c r="J532" s="162"/>
      <c r="K532" s="162"/>
      <c r="L532" s="162"/>
      <c r="M532" s="162"/>
      <c r="N532" s="38"/>
      <c r="O532" s="38"/>
    </row>
    <row r="533" spans="1:15" ht="15" hidden="1" customHeight="1" x14ac:dyDescent="0.25">
      <c r="A533" s="162"/>
      <c r="B533" s="162"/>
      <c r="C533" s="162"/>
      <c r="D533" s="162"/>
      <c r="E533" s="162"/>
      <c r="F533" s="162"/>
      <c r="G533" s="162"/>
      <c r="H533" s="162"/>
      <c r="I533" s="162"/>
      <c r="J533" s="162"/>
      <c r="K533" s="162"/>
      <c r="L533" s="162"/>
      <c r="M533" s="162"/>
      <c r="N533" s="38"/>
      <c r="O533" s="38"/>
    </row>
    <row r="534" spans="1:15" ht="15" hidden="1" customHeight="1" x14ac:dyDescent="0.25">
      <c r="A534" s="162"/>
      <c r="B534" s="162"/>
      <c r="C534" s="162"/>
      <c r="D534" s="162"/>
      <c r="E534" s="162"/>
      <c r="F534" s="162"/>
      <c r="G534" s="162"/>
      <c r="H534" s="162"/>
      <c r="I534" s="162"/>
      <c r="J534" s="162"/>
      <c r="K534" s="162"/>
      <c r="L534" s="162"/>
      <c r="M534" s="162"/>
      <c r="N534" s="38"/>
      <c r="O534" s="38"/>
    </row>
    <row r="535" spans="1:15" ht="15" hidden="1" customHeight="1" x14ac:dyDescent="0.25">
      <c r="A535" s="162"/>
      <c r="B535" s="162"/>
      <c r="C535" s="162"/>
      <c r="D535" s="162"/>
      <c r="E535" s="162"/>
      <c r="F535" s="162"/>
      <c r="G535" s="162"/>
      <c r="H535" s="162"/>
      <c r="I535" s="162"/>
      <c r="J535" s="162"/>
      <c r="K535" s="162"/>
      <c r="L535" s="162"/>
      <c r="M535" s="162"/>
      <c r="N535" s="38"/>
      <c r="O535" s="38"/>
    </row>
    <row r="536" spans="1:15" ht="15" hidden="1" customHeight="1" x14ac:dyDescent="0.25">
      <c r="A536" s="162"/>
      <c r="B536" s="162"/>
      <c r="C536" s="162"/>
      <c r="D536" s="162"/>
      <c r="E536" s="162"/>
      <c r="F536" s="162"/>
      <c r="G536" s="162"/>
      <c r="H536" s="162"/>
      <c r="I536" s="162"/>
      <c r="J536" s="162"/>
      <c r="K536" s="162"/>
      <c r="L536" s="162"/>
      <c r="M536" s="162"/>
      <c r="N536" s="38"/>
      <c r="O536" s="38"/>
    </row>
    <row r="537" spans="1:15" ht="15" hidden="1" customHeight="1" x14ac:dyDescent="0.25">
      <c r="A537" s="162"/>
      <c r="B537" s="162"/>
      <c r="C537" s="162"/>
      <c r="D537" s="162"/>
      <c r="E537" s="162"/>
      <c r="F537" s="162"/>
      <c r="G537" s="162"/>
      <c r="H537" s="162"/>
      <c r="I537" s="162"/>
      <c r="J537" s="162"/>
      <c r="K537" s="162"/>
      <c r="L537" s="162"/>
      <c r="M537" s="162"/>
      <c r="N537" s="38"/>
      <c r="O537" s="38"/>
    </row>
    <row r="538" spans="1:15" ht="15" hidden="1" customHeight="1" x14ac:dyDescent="0.25">
      <c r="A538" s="162"/>
      <c r="B538" s="162"/>
      <c r="C538" s="162"/>
      <c r="D538" s="162"/>
      <c r="E538" s="162"/>
      <c r="F538" s="162"/>
      <c r="G538" s="162"/>
      <c r="H538" s="162"/>
      <c r="I538" s="162"/>
      <c r="J538" s="162"/>
      <c r="K538" s="162"/>
      <c r="L538" s="162"/>
      <c r="M538" s="162"/>
      <c r="N538" s="38"/>
      <c r="O538" s="38"/>
    </row>
    <row r="539" spans="1:15" ht="15" hidden="1" customHeight="1" x14ac:dyDescent="0.25">
      <c r="A539" s="162"/>
      <c r="B539" s="162"/>
      <c r="C539" s="162"/>
      <c r="D539" s="162"/>
      <c r="E539" s="162"/>
      <c r="F539" s="162"/>
      <c r="G539" s="162"/>
      <c r="H539" s="162"/>
      <c r="I539" s="162"/>
      <c r="J539" s="162"/>
      <c r="K539" s="162"/>
      <c r="L539" s="162"/>
      <c r="M539" s="162"/>
      <c r="N539" s="38"/>
      <c r="O539" s="38"/>
    </row>
    <row r="540" spans="1:15" ht="15" hidden="1" customHeight="1" x14ac:dyDescent="0.25">
      <c r="A540" s="162"/>
      <c r="B540" s="162"/>
      <c r="C540" s="162"/>
      <c r="D540" s="162"/>
      <c r="E540" s="162"/>
      <c r="F540" s="162"/>
      <c r="G540" s="162"/>
      <c r="H540" s="162"/>
      <c r="I540" s="162"/>
      <c r="J540" s="162"/>
      <c r="K540" s="162"/>
      <c r="L540" s="162"/>
      <c r="M540" s="162"/>
      <c r="N540" s="38"/>
      <c r="O540" s="38"/>
    </row>
    <row r="541" spans="1:15" ht="15" hidden="1" customHeight="1" x14ac:dyDescent="0.25">
      <c r="A541" s="162"/>
      <c r="B541" s="162"/>
      <c r="C541" s="162"/>
      <c r="D541" s="162"/>
      <c r="E541" s="162"/>
      <c r="F541" s="162"/>
      <c r="G541" s="162"/>
      <c r="H541" s="162"/>
      <c r="I541" s="162"/>
      <c r="J541" s="162"/>
      <c r="K541" s="162"/>
      <c r="L541" s="162"/>
      <c r="M541" s="162"/>
      <c r="N541" s="38"/>
      <c r="O541" s="38"/>
    </row>
    <row r="542" spans="1:15" ht="15" hidden="1" customHeight="1" x14ac:dyDescent="0.25">
      <c r="A542" s="162"/>
      <c r="B542" s="162"/>
      <c r="C542" s="162"/>
      <c r="D542" s="162"/>
      <c r="E542" s="162"/>
      <c r="F542" s="162"/>
      <c r="G542" s="162"/>
      <c r="H542" s="162"/>
      <c r="I542" s="162"/>
      <c r="J542" s="162"/>
      <c r="K542" s="162"/>
      <c r="L542" s="162"/>
      <c r="M542" s="162"/>
      <c r="N542" s="38"/>
      <c r="O542" s="38"/>
    </row>
    <row r="543" spans="1:15" ht="15" hidden="1" customHeight="1" x14ac:dyDescent="0.25">
      <c r="A543" s="162"/>
      <c r="B543" s="162"/>
      <c r="C543" s="162"/>
      <c r="D543" s="162"/>
      <c r="E543" s="162"/>
      <c r="F543" s="162"/>
      <c r="G543" s="162"/>
      <c r="H543" s="162"/>
      <c r="I543" s="162"/>
      <c r="J543" s="162"/>
      <c r="K543" s="162"/>
      <c r="L543" s="162"/>
      <c r="M543" s="162"/>
      <c r="N543" s="38"/>
      <c r="O543" s="38"/>
    </row>
    <row r="544" spans="1:15" ht="15" hidden="1" customHeight="1" x14ac:dyDescent="0.25">
      <c r="A544" s="162"/>
      <c r="B544" s="162"/>
      <c r="C544" s="162"/>
      <c r="D544" s="162"/>
      <c r="E544" s="162"/>
      <c r="F544" s="162"/>
      <c r="G544" s="162"/>
      <c r="H544" s="162"/>
      <c r="I544" s="162"/>
      <c r="J544" s="162"/>
      <c r="K544" s="162"/>
      <c r="L544" s="162"/>
      <c r="M544" s="162"/>
      <c r="N544" s="38"/>
      <c r="O544" s="38"/>
    </row>
    <row r="545" spans="1:15" ht="15" hidden="1" customHeight="1" x14ac:dyDescent="0.25">
      <c r="A545" s="162"/>
      <c r="B545" s="162"/>
      <c r="C545" s="162"/>
      <c r="D545" s="162"/>
      <c r="E545" s="162"/>
      <c r="F545" s="162"/>
      <c r="G545" s="162"/>
      <c r="H545" s="162"/>
      <c r="I545" s="162"/>
      <c r="J545" s="162"/>
      <c r="K545" s="162"/>
      <c r="L545" s="162"/>
      <c r="M545" s="162"/>
      <c r="N545" s="38"/>
      <c r="O545" s="38"/>
    </row>
    <row r="546" spans="1:15" ht="15" hidden="1" customHeight="1" x14ac:dyDescent="0.25">
      <c r="A546" s="162"/>
      <c r="B546" s="162"/>
      <c r="C546" s="162"/>
      <c r="D546" s="162"/>
      <c r="E546" s="162"/>
      <c r="F546" s="162"/>
      <c r="G546" s="162"/>
      <c r="H546" s="162"/>
      <c r="I546" s="162"/>
      <c r="J546" s="162"/>
      <c r="K546" s="162"/>
      <c r="L546" s="162"/>
      <c r="M546" s="162"/>
      <c r="N546" s="38"/>
      <c r="O546" s="38"/>
    </row>
    <row r="547" spans="1:15" ht="15" hidden="1" customHeight="1" x14ac:dyDescent="0.25">
      <c r="A547" s="162"/>
      <c r="B547" s="162"/>
      <c r="C547" s="162"/>
      <c r="D547" s="162"/>
      <c r="E547" s="162"/>
      <c r="F547" s="162"/>
      <c r="G547" s="162"/>
      <c r="H547" s="162"/>
      <c r="I547" s="162"/>
      <c r="J547" s="162"/>
      <c r="K547" s="162"/>
      <c r="L547" s="162"/>
      <c r="M547" s="162"/>
      <c r="N547" s="38"/>
      <c r="O547" s="38"/>
    </row>
    <row r="548" spans="1:15" ht="15" hidden="1" customHeight="1" x14ac:dyDescent="0.25">
      <c r="A548" s="162"/>
      <c r="B548" s="162"/>
      <c r="C548" s="162"/>
      <c r="D548" s="162"/>
      <c r="E548" s="162"/>
      <c r="F548" s="162"/>
      <c r="G548" s="162"/>
      <c r="H548" s="162"/>
      <c r="I548" s="162"/>
      <c r="J548" s="162"/>
      <c r="K548" s="162"/>
      <c r="L548" s="162"/>
      <c r="M548" s="162"/>
      <c r="N548" s="38"/>
      <c r="O548" s="38"/>
    </row>
    <row r="549" spans="1:15" ht="15" hidden="1" customHeight="1" x14ac:dyDescent="0.25">
      <c r="A549" s="162"/>
      <c r="B549" s="162"/>
      <c r="C549" s="162"/>
      <c r="D549" s="162"/>
      <c r="E549" s="162"/>
      <c r="F549" s="162"/>
      <c r="G549" s="162"/>
      <c r="H549" s="162"/>
      <c r="I549" s="162"/>
      <c r="J549" s="162"/>
      <c r="K549" s="162"/>
      <c r="L549" s="162"/>
      <c r="M549" s="162"/>
      <c r="N549" s="38"/>
      <c r="O549" s="38"/>
    </row>
    <row r="550" spans="1:15" ht="15" hidden="1" customHeight="1" x14ac:dyDescent="0.25">
      <c r="A550" s="162"/>
      <c r="B550" s="162"/>
      <c r="C550" s="162"/>
      <c r="D550" s="162"/>
      <c r="E550" s="162"/>
      <c r="F550" s="162"/>
      <c r="G550" s="162"/>
      <c r="H550" s="162"/>
      <c r="I550" s="162"/>
      <c r="J550" s="162"/>
      <c r="K550" s="162"/>
      <c r="L550" s="162"/>
      <c r="M550" s="162"/>
      <c r="N550" s="38"/>
      <c r="O550" s="38"/>
    </row>
    <row r="551" spans="1:15" ht="15" hidden="1" customHeight="1" x14ac:dyDescent="0.25">
      <c r="A551" s="162"/>
      <c r="B551" s="162"/>
      <c r="C551" s="162"/>
      <c r="D551" s="162"/>
      <c r="E551" s="162"/>
      <c r="F551" s="162"/>
      <c r="G551" s="162"/>
      <c r="H551" s="162"/>
      <c r="I551" s="162"/>
      <c r="J551" s="162"/>
      <c r="K551" s="162"/>
      <c r="L551" s="162"/>
      <c r="M551" s="162"/>
      <c r="N551" s="38"/>
      <c r="O551" s="38"/>
    </row>
    <row r="552" spans="1:15" ht="15" hidden="1" customHeight="1" x14ac:dyDescent="0.25">
      <c r="A552" s="162"/>
      <c r="B552" s="162"/>
      <c r="C552" s="162"/>
      <c r="D552" s="162"/>
      <c r="E552" s="162"/>
      <c r="F552" s="162"/>
      <c r="G552" s="162"/>
      <c r="H552" s="162"/>
      <c r="I552" s="162"/>
      <c r="J552" s="162"/>
      <c r="K552" s="162"/>
      <c r="L552" s="162"/>
      <c r="M552" s="162"/>
      <c r="N552" s="38"/>
      <c r="O552" s="38"/>
    </row>
    <row r="553" spans="1:15" ht="15" hidden="1" customHeight="1" x14ac:dyDescent="0.25">
      <c r="A553" s="162"/>
      <c r="B553" s="162"/>
      <c r="C553" s="162"/>
      <c r="D553" s="162"/>
      <c r="E553" s="162"/>
      <c r="F553" s="162"/>
      <c r="G553" s="162"/>
      <c r="H553" s="162"/>
      <c r="I553" s="162"/>
      <c r="J553" s="162"/>
      <c r="K553" s="162"/>
      <c r="L553" s="162"/>
      <c r="M553" s="162"/>
      <c r="N553" s="38"/>
      <c r="O553" s="38"/>
    </row>
    <row r="554" spans="1:15" ht="15" hidden="1" customHeight="1" x14ac:dyDescent="0.25">
      <c r="A554" s="162"/>
      <c r="B554" s="162"/>
      <c r="C554" s="162"/>
      <c r="D554" s="162"/>
      <c r="E554" s="162"/>
      <c r="F554" s="162"/>
      <c r="G554" s="162"/>
      <c r="H554" s="162"/>
      <c r="I554" s="162"/>
      <c r="J554" s="162"/>
      <c r="K554" s="162"/>
      <c r="L554" s="162"/>
      <c r="M554" s="162"/>
      <c r="N554" s="38"/>
      <c r="O554" s="38"/>
    </row>
    <row r="555" spans="1:15" ht="15" hidden="1" customHeight="1" x14ac:dyDescent="0.25">
      <c r="A555" s="162"/>
      <c r="B555" s="162"/>
      <c r="C555" s="162"/>
      <c r="D555" s="162"/>
      <c r="E555" s="162"/>
      <c r="F555" s="162"/>
      <c r="G555" s="162"/>
      <c r="H555" s="162"/>
      <c r="I555" s="162"/>
      <c r="J555" s="162"/>
      <c r="K555" s="162"/>
      <c r="L555" s="162"/>
      <c r="M555" s="162"/>
      <c r="N555" s="38"/>
      <c r="O555" s="38"/>
    </row>
    <row r="556" spans="1:15" ht="15" hidden="1" customHeight="1" x14ac:dyDescent="0.25">
      <c r="A556" s="162"/>
      <c r="B556" s="162"/>
      <c r="C556" s="162"/>
      <c r="D556" s="162"/>
      <c r="E556" s="162"/>
      <c r="F556" s="162"/>
      <c r="G556" s="162"/>
      <c r="H556" s="162"/>
      <c r="I556" s="162"/>
      <c r="J556" s="162"/>
      <c r="K556" s="162"/>
      <c r="L556" s="162"/>
      <c r="M556" s="162"/>
      <c r="N556" s="38"/>
      <c r="O556" s="38"/>
    </row>
    <row r="557" spans="1:15" ht="15" hidden="1" customHeight="1" x14ac:dyDescent="0.25">
      <c r="A557" s="162"/>
      <c r="B557" s="162"/>
      <c r="C557" s="162"/>
      <c r="D557" s="162"/>
      <c r="E557" s="162"/>
      <c r="F557" s="162"/>
      <c r="G557" s="162"/>
      <c r="H557" s="162"/>
      <c r="I557" s="162"/>
      <c r="J557" s="162"/>
      <c r="K557" s="162"/>
      <c r="L557" s="162"/>
      <c r="M557" s="162"/>
      <c r="N557" s="38"/>
      <c r="O557" s="38"/>
    </row>
    <row r="558" spans="1:15" ht="15" hidden="1" customHeight="1" x14ac:dyDescent="0.25">
      <c r="A558" s="162"/>
      <c r="B558" s="162"/>
      <c r="C558" s="162"/>
      <c r="D558" s="162"/>
      <c r="E558" s="162"/>
      <c r="F558" s="162"/>
      <c r="G558" s="162"/>
      <c r="H558" s="162"/>
      <c r="I558" s="162"/>
      <c r="J558" s="162"/>
      <c r="K558" s="162"/>
      <c r="L558" s="162"/>
      <c r="M558" s="162"/>
      <c r="N558" s="38"/>
      <c r="O558" s="38"/>
    </row>
    <row r="559" spans="1:15" ht="15" hidden="1" customHeight="1" x14ac:dyDescent="0.25">
      <c r="A559" s="162"/>
      <c r="B559" s="162"/>
      <c r="C559" s="162"/>
      <c r="D559" s="162"/>
      <c r="E559" s="162"/>
      <c r="F559" s="162"/>
      <c r="G559" s="162"/>
      <c r="H559" s="162"/>
      <c r="I559" s="162"/>
      <c r="J559" s="162"/>
      <c r="K559" s="162"/>
      <c r="L559" s="162"/>
      <c r="M559" s="162"/>
      <c r="N559" s="38"/>
      <c r="O559" s="38"/>
    </row>
    <row r="560" spans="1:15" ht="15" hidden="1" customHeight="1" x14ac:dyDescent="0.25">
      <c r="A560" s="162"/>
      <c r="B560" s="162"/>
      <c r="C560" s="162"/>
      <c r="D560" s="162"/>
      <c r="E560" s="162"/>
      <c r="F560" s="162"/>
      <c r="G560" s="162"/>
      <c r="H560" s="162"/>
      <c r="I560" s="162"/>
      <c r="J560" s="162"/>
      <c r="K560" s="162"/>
      <c r="L560" s="162"/>
      <c r="M560" s="162"/>
      <c r="N560" s="38"/>
      <c r="O560" s="38"/>
    </row>
    <row r="561" spans="1:15" ht="15" hidden="1" customHeight="1" x14ac:dyDescent="0.25">
      <c r="A561" s="162"/>
      <c r="B561" s="162"/>
      <c r="C561" s="162"/>
      <c r="D561" s="162"/>
      <c r="E561" s="162"/>
      <c r="F561" s="162"/>
      <c r="G561" s="162"/>
      <c r="H561" s="162"/>
      <c r="I561" s="162"/>
      <c r="J561" s="162"/>
      <c r="K561" s="162"/>
      <c r="L561" s="162"/>
      <c r="M561" s="162"/>
      <c r="N561" s="38"/>
      <c r="O561" s="38"/>
    </row>
    <row r="562" spans="1:15" ht="15" hidden="1" customHeight="1" x14ac:dyDescent="0.25">
      <c r="A562" s="162"/>
      <c r="B562" s="162"/>
      <c r="C562" s="162"/>
      <c r="D562" s="162"/>
      <c r="E562" s="162"/>
      <c r="F562" s="162"/>
      <c r="G562" s="162"/>
      <c r="H562" s="162"/>
      <c r="I562" s="162"/>
      <c r="J562" s="162"/>
      <c r="K562" s="162"/>
      <c r="L562" s="162"/>
      <c r="M562" s="162"/>
      <c r="N562" s="38"/>
      <c r="O562" s="38"/>
    </row>
    <row r="563" spans="1:15" ht="15" hidden="1" customHeight="1" x14ac:dyDescent="0.25">
      <c r="A563" s="162"/>
      <c r="B563" s="162"/>
      <c r="C563" s="162"/>
      <c r="D563" s="162"/>
      <c r="E563" s="162"/>
      <c r="F563" s="162"/>
      <c r="G563" s="162"/>
      <c r="H563" s="162"/>
      <c r="I563" s="162"/>
      <c r="J563" s="162"/>
      <c r="K563" s="162"/>
      <c r="L563" s="162"/>
      <c r="M563" s="162"/>
      <c r="N563" s="38"/>
      <c r="O563" s="38"/>
    </row>
    <row r="564" spans="1:15" ht="15" hidden="1" customHeight="1" x14ac:dyDescent="0.25">
      <c r="A564" s="162"/>
      <c r="B564" s="162"/>
      <c r="C564" s="162"/>
      <c r="D564" s="162"/>
      <c r="E564" s="162"/>
      <c r="F564" s="162"/>
      <c r="G564" s="162"/>
      <c r="H564" s="162"/>
      <c r="I564" s="162"/>
      <c r="J564" s="162"/>
      <c r="K564" s="162"/>
      <c r="L564" s="162"/>
      <c r="M564" s="162"/>
      <c r="N564" s="38"/>
      <c r="O564" s="38"/>
    </row>
    <row r="565" spans="1:15" ht="15" hidden="1" customHeight="1" x14ac:dyDescent="0.25">
      <c r="A565" s="162"/>
      <c r="B565" s="162"/>
      <c r="C565" s="162"/>
      <c r="D565" s="162"/>
      <c r="E565" s="162"/>
      <c r="F565" s="162"/>
      <c r="G565" s="162"/>
      <c r="H565" s="162"/>
      <c r="I565" s="162"/>
      <c r="J565" s="162"/>
      <c r="K565" s="162"/>
      <c r="L565" s="162"/>
      <c r="M565" s="162"/>
      <c r="N565" s="38"/>
      <c r="O565" s="38"/>
    </row>
    <row r="566" spans="1:15" ht="15" hidden="1" customHeight="1" x14ac:dyDescent="0.25">
      <c r="A566" s="162"/>
      <c r="B566" s="162"/>
      <c r="C566" s="162"/>
      <c r="D566" s="162"/>
      <c r="E566" s="162"/>
      <c r="F566" s="162"/>
      <c r="G566" s="162"/>
      <c r="H566" s="162"/>
      <c r="I566" s="162"/>
      <c r="J566" s="162"/>
      <c r="K566" s="162"/>
      <c r="L566" s="162"/>
      <c r="M566" s="162"/>
      <c r="N566" s="38"/>
      <c r="O566" s="38"/>
    </row>
    <row r="567" spans="1:15" ht="15" hidden="1" customHeight="1" x14ac:dyDescent="0.25">
      <c r="A567" s="162"/>
      <c r="B567" s="162"/>
      <c r="C567" s="162"/>
      <c r="D567" s="162"/>
      <c r="E567" s="162"/>
      <c r="F567" s="162"/>
      <c r="G567" s="162"/>
      <c r="H567" s="162"/>
      <c r="I567" s="162"/>
      <c r="J567" s="162"/>
      <c r="K567" s="162"/>
      <c r="L567" s="162"/>
      <c r="M567" s="162"/>
      <c r="N567" s="38"/>
      <c r="O567" s="38"/>
    </row>
    <row r="568" spans="1:15" ht="15" hidden="1" customHeight="1" x14ac:dyDescent="0.25">
      <c r="A568" s="162"/>
      <c r="B568" s="162"/>
      <c r="C568" s="162"/>
      <c r="D568" s="162"/>
      <c r="E568" s="162"/>
      <c r="F568" s="162"/>
      <c r="G568" s="162"/>
      <c r="H568" s="162"/>
      <c r="I568" s="162"/>
      <c r="J568" s="162"/>
      <c r="K568" s="162"/>
      <c r="L568" s="162"/>
      <c r="M568" s="162"/>
      <c r="N568" s="38"/>
      <c r="O568" s="38"/>
    </row>
    <row r="569" spans="1:15" ht="15" hidden="1" customHeight="1" x14ac:dyDescent="0.25">
      <c r="A569" s="162"/>
      <c r="B569" s="162"/>
      <c r="C569" s="162"/>
      <c r="D569" s="162"/>
      <c r="E569" s="162"/>
      <c r="F569" s="162"/>
      <c r="G569" s="162"/>
      <c r="H569" s="162"/>
      <c r="I569" s="162"/>
      <c r="J569" s="162"/>
      <c r="K569" s="162"/>
      <c r="L569" s="162"/>
      <c r="M569" s="162"/>
      <c r="N569" s="38"/>
      <c r="O569" s="38"/>
    </row>
    <row r="570" spans="1:15" ht="15" hidden="1" customHeight="1" x14ac:dyDescent="0.25">
      <c r="A570" s="162"/>
      <c r="B570" s="162"/>
      <c r="C570" s="162"/>
      <c r="D570" s="162"/>
      <c r="E570" s="162"/>
      <c r="F570" s="162"/>
      <c r="G570" s="162"/>
      <c r="H570" s="162"/>
      <c r="I570" s="162"/>
      <c r="J570" s="162"/>
      <c r="K570" s="162"/>
      <c r="L570" s="162"/>
      <c r="M570" s="162"/>
      <c r="N570" s="38"/>
      <c r="O570" s="38"/>
    </row>
    <row r="571" spans="1:15" ht="15" hidden="1" customHeight="1" x14ac:dyDescent="0.25">
      <c r="A571" s="162"/>
      <c r="B571" s="162"/>
      <c r="C571" s="162"/>
      <c r="D571" s="162"/>
      <c r="E571" s="162"/>
      <c r="F571" s="162"/>
      <c r="G571" s="162"/>
      <c r="H571" s="162"/>
      <c r="I571" s="162"/>
      <c r="J571" s="162"/>
      <c r="K571" s="162"/>
      <c r="L571" s="162"/>
      <c r="M571" s="162"/>
      <c r="N571" s="38"/>
      <c r="O571" s="38"/>
    </row>
    <row r="572" spans="1:15" ht="15" hidden="1" customHeight="1" x14ac:dyDescent="0.25">
      <c r="A572" s="162"/>
      <c r="B572" s="162"/>
      <c r="C572" s="162"/>
      <c r="D572" s="162"/>
      <c r="E572" s="162"/>
      <c r="F572" s="162"/>
      <c r="G572" s="162"/>
      <c r="H572" s="162"/>
      <c r="I572" s="162"/>
      <c r="J572" s="162"/>
      <c r="K572" s="162"/>
      <c r="L572" s="162"/>
      <c r="M572" s="162"/>
      <c r="N572" s="38"/>
      <c r="O572" s="38"/>
    </row>
    <row r="573" spans="1:15" ht="15" hidden="1" customHeight="1" x14ac:dyDescent="0.25">
      <c r="A573" s="162"/>
      <c r="B573" s="162"/>
      <c r="C573" s="162"/>
      <c r="D573" s="162"/>
      <c r="E573" s="162"/>
      <c r="F573" s="162"/>
      <c r="G573" s="162"/>
      <c r="H573" s="162"/>
      <c r="I573" s="162"/>
      <c r="J573" s="162"/>
      <c r="K573" s="162"/>
      <c r="L573" s="162"/>
      <c r="M573" s="162"/>
      <c r="N573" s="38"/>
      <c r="O573" s="38"/>
    </row>
    <row r="574" spans="1:15" ht="15" hidden="1" customHeight="1" x14ac:dyDescent="0.25">
      <c r="A574" s="162"/>
      <c r="B574" s="162"/>
      <c r="C574" s="162"/>
      <c r="D574" s="162"/>
      <c r="E574" s="162"/>
      <c r="F574" s="162"/>
      <c r="G574" s="162"/>
      <c r="H574" s="162"/>
      <c r="I574" s="162"/>
      <c r="J574" s="162"/>
      <c r="K574" s="162"/>
      <c r="L574" s="162"/>
      <c r="M574" s="162"/>
      <c r="N574" s="38"/>
      <c r="O574" s="38"/>
    </row>
    <row r="575" spans="1:15" ht="15" hidden="1" customHeight="1" x14ac:dyDescent="0.25">
      <c r="A575" s="162"/>
      <c r="B575" s="162"/>
      <c r="C575" s="162"/>
      <c r="D575" s="162"/>
      <c r="E575" s="162"/>
      <c r="F575" s="162"/>
      <c r="G575" s="162"/>
      <c r="H575" s="162"/>
      <c r="I575" s="162"/>
      <c r="J575" s="162"/>
      <c r="K575" s="162"/>
      <c r="L575" s="162"/>
      <c r="M575" s="162"/>
      <c r="N575" s="38"/>
      <c r="O575" s="38"/>
    </row>
    <row r="576" spans="1:15" ht="15" hidden="1" customHeight="1" x14ac:dyDescent="0.25">
      <c r="A576" s="162"/>
      <c r="B576" s="162"/>
      <c r="C576" s="162"/>
      <c r="D576" s="162"/>
      <c r="E576" s="162"/>
      <c r="F576" s="162"/>
      <c r="G576" s="162"/>
      <c r="H576" s="162"/>
      <c r="I576" s="162"/>
      <c r="J576" s="162"/>
      <c r="K576" s="162"/>
      <c r="L576" s="162"/>
      <c r="M576" s="162"/>
      <c r="N576" s="38"/>
      <c r="O576" s="38"/>
    </row>
    <row r="577" spans="1:15" ht="15" hidden="1" customHeight="1" x14ac:dyDescent="0.25">
      <c r="A577" s="162"/>
      <c r="B577" s="162"/>
      <c r="C577" s="162"/>
      <c r="D577" s="162"/>
      <c r="E577" s="162"/>
      <c r="F577" s="162"/>
      <c r="G577" s="162"/>
      <c r="H577" s="162"/>
      <c r="I577" s="162"/>
      <c r="J577" s="162"/>
      <c r="K577" s="162"/>
      <c r="L577" s="162"/>
      <c r="M577" s="162"/>
      <c r="N577" s="38"/>
      <c r="O577" s="38"/>
    </row>
    <row r="578" spans="1:15" ht="15" hidden="1" customHeight="1" x14ac:dyDescent="0.25">
      <c r="A578" s="162"/>
      <c r="B578" s="162"/>
      <c r="C578" s="162"/>
      <c r="D578" s="162"/>
      <c r="E578" s="162"/>
      <c r="F578" s="162"/>
      <c r="G578" s="162"/>
      <c r="H578" s="162"/>
      <c r="I578" s="162"/>
      <c r="J578" s="162"/>
      <c r="K578" s="162"/>
      <c r="L578" s="162"/>
      <c r="M578" s="162"/>
      <c r="N578" s="38"/>
      <c r="O578" s="38"/>
    </row>
    <row r="579" spans="1:15" ht="15" hidden="1" customHeight="1" x14ac:dyDescent="0.25">
      <c r="A579" s="162"/>
      <c r="B579" s="162"/>
      <c r="C579" s="162"/>
      <c r="D579" s="162"/>
      <c r="E579" s="162"/>
      <c r="F579" s="162"/>
      <c r="G579" s="162"/>
      <c r="H579" s="162"/>
      <c r="I579" s="162"/>
      <c r="J579" s="162"/>
      <c r="K579" s="162"/>
      <c r="L579" s="162"/>
      <c r="M579" s="162"/>
      <c r="N579" s="38"/>
      <c r="O579" s="38"/>
    </row>
    <row r="580" spans="1:15" ht="15" hidden="1" customHeight="1" x14ac:dyDescent="0.25">
      <c r="A580" s="162"/>
      <c r="B580" s="162"/>
      <c r="C580" s="162"/>
      <c r="D580" s="162"/>
      <c r="E580" s="162"/>
      <c r="F580" s="162"/>
      <c r="G580" s="162"/>
      <c r="H580" s="162"/>
      <c r="I580" s="162"/>
      <c r="J580" s="162"/>
      <c r="K580" s="162"/>
      <c r="L580" s="162"/>
      <c r="M580" s="162"/>
      <c r="N580" s="38"/>
      <c r="O580" s="38"/>
    </row>
    <row r="581" spans="1:15" ht="15" hidden="1" customHeight="1" x14ac:dyDescent="0.25">
      <c r="A581" s="162"/>
      <c r="B581" s="162"/>
      <c r="C581" s="162"/>
      <c r="D581" s="162"/>
      <c r="E581" s="162"/>
      <c r="F581" s="162"/>
      <c r="G581" s="162"/>
      <c r="H581" s="162"/>
      <c r="I581" s="162"/>
      <c r="J581" s="162"/>
      <c r="K581" s="162"/>
      <c r="L581" s="162"/>
      <c r="M581" s="162"/>
      <c r="N581" s="38"/>
      <c r="O581" s="38"/>
    </row>
    <row r="582" spans="1:15" ht="15" hidden="1" customHeight="1" x14ac:dyDescent="0.25">
      <c r="A582" s="162"/>
      <c r="B582" s="162"/>
      <c r="C582" s="162"/>
      <c r="D582" s="162"/>
      <c r="E582" s="162"/>
      <c r="F582" s="162"/>
      <c r="G582" s="162"/>
      <c r="H582" s="162"/>
      <c r="I582" s="162"/>
      <c r="J582" s="162"/>
      <c r="K582" s="162"/>
      <c r="L582" s="162"/>
      <c r="M582" s="162"/>
      <c r="N582" s="38"/>
      <c r="O582" s="38"/>
    </row>
    <row r="583" spans="1:15" ht="15" hidden="1" customHeight="1" x14ac:dyDescent="0.25">
      <c r="A583" s="162"/>
      <c r="B583" s="162"/>
      <c r="C583" s="162"/>
      <c r="D583" s="162"/>
      <c r="E583" s="162"/>
      <c r="F583" s="162"/>
      <c r="G583" s="162"/>
      <c r="H583" s="162"/>
      <c r="I583" s="162"/>
      <c r="J583" s="162"/>
      <c r="K583" s="162"/>
      <c r="L583" s="162"/>
      <c r="M583" s="162"/>
      <c r="N583" s="38"/>
      <c r="O583" s="38"/>
    </row>
    <row r="584" spans="1:15" ht="15" hidden="1" customHeight="1" x14ac:dyDescent="0.25">
      <c r="A584" s="162"/>
      <c r="B584" s="162"/>
      <c r="C584" s="162"/>
      <c r="D584" s="162"/>
      <c r="E584" s="162"/>
      <c r="F584" s="162"/>
      <c r="G584" s="162"/>
      <c r="H584" s="162"/>
      <c r="I584" s="162"/>
      <c r="J584" s="162"/>
      <c r="K584" s="162"/>
      <c r="L584" s="162"/>
      <c r="M584" s="162"/>
      <c r="N584" s="38"/>
      <c r="O584" s="38"/>
    </row>
    <row r="585" spans="1:15" ht="15" hidden="1" customHeight="1" x14ac:dyDescent="0.25">
      <c r="A585" s="162"/>
      <c r="B585" s="162"/>
      <c r="C585" s="162"/>
      <c r="D585" s="162"/>
      <c r="E585" s="162"/>
      <c r="F585" s="162"/>
      <c r="G585" s="162"/>
      <c r="H585" s="162"/>
      <c r="I585" s="162"/>
      <c r="J585" s="162"/>
      <c r="K585" s="162"/>
      <c r="L585" s="162"/>
      <c r="M585" s="162"/>
      <c r="N585" s="38"/>
      <c r="O585" s="38"/>
    </row>
    <row r="586" spans="1:15" ht="15" hidden="1" customHeight="1" x14ac:dyDescent="0.25">
      <c r="A586" s="162"/>
      <c r="B586" s="162"/>
      <c r="C586" s="162"/>
      <c r="D586" s="162"/>
      <c r="E586" s="162"/>
      <c r="F586" s="162"/>
      <c r="G586" s="162"/>
      <c r="H586" s="162"/>
      <c r="I586" s="162"/>
      <c r="J586" s="162"/>
      <c r="K586" s="162"/>
      <c r="L586" s="162"/>
      <c r="M586" s="162"/>
      <c r="N586" s="38"/>
      <c r="O586" s="38"/>
    </row>
    <row r="587" spans="1:15" ht="15" hidden="1" customHeight="1" x14ac:dyDescent="0.25">
      <c r="A587" s="162"/>
      <c r="B587" s="162"/>
      <c r="C587" s="162"/>
      <c r="D587" s="162"/>
      <c r="E587" s="162"/>
      <c r="F587" s="162"/>
      <c r="G587" s="162"/>
      <c r="H587" s="162"/>
      <c r="I587" s="162"/>
      <c r="J587" s="162"/>
      <c r="K587" s="162"/>
      <c r="L587" s="162"/>
      <c r="M587" s="162"/>
      <c r="N587" s="38"/>
      <c r="O587" s="38"/>
    </row>
    <row r="588" spans="1:15" ht="15" hidden="1" customHeight="1" x14ac:dyDescent="0.25">
      <c r="A588" s="162"/>
      <c r="B588" s="162"/>
      <c r="C588" s="162"/>
      <c r="D588" s="162"/>
      <c r="E588" s="162"/>
      <c r="F588" s="162"/>
      <c r="G588" s="162"/>
      <c r="H588" s="162"/>
      <c r="I588" s="162"/>
      <c r="J588" s="162"/>
      <c r="K588" s="162"/>
      <c r="L588" s="162"/>
      <c r="M588" s="162"/>
      <c r="N588" s="38"/>
      <c r="O588" s="38"/>
    </row>
    <row r="589" spans="1:15" ht="15" hidden="1" customHeight="1" x14ac:dyDescent="0.25">
      <c r="A589" s="162"/>
      <c r="B589" s="162"/>
      <c r="C589" s="162"/>
      <c r="D589" s="162"/>
      <c r="E589" s="162"/>
      <c r="F589" s="162"/>
      <c r="G589" s="162"/>
      <c r="H589" s="162"/>
      <c r="I589" s="162"/>
      <c r="J589" s="162"/>
      <c r="K589" s="162"/>
      <c r="L589" s="162"/>
      <c r="M589" s="162"/>
      <c r="N589" s="38"/>
      <c r="O589" s="38"/>
    </row>
    <row r="590" spans="1:15" ht="15" hidden="1" customHeight="1" x14ac:dyDescent="0.25">
      <c r="A590" s="162"/>
      <c r="B590" s="162"/>
      <c r="C590" s="162"/>
      <c r="D590" s="162"/>
      <c r="E590" s="162"/>
      <c r="F590" s="162"/>
      <c r="G590" s="162"/>
      <c r="H590" s="162"/>
      <c r="I590" s="162"/>
      <c r="J590" s="162"/>
      <c r="K590" s="162"/>
      <c r="L590" s="162"/>
      <c r="M590" s="162"/>
      <c r="N590" s="38"/>
      <c r="O590" s="38"/>
    </row>
    <row r="591" spans="1:15" ht="15" hidden="1" customHeight="1" x14ac:dyDescent="0.25">
      <c r="A591" s="162"/>
      <c r="B591" s="162"/>
      <c r="C591" s="162"/>
      <c r="D591" s="162"/>
      <c r="E591" s="162"/>
      <c r="F591" s="162"/>
      <c r="G591" s="162"/>
      <c r="H591" s="162"/>
      <c r="I591" s="162"/>
      <c r="J591" s="162"/>
      <c r="K591" s="162"/>
      <c r="L591" s="162"/>
      <c r="M591" s="162"/>
      <c r="N591" s="38"/>
      <c r="O591" s="38"/>
    </row>
    <row r="592" spans="1:15" ht="15" hidden="1" customHeight="1" x14ac:dyDescent="0.25">
      <c r="A592" s="162"/>
      <c r="B592" s="162"/>
      <c r="C592" s="162"/>
      <c r="D592" s="162"/>
      <c r="E592" s="162"/>
      <c r="F592" s="162"/>
      <c r="G592" s="162"/>
      <c r="H592" s="162"/>
      <c r="I592" s="162"/>
      <c r="J592" s="162"/>
      <c r="K592" s="162"/>
      <c r="L592" s="162"/>
      <c r="M592" s="162"/>
      <c r="N592" s="38"/>
      <c r="O592" s="38"/>
    </row>
    <row r="593" spans="1:15" ht="15" hidden="1" customHeight="1" x14ac:dyDescent="0.25">
      <c r="A593" s="162"/>
      <c r="B593" s="162"/>
      <c r="C593" s="162"/>
      <c r="D593" s="162"/>
      <c r="E593" s="162"/>
      <c r="F593" s="162"/>
      <c r="G593" s="162"/>
      <c r="H593" s="162"/>
      <c r="I593" s="162"/>
      <c r="J593" s="162"/>
      <c r="K593" s="162"/>
      <c r="L593" s="162"/>
      <c r="M593" s="162"/>
      <c r="N593" s="38"/>
      <c r="O593" s="38"/>
    </row>
    <row r="594" spans="1:15" ht="15" hidden="1" customHeight="1" x14ac:dyDescent="0.25">
      <c r="A594" s="162"/>
      <c r="B594" s="162"/>
      <c r="C594" s="162"/>
      <c r="D594" s="162"/>
      <c r="E594" s="162"/>
      <c r="F594" s="162"/>
      <c r="G594" s="162"/>
      <c r="H594" s="162"/>
      <c r="I594" s="162"/>
      <c r="J594" s="162"/>
      <c r="K594" s="162"/>
      <c r="L594" s="162"/>
      <c r="M594" s="162"/>
      <c r="N594" s="38"/>
      <c r="O594" s="38"/>
    </row>
    <row r="595" spans="1:15" ht="15" hidden="1" customHeight="1" x14ac:dyDescent="0.25">
      <c r="A595" s="162"/>
      <c r="B595" s="162"/>
      <c r="C595" s="162"/>
      <c r="D595" s="162"/>
      <c r="E595" s="162"/>
      <c r="F595" s="162"/>
      <c r="G595" s="162"/>
      <c r="H595" s="162"/>
      <c r="I595" s="162"/>
      <c r="J595" s="162"/>
      <c r="K595" s="162"/>
      <c r="L595" s="162"/>
      <c r="M595" s="162"/>
      <c r="N595" s="38"/>
      <c r="O595" s="38"/>
    </row>
    <row r="596" spans="1:15" ht="15" hidden="1" customHeight="1" x14ac:dyDescent="0.25">
      <c r="A596" s="162"/>
      <c r="B596" s="162"/>
      <c r="C596" s="162"/>
      <c r="D596" s="162"/>
      <c r="E596" s="162"/>
      <c r="F596" s="162"/>
      <c r="G596" s="162"/>
      <c r="H596" s="162"/>
      <c r="I596" s="162"/>
      <c r="J596" s="162"/>
      <c r="K596" s="162"/>
      <c r="L596" s="162"/>
      <c r="M596" s="162"/>
      <c r="N596" s="38"/>
      <c r="O596" s="38"/>
    </row>
    <row r="597" spans="1:15" ht="15" hidden="1" customHeight="1" x14ac:dyDescent="0.25">
      <c r="A597" s="162"/>
      <c r="B597" s="162"/>
      <c r="C597" s="162"/>
      <c r="D597" s="162"/>
      <c r="E597" s="162"/>
      <c r="F597" s="162"/>
      <c r="G597" s="162"/>
      <c r="H597" s="162"/>
      <c r="I597" s="162"/>
      <c r="J597" s="162"/>
      <c r="K597" s="162"/>
      <c r="L597" s="162"/>
      <c r="M597" s="162"/>
      <c r="N597" s="38"/>
      <c r="O597" s="38"/>
    </row>
    <row r="598" spans="1:15" ht="15" hidden="1" customHeight="1" x14ac:dyDescent="0.25">
      <c r="A598" s="162"/>
      <c r="B598" s="162"/>
      <c r="C598" s="162"/>
      <c r="D598" s="162"/>
      <c r="E598" s="162"/>
      <c r="F598" s="162"/>
      <c r="G598" s="162"/>
      <c r="H598" s="162"/>
      <c r="I598" s="162"/>
      <c r="J598" s="162"/>
      <c r="K598" s="162"/>
      <c r="L598" s="162"/>
      <c r="M598" s="162"/>
      <c r="N598" s="38"/>
      <c r="O598" s="38"/>
    </row>
    <row r="599" spans="1:15" ht="15" hidden="1" customHeight="1" x14ac:dyDescent="0.25">
      <c r="A599" s="162"/>
      <c r="B599" s="162"/>
      <c r="C599" s="162"/>
      <c r="D599" s="162"/>
      <c r="E599" s="162"/>
      <c r="F599" s="162"/>
      <c r="G599" s="162"/>
      <c r="H599" s="162"/>
      <c r="I599" s="162"/>
      <c r="J599" s="162"/>
      <c r="K599" s="162"/>
      <c r="L599" s="162"/>
      <c r="M599" s="162"/>
      <c r="N599" s="38"/>
      <c r="O599" s="38"/>
    </row>
    <row r="600" spans="1:15" ht="15" hidden="1" customHeight="1" x14ac:dyDescent="0.25">
      <c r="A600" s="162"/>
      <c r="B600" s="162"/>
      <c r="C600" s="162"/>
      <c r="D600" s="162"/>
      <c r="E600" s="162"/>
      <c r="F600" s="162"/>
      <c r="G600" s="162"/>
      <c r="H600" s="162"/>
      <c r="I600" s="162"/>
      <c r="J600" s="162"/>
      <c r="K600" s="162"/>
      <c r="L600" s="162"/>
      <c r="M600" s="162"/>
      <c r="N600" s="38"/>
      <c r="O600" s="38"/>
    </row>
    <row r="601" spans="1:15" ht="15" hidden="1" customHeight="1" x14ac:dyDescent="0.25">
      <c r="A601" s="162"/>
      <c r="B601" s="162"/>
      <c r="C601" s="162"/>
      <c r="D601" s="162"/>
      <c r="E601" s="162"/>
      <c r="F601" s="162"/>
      <c r="G601" s="162"/>
      <c r="H601" s="162"/>
      <c r="I601" s="162"/>
      <c r="J601" s="162"/>
      <c r="K601" s="162"/>
      <c r="L601" s="162"/>
      <c r="M601" s="162"/>
      <c r="N601" s="38"/>
      <c r="O601" s="38"/>
    </row>
    <row r="602" spans="1:15" ht="15" hidden="1" customHeight="1" x14ac:dyDescent="0.25">
      <c r="A602" s="162"/>
      <c r="B602" s="162"/>
      <c r="C602" s="162"/>
      <c r="D602" s="162"/>
      <c r="E602" s="162"/>
      <c r="F602" s="162"/>
      <c r="G602" s="162"/>
      <c r="H602" s="162"/>
      <c r="I602" s="162"/>
      <c r="J602" s="162"/>
      <c r="K602" s="162"/>
      <c r="L602" s="162"/>
      <c r="M602" s="162"/>
      <c r="N602" s="38"/>
      <c r="O602" s="38"/>
    </row>
    <row r="603" spans="1:15" ht="15" hidden="1" customHeight="1" x14ac:dyDescent="0.25">
      <c r="A603" s="162"/>
      <c r="B603" s="162"/>
      <c r="C603" s="162"/>
      <c r="D603" s="162"/>
      <c r="E603" s="162"/>
      <c r="F603" s="162"/>
      <c r="G603" s="162"/>
      <c r="H603" s="162"/>
      <c r="I603" s="162"/>
      <c r="J603" s="162"/>
      <c r="K603" s="162"/>
      <c r="L603" s="162"/>
      <c r="M603" s="162"/>
      <c r="N603" s="38"/>
      <c r="O603" s="38"/>
    </row>
    <row r="604" spans="1:15" ht="15" hidden="1" customHeight="1" x14ac:dyDescent="0.25">
      <c r="A604" s="162"/>
      <c r="B604" s="162"/>
      <c r="C604" s="162"/>
      <c r="D604" s="162"/>
      <c r="E604" s="162"/>
      <c r="F604" s="162"/>
      <c r="G604" s="162"/>
      <c r="H604" s="162"/>
      <c r="I604" s="162"/>
      <c r="J604" s="162"/>
      <c r="K604" s="162"/>
      <c r="L604" s="162"/>
      <c r="M604" s="162"/>
      <c r="N604" s="38"/>
      <c r="O604" s="38"/>
    </row>
    <row r="605" spans="1:15" ht="15" hidden="1" customHeight="1" x14ac:dyDescent="0.25">
      <c r="A605" s="162"/>
      <c r="B605" s="162"/>
      <c r="C605" s="162"/>
      <c r="D605" s="162"/>
      <c r="E605" s="162"/>
      <c r="F605" s="162"/>
      <c r="G605" s="162"/>
      <c r="H605" s="162"/>
      <c r="I605" s="162"/>
      <c r="J605" s="162"/>
      <c r="K605" s="162"/>
      <c r="L605" s="162"/>
      <c r="M605" s="162"/>
      <c r="N605" s="38"/>
      <c r="O605" s="38"/>
    </row>
    <row r="606" spans="1:15" ht="15" hidden="1" customHeight="1" x14ac:dyDescent="0.25">
      <c r="A606" s="162"/>
      <c r="B606" s="162"/>
      <c r="C606" s="162"/>
      <c r="D606" s="162"/>
      <c r="E606" s="162"/>
      <c r="F606" s="162"/>
      <c r="G606" s="162"/>
      <c r="H606" s="162"/>
      <c r="I606" s="162"/>
      <c r="J606" s="162"/>
      <c r="K606" s="162"/>
      <c r="L606" s="162"/>
      <c r="M606" s="162"/>
      <c r="N606" s="38"/>
      <c r="O606" s="38"/>
    </row>
    <row r="607" spans="1:15" ht="15" hidden="1" customHeight="1" x14ac:dyDescent="0.25">
      <c r="A607" s="162"/>
      <c r="B607" s="162"/>
      <c r="C607" s="162"/>
      <c r="D607" s="162"/>
      <c r="E607" s="162"/>
      <c r="F607" s="162"/>
      <c r="G607" s="162"/>
      <c r="H607" s="162"/>
      <c r="I607" s="162"/>
      <c r="J607" s="162"/>
      <c r="K607" s="162"/>
      <c r="L607" s="162"/>
      <c r="M607" s="162"/>
      <c r="N607" s="38"/>
      <c r="O607" s="38"/>
    </row>
    <row r="608" spans="1:15" ht="15" hidden="1" customHeight="1" x14ac:dyDescent="0.25">
      <c r="A608" s="162"/>
      <c r="B608" s="162"/>
      <c r="C608" s="162"/>
      <c r="D608" s="162"/>
      <c r="E608" s="162"/>
      <c r="F608" s="162"/>
      <c r="G608" s="162"/>
      <c r="H608" s="162"/>
      <c r="I608" s="162"/>
      <c r="J608" s="162"/>
      <c r="K608" s="162"/>
      <c r="L608" s="162"/>
      <c r="M608" s="162"/>
      <c r="N608" s="38"/>
      <c r="O608" s="38"/>
    </row>
    <row r="609" spans="1:15" ht="15" hidden="1" customHeight="1" x14ac:dyDescent="0.25">
      <c r="A609" s="162"/>
      <c r="B609" s="162"/>
      <c r="C609" s="162"/>
      <c r="D609" s="162"/>
      <c r="E609" s="162"/>
      <c r="F609" s="162"/>
      <c r="G609" s="162"/>
      <c r="H609" s="162"/>
      <c r="I609" s="162"/>
      <c r="J609" s="162"/>
      <c r="K609" s="162"/>
      <c r="L609" s="162"/>
      <c r="M609" s="162"/>
      <c r="N609" s="38"/>
      <c r="O609" s="38"/>
    </row>
    <row r="610" spans="1:15" ht="15" hidden="1" customHeight="1" x14ac:dyDescent="0.25">
      <c r="A610" s="162"/>
      <c r="B610" s="162"/>
      <c r="C610" s="162"/>
      <c r="D610" s="162"/>
      <c r="E610" s="162"/>
      <c r="F610" s="162"/>
      <c r="G610" s="162"/>
      <c r="H610" s="162"/>
      <c r="I610" s="162"/>
      <c r="J610" s="162"/>
      <c r="K610" s="162"/>
      <c r="L610" s="162"/>
      <c r="M610" s="162"/>
      <c r="N610" s="38"/>
      <c r="O610" s="38"/>
    </row>
    <row r="611" spans="1:15" ht="15" hidden="1" customHeight="1" x14ac:dyDescent="0.25">
      <c r="A611" s="162"/>
      <c r="B611" s="162"/>
      <c r="C611" s="162"/>
      <c r="D611" s="162"/>
      <c r="E611" s="162"/>
      <c r="F611" s="162"/>
      <c r="G611" s="162"/>
      <c r="H611" s="162"/>
      <c r="I611" s="162"/>
      <c r="J611" s="162"/>
      <c r="K611" s="162"/>
      <c r="L611" s="162"/>
      <c r="M611" s="162"/>
      <c r="N611" s="38"/>
      <c r="O611" s="38"/>
    </row>
    <row r="612" spans="1:15" ht="15" hidden="1" customHeight="1" x14ac:dyDescent="0.25">
      <c r="A612" s="162"/>
      <c r="B612" s="162"/>
      <c r="C612" s="162"/>
      <c r="D612" s="162"/>
      <c r="E612" s="162"/>
      <c r="F612" s="162"/>
      <c r="G612" s="162"/>
      <c r="H612" s="162"/>
      <c r="I612" s="162"/>
      <c r="J612" s="162"/>
      <c r="K612" s="162"/>
      <c r="L612" s="162"/>
      <c r="M612" s="162"/>
      <c r="N612" s="38"/>
      <c r="O612" s="38"/>
    </row>
    <row r="613" spans="1:15" ht="15" hidden="1" customHeight="1" x14ac:dyDescent="0.25">
      <c r="A613" s="162"/>
      <c r="B613" s="162"/>
      <c r="C613" s="162"/>
      <c r="D613" s="162"/>
      <c r="E613" s="162"/>
      <c r="F613" s="162"/>
      <c r="G613" s="162"/>
      <c r="H613" s="162"/>
      <c r="I613" s="162"/>
      <c r="J613" s="162"/>
      <c r="K613" s="162"/>
      <c r="L613" s="162"/>
      <c r="M613" s="162"/>
      <c r="N613" s="38"/>
      <c r="O613" s="38"/>
    </row>
    <row r="614" spans="1:15" ht="15" hidden="1" customHeight="1" x14ac:dyDescent="0.25">
      <c r="A614" s="162"/>
      <c r="B614" s="162"/>
      <c r="C614" s="162"/>
      <c r="D614" s="162"/>
      <c r="E614" s="162"/>
      <c r="F614" s="162"/>
      <c r="G614" s="162"/>
      <c r="H614" s="162"/>
      <c r="I614" s="162"/>
      <c r="J614" s="162"/>
      <c r="K614" s="162"/>
      <c r="L614" s="162"/>
      <c r="M614" s="162"/>
      <c r="N614" s="38"/>
      <c r="O614" s="38"/>
    </row>
    <row r="615" spans="1:15" ht="15" hidden="1" customHeight="1" x14ac:dyDescent="0.25">
      <c r="A615" s="162"/>
      <c r="B615" s="162"/>
      <c r="C615" s="162"/>
      <c r="D615" s="162"/>
      <c r="E615" s="162"/>
      <c r="F615" s="162"/>
      <c r="G615" s="162"/>
      <c r="H615" s="162"/>
      <c r="I615" s="162"/>
      <c r="J615" s="162"/>
      <c r="K615" s="162"/>
      <c r="L615" s="162"/>
      <c r="M615" s="162"/>
      <c r="N615" s="38"/>
      <c r="O615" s="38"/>
    </row>
    <row r="616" spans="1:15" ht="15" hidden="1" customHeight="1" x14ac:dyDescent="0.25">
      <c r="A616" s="162"/>
      <c r="B616" s="162"/>
      <c r="C616" s="162"/>
      <c r="D616" s="162"/>
      <c r="E616" s="162"/>
      <c r="F616" s="162"/>
      <c r="G616" s="162"/>
      <c r="H616" s="162"/>
      <c r="I616" s="162"/>
      <c r="J616" s="162"/>
      <c r="K616" s="162"/>
      <c r="L616" s="162"/>
      <c r="M616" s="162"/>
      <c r="N616" s="38"/>
      <c r="O616" s="38"/>
    </row>
    <row r="617" spans="1:15" ht="15" hidden="1" customHeight="1" x14ac:dyDescent="0.25">
      <c r="A617" s="162"/>
      <c r="B617" s="162"/>
      <c r="C617" s="162"/>
      <c r="D617" s="162"/>
      <c r="E617" s="162"/>
      <c r="F617" s="162"/>
      <c r="G617" s="162"/>
      <c r="H617" s="162"/>
      <c r="I617" s="162"/>
      <c r="J617" s="162"/>
      <c r="K617" s="162"/>
      <c r="L617" s="162"/>
      <c r="M617" s="162"/>
      <c r="N617" s="38"/>
      <c r="O617" s="38"/>
    </row>
    <row r="618" spans="1:15" ht="15" hidden="1" customHeight="1" x14ac:dyDescent="0.25">
      <c r="A618" s="162"/>
      <c r="B618" s="162"/>
      <c r="C618" s="162"/>
      <c r="D618" s="162"/>
      <c r="E618" s="162"/>
      <c r="F618" s="162"/>
      <c r="G618" s="162"/>
      <c r="H618" s="162"/>
      <c r="I618" s="162"/>
      <c r="J618" s="162"/>
      <c r="K618" s="162"/>
      <c r="L618" s="162"/>
      <c r="M618" s="162"/>
      <c r="N618" s="38"/>
      <c r="O618" s="38"/>
    </row>
    <row r="619" spans="1:15" ht="15" hidden="1" customHeight="1" x14ac:dyDescent="0.25">
      <c r="A619" s="162"/>
      <c r="B619" s="162"/>
      <c r="C619" s="162"/>
      <c r="D619" s="162"/>
      <c r="E619" s="162"/>
      <c r="F619" s="162"/>
      <c r="G619" s="162"/>
      <c r="H619" s="162"/>
      <c r="I619" s="162"/>
      <c r="J619" s="162"/>
      <c r="K619" s="162"/>
      <c r="L619" s="162"/>
      <c r="M619" s="162"/>
      <c r="N619" s="38"/>
      <c r="O619" s="38"/>
    </row>
    <row r="620" spans="1:15" ht="15" hidden="1" customHeight="1" x14ac:dyDescent="0.25">
      <c r="A620" s="162"/>
      <c r="B620" s="162"/>
      <c r="C620" s="162"/>
      <c r="D620" s="162"/>
      <c r="E620" s="162"/>
      <c r="F620" s="162"/>
      <c r="G620" s="162"/>
      <c r="H620" s="162"/>
      <c r="I620" s="162"/>
      <c r="J620" s="162"/>
      <c r="K620" s="162"/>
      <c r="L620" s="162"/>
      <c r="M620" s="162"/>
      <c r="N620" s="38"/>
      <c r="O620" s="38"/>
    </row>
    <row r="621" spans="1:15" ht="15" hidden="1" customHeight="1" x14ac:dyDescent="0.25">
      <c r="A621" s="162"/>
      <c r="B621" s="162"/>
      <c r="C621" s="162"/>
      <c r="D621" s="162"/>
      <c r="E621" s="162"/>
      <c r="F621" s="162"/>
      <c r="G621" s="162"/>
      <c r="H621" s="162"/>
      <c r="I621" s="162"/>
      <c r="J621" s="162"/>
      <c r="K621" s="162"/>
      <c r="L621" s="162"/>
      <c r="M621" s="162"/>
      <c r="N621" s="38"/>
      <c r="O621" s="38"/>
    </row>
    <row r="622" spans="1:15" ht="15" hidden="1" customHeight="1" x14ac:dyDescent="0.25">
      <c r="A622" s="162"/>
      <c r="B622" s="162"/>
      <c r="C622" s="162"/>
      <c r="D622" s="162"/>
      <c r="E622" s="162"/>
      <c r="F622" s="162"/>
      <c r="G622" s="162"/>
      <c r="H622" s="162"/>
      <c r="I622" s="162"/>
      <c r="J622" s="162"/>
      <c r="K622" s="162"/>
      <c r="L622" s="162"/>
      <c r="M622" s="162"/>
      <c r="N622" s="38"/>
      <c r="O622" s="38"/>
    </row>
    <row r="623" spans="1:15" ht="15" hidden="1" customHeight="1" x14ac:dyDescent="0.25">
      <c r="A623" s="162"/>
      <c r="B623" s="162"/>
      <c r="C623" s="162"/>
      <c r="D623" s="162"/>
      <c r="E623" s="162"/>
      <c r="F623" s="162"/>
      <c r="G623" s="162"/>
      <c r="H623" s="162"/>
      <c r="I623" s="162"/>
      <c r="J623" s="162"/>
      <c r="K623" s="162"/>
      <c r="L623" s="162"/>
      <c r="M623" s="162"/>
      <c r="N623" s="38"/>
      <c r="O623" s="38"/>
    </row>
    <row r="624" spans="1:15" ht="15" hidden="1" customHeight="1" x14ac:dyDescent="0.25">
      <c r="A624" s="162"/>
      <c r="B624" s="162"/>
      <c r="C624" s="162"/>
      <c r="D624" s="162"/>
      <c r="E624" s="162"/>
      <c r="F624" s="162"/>
      <c r="G624" s="162"/>
      <c r="H624" s="162"/>
      <c r="I624" s="162"/>
      <c r="J624" s="162"/>
      <c r="K624" s="162"/>
      <c r="L624" s="162"/>
      <c r="M624" s="162"/>
      <c r="N624" s="38"/>
      <c r="O624" s="38"/>
    </row>
    <row r="625" spans="1:15" ht="15" hidden="1" customHeight="1" x14ac:dyDescent="0.25">
      <c r="A625" s="162"/>
      <c r="B625" s="162"/>
      <c r="C625" s="162"/>
      <c r="D625" s="162"/>
      <c r="E625" s="162"/>
      <c r="F625" s="162"/>
      <c r="G625" s="162"/>
      <c r="H625" s="162"/>
      <c r="I625" s="162"/>
      <c r="J625" s="162"/>
      <c r="K625" s="162"/>
      <c r="L625" s="162"/>
      <c r="M625" s="162"/>
      <c r="N625" s="38"/>
      <c r="O625" s="38"/>
    </row>
    <row r="626" spans="1:15" ht="15" hidden="1" customHeight="1" x14ac:dyDescent="0.25">
      <c r="A626" s="162"/>
      <c r="B626" s="162"/>
      <c r="C626" s="162"/>
      <c r="D626" s="162"/>
      <c r="E626" s="162"/>
      <c r="F626" s="162"/>
      <c r="G626" s="162"/>
      <c r="H626" s="162"/>
      <c r="I626" s="162"/>
      <c r="J626" s="162"/>
      <c r="K626" s="162"/>
      <c r="L626" s="162"/>
      <c r="M626" s="162"/>
      <c r="N626" s="38"/>
      <c r="O626" s="38"/>
    </row>
    <row r="627" spans="1:15" ht="15" hidden="1" customHeight="1" x14ac:dyDescent="0.25">
      <c r="A627" s="162"/>
      <c r="B627" s="162"/>
      <c r="C627" s="162"/>
      <c r="D627" s="162"/>
      <c r="E627" s="162"/>
      <c r="F627" s="162"/>
      <c r="G627" s="162"/>
      <c r="H627" s="162"/>
      <c r="I627" s="162"/>
      <c r="J627" s="162"/>
      <c r="K627" s="162"/>
      <c r="L627" s="162"/>
      <c r="M627" s="162"/>
      <c r="N627" s="38"/>
      <c r="O627" s="38"/>
    </row>
    <row r="628" spans="1:15" ht="15" hidden="1" customHeight="1" x14ac:dyDescent="0.25">
      <c r="A628" s="162"/>
      <c r="B628" s="162"/>
      <c r="C628" s="162"/>
      <c r="D628" s="162"/>
      <c r="E628" s="162"/>
      <c r="F628" s="162"/>
      <c r="G628" s="162"/>
      <c r="H628" s="162"/>
      <c r="I628" s="162"/>
      <c r="J628" s="162"/>
      <c r="K628" s="162"/>
      <c r="L628" s="162"/>
      <c r="M628" s="162"/>
      <c r="N628" s="38"/>
      <c r="O628" s="38"/>
    </row>
    <row r="629" spans="1:15" ht="15" hidden="1" customHeight="1" x14ac:dyDescent="0.25">
      <c r="A629" s="162"/>
      <c r="B629" s="162"/>
      <c r="C629" s="162"/>
      <c r="D629" s="162"/>
      <c r="E629" s="162"/>
      <c r="F629" s="162"/>
      <c r="G629" s="162"/>
      <c r="H629" s="162"/>
      <c r="I629" s="162"/>
      <c r="J629" s="162"/>
      <c r="K629" s="162"/>
      <c r="L629" s="162"/>
      <c r="M629" s="162"/>
      <c r="N629" s="38"/>
      <c r="O629" s="38"/>
    </row>
    <row r="630" spans="1:15" ht="15" hidden="1" customHeight="1" x14ac:dyDescent="0.25">
      <c r="A630" s="162"/>
      <c r="B630" s="162"/>
      <c r="C630" s="162"/>
      <c r="D630" s="162"/>
      <c r="E630" s="162"/>
      <c r="F630" s="162"/>
      <c r="G630" s="162"/>
      <c r="H630" s="162"/>
      <c r="I630" s="162"/>
      <c r="J630" s="162"/>
      <c r="K630" s="162"/>
      <c r="L630" s="162"/>
      <c r="M630" s="162"/>
      <c r="N630" s="38"/>
      <c r="O630" s="38"/>
    </row>
    <row r="631" spans="1:15" ht="15" hidden="1" customHeight="1" x14ac:dyDescent="0.25">
      <c r="A631" s="162"/>
      <c r="B631" s="162"/>
      <c r="C631" s="162"/>
      <c r="D631" s="162"/>
      <c r="E631" s="162"/>
      <c r="F631" s="162"/>
      <c r="G631" s="162"/>
      <c r="H631" s="162"/>
      <c r="I631" s="162"/>
      <c r="J631" s="162"/>
      <c r="K631" s="162"/>
      <c r="L631" s="162"/>
      <c r="M631" s="162"/>
      <c r="N631" s="38"/>
      <c r="O631" s="38"/>
    </row>
    <row r="632" spans="1:15" ht="15" hidden="1" customHeight="1" x14ac:dyDescent="0.25">
      <c r="A632" s="162"/>
      <c r="B632" s="162"/>
      <c r="C632" s="162"/>
      <c r="D632" s="162"/>
      <c r="E632" s="162"/>
      <c r="F632" s="162"/>
      <c r="G632" s="162"/>
      <c r="H632" s="162"/>
      <c r="I632" s="162"/>
      <c r="J632" s="162"/>
      <c r="K632" s="162"/>
      <c r="L632" s="162"/>
      <c r="M632" s="162"/>
      <c r="N632" s="38"/>
      <c r="O632" s="38"/>
    </row>
    <row r="633" spans="1:15" ht="15" hidden="1" customHeight="1" x14ac:dyDescent="0.25">
      <c r="A633" s="162"/>
      <c r="B633" s="162"/>
      <c r="C633" s="162"/>
      <c r="D633" s="162"/>
      <c r="E633" s="162"/>
      <c r="F633" s="162"/>
      <c r="G633" s="162"/>
      <c r="H633" s="162"/>
      <c r="I633" s="162"/>
      <c r="J633" s="162"/>
      <c r="K633" s="162"/>
      <c r="L633" s="162"/>
      <c r="M633" s="162"/>
      <c r="N633" s="38"/>
      <c r="O633" s="38"/>
    </row>
    <row r="634" spans="1:15" ht="15" hidden="1" customHeight="1" x14ac:dyDescent="0.25">
      <c r="A634" s="162"/>
      <c r="B634" s="162"/>
      <c r="C634" s="162"/>
      <c r="D634" s="162"/>
      <c r="E634" s="162"/>
      <c r="F634" s="162"/>
      <c r="G634" s="162"/>
      <c r="H634" s="162"/>
      <c r="I634" s="162"/>
      <c r="J634" s="162"/>
      <c r="K634" s="162"/>
      <c r="L634" s="162"/>
      <c r="M634" s="162"/>
      <c r="N634" s="38"/>
      <c r="O634" s="38"/>
    </row>
    <row r="635" spans="1:15" ht="15" hidden="1" customHeight="1" x14ac:dyDescent="0.25">
      <c r="A635" s="162"/>
      <c r="B635" s="162"/>
      <c r="C635" s="162"/>
      <c r="D635" s="162"/>
      <c r="E635" s="162"/>
      <c r="F635" s="162"/>
      <c r="G635" s="162"/>
      <c r="H635" s="162"/>
      <c r="I635" s="162"/>
      <c r="J635" s="162"/>
      <c r="K635" s="162"/>
      <c r="L635" s="162"/>
      <c r="M635" s="162"/>
      <c r="N635" s="38"/>
      <c r="O635" s="38"/>
    </row>
    <row r="636" spans="1:15" ht="15" hidden="1" customHeight="1" x14ac:dyDescent="0.25">
      <c r="A636" s="162"/>
      <c r="B636" s="162"/>
      <c r="C636" s="162"/>
      <c r="D636" s="162"/>
      <c r="E636" s="162"/>
      <c r="F636" s="162"/>
      <c r="G636" s="162"/>
      <c r="H636" s="162"/>
      <c r="I636" s="162"/>
      <c r="J636" s="162"/>
      <c r="K636" s="162"/>
      <c r="L636" s="162"/>
      <c r="M636" s="162"/>
      <c r="N636" s="38"/>
      <c r="O636" s="38"/>
    </row>
    <row r="637" spans="1:15" ht="15" hidden="1" customHeight="1" x14ac:dyDescent="0.25">
      <c r="A637" s="162"/>
      <c r="B637" s="162"/>
      <c r="C637" s="162"/>
      <c r="D637" s="162"/>
      <c r="E637" s="162"/>
      <c r="F637" s="162"/>
      <c r="G637" s="162"/>
      <c r="H637" s="162"/>
      <c r="I637" s="162"/>
      <c r="J637" s="162"/>
      <c r="K637" s="162"/>
      <c r="L637" s="162"/>
      <c r="M637" s="162"/>
      <c r="N637" s="38"/>
      <c r="O637" s="38"/>
    </row>
    <row r="638" spans="1:15" ht="15" hidden="1" customHeight="1" x14ac:dyDescent="0.25">
      <c r="A638" s="162"/>
      <c r="B638" s="162"/>
      <c r="C638" s="162"/>
      <c r="D638" s="162"/>
      <c r="E638" s="162"/>
      <c r="F638" s="162"/>
      <c r="G638" s="162"/>
      <c r="H638" s="162"/>
      <c r="I638" s="162"/>
      <c r="J638" s="162"/>
      <c r="K638" s="162"/>
      <c r="L638" s="162"/>
      <c r="M638" s="162"/>
      <c r="N638" s="38"/>
      <c r="O638" s="38"/>
    </row>
    <row r="639" spans="1:15" ht="15" hidden="1" customHeight="1" x14ac:dyDescent="0.25">
      <c r="A639" s="162"/>
      <c r="B639" s="162"/>
      <c r="C639" s="162"/>
      <c r="D639" s="162"/>
      <c r="E639" s="162"/>
      <c r="F639" s="162"/>
      <c r="G639" s="162"/>
      <c r="H639" s="162"/>
      <c r="I639" s="162"/>
      <c r="J639" s="162"/>
      <c r="K639" s="162"/>
      <c r="L639" s="162"/>
      <c r="M639" s="162"/>
      <c r="N639" s="38"/>
      <c r="O639" s="38"/>
    </row>
    <row r="640" spans="1:15" ht="15" hidden="1" customHeight="1" x14ac:dyDescent="0.25">
      <c r="A640" s="162"/>
      <c r="B640" s="162"/>
      <c r="C640" s="162"/>
      <c r="D640" s="162"/>
      <c r="E640" s="162"/>
      <c r="F640" s="162"/>
      <c r="G640" s="162"/>
      <c r="H640" s="162"/>
      <c r="I640" s="162"/>
      <c r="J640" s="162"/>
      <c r="K640" s="162"/>
      <c r="L640" s="162"/>
      <c r="M640" s="162"/>
      <c r="N640" s="38"/>
      <c r="O640" s="38"/>
    </row>
    <row r="641" spans="1:15" ht="15" hidden="1" customHeight="1" x14ac:dyDescent="0.25">
      <c r="A641" s="162"/>
      <c r="B641" s="162"/>
      <c r="C641" s="162"/>
      <c r="D641" s="162"/>
      <c r="E641" s="162"/>
      <c r="F641" s="162"/>
      <c r="G641" s="162"/>
      <c r="H641" s="162"/>
      <c r="I641" s="162"/>
      <c r="J641" s="162"/>
      <c r="K641" s="162"/>
      <c r="L641" s="162"/>
      <c r="M641" s="162"/>
      <c r="N641" s="38"/>
      <c r="O641" s="38"/>
    </row>
    <row r="642" spans="1:15" ht="15" hidden="1" customHeight="1" x14ac:dyDescent="0.25">
      <c r="A642" s="162"/>
      <c r="B642" s="162"/>
      <c r="C642" s="162"/>
      <c r="D642" s="162"/>
      <c r="E642" s="162"/>
      <c r="F642" s="162"/>
      <c r="G642" s="162"/>
      <c r="H642" s="162"/>
      <c r="I642" s="162"/>
      <c r="J642" s="162"/>
      <c r="K642" s="162"/>
      <c r="L642" s="162"/>
      <c r="M642" s="162"/>
      <c r="N642" s="38"/>
      <c r="O642" s="38"/>
    </row>
    <row r="643" spans="1:15" ht="15" hidden="1" customHeight="1" x14ac:dyDescent="0.25">
      <c r="A643" s="162"/>
      <c r="B643" s="162"/>
      <c r="C643" s="162"/>
      <c r="D643" s="162"/>
      <c r="E643" s="162"/>
      <c r="F643" s="162"/>
      <c r="G643" s="162"/>
      <c r="H643" s="162"/>
      <c r="I643" s="162"/>
      <c r="J643" s="162"/>
      <c r="K643" s="162"/>
      <c r="L643" s="162"/>
      <c r="M643" s="162"/>
      <c r="N643" s="38"/>
      <c r="O643" s="38"/>
    </row>
    <row r="644" spans="1:15" ht="15" hidden="1" customHeight="1" x14ac:dyDescent="0.25">
      <c r="A644" s="162"/>
      <c r="B644" s="162"/>
      <c r="C644" s="162"/>
      <c r="D644" s="162"/>
      <c r="E644" s="162"/>
      <c r="F644" s="162"/>
      <c r="G644" s="162"/>
      <c r="H644" s="162"/>
      <c r="I644" s="162"/>
      <c r="J644" s="162"/>
      <c r="K644" s="162"/>
      <c r="L644" s="162"/>
      <c r="M644" s="162"/>
      <c r="N644" s="38"/>
      <c r="O644" s="38"/>
    </row>
    <row r="645" spans="1:15" ht="15" hidden="1" customHeight="1" x14ac:dyDescent="0.25">
      <c r="A645" s="162"/>
      <c r="B645" s="162"/>
      <c r="C645" s="162"/>
      <c r="D645" s="162"/>
      <c r="E645" s="162"/>
      <c r="F645" s="162"/>
      <c r="G645" s="162"/>
      <c r="H645" s="162"/>
      <c r="I645" s="162"/>
      <c r="J645" s="162"/>
      <c r="K645" s="162"/>
      <c r="L645" s="162"/>
      <c r="M645" s="162"/>
      <c r="N645" s="38"/>
      <c r="O645" s="38"/>
    </row>
    <row r="646" spans="1:15" ht="15" hidden="1" customHeight="1" x14ac:dyDescent="0.25">
      <c r="A646" s="162"/>
      <c r="B646" s="162"/>
      <c r="C646" s="162"/>
      <c r="D646" s="162"/>
      <c r="E646" s="162"/>
      <c r="F646" s="162"/>
      <c r="G646" s="162"/>
      <c r="H646" s="162"/>
      <c r="I646" s="162"/>
      <c r="J646" s="162"/>
      <c r="K646" s="162"/>
      <c r="L646" s="162"/>
      <c r="M646" s="162"/>
      <c r="N646" s="38"/>
      <c r="O646" s="38"/>
    </row>
    <row r="647" spans="1:15" ht="15" hidden="1" customHeight="1" x14ac:dyDescent="0.25">
      <c r="A647" s="162"/>
      <c r="B647" s="162"/>
      <c r="C647" s="162"/>
      <c r="D647" s="162"/>
      <c r="E647" s="162"/>
      <c r="F647" s="162"/>
      <c r="G647" s="162"/>
      <c r="H647" s="162"/>
      <c r="I647" s="162"/>
      <c r="J647" s="162"/>
      <c r="K647" s="162"/>
      <c r="L647" s="162"/>
      <c r="M647" s="162"/>
      <c r="N647" s="38"/>
      <c r="O647" s="38"/>
    </row>
    <row r="648" spans="1:15" ht="15" hidden="1" customHeight="1" x14ac:dyDescent="0.25">
      <c r="A648" s="162"/>
      <c r="B648" s="162"/>
      <c r="C648" s="162"/>
      <c r="D648" s="162"/>
      <c r="E648" s="162"/>
      <c r="F648" s="162"/>
      <c r="G648" s="162"/>
      <c r="H648" s="162"/>
      <c r="I648" s="162"/>
      <c r="J648" s="162"/>
      <c r="K648" s="162"/>
      <c r="L648" s="162"/>
      <c r="M648" s="162"/>
      <c r="N648" s="38"/>
      <c r="O648" s="38"/>
    </row>
    <row r="649" spans="1:15" ht="15" hidden="1" customHeight="1" x14ac:dyDescent="0.25">
      <c r="A649" s="162"/>
      <c r="B649" s="162"/>
      <c r="C649" s="162"/>
      <c r="D649" s="162"/>
      <c r="E649" s="162"/>
      <c r="F649" s="162"/>
      <c r="G649" s="162"/>
      <c r="H649" s="162"/>
      <c r="I649" s="162"/>
      <c r="J649" s="162"/>
      <c r="K649" s="162"/>
      <c r="L649" s="162"/>
      <c r="M649" s="162"/>
      <c r="N649" s="38"/>
      <c r="O649" s="38"/>
    </row>
    <row r="650" spans="1:15" ht="15" hidden="1" customHeight="1" x14ac:dyDescent="0.25">
      <c r="A650" s="162"/>
      <c r="B650" s="162"/>
      <c r="C650" s="162"/>
      <c r="D650" s="162"/>
      <c r="E650" s="162"/>
      <c r="F650" s="162"/>
      <c r="G650" s="162"/>
      <c r="H650" s="162"/>
      <c r="I650" s="162"/>
      <c r="J650" s="162"/>
      <c r="K650" s="162"/>
      <c r="L650" s="162"/>
      <c r="M650" s="162"/>
      <c r="N650" s="38"/>
      <c r="O650" s="38"/>
    </row>
    <row r="651" spans="1:15" ht="15" hidden="1" customHeight="1" x14ac:dyDescent="0.25">
      <c r="A651" s="162"/>
      <c r="B651" s="162"/>
      <c r="C651" s="162"/>
      <c r="D651" s="162"/>
      <c r="E651" s="162"/>
      <c r="F651" s="162"/>
      <c r="G651" s="162"/>
      <c r="H651" s="162"/>
      <c r="I651" s="162"/>
      <c r="J651" s="162"/>
      <c r="K651" s="162"/>
      <c r="L651" s="162"/>
      <c r="M651" s="162"/>
      <c r="N651" s="38"/>
      <c r="O651" s="38"/>
    </row>
    <row r="652" spans="1:15" ht="15" hidden="1" customHeight="1" x14ac:dyDescent="0.25">
      <c r="A652" s="162"/>
      <c r="B652" s="162"/>
      <c r="C652" s="162"/>
      <c r="D652" s="162"/>
      <c r="E652" s="162"/>
      <c r="F652" s="162"/>
      <c r="G652" s="162"/>
      <c r="H652" s="162"/>
      <c r="I652" s="162"/>
      <c r="J652" s="162"/>
      <c r="K652" s="162"/>
      <c r="L652" s="162"/>
      <c r="M652" s="162"/>
      <c r="N652" s="38"/>
      <c r="O652" s="38"/>
    </row>
    <row r="653" spans="1:15" ht="15" hidden="1" customHeight="1" x14ac:dyDescent="0.25">
      <c r="A653" s="162"/>
      <c r="B653" s="162"/>
      <c r="C653" s="162"/>
      <c r="D653" s="162"/>
      <c r="E653" s="162"/>
      <c r="F653" s="162"/>
      <c r="G653" s="162"/>
      <c r="H653" s="162"/>
      <c r="I653" s="162"/>
      <c r="J653" s="162"/>
      <c r="K653" s="162"/>
      <c r="L653" s="162"/>
      <c r="M653" s="162"/>
      <c r="N653" s="38"/>
      <c r="O653" s="38"/>
    </row>
    <row r="654" spans="1:15" ht="15" hidden="1" customHeight="1" x14ac:dyDescent="0.25">
      <c r="A654" s="162"/>
      <c r="B654" s="162"/>
      <c r="C654" s="162"/>
      <c r="D654" s="162"/>
      <c r="E654" s="162"/>
      <c r="F654" s="162"/>
      <c r="G654" s="162"/>
      <c r="H654" s="162"/>
      <c r="I654" s="162"/>
      <c r="J654" s="162"/>
      <c r="K654" s="162"/>
      <c r="L654" s="162"/>
      <c r="M654" s="162"/>
      <c r="N654" s="38"/>
      <c r="O654" s="38"/>
    </row>
    <row r="655" spans="1:15" ht="15" hidden="1" customHeight="1" x14ac:dyDescent="0.25">
      <c r="A655" s="162"/>
      <c r="B655" s="162"/>
      <c r="C655" s="162"/>
      <c r="D655" s="162"/>
      <c r="E655" s="162"/>
      <c r="F655" s="162"/>
      <c r="G655" s="162"/>
      <c r="H655" s="162"/>
      <c r="I655" s="162"/>
      <c r="J655" s="162"/>
      <c r="K655" s="162"/>
      <c r="L655" s="162"/>
      <c r="M655" s="162"/>
      <c r="N655" s="38"/>
      <c r="O655" s="38"/>
    </row>
    <row r="656" spans="1:15" ht="15" hidden="1" customHeight="1" x14ac:dyDescent="0.25">
      <c r="A656" s="162"/>
      <c r="B656" s="162"/>
      <c r="C656" s="162"/>
      <c r="D656" s="162"/>
      <c r="E656" s="162"/>
      <c r="F656" s="162"/>
      <c r="G656" s="162"/>
      <c r="H656" s="162"/>
      <c r="I656" s="162"/>
      <c r="J656" s="162"/>
      <c r="K656" s="162"/>
      <c r="L656" s="162"/>
      <c r="M656" s="162"/>
      <c r="N656" s="38"/>
      <c r="O656" s="38"/>
    </row>
    <row r="657" spans="1:15" ht="15" hidden="1" customHeight="1" x14ac:dyDescent="0.25">
      <c r="A657" s="162"/>
      <c r="B657" s="162"/>
      <c r="C657" s="162"/>
      <c r="D657" s="162"/>
      <c r="E657" s="162"/>
      <c r="F657" s="162"/>
      <c r="G657" s="162"/>
      <c r="H657" s="162"/>
      <c r="I657" s="162"/>
      <c r="J657" s="162"/>
      <c r="K657" s="162"/>
      <c r="L657" s="162"/>
      <c r="M657" s="162"/>
      <c r="N657" s="38"/>
      <c r="O657" s="38"/>
    </row>
    <row r="658" spans="1:15" ht="15" hidden="1" customHeight="1" x14ac:dyDescent="0.25">
      <c r="A658" s="162"/>
      <c r="B658" s="162"/>
      <c r="C658" s="162"/>
      <c r="D658" s="162"/>
      <c r="E658" s="162"/>
      <c r="F658" s="162"/>
      <c r="G658" s="162"/>
      <c r="H658" s="162"/>
      <c r="I658" s="162"/>
      <c r="J658" s="162"/>
      <c r="K658" s="162"/>
      <c r="L658" s="162"/>
      <c r="M658" s="162"/>
      <c r="N658" s="38"/>
      <c r="O658" s="38"/>
    </row>
    <row r="659" spans="1:15" ht="15" hidden="1" customHeight="1" x14ac:dyDescent="0.25">
      <c r="A659" s="162"/>
      <c r="B659" s="162"/>
      <c r="C659" s="162"/>
      <c r="D659" s="162"/>
      <c r="E659" s="162"/>
      <c r="F659" s="162"/>
      <c r="G659" s="162"/>
      <c r="H659" s="162"/>
      <c r="I659" s="162"/>
      <c r="J659" s="162"/>
      <c r="K659" s="162"/>
      <c r="L659" s="162"/>
      <c r="M659" s="162"/>
      <c r="N659" s="38"/>
      <c r="O659" s="38"/>
    </row>
    <row r="660" spans="1:15" ht="15" hidden="1" customHeight="1" x14ac:dyDescent="0.25">
      <c r="A660" s="162"/>
      <c r="B660" s="162"/>
      <c r="C660" s="162"/>
      <c r="D660" s="162"/>
      <c r="E660" s="162"/>
      <c r="F660" s="162"/>
      <c r="G660" s="162"/>
      <c r="H660" s="162"/>
      <c r="I660" s="162"/>
      <c r="J660" s="162"/>
      <c r="K660" s="162"/>
      <c r="L660" s="162"/>
      <c r="M660" s="162"/>
      <c r="N660" s="38"/>
      <c r="O660" s="38"/>
    </row>
    <row r="661" spans="1:15" ht="15" hidden="1" customHeight="1" x14ac:dyDescent="0.25">
      <c r="A661" s="162"/>
      <c r="B661" s="162"/>
      <c r="C661" s="162"/>
      <c r="D661" s="162"/>
      <c r="E661" s="162"/>
      <c r="F661" s="162"/>
      <c r="G661" s="162"/>
      <c r="H661" s="162"/>
      <c r="I661" s="162"/>
      <c r="J661" s="162"/>
      <c r="K661" s="162"/>
      <c r="L661" s="162"/>
      <c r="M661" s="162"/>
      <c r="N661" s="38"/>
      <c r="O661" s="38"/>
    </row>
    <row r="662" spans="1:15" ht="15" hidden="1" customHeight="1" x14ac:dyDescent="0.25">
      <c r="A662" s="162"/>
      <c r="B662" s="162"/>
      <c r="C662" s="162"/>
      <c r="D662" s="162"/>
      <c r="E662" s="162"/>
      <c r="F662" s="162"/>
      <c r="G662" s="162"/>
      <c r="H662" s="162"/>
      <c r="I662" s="162"/>
      <c r="J662" s="162"/>
      <c r="K662" s="162"/>
      <c r="L662" s="162"/>
      <c r="M662" s="162"/>
      <c r="N662" s="38"/>
      <c r="O662" s="38"/>
    </row>
    <row r="663" spans="1:15" ht="15" hidden="1" customHeight="1" x14ac:dyDescent="0.25">
      <c r="A663" s="162"/>
      <c r="B663" s="162"/>
      <c r="C663" s="162"/>
      <c r="D663" s="162"/>
      <c r="E663" s="162"/>
      <c r="F663" s="162"/>
      <c r="G663" s="162"/>
      <c r="H663" s="162"/>
      <c r="I663" s="162"/>
      <c r="J663" s="162"/>
      <c r="K663" s="162"/>
      <c r="L663" s="162"/>
      <c r="M663" s="162"/>
      <c r="N663" s="38"/>
      <c r="O663" s="38"/>
    </row>
    <row r="664" spans="1:15" ht="15" hidden="1" customHeight="1" x14ac:dyDescent="0.25">
      <c r="A664" s="162"/>
      <c r="B664" s="162"/>
      <c r="C664" s="162"/>
      <c r="D664" s="162"/>
      <c r="E664" s="162"/>
      <c r="F664" s="162"/>
      <c r="G664" s="162"/>
      <c r="H664" s="162"/>
      <c r="I664" s="162"/>
      <c r="J664" s="162"/>
      <c r="K664" s="162"/>
      <c r="L664" s="162"/>
      <c r="M664" s="162"/>
      <c r="N664" s="38"/>
      <c r="O664" s="38"/>
    </row>
    <row r="665" spans="1:15" ht="15" hidden="1" customHeight="1" x14ac:dyDescent="0.25">
      <c r="A665" s="162"/>
      <c r="B665" s="162"/>
      <c r="C665" s="162"/>
      <c r="D665" s="162"/>
      <c r="E665" s="162"/>
      <c r="F665" s="162"/>
      <c r="G665" s="162"/>
      <c r="H665" s="162"/>
      <c r="I665" s="162"/>
      <c r="J665" s="162"/>
      <c r="K665" s="162"/>
      <c r="L665" s="162"/>
      <c r="M665" s="162"/>
      <c r="N665" s="38"/>
      <c r="O665" s="38"/>
    </row>
    <row r="666" spans="1:15" ht="15" hidden="1" customHeight="1" x14ac:dyDescent="0.25">
      <c r="A666" s="162"/>
      <c r="B666" s="162"/>
      <c r="C666" s="162"/>
      <c r="D666" s="162"/>
      <c r="E666" s="162"/>
      <c r="F666" s="162"/>
      <c r="G666" s="162"/>
      <c r="H666" s="162"/>
      <c r="I666" s="162"/>
      <c r="J666" s="162"/>
      <c r="K666" s="162"/>
      <c r="L666" s="162"/>
      <c r="M666" s="162"/>
      <c r="N666" s="38"/>
      <c r="O666" s="38"/>
    </row>
    <row r="667" spans="1:15" ht="15" hidden="1" customHeight="1" x14ac:dyDescent="0.25">
      <c r="A667" s="162"/>
      <c r="B667" s="162"/>
      <c r="C667" s="162"/>
      <c r="D667" s="162"/>
      <c r="E667" s="162"/>
      <c r="F667" s="162"/>
      <c r="G667" s="162"/>
      <c r="H667" s="162"/>
      <c r="I667" s="162"/>
      <c r="J667" s="162"/>
      <c r="K667" s="162"/>
      <c r="L667" s="162"/>
      <c r="M667" s="162"/>
      <c r="N667" s="38"/>
      <c r="O667" s="38"/>
    </row>
    <row r="668" spans="1:15" ht="15" hidden="1" customHeight="1" x14ac:dyDescent="0.25">
      <c r="A668" s="162"/>
      <c r="B668" s="162"/>
      <c r="C668" s="162"/>
      <c r="D668" s="162"/>
      <c r="E668" s="162"/>
      <c r="F668" s="162"/>
      <c r="G668" s="162"/>
      <c r="H668" s="162"/>
      <c r="I668" s="162"/>
      <c r="J668" s="162"/>
      <c r="K668" s="162"/>
      <c r="L668" s="162"/>
      <c r="M668" s="162"/>
      <c r="N668" s="38"/>
      <c r="O668" s="38"/>
    </row>
    <row r="669" spans="1:15" ht="15" hidden="1" customHeight="1" x14ac:dyDescent="0.25">
      <c r="A669" s="162"/>
      <c r="B669" s="162"/>
      <c r="C669" s="162"/>
      <c r="D669" s="162"/>
      <c r="E669" s="162"/>
      <c r="F669" s="162"/>
      <c r="G669" s="162"/>
      <c r="H669" s="162"/>
      <c r="I669" s="162"/>
      <c r="J669" s="162"/>
      <c r="K669" s="162"/>
      <c r="L669" s="162"/>
      <c r="M669" s="162"/>
      <c r="N669" s="38"/>
      <c r="O669" s="38"/>
    </row>
    <row r="670" spans="1:15" ht="15" hidden="1" customHeight="1" x14ac:dyDescent="0.25">
      <c r="A670" s="162"/>
      <c r="B670" s="162"/>
      <c r="C670" s="162"/>
      <c r="D670" s="162"/>
      <c r="E670" s="162"/>
      <c r="F670" s="162"/>
      <c r="G670" s="162"/>
      <c r="H670" s="162"/>
      <c r="I670" s="162"/>
      <c r="J670" s="162"/>
      <c r="K670" s="162"/>
      <c r="L670" s="162"/>
      <c r="M670" s="162"/>
      <c r="N670" s="38"/>
      <c r="O670" s="38"/>
    </row>
    <row r="671" spans="1:15" ht="15" hidden="1" customHeight="1" x14ac:dyDescent="0.25">
      <c r="A671" s="162"/>
      <c r="B671" s="162"/>
      <c r="C671" s="162"/>
      <c r="D671" s="162"/>
      <c r="E671" s="162"/>
      <c r="F671" s="162"/>
      <c r="G671" s="162"/>
      <c r="H671" s="162"/>
      <c r="I671" s="162"/>
      <c r="J671" s="162"/>
      <c r="K671" s="162"/>
      <c r="L671" s="162"/>
      <c r="M671" s="162"/>
      <c r="N671" s="38"/>
      <c r="O671" s="38"/>
    </row>
    <row r="672" spans="1:15" ht="15" hidden="1" customHeight="1" x14ac:dyDescent="0.25">
      <c r="A672" s="162"/>
      <c r="B672" s="162"/>
      <c r="C672" s="162"/>
      <c r="D672" s="162"/>
      <c r="E672" s="162"/>
      <c r="F672" s="162"/>
      <c r="G672" s="162"/>
      <c r="H672" s="162"/>
      <c r="I672" s="162"/>
      <c r="J672" s="162"/>
      <c r="K672" s="162"/>
      <c r="L672" s="162"/>
      <c r="M672" s="162"/>
      <c r="N672" s="38"/>
      <c r="O672" s="38"/>
    </row>
    <row r="673" spans="1:15" ht="15" hidden="1" customHeight="1" x14ac:dyDescent="0.25">
      <c r="A673" s="162"/>
      <c r="B673" s="162"/>
      <c r="C673" s="162"/>
      <c r="D673" s="162"/>
      <c r="E673" s="162"/>
      <c r="F673" s="162"/>
      <c r="G673" s="162"/>
      <c r="H673" s="162"/>
      <c r="I673" s="162"/>
      <c r="J673" s="162"/>
      <c r="K673" s="162"/>
      <c r="L673" s="162"/>
      <c r="M673" s="162"/>
      <c r="N673" s="38"/>
      <c r="O673" s="38"/>
    </row>
    <row r="674" spans="1:15" ht="15" hidden="1" customHeight="1" x14ac:dyDescent="0.25">
      <c r="A674" s="162"/>
      <c r="B674" s="162"/>
      <c r="C674" s="162"/>
      <c r="D674" s="162"/>
      <c r="E674" s="162"/>
      <c r="F674" s="162"/>
      <c r="G674" s="162"/>
      <c r="H674" s="162"/>
      <c r="I674" s="162"/>
      <c r="J674" s="162"/>
      <c r="K674" s="162"/>
      <c r="L674" s="162"/>
      <c r="M674" s="162"/>
      <c r="N674" s="38"/>
      <c r="O674" s="38"/>
    </row>
    <row r="675" spans="1:15" ht="15" hidden="1" customHeight="1" x14ac:dyDescent="0.25">
      <c r="A675" s="162"/>
      <c r="B675" s="162"/>
      <c r="C675" s="162"/>
      <c r="D675" s="162"/>
      <c r="E675" s="162"/>
      <c r="F675" s="162"/>
      <c r="G675" s="162"/>
      <c r="H675" s="162"/>
      <c r="I675" s="162"/>
      <c r="J675" s="162"/>
      <c r="K675" s="162"/>
      <c r="L675" s="162"/>
      <c r="M675" s="162"/>
      <c r="N675" s="38"/>
      <c r="O675" s="38"/>
    </row>
    <row r="676" spans="1:15" ht="15" hidden="1" customHeight="1" x14ac:dyDescent="0.25">
      <c r="A676" s="162"/>
      <c r="B676" s="162"/>
      <c r="C676" s="162"/>
      <c r="D676" s="162"/>
      <c r="E676" s="162"/>
      <c r="F676" s="162"/>
      <c r="G676" s="162"/>
      <c r="H676" s="162"/>
      <c r="I676" s="162"/>
      <c r="J676" s="162"/>
      <c r="K676" s="162"/>
      <c r="L676" s="162"/>
      <c r="M676" s="162"/>
      <c r="N676" s="38"/>
      <c r="O676" s="38"/>
    </row>
    <row r="677" spans="1:15" ht="15" hidden="1" customHeight="1" x14ac:dyDescent="0.25">
      <c r="A677" s="162"/>
      <c r="B677" s="162"/>
      <c r="C677" s="162"/>
      <c r="D677" s="162"/>
      <c r="E677" s="162"/>
      <c r="F677" s="162"/>
      <c r="G677" s="162"/>
      <c r="H677" s="162"/>
      <c r="I677" s="162"/>
      <c r="J677" s="162"/>
      <c r="K677" s="162"/>
      <c r="L677" s="162"/>
      <c r="M677" s="162"/>
      <c r="N677" s="38"/>
      <c r="O677" s="38"/>
    </row>
    <row r="678" spans="1:15" ht="15" hidden="1" customHeight="1" x14ac:dyDescent="0.25">
      <c r="A678" s="162"/>
      <c r="B678" s="162"/>
      <c r="C678" s="162"/>
      <c r="D678" s="162"/>
      <c r="E678" s="162"/>
      <c r="F678" s="162"/>
      <c r="G678" s="162"/>
      <c r="H678" s="162"/>
      <c r="I678" s="162"/>
      <c r="J678" s="162"/>
      <c r="K678" s="162"/>
      <c r="L678" s="162"/>
      <c r="M678" s="162"/>
      <c r="N678" s="38"/>
      <c r="O678" s="38"/>
    </row>
    <row r="679" spans="1:15" ht="15" hidden="1" customHeight="1" x14ac:dyDescent="0.25">
      <c r="A679" s="162"/>
      <c r="B679" s="162"/>
      <c r="C679" s="162"/>
      <c r="D679" s="162"/>
      <c r="E679" s="162"/>
      <c r="F679" s="162"/>
      <c r="G679" s="162"/>
      <c r="H679" s="162"/>
      <c r="I679" s="162"/>
      <c r="J679" s="162"/>
      <c r="K679" s="162"/>
      <c r="L679" s="162"/>
      <c r="M679" s="162"/>
      <c r="N679" s="38"/>
      <c r="O679" s="38"/>
    </row>
    <row r="680" spans="1:15" ht="15" hidden="1" customHeight="1" x14ac:dyDescent="0.25">
      <c r="A680" s="162"/>
      <c r="B680" s="162"/>
      <c r="C680" s="162"/>
      <c r="D680" s="162"/>
      <c r="E680" s="162"/>
      <c r="F680" s="162"/>
      <c r="G680" s="162"/>
      <c r="H680" s="162"/>
      <c r="I680" s="162"/>
      <c r="J680" s="162"/>
      <c r="K680" s="162"/>
      <c r="L680" s="162"/>
      <c r="M680" s="162"/>
      <c r="N680" s="38"/>
      <c r="O680" s="38"/>
    </row>
    <row r="681" spans="1:15" ht="15" hidden="1" customHeight="1" x14ac:dyDescent="0.25">
      <c r="A681" s="162"/>
      <c r="B681" s="162"/>
      <c r="C681" s="162"/>
      <c r="D681" s="162"/>
      <c r="E681" s="162"/>
      <c r="F681" s="162"/>
      <c r="G681" s="162"/>
      <c r="H681" s="162"/>
      <c r="I681" s="162"/>
      <c r="J681" s="162"/>
      <c r="K681" s="162"/>
      <c r="L681" s="162"/>
      <c r="M681" s="162"/>
      <c r="N681" s="38"/>
      <c r="O681" s="38"/>
    </row>
    <row r="682" spans="1:15" ht="15" hidden="1" customHeight="1" x14ac:dyDescent="0.25">
      <c r="A682" s="162"/>
      <c r="B682" s="162"/>
      <c r="C682" s="162"/>
      <c r="D682" s="162"/>
      <c r="E682" s="162"/>
      <c r="F682" s="162"/>
      <c r="G682" s="162"/>
      <c r="H682" s="162"/>
      <c r="I682" s="162"/>
      <c r="J682" s="162"/>
      <c r="K682" s="162"/>
      <c r="L682" s="162"/>
      <c r="M682" s="162"/>
      <c r="N682" s="38"/>
      <c r="O682" s="38"/>
    </row>
    <row r="683" spans="1:15" ht="15" hidden="1" customHeight="1" x14ac:dyDescent="0.25">
      <c r="A683" s="162"/>
      <c r="B683" s="162"/>
      <c r="C683" s="162"/>
      <c r="D683" s="162"/>
      <c r="E683" s="162"/>
      <c r="F683" s="162"/>
      <c r="G683" s="162"/>
      <c r="H683" s="162"/>
      <c r="I683" s="162"/>
      <c r="J683" s="162"/>
      <c r="K683" s="162"/>
      <c r="L683" s="162"/>
      <c r="M683" s="162"/>
      <c r="N683" s="38"/>
      <c r="O683" s="38"/>
    </row>
    <row r="684" spans="1:15" ht="15" hidden="1" customHeight="1" x14ac:dyDescent="0.25">
      <c r="A684" s="162"/>
      <c r="B684" s="162"/>
      <c r="C684" s="162"/>
      <c r="D684" s="162"/>
      <c r="E684" s="162"/>
      <c r="F684" s="162"/>
      <c r="G684" s="162"/>
      <c r="H684" s="162"/>
      <c r="I684" s="162"/>
      <c r="J684" s="162"/>
      <c r="K684" s="162"/>
      <c r="L684" s="162"/>
      <c r="M684" s="162"/>
      <c r="N684" s="38"/>
      <c r="O684" s="38"/>
    </row>
    <row r="685" spans="1:15" ht="15" hidden="1" customHeight="1" x14ac:dyDescent="0.25">
      <c r="A685" s="162"/>
      <c r="B685" s="162"/>
      <c r="C685" s="162"/>
      <c r="D685" s="162"/>
      <c r="E685" s="162"/>
      <c r="F685" s="162"/>
      <c r="G685" s="162"/>
      <c r="H685" s="162"/>
      <c r="I685" s="162"/>
      <c r="J685" s="162"/>
      <c r="K685" s="162"/>
      <c r="L685" s="162"/>
      <c r="M685" s="162"/>
      <c r="N685" s="38"/>
      <c r="O685" s="38"/>
    </row>
    <row r="686" spans="1:15" ht="15" hidden="1" customHeight="1" x14ac:dyDescent="0.25">
      <c r="A686" s="162"/>
      <c r="B686" s="162"/>
      <c r="C686" s="162"/>
      <c r="D686" s="162"/>
      <c r="E686" s="162"/>
      <c r="F686" s="162"/>
      <c r="G686" s="162"/>
      <c r="H686" s="162"/>
      <c r="I686" s="162"/>
      <c r="J686" s="162"/>
      <c r="K686" s="162"/>
      <c r="L686" s="162"/>
      <c r="M686" s="162"/>
      <c r="N686" s="38"/>
      <c r="O686" s="38"/>
    </row>
    <row r="687" spans="1:15" ht="15" hidden="1" customHeight="1" x14ac:dyDescent="0.25">
      <c r="A687" s="162"/>
      <c r="B687" s="162"/>
      <c r="C687" s="162"/>
      <c r="D687" s="162"/>
      <c r="E687" s="162"/>
      <c r="F687" s="162"/>
      <c r="G687" s="162"/>
      <c r="H687" s="162"/>
      <c r="I687" s="162"/>
      <c r="J687" s="162"/>
      <c r="K687" s="162"/>
      <c r="L687" s="162"/>
      <c r="M687" s="162"/>
      <c r="N687" s="38"/>
      <c r="O687" s="38"/>
    </row>
    <row r="688" spans="1:15" ht="15" hidden="1" customHeight="1" x14ac:dyDescent="0.25">
      <c r="A688" s="162"/>
      <c r="B688" s="162"/>
      <c r="C688" s="162"/>
      <c r="D688" s="162"/>
      <c r="E688" s="162"/>
      <c r="F688" s="162"/>
      <c r="G688" s="162"/>
      <c r="H688" s="162"/>
      <c r="I688" s="162"/>
      <c r="J688" s="162"/>
      <c r="K688" s="162"/>
      <c r="L688" s="162"/>
      <c r="M688" s="162"/>
      <c r="N688" s="38"/>
      <c r="O688" s="38"/>
    </row>
    <row r="689" spans="1:15" ht="15" hidden="1" customHeight="1" x14ac:dyDescent="0.25">
      <c r="A689" s="162"/>
      <c r="B689" s="162"/>
      <c r="C689" s="162"/>
      <c r="D689" s="162"/>
      <c r="E689" s="162"/>
      <c r="F689" s="162"/>
      <c r="G689" s="162"/>
      <c r="H689" s="162"/>
      <c r="I689" s="162"/>
      <c r="J689" s="162"/>
      <c r="K689" s="162"/>
      <c r="L689" s="162"/>
      <c r="M689" s="162"/>
      <c r="N689" s="38"/>
      <c r="O689" s="38"/>
    </row>
    <row r="690" spans="1:15" ht="15" hidden="1" customHeight="1" x14ac:dyDescent="0.25">
      <c r="A690" s="162"/>
      <c r="B690" s="162"/>
      <c r="C690" s="162"/>
      <c r="D690" s="162"/>
      <c r="E690" s="162"/>
      <c r="F690" s="162"/>
      <c r="G690" s="162"/>
      <c r="H690" s="162"/>
      <c r="I690" s="162"/>
      <c r="J690" s="162"/>
      <c r="K690" s="162"/>
      <c r="L690" s="162"/>
      <c r="M690" s="162"/>
      <c r="N690" s="38"/>
      <c r="O690" s="38"/>
    </row>
    <row r="691" spans="1:15" ht="15" hidden="1" customHeight="1" x14ac:dyDescent="0.25">
      <c r="A691" s="162"/>
      <c r="B691" s="162"/>
      <c r="C691" s="162"/>
      <c r="D691" s="162"/>
      <c r="E691" s="162"/>
      <c r="F691" s="162"/>
      <c r="G691" s="162"/>
      <c r="H691" s="162"/>
      <c r="I691" s="162"/>
      <c r="J691" s="162"/>
      <c r="K691" s="162"/>
      <c r="L691" s="162"/>
      <c r="M691" s="162"/>
      <c r="N691" s="38"/>
      <c r="O691" s="38"/>
    </row>
    <row r="692" spans="1:15" ht="15" hidden="1" customHeight="1" x14ac:dyDescent="0.25">
      <c r="A692" s="162"/>
      <c r="B692" s="162"/>
      <c r="C692" s="162"/>
      <c r="D692" s="162"/>
      <c r="E692" s="162"/>
      <c r="F692" s="162"/>
      <c r="G692" s="162"/>
      <c r="H692" s="162"/>
      <c r="I692" s="162"/>
      <c r="J692" s="162"/>
      <c r="K692" s="162"/>
      <c r="L692" s="162"/>
      <c r="M692" s="162"/>
      <c r="N692" s="38"/>
      <c r="O692" s="38"/>
    </row>
    <row r="693" spans="1:15" ht="15" hidden="1" customHeight="1" x14ac:dyDescent="0.25">
      <c r="A693" s="162"/>
      <c r="B693" s="162"/>
      <c r="C693" s="162"/>
      <c r="D693" s="162"/>
      <c r="E693" s="162"/>
      <c r="F693" s="162"/>
      <c r="G693" s="162"/>
      <c r="H693" s="162"/>
      <c r="I693" s="162"/>
      <c r="J693" s="162"/>
      <c r="K693" s="162"/>
      <c r="L693" s="162"/>
      <c r="M693" s="162"/>
      <c r="N693" s="38"/>
      <c r="O693" s="38"/>
    </row>
    <row r="694" spans="1:15" ht="15" hidden="1" customHeight="1" x14ac:dyDescent="0.25">
      <c r="A694" s="162"/>
      <c r="B694" s="162"/>
      <c r="C694" s="162"/>
      <c r="D694" s="162"/>
      <c r="E694" s="162"/>
      <c r="F694" s="162"/>
      <c r="G694" s="162"/>
      <c r="H694" s="162"/>
      <c r="I694" s="162"/>
      <c r="J694" s="162"/>
      <c r="K694" s="162"/>
      <c r="L694" s="162"/>
      <c r="M694" s="162"/>
      <c r="N694" s="38"/>
      <c r="O694" s="38"/>
    </row>
    <row r="695" spans="1:15" ht="15" hidden="1" customHeight="1" x14ac:dyDescent="0.25">
      <c r="A695" s="162"/>
      <c r="B695" s="162"/>
      <c r="C695" s="162"/>
      <c r="D695" s="162"/>
      <c r="E695" s="162"/>
      <c r="F695" s="162"/>
      <c r="G695" s="162"/>
      <c r="H695" s="162"/>
      <c r="I695" s="162"/>
      <c r="J695" s="162"/>
      <c r="K695" s="162"/>
      <c r="L695" s="162"/>
      <c r="M695" s="162"/>
      <c r="N695" s="38"/>
      <c r="O695" s="38"/>
    </row>
    <row r="696" spans="1:15" ht="15" hidden="1" customHeight="1" x14ac:dyDescent="0.25">
      <c r="A696" s="162"/>
      <c r="B696" s="162"/>
      <c r="C696" s="162"/>
      <c r="D696" s="162"/>
      <c r="E696" s="162"/>
      <c r="F696" s="162"/>
      <c r="G696" s="162"/>
      <c r="H696" s="162"/>
      <c r="I696" s="162"/>
      <c r="J696" s="162"/>
      <c r="K696" s="162"/>
      <c r="L696" s="162"/>
      <c r="M696" s="162"/>
      <c r="N696" s="38"/>
      <c r="O696" s="38"/>
    </row>
    <row r="697" spans="1:15" ht="15" hidden="1" customHeight="1" x14ac:dyDescent="0.25">
      <c r="A697" s="162"/>
      <c r="B697" s="162"/>
      <c r="C697" s="162"/>
      <c r="D697" s="162"/>
      <c r="E697" s="162"/>
      <c r="F697" s="162"/>
      <c r="G697" s="162"/>
      <c r="H697" s="162"/>
      <c r="I697" s="162"/>
      <c r="J697" s="162"/>
      <c r="K697" s="162"/>
      <c r="L697" s="162"/>
      <c r="M697" s="162"/>
      <c r="N697" s="38"/>
      <c r="O697" s="38"/>
    </row>
    <row r="698" spans="1:15" ht="15" hidden="1" customHeight="1" x14ac:dyDescent="0.25">
      <c r="A698" s="162"/>
      <c r="B698" s="162"/>
      <c r="C698" s="162"/>
      <c r="D698" s="162"/>
      <c r="E698" s="162"/>
      <c r="F698" s="162"/>
      <c r="G698" s="162"/>
      <c r="H698" s="162"/>
      <c r="I698" s="162"/>
      <c r="J698" s="162"/>
      <c r="K698" s="162"/>
      <c r="L698" s="162"/>
      <c r="M698" s="162"/>
      <c r="N698" s="38"/>
      <c r="O698" s="38"/>
    </row>
    <row r="699" spans="1:15" ht="15" hidden="1" customHeight="1" x14ac:dyDescent="0.25">
      <c r="A699" s="162"/>
      <c r="B699" s="162"/>
      <c r="C699" s="162"/>
      <c r="D699" s="162"/>
      <c r="E699" s="162"/>
      <c r="F699" s="162"/>
      <c r="G699" s="162"/>
      <c r="H699" s="162"/>
      <c r="I699" s="162"/>
      <c r="J699" s="162"/>
      <c r="K699" s="162"/>
      <c r="L699" s="162"/>
      <c r="M699" s="162"/>
      <c r="N699" s="38"/>
      <c r="O699" s="38"/>
    </row>
    <row r="700" spans="1:15" ht="15" hidden="1" customHeight="1" x14ac:dyDescent="0.25">
      <c r="A700" s="162"/>
      <c r="B700" s="162"/>
      <c r="C700" s="162"/>
      <c r="D700" s="162"/>
      <c r="E700" s="162"/>
      <c r="F700" s="162"/>
      <c r="G700" s="162"/>
      <c r="H700" s="162"/>
      <c r="I700" s="162"/>
      <c r="J700" s="162"/>
      <c r="K700" s="162"/>
      <c r="L700" s="162"/>
      <c r="M700" s="162"/>
      <c r="N700" s="38"/>
      <c r="O700" s="38"/>
    </row>
    <row r="701" spans="1:15" ht="15" hidden="1" customHeight="1" x14ac:dyDescent="0.25">
      <c r="A701" s="162"/>
      <c r="B701" s="162"/>
      <c r="C701" s="162"/>
      <c r="D701" s="162"/>
      <c r="E701" s="162"/>
      <c r="F701" s="162"/>
      <c r="G701" s="162"/>
      <c r="H701" s="162"/>
      <c r="I701" s="162"/>
      <c r="J701" s="162"/>
      <c r="K701" s="162"/>
      <c r="L701" s="162"/>
      <c r="M701" s="162"/>
      <c r="N701" s="38"/>
      <c r="O701" s="38"/>
    </row>
    <row r="702" spans="1:15" ht="15" hidden="1" customHeight="1" x14ac:dyDescent="0.25">
      <c r="A702" s="162"/>
      <c r="B702" s="162"/>
      <c r="C702" s="162"/>
      <c r="D702" s="162"/>
      <c r="E702" s="162"/>
      <c r="F702" s="162"/>
      <c r="G702" s="162"/>
      <c r="H702" s="162"/>
      <c r="I702" s="162"/>
      <c r="J702" s="162"/>
      <c r="K702" s="162"/>
      <c r="L702" s="162"/>
      <c r="M702" s="162"/>
      <c r="N702" s="38"/>
      <c r="O702" s="38"/>
    </row>
    <row r="703" spans="1:15" ht="15" hidden="1" customHeight="1" x14ac:dyDescent="0.25">
      <c r="A703" s="162"/>
      <c r="B703" s="162"/>
      <c r="C703" s="162"/>
      <c r="D703" s="162"/>
      <c r="E703" s="162"/>
      <c r="F703" s="162"/>
      <c r="G703" s="162"/>
      <c r="H703" s="162"/>
      <c r="I703" s="162"/>
      <c r="J703" s="162"/>
      <c r="K703" s="162"/>
      <c r="L703" s="162"/>
      <c r="M703" s="162"/>
      <c r="N703" s="38"/>
      <c r="O703" s="38"/>
    </row>
    <row r="704" spans="1:15" ht="15" hidden="1" customHeight="1" x14ac:dyDescent="0.25">
      <c r="A704" s="162"/>
      <c r="B704" s="162"/>
      <c r="C704" s="162"/>
      <c r="D704" s="162"/>
      <c r="E704" s="162"/>
      <c r="F704" s="162"/>
      <c r="G704" s="162"/>
      <c r="H704" s="162"/>
      <c r="I704" s="162"/>
      <c r="J704" s="162"/>
      <c r="K704" s="162"/>
      <c r="L704" s="162"/>
      <c r="M704" s="162"/>
      <c r="N704" s="38"/>
      <c r="O704" s="38"/>
    </row>
    <row r="705" spans="1:15" ht="15" hidden="1" customHeight="1" x14ac:dyDescent="0.25">
      <c r="A705" s="162"/>
      <c r="B705" s="162"/>
      <c r="C705" s="162"/>
      <c r="D705" s="162"/>
      <c r="E705" s="162"/>
      <c r="F705" s="162"/>
      <c r="G705" s="162"/>
      <c r="H705" s="162"/>
      <c r="I705" s="162"/>
      <c r="J705" s="162"/>
      <c r="K705" s="162"/>
      <c r="L705" s="162"/>
      <c r="M705" s="162"/>
      <c r="N705" s="38"/>
      <c r="O705" s="38"/>
    </row>
    <row r="706" spans="1:15" ht="15" hidden="1" customHeight="1" x14ac:dyDescent="0.25">
      <c r="A706" s="162"/>
      <c r="B706" s="162"/>
      <c r="C706" s="162"/>
      <c r="D706" s="162"/>
      <c r="E706" s="162"/>
      <c r="F706" s="162"/>
      <c r="G706" s="162"/>
      <c r="H706" s="162"/>
      <c r="I706" s="162"/>
      <c r="J706" s="162"/>
      <c r="K706" s="162"/>
      <c r="L706" s="162"/>
      <c r="M706" s="162"/>
      <c r="N706" s="38"/>
      <c r="O706" s="38"/>
    </row>
    <row r="707" spans="1:15" ht="15" hidden="1" customHeight="1" x14ac:dyDescent="0.25">
      <c r="A707" s="162"/>
      <c r="B707" s="162"/>
      <c r="C707" s="162"/>
      <c r="D707" s="162"/>
      <c r="E707" s="162"/>
      <c r="F707" s="162"/>
      <c r="G707" s="162"/>
      <c r="H707" s="162"/>
      <c r="I707" s="162"/>
      <c r="J707" s="162"/>
      <c r="K707" s="162"/>
      <c r="L707" s="162"/>
      <c r="M707" s="162"/>
      <c r="N707" s="38"/>
      <c r="O707" s="38"/>
    </row>
    <row r="708" spans="1:15" ht="15" hidden="1" customHeight="1" x14ac:dyDescent="0.25">
      <c r="A708" s="162"/>
      <c r="B708" s="162"/>
      <c r="C708" s="162"/>
      <c r="D708" s="162"/>
      <c r="E708" s="162"/>
      <c r="F708" s="162"/>
      <c r="G708" s="162"/>
      <c r="H708" s="162"/>
      <c r="I708" s="162"/>
      <c r="J708" s="162"/>
      <c r="K708" s="162"/>
      <c r="L708" s="162"/>
      <c r="M708" s="162"/>
      <c r="N708" s="38"/>
      <c r="O708" s="38"/>
    </row>
    <row r="709" spans="1:15" ht="15" hidden="1" customHeight="1" x14ac:dyDescent="0.25">
      <c r="A709" s="162"/>
      <c r="B709" s="162"/>
      <c r="C709" s="162"/>
      <c r="D709" s="162"/>
      <c r="E709" s="162"/>
      <c r="F709" s="162"/>
      <c r="G709" s="162"/>
      <c r="H709" s="162"/>
      <c r="I709" s="162"/>
      <c r="J709" s="162"/>
      <c r="K709" s="162"/>
      <c r="L709" s="162"/>
      <c r="M709" s="162"/>
      <c r="N709" s="38"/>
      <c r="O709" s="38"/>
    </row>
    <row r="710" spans="1:15" ht="15" hidden="1" customHeight="1" x14ac:dyDescent="0.25">
      <c r="A710" s="162"/>
      <c r="B710" s="162"/>
      <c r="C710" s="162"/>
      <c r="D710" s="162"/>
      <c r="E710" s="162"/>
      <c r="F710" s="162"/>
      <c r="G710" s="162"/>
      <c r="H710" s="162"/>
      <c r="I710" s="162"/>
      <c r="J710" s="162"/>
      <c r="K710" s="162"/>
      <c r="L710" s="162"/>
      <c r="M710" s="162"/>
      <c r="N710" s="38"/>
      <c r="O710" s="38"/>
    </row>
    <row r="711" spans="1:15" ht="15" hidden="1" customHeight="1" x14ac:dyDescent="0.25">
      <c r="A711" s="162"/>
      <c r="B711" s="162"/>
      <c r="C711" s="162"/>
      <c r="D711" s="162"/>
      <c r="E711" s="162"/>
      <c r="F711" s="162"/>
      <c r="G711" s="162"/>
      <c r="H711" s="162"/>
      <c r="I711" s="162"/>
      <c r="J711" s="162"/>
      <c r="K711" s="162"/>
      <c r="L711" s="162"/>
      <c r="M711" s="162"/>
      <c r="N711" s="38"/>
      <c r="O711" s="38"/>
    </row>
    <row r="712" spans="1:15" ht="15" hidden="1" customHeight="1" x14ac:dyDescent="0.25">
      <c r="A712" s="162"/>
      <c r="B712" s="162"/>
      <c r="C712" s="162"/>
      <c r="D712" s="162"/>
      <c r="E712" s="162"/>
      <c r="F712" s="162"/>
      <c r="G712" s="162"/>
      <c r="H712" s="162"/>
      <c r="I712" s="162"/>
      <c r="J712" s="162"/>
      <c r="K712" s="162"/>
      <c r="L712" s="162"/>
      <c r="M712" s="162"/>
      <c r="N712" s="38"/>
      <c r="O712" s="38"/>
    </row>
    <row r="713" spans="1:15" ht="15" hidden="1" customHeight="1" x14ac:dyDescent="0.25">
      <c r="A713" s="162"/>
      <c r="B713" s="162"/>
      <c r="C713" s="162"/>
      <c r="D713" s="162"/>
      <c r="E713" s="162"/>
      <c r="F713" s="162"/>
      <c r="G713" s="162"/>
      <c r="H713" s="162"/>
      <c r="I713" s="162"/>
      <c r="J713" s="162"/>
      <c r="K713" s="162"/>
      <c r="L713" s="162"/>
      <c r="M713" s="162"/>
      <c r="N713" s="38"/>
      <c r="O713" s="38"/>
    </row>
    <row r="714" spans="1:15" ht="15" hidden="1" customHeight="1" x14ac:dyDescent="0.25">
      <c r="A714" s="162"/>
      <c r="B714" s="162"/>
      <c r="C714" s="162"/>
      <c r="D714" s="162"/>
      <c r="E714" s="162"/>
      <c r="F714" s="162"/>
      <c r="G714" s="162"/>
      <c r="H714" s="162"/>
      <c r="I714" s="162"/>
      <c r="J714" s="162"/>
      <c r="K714" s="162"/>
      <c r="L714" s="162"/>
      <c r="M714" s="162"/>
      <c r="N714" s="38"/>
      <c r="O714" s="38"/>
    </row>
    <row r="715" spans="1:15" ht="15" hidden="1" customHeight="1" x14ac:dyDescent="0.25">
      <c r="A715" s="162"/>
      <c r="B715" s="162"/>
      <c r="C715" s="162"/>
      <c r="D715" s="162"/>
      <c r="E715" s="162"/>
      <c r="F715" s="162"/>
      <c r="G715" s="162"/>
      <c r="H715" s="162"/>
      <c r="I715" s="162"/>
      <c r="J715" s="162"/>
      <c r="K715" s="162"/>
      <c r="L715" s="162"/>
      <c r="M715" s="162"/>
      <c r="N715" s="38"/>
      <c r="O715" s="38"/>
    </row>
    <row r="716" spans="1:15" ht="15" hidden="1" customHeight="1" x14ac:dyDescent="0.25">
      <c r="A716" s="162"/>
      <c r="B716" s="162"/>
      <c r="C716" s="162"/>
      <c r="D716" s="162"/>
      <c r="E716" s="162"/>
      <c r="F716" s="162"/>
      <c r="G716" s="162"/>
      <c r="H716" s="162"/>
      <c r="I716" s="162"/>
      <c r="J716" s="162"/>
      <c r="K716" s="162"/>
      <c r="L716" s="162"/>
      <c r="M716" s="162"/>
      <c r="N716" s="38"/>
      <c r="O716" s="38"/>
    </row>
    <row r="717" spans="1:15" ht="15" hidden="1" customHeight="1" x14ac:dyDescent="0.25">
      <c r="A717" s="162"/>
      <c r="B717" s="162"/>
      <c r="C717" s="162"/>
      <c r="D717" s="162"/>
      <c r="E717" s="162"/>
      <c r="F717" s="162"/>
      <c r="G717" s="162"/>
      <c r="H717" s="162"/>
      <c r="I717" s="162"/>
      <c r="J717" s="162"/>
      <c r="K717" s="162"/>
      <c r="L717" s="162"/>
      <c r="M717" s="162"/>
      <c r="N717" s="38"/>
      <c r="O717" s="38"/>
    </row>
    <row r="718" spans="1:15" ht="15" hidden="1" customHeight="1" x14ac:dyDescent="0.25">
      <c r="A718" s="162"/>
      <c r="B718" s="162"/>
      <c r="C718" s="162"/>
      <c r="D718" s="162"/>
      <c r="E718" s="162"/>
      <c r="F718" s="162"/>
      <c r="G718" s="162"/>
      <c r="H718" s="162"/>
      <c r="I718" s="162"/>
      <c r="J718" s="162"/>
      <c r="K718" s="162"/>
      <c r="L718" s="162"/>
      <c r="M718" s="162"/>
      <c r="N718" s="38"/>
      <c r="O718" s="38"/>
    </row>
    <row r="719" spans="1:15" ht="15" hidden="1" customHeight="1" x14ac:dyDescent="0.25">
      <c r="A719" s="162"/>
      <c r="B719" s="162"/>
      <c r="C719" s="162"/>
      <c r="D719" s="162"/>
      <c r="E719" s="162"/>
      <c r="F719" s="162"/>
      <c r="G719" s="162"/>
      <c r="H719" s="162"/>
      <c r="I719" s="162"/>
      <c r="J719" s="162"/>
      <c r="K719" s="162"/>
      <c r="L719" s="162"/>
      <c r="M719" s="162"/>
      <c r="N719" s="38"/>
      <c r="O719" s="38"/>
    </row>
    <row r="720" spans="1:15" ht="15" hidden="1" customHeight="1" x14ac:dyDescent="0.25">
      <c r="A720" s="162"/>
      <c r="B720" s="162"/>
      <c r="C720" s="162"/>
      <c r="D720" s="162"/>
      <c r="E720" s="162"/>
      <c r="F720" s="162"/>
      <c r="G720" s="162"/>
      <c r="H720" s="162"/>
      <c r="I720" s="162"/>
      <c r="J720" s="162"/>
      <c r="K720" s="162"/>
      <c r="L720" s="162"/>
      <c r="M720" s="162"/>
      <c r="N720" s="38"/>
      <c r="O720" s="38"/>
    </row>
    <row r="721" spans="1:15" ht="15" hidden="1" customHeight="1" x14ac:dyDescent="0.25">
      <c r="A721" s="162"/>
      <c r="B721" s="162"/>
      <c r="C721" s="162"/>
      <c r="D721" s="162"/>
      <c r="E721" s="162"/>
      <c r="F721" s="162"/>
      <c r="G721" s="162"/>
      <c r="H721" s="162"/>
      <c r="I721" s="162"/>
      <c r="J721" s="162"/>
      <c r="K721" s="162"/>
      <c r="L721" s="162"/>
      <c r="M721" s="162"/>
      <c r="N721" s="38"/>
      <c r="O721" s="38"/>
    </row>
    <row r="722" spans="1:15" ht="15" hidden="1" customHeight="1" x14ac:dyDescent="0.25">
      <c r="A722" s="162"/>
      <c r="B722" s="162"/>
      <c r="C722" s="162"/>
      <c r="D722" s="162"/>
      <c r="E722" s="162"/>
      <c r="F722" s="162"/>
      <c r="G722" s="162"/>
      <c r="H722" s="162"/>
      <c r="I722" s="162"/>
      <c r="J722" s="162"/>
      <c r="K722" s="162"/>
      <c r="L722" s="162"/>
      <c r="M722" s="162"/>
      <c r="N722" s="38"/>
      <c r="O722" s="38"/>
    </row>
    <row r="723" spans="1:15" ht="15" hidden="1" customHeight="1" x14ac:dyDescent="0.25">
      <c r="A723" s="162"/>
      <c r="B723" s="162"/>
      <c r="C723" s="162"/>
      <c r="D723" s="162"/>
      <c r="E723" s="162"/>
      <c r="F723" s="162"/>
      <c r="G723" s="162"/>
      <c r="H723" s="162"/>
      <c r="I723" s="162"/>
      <c r="J723" s="162"/>
      <c r="K723" s="162"/>
      <c r="L723" s="162"/>
      <c r="M723" s="162"/>
      <c r="N723" s="38"/>
      <c r="O723" s="38"/>
    </row>
    <row r="724" spans="1:15" ht="15" hidden="1" customHeight="1" x14ac:dyDescent="0.25">
      <c r="A724" s="162"/>
      <c r="B724" s="162"/>
      <c r="C724" s="162"/>
      <c r="D724" s="162"/>
      <c r="E724" s="162"/>
      <c r="F724" s="162"/>
      <c r="G724" s="162"/>
      <c r="H724" s="162"/>
      <c r="I724" s="162"/>
      <c r="J724" s="162"/>
      <c r="K724" s="162"/>
      <c r="L724" s="162"/>
      <c r="M724" s="162"/>
      <c r="N724" s="38"/>
      <c r="O724" s="38"/>
    </row>
    <row r="725" spans="1:15" ht="15" hidden="1" customHeight="1" x14ac:dyDescent="0.25">
      <c r="A725" s="162"/>
      <c r="B725" s="162"/>
      <c r="C725" s="162"/>
      <c r="D725" s="162"/>
      <c r="E725" s="162"/>
      <c r="F725" s="162"/>
      <c r="G725" s="162"/>
      <c r="H725" s="162"/>
      <c r="I725" s="162"/>
      <c r="J725" s="162"/>
      <c r="K725" s="162"/>
      <c r="L725" s="162"/>
      <c r="M725" s="162"/>
      <c r="N725" s="38"/>
      <c r="O725" s="38"/>
    </row>
    <row r="726" spans="1:15" ht="15" hidden="1" customHeight="1" x14ac:dyDescent="0.25">
      <c r="A726" s="162"/>
      <c r="B726" s="162"/>
      <c r="C726" s="162"/>
      <c r="D726" s="162"/>
      <c r="E726" s="162"/>
      <c r="F726" s="162"/>
      <c r="G726" s="162"/>
      <c r="H726" s="162"/>
      <c r="I726" s="162"/>
      <c r="J726" s="162"/>
      <c r="K726" s="162"/>
      <c r="L726" s="162"/>
      <c r="M726" s="162"/>
      <c r="N726" s="38"/>
      <c r="O726" s="38"/>
    </row>
    <row r="727" spans="1:15" ht="15" hidden="1" customHeight="1" x14ac:dyDescent="0.25">
      <c r="A727" s="162"/>
      <c r="B727" s="162"/>
      <c r="C727" s="162"/>
      <c r="D727" s="162"/>
      <c r="E727" s="162"/>
      <c r="F727" s="162"/>
      <c r="G727" s="162"/>
      <c r="H727" s="162"/>
      <c r="I727" s="162"/>
      <c r="J727" s="162"/>
      <c r="K727" s="162"/>
      <c r="L727" s="162"/>
      <c r="M727" s="162"/>
      <c r="N727" s="38"/>
      <c r="O727" s="38"/>
    </row>
    <row r="728" spans="1:15" ht="15" hidden="1" customHeight="1" x14ac:dyDescent="0.25">
      <c r="A728" s="162"/>
      <c r="B728" s="162"/>
      <c r="C728" s="162"/>
      <c r="D728" s="162"/>
      <c r="E728" s="162"/>
      <c r="F728" s="162"/>
      <c r="G728" s="162"/>
      <c r="H728" s="162"/>
      <c r="I728" s="162"/>
      <c r="J728" s="162"/>
      <c r="K728" s="162"/>
      <c r="L728" s="162"/>
      <c r="M728" s="162"/>
      <c r="N728" s="38"/>
      <c r="O728" s="38"/>
    </row>
    <row r="729" spans="1:15" ht="15" hidden="1" customHeight="1" x14ac:dyDescent="0.25">
      <c r="A729" s="162"/>
      <c r="B729" s="162"/>
      <c r="C729" s="162"/>
      <c r="D729" s="162"/>
      <c r="E729" s="162"/>
      <c r="F729" s="162"/>
      <c r="G729" s="162"/>
      <c r="H729" s="162"/>
      <c r="I729" s="162"/>
      <c r="J729" s="162"/>
      <c r="K729" s="162"/>
      <c r="L729" s="162"/>
      <c r="M729" s="162"/>
      <c r="N729" s="38"/>
      <c r="O729" s="38"/>
    </row>
    <row r="730" spans="1:15" ht="15" hidden="1" customHeight="1" x14ac:dyDescent="0.25">
      <c r="A730" s="162"/>
      <c r="B730" s="162"/>
      <c r="C730" s="162"/>
      <c r="D730" s="162"/>
      <c r="E730" s="162"/>
      <c r="F730" s="162"/>
      <c r="G730" s="162"/>
      <c r="H730" s="162"/>
      <c r="I730" s="162"/>
      <c r="J730" s="162"/>
      <c r="K730" s="162"/>
      <c r="L730" s="162"/>
      <c r="M730" s="162"/>
      <c r="N730" s="38"/>
      <c r="O730" s="38"/>
    </row>
    <row r="731" spans="1:15" ht="15" hidden="1" customHeight="1" x14ac:dyDescent="0.25">
      <c r="A731" s="162"/>
      <c r="B731" s="162"/>
      <c r="C731" s="162"/>
      <c r="D731" s="162"/>
      <c r="E731" s="162"/>
      <c r="F731" s="162"/>
      <c r="G731" s="162"/>
      <c r="H731" s="162"/>
      <c r="I731" s="162"/>
      <c r="J731" s="162"/>
      <c r="K731" s="162"/>
      <c r="L731" s="162"/>
      <c r="M731" s="162"/>
      <c r="N731" s="38"/>
      <c r="O731" s="38"/>
    </row>
    <row r="732" spans="1:15" ht="15" hidden="1" customHeight="1" x14ac:dyDescent="0.25">
      <c r="A732" s="162"/>
      <c r="B732" s="162"/>
      <c r="C732" s="162"/>
      <c r="D732" s="162"/>
      <c r="E732" s="162"/>
      <c r="F732" s="162"/>
      <c r="G732" s="162"/>
      <c r="H732" s="162"/>
      <c r="I732" s="162"/>
      <c r="J732" s="162"/>
      <c r="K732" s="162"/>
      <c r="L732" s="162"/>
      <c r="M732" s="162"/>
      <c r="N732" s="38"/>
      <c r="O732" s="38"/>
    </row>
    <row r="733" spans="1:15" ht="15" hidden="1" customHeight="1" x14ac:dyDescent="0.25">
      <c r="A733" s="162"/>
      <c r="B733" s="162"/>
      <c r="C733" s="162"/>
      <c r="D733" s="162"/>
      <c r="E733" s="162"/>
      <c r="F733" s="162"/>
      <c r="G733" s="162"/>
      <c r="H733" s="162"/>
      <c r="I733" s="162"/>
      <c r="J733" s="162"/>
      <c r="K733" s="162"/>
      <c r="L733" s="162"/>
      <c r="M733" s="162"/>
      <c r="N733" s="38"/>
      <c r="O733" s="38"/>
    </row>
    <row r="734" spans="1:15" ht="15" hidden="1" customHeight="1" x14ac:dyDescent="0.25">
      <c r="A734" s="162"/>
      <c r="B734" s="162"/>
      <c r="C734" s="162"/>
      <c r="D734" s="162"/>
      <c r="E734" s="162"/>
      <c r="F734" s="162"/>
      <c r="G734" s="162"/>
      <c r="H734" s="162"/>
      <c r="I734" s="162"/>
      <c r="J734" s="162"/>
      <c r="K734" s="162"/>
      <c r="L734" s="162"/>
      <c r="M734" s="162"/>
      <c r="N734" s="38"/>
      <c r="O734" s="38"/>
    </row>
    <row r="735" spans="1:15" ht="15" hidden="1" customHeight="1" x14ac:dyDescent="0.25">
      <c r="A735" s="162"/>
      <c r="B735" s="162"/>
      <c r="C735" s="162"/>
      <c r="D735" s="162"/>
      <c r="E735" s="162"/>
      <c r="F735" s="162"/>
      <c r="G735" s="162"/>
      <c r="H735" s="162"/>
      <c r="I735" s="162"/>
      <c r="J735" s="162"/>
      <c r="K735" s="162"/>
      <c r="L735" s="162"/>
      <c r="M735" s="162"/>
      <c r="N735" s="38"/>
      <c r="O735" s="38"/>
    </row>
    <row r="736" spans="1:15" ht="15" hidden="1" customHeight="1" x14ac:dyDescent="0.25">
      <c r="A736" s="162"/>
      <c r="B736" s="162"/>
      <c r="C736" s="162"/>
      <c r="D736" s="162"/>
      <c r="E736" s="162"/>
      <c r="F736" s="162"/>
      <c r="G736" s="162"/>
      <c r="H736" s="162"/>
      <c r="I736" s="162"/>
      <c r="J736" s="162"/>
      <c r="K736" s="162"/>
      <c r="L736" s="162"/>
      <c r="M736" s="162"/>
      <c r="N736" s="38"/>
      <c r="O736" s="38"/>
    </row>
    <row r="737" spans="1:15" ht="15" hidden="1" customHeight="1" x14ac:dyDescent="0.25">
      <c r="A737" s="162"/>
      <c r="B737" s="162"/>
      <c r="C737" s="162"/>
      <c r="D737" s="162"/>
      <c r="E737" s="162"/>
      <c r="F737" s="162"/>
      <c r="G737" s="162"/>
      <c r="H737" s="162"/>
      <c r="I737" s="162"/>
      <c r="J737" s="162"/>
      <c r="K737" s="162"/>
      <c r="L737" s="162"/>
      <c r="M737" s="162"/>
      <c r="N737" s="38"/>
      <c r="O737" s="38"/>
    </row>
    <row r="738" spans="1:15" ht="15" hidden="1" customHeight="1" x14ac:dyDescent="0.25">
      <c r="A738" s="162"/>
      <c r="B738" s="162"/>
      <c r="C738" s="162"/>
      <c r="D738" s="162"/>
      <c r="E738" s="162"/>
      <c r="F738" s="162"/>
      <c r="G738" s="162"/>
      <c r="H738" s="162"/>
      <c r="I738" s="162"/>
      <c r="J738" s="162"/>
      <c r="K738" s="162"/>
      <c r="L738" s="162"/>
      <c r="M738" s="162"/>
      <c r="N738" s="38"/>
      <c r="O738" s="38"/>
    </row>
    <row r="739" spans="1:15" ht="15" hidden="1" customHeight="1" x14ac:dyDescent="0.25">
      <c r="A739" s="162"/>
      <c r="B739" s="162"/>
      <c r="C739" s="162"/>
      <c r="D739" s="162"/>
      <c r="E739" s="162"/>
      <c r="F739" s="162"/>
      <c r="G739" s="162"/>
      <c r="H739" s="162"/>
      <c r="I739" s="162"/>
      <c r="J739" s="162"/>
      <c r="K739" s="162"/>
      <c r="L739" s="162"/>
      <c r="M739" s="162"/>
      <c r="N739" s="38"/>
      <c r="O739" s="38"/>
    </row>
    <row r="740" spans="1:15" ht="15" hidden="1" customHeight="1" x14ac:dyDescent="0.25">
      <c r="A740" s="162"/>
      <c r="B740" s="162"/>
      <c r="C740" s="162"/>
      <c r="D740" s="162"/>
      <c r="E740" s="162"/>
      <c r="F740" s="162"/>
      <c r="G740" s="162"/>
      <c r="H740" s="162"/>
      <c r="I740" s="162"/>
      <c r="J740" s="162"/>
      <c r="K740" s="162"/>
      <c r="L740" s="162"/>
      <c r="M740" s="162"/>
      <c r="N740" s="38"/>
      <c r="O740" s="38"/>
    </row>
    <row r="741" spans="1:15" ht="15" hidden="1" customHeight="1" x14ac:dyDescent="0.25">
      <c r="A741" s="162"/>
      <c r="B741" s="162"/>
      <c r="C741" s="162"/>
      <c r="D741" s="162"/>
      <c r="E741" s="162"/>
      <c r="F741" s="162"/>
      <c r="G741" s="162"/>
      <c r="H741" s="162"/>
      <c r="I741" s="162"/>
      <c r="J741" s="162"/>
      <c r="K741" s="162"/>
      <c r="L741" s="162"/>
      <c r="M741" s="162"/>
      <c r="N741" s="38"/>
      <c r="O741" s="38"/>
    </row>
    <row r="742" spans="1:15" ht="15" hidden="1" customHeight="1" x14ac:dyDescent="0.25">
      <c r="A742" s="162"/>
      <c r="B742" s="162"/>
      <c r="C742" s="162"/>
      <c r="D742" s="162"/>
      <c r="E742" s="162"/>
      <c r="F742" s="162"/>
      <c r="G742" s="162"/>
      <c r="H742" s="162"/>
      <c r="I742" s="162"/>
      <c r="J742" s="162"/>
      <c r="K742" s="162"/>
      <c r="L742" s="162"/>
      <c r="M742" s="162"/>
      <c r="N742" s="38"/>
      <c r="O742" s="38"/>
    </row>
    <row r="743" spans="1:15" ht="15" hidden="1" customHeight="1" x14ac:dyDescent="0.25">
      <c r="A743" s="162"/>
      <c r="B743" s="162"/>
      <c r="C743" s="162"/>
      <c r="D743" s="162"/>
      <c r="E743" s="162"/>
      <c r="F743" s="162"/>
      <c r="G743" s="162"/>
      <c r="H743" s="162"/>
      <c r="I743" s="162"/>
      <c r="J743" s="162"/>
      <c r="K743" s="162"/>
      <c r="L743" s="162"/>
      <c r="M743" s="162"/>
      <c r="N743" s="38"/>
      <c r="O743" s="38"/>
    </row>
    <row r="744" spans="1:15" ht="15" hidden="1" customHeight="1" x14ac:dyDescent="0.25">
      <c r="A744" s="162"/>
      <c r="B744" s="162"/>
      <c r="C744" s="162"/>
      <c r="D744" s="162"/>
      <c r="E744" s="162"/>
      <c r="F744" s="162"/>
      <c r="G744" s="162"/>
      <c r="H744" s="162"/>
      <c r="I744" s="162"/>
      <c r="J744" s="162"/>
      <c r="K744" s="162"/>
      <c r="L744" s="162"/>
      <c r="M744" s="162"/>
      <c r="N744" s="38"/>
      <c r="O744" s="38"/>
    </row>
    <row r="745" spans="1:15" ht="15" hidden="1" customHeight="1" x14ac:dyDescent="0.25">
      <c r="A745" s="162"/>
      <c r="B745" s="162"/>
      <c r="C745" s="162"/>
      <c r="D745" s="162"/>
      <c r="E745" s="162"/>
      <c r="F745" s="162"/>
      <c r="G745" s="162"/>
      <c r="H745" s="162"/>
      <c r="I745" s="162"/>
      <c r="J745" s="162"/>
      <c r="K745" s="162"/>
      <c r="L745" s="162"/>
      <c r="M745" s="162"/>
      <c r="N745" s="38"/>
      <c r="O745" s="38"/>
    </row>
    <row r="746" spans="1:15" ht="15" hidden="1" customHeight="1" x14ac:dyDescent="0.25">
      <c r="A746" s="162"/>
      <c r="B746" s="162"/>
      <c r="C746" s="162"/>
      <c r="D746" s="162"/>
      <c r="E746" s="162"/>
      <c r="F746" s="162"/>
      <c r="G746" s="162"/>
      <c r="H746" s="162"/>
      <c r="I746" s="162"/>
      <c r="J746" s="162"/>
      <c r="K746" s="162"/>
      <c r="L746" s="162"/>
      <c r="M746" s="162"/>
      <c r="N746" s="38"/>
      <c r="O746" s="38"/>
    </row>
    <row r="747" spans="1:15" ht="15" hidden="1" customHeight="1" x14ac:dyDescent="0.25">
      <c r="A747" s="162"/>
      <c r="B747" s="162"/>
      <c r="C747" s="162"/>
      <c r="D747" s="162"/>
      <c r="E747" s="162"/>
      <c r="F747" s="162"/>
      <c r="G747" s="162"/>
      <c r="H747" s="162"/>
      <c r="I747" s="162"/>
      <c r="J747" s="162"/>
      <c r="K747" s="162"/>
      <c r="L747" s="162"/>
      <c r="M747" s="162"/>
      <c r="N747" s="38"/>
      <c r="O747" s="38"/>
    </row>
    <row r="748" spans="1:15" ht="15" hidden="1" customHeight="1" x14ac:dyDescent="0.25">
      <c r="A748" s="162"/>
      <c r="B748" s="162"/>
      <c r="C748" s="162"/>
      <c r="D748" s="162"/>
      <c r="E748" s="162"/>
      <c r="F748" s="162"/>
      <c r="G748" s="162"/>
      <c r="H748" s="162"/>
      <c r="I748" s="162"/>
      <c r="J748" s="162"/>
      <c r="K748" s="162"/>
      <c r="L748" s="162"/>
      <c r="M748" s="162"/>
      <c r="N748" s="38"/>
      <c r="O748" s="38"/>
    </row>
    <row r="749" spans="1:15" ht="15" hidden="1" customHeight="1" x14ac:dyDescent="0.25">
      <c r="A749" s="162"/>
      <c r="B749" s="162"/>
      <c r="C749" s="162"/>
      <c r="D749" s="162"/>
      <c r="E749" s="162"/>
      <c r="F749" s="162"/>
      <c r="G749" s="162"/>
      <c r="H749" s="162"/>
      <c r="I749" s="162"/>
      <c r="J749" s="162"/>
      <c r="K749" s="162"/>
      <c r="L749" s="162"/>
      <c r="M749" s="162"/>
      <c r="N749" s="38"/>
      <c r="O749" s="38"/>
    </row>
    <row r="750" spans="1:15" ht="15" hidden="1" customHeight="1" x14ac:dyDescent="0.25">
      <c r="A750" s="162"/>
      <c r="B750" s="162"/>
      <c r="C750" s="162"/>
      <c r="D750" s="162"/>
      <c r="E750" s="162"/>
      <c r="F750" s="162"/>
      <c r="G750" s="162"/>
      <c r="H750" s="162"/>
      <c r="I750" s="162"/>
      <c r="J750" s="162"/>
      <c r="K750" s="162"/>
      <c r="L750" s="162"/>
      <c r="M750" s="162"/>
      <c r="N750" s="38"/>
      <c r="O750" s="38"/>
    </row>
    <row r="751" spans="1:15" ht="15" hidden="1" customHeight="1" x14ac:dyDescent="0.25">
      <c r="A751" s="162"/>
      <c r="B751" s="162"/>
      <c r="C751" s="162"/>
      <c r="D751" s="162"/>
      <c r="E751" s="162"/>
      <c r="F751" s="162"/>
      <c r="G751" s="162"/>
      <c r="H751" s="162"/>
      <c r="I751" s="162"/>
      <c r="J751" s="162"/>
      <c r="K751" s="162"/>
      <c r="L751" s="162"/>
      <c r="M751" s="162"/>
      <c r="N751" s="38"/>
      <c r="O751" s="38"/>
    </row>
    <row r="752" spans="1:15" ht="15" hidden="1" customHeight="1" x14ac:dyDescent="0.25">
      <c r="A752" s="162"/>
      <c r="B752" s="162"/>
      <c r="C752" s="162"/>
      <c r="D752" s="162"/>
      <c r="E752" s="162"/>
      <c r="F752" s="162"/>
      <c r="G752" s="162"/>
      <c r="H752" s="162"/>
      <c r="I752" s="162"/>
      <c r="J752" s="162"/>
      <c r="K752" s="162"/>
      <c r="L752" s="162"/>
      <c r="M752" s="162"/>
      <c r="N752" s="38"/>
      <c r="O752" s="38"/>
    </row>
    <row r="753" spans="1:15" ht="15" hidden="1" customHeight="1" x14ac:dyDescent="0.25">
      <c r="A753" s="162"/>
      <c r="B753" s="162"/>
      <c r="C753" s="162"/>
      <c r="D753" s="162"/>
      <c r="E753" s="162"/>
      <c r="F753" s="162"/>
      <c r="G753" s="162"/>
      <c r="H753" s="162"/>
      <c r="I753" s="162"/>
      <c r="J753" s="162"/>
      <c r="K753" s="162"/>
      <c r="L753" s="162"/>
      <c r="M753" s="162"/>
      <c r="N753" s="38"/>
      <c r="O753" s="38"/>
    </row>
    <row r="754" spans="1:15" ht="15" hidden="1" customHeight="1" x14ac:dyDescent="0.25">
      <c r="A754" s="162"/>
      <c r="B754" s="162"/>
      <c r="C754" s="162"/>
      <c r="D754" s="162"/>
      <c r="E754" s="162"/>
      <c r="F754" s="162"/>
      <c r="G754" s="162"/>
      <c r="H754" s="162"/>
      <c r="I754" s="162"/>
      <c r="J754" s="162"/>
      <c r="K754" s="162"/>
      <c r="L754" s="162"/>
      <c r="M754" s="162"/>
      <c r="N754" s="38"/>
      <c r="O754" s="38"/>
    </row>
    <row r="755" spans="1:15" ht="15" hidden="1" customHeight="1" x14ac:dyDescent="0.25">
      <c r="A755" s="162"/>
      <c r="B755" s="162"/>
      <c r="C755" s="162"/>
      <c r="D755" s="162"/>
      <c r="E755" s="162"/>
      <c r="F755" s="162"/>
      <c r="G755" s="162"/>
      <c r="H755" s="162"/>
      <c r="I755" s="162"/>
      <c r="J755" s="162"/>
      <c r="K755" s="162"/>
      <c r="L755" s="162"/>
      <c r="M755" s="162"/>
      <c r="N755" s="38"/>
      <c r="O755" s="38"/>
    </row>
    <row r="756" spans="1:15" ht="15" hidden="1" customHeight="1" x14ac:dyDescent="0.25">
      <c r="A756" s="162"/>
      <c r="B756" s="162"/>
      <c r="C756" s="162"/>
      <c r="D756" s="162"/>
      <c r="E756" s="162"/>
      <c r="F756" s="162"/>
      <c r="G756" s="162"/>
      <c r="H756" s="162"/>
      <c r="I756" s="162"/>
      <c r="J756" s="162"/>
      <c r="K756" s="162"/>
      <c r="L756" s="162"/>
      <c r="M756" s="162"/>
      <c r="N756" s="38"/>
      <c r="O756" s="38"/>
    </row>
    <row r="757" spans="1:15" ht="15" hidden="1" customHeight="1" x14ac:dyDescent="0.25">
      <c r="A757" s="162"/>
      <c r="B757" s="162"/>
      <c r="C757" s="162"/>
      <c r="D757" s="162"/>
      <c r="E757" s="162"/>
      <c r="F757" s="162"/>
      <c r="G757" s="162"/>
      <c r="H757" s="162"/>
      <c r="I757" s="162"/>
      <c r="J757" s="162"/>
      <c r="K757" s="162"/>
      <c r="L757" s="162"/>
      <c r="M757" s="162"/>
      <c r="N757" s="38"/>
      <c r="O757" s="38"/>
    </row>
    <row r="758" spans="1:15" ht="15" hidden="1" customHeight="1" x14ac:dyDescent="0.25">
      <c r="A758" s="162"/>
      <c r="B758" s="162"/>
      <c r="C758" s="162"/>
      <c r="D758" s="162"/>
      <c r="E758" s="162"/>
      <c r="F758" s="162"/>
      <c r="G758" s="162"/>
      <c r="H758" s="162"/>
      <c r="I758" s="162"/>
      <c r="J758" s="162"/>
      <c r="K758" s="162"/>
      <c r="L758" s="162"/>
      <c r="M758" s="162"/>
      <c r="N758" s="38"/>
      <c r="O758" s="38"/>
    </row>
    <row r="759" spans="1:15" ht="15" hidden="1" customHeight="1" x14ac:dyDescent="0.25">
      <c r="A759" s="162"/>
      <c r="B759" s="162"/>
      <c r="C759" s="162"/>
      <c r="D759" s="162"/>
      <c r="E759" s="162"/>
      <c r="F759" s="162"/>
      <c r="G759" s="162"/>
      <c r="H759" s="162"/>
      <c r="I759" s="162"/>
      <c r="J759" s="162"/>
      <c r="K759" s="162"/>
      <c r="L759" s="162"/>
      <c r="M759" s="162"/>
      <c r="N759" s="38"/>
      <c r="O759" s="38"/>
    </row>
    <row r="760" spans="1:15" ht="15" hidden="1" customHeight="1" x14ac:dyDescent="0.25">
      <c r="A760" s="162"/>
      <c r="B760" s="162"/>
      <c r="C760" s="162"/>
      <c r="D760" s="162"/>
      <c r="E760" s="162"/>
      <c r="F760" s="162"/>
      <c r="G760" s="162"/>
      <c r="H760" s="162"/>
      <c r="I760" s="162"/>
      <c r="J760" s="162"/>
      <c r="K760" s="162"/>
      <c r="L760" s="162"/>
      <c r="M760" s="162"/>
      <c r="N760" s="38"/>
      <c r="O760" s="38"/>
    </row>
    <row r="761" spans="1:15" ht="15" hidden="1" customHeight="1" x14ac:dyDescent="0.25">
      <c r="A761" s="162"/>
      <c r="B761" s="162"/>
      <c r="C761" s="162"/>
      <c r="D761" s="162"/>
      <c r="E761" s="162"/>
      <c r="F761" s="162"/>
      <c r="G761" s="162"/>
      <c r="H761" s="162"/>
      <c r="I761" s="162"/>
      <c r="J761" s="162"/>
      <c r="K761" s="162"/>
      <c r="L761" s="162"/>
      <c r="M761" s="162"/>
      <c r="N761" s="38"/>
      <c r="O761" s="38"/>
    </row>
    <row r="762" spans="1:15" ht="15" hidden="1" customHeight="1" x14ac:dyDescent="0.25">
      <c r="A762" s="162"/>
      <c r="B762" s="162"/>
      <c r="C762" s="162"/>
      <c r="D762" s="162"/>
      <c r="E762" s="162"/>
      <c r="F762" s="162"/>
      <c r="G762" s="162"/>
      <c r="H762" s="162"/>
      <c r="I762" s="162"/>
      <c r="J762" s="162"/>
      <c r="K762" s="162"/>
      <c r="L762" s="162"/>
      <c r="M762" s="162"/>
      <c r="N762" s="38"/>
      <c r="O762" s="38"/>
    </row>
    <row r="763" spans="1:15" ht="15" hidden="1" customHeight="1" x14ac:dyDescent="0.25">
      <c r="A763" s="162"/>
      <c r="B763" s="162"/>
      <c r="C763" s="162"/>
      <c r="D763" s="162"/>
      <c r="E763" s="162"/>
      <c r="F763" s="162"/>
      <c r="G763" s="162"/>
      <c r="H763" s="162"/>
      <c r="I763" s="162"/>
      <c r="J763" s="162"/>
      <c r="K763" s="162"/>
      <c r="L763" s="162"/>
      <c r="M763" s="162"/>
      <c r="N763" s="38"/>
      <c r="O763" s="38"/>
    </row>
    <row r="764" spans="1:15" ht="15" hidden="1" customHeight="1" x14ac:dyDescent="0.25">
      <c r="A764" s="162"/>
      <c r="B764" s="162"/>
      <c r="C764" s="162"/>
      <c r="D764" s="162"/>
      <c r="E764" s="162"/>
      <c r="F764" s="162"/>
      <c r="G764" s="162"/>
      <c r="H764" s="162"/>
      <c r="I764" s="162"/>
      <c r="J764" s="162"/>
      <c r="K764" s="162"/>
      <c r="L764" s="162"/>
      <c r="M764" s="162"/>
      <c r="N764" s="38"/>
      <c r="O764" s="38"/>
    </row>
    <row r="765" spans="1:15" ht="15" hidden="1" customHeight="1" x14ac:dyDescent="0.25">
      <c r="A765" s="162"/>
      <c r="B765" s="162"/>
      <c r="C765" s="162"/>
      <c r="D765" s="162"/>
      <c r="E765" s="162"/>
      <c r="F765" s="162"/>
      <c r="G765" s="162"/>
      <c r="H765" s="162"/>
      <c r="I765" s="162"/>
      <c r="J765" s="162"/>
      <c r="K765" s="162"/>
      <c r="L765" s="162"/>
      <c r="M765" s="162"/>
      <c r="N765" s="38"/>
      <c r="O765" s="38"/>
    </row>
    <row r="766" spans="1:15" ht="15" hidden="1" customHeight="1" x14ac:dyDescent="0.25">
      <c r="A766" s="162"/>
      <c r="B766" s="162"/>
      <c r="C766" s="162"/>
      <c r="D766" s="162"/>
      <c r="E766" s="162"/>
      <c r="F766" s="162"/>
      <c r="G766" s="162"/>
      <c r="H766" s="162"/>
      <c r="I766" s="162"/>
      <c r="J766" s="162"/>
      <c r="K766" s="162"/>
      <c r="L766" s="162"/>
      <c r="M766" s="162"/>
      <c r="N766" s="38"/>
      <c r="O766" s="38"/>
    </row>
    <row r="767" spans="1:15" ht="15" hidden="1" customHeight="1" x14ac:dyDescent="0.25">
      <c r="A767" s="162"/>
      <c r="B767" s="162"/>
      <c r="C767" s="162"/>
      <c r="D767" s="162"/>
      <c r="E767" s="162"/>
      <c r="F767" s="162"/>
      <c r="G767" s="162"/>
      <c r="H767" s="162"/>
      <c r="I767" s="162"/>
      <c r="J767" s="162"/>
      <c r="K767" s="162"/>
      <c r="L767" s="162"/>
      <c r="M767" s="162"/>
      <c r="N767" s="38"/>
      <c r="O767" s="38"/>
    </row>
    <row r="768" spans="1:15" ht="15" hidden="1" customHeight="1" x14ac:dyDescent="0.25">
      <c r="A768" s="162"/>
      <c r="B768" s="162"/>
      <c r="C768" s="162"/>
      <c r="D768" s="162"/>
      <c r="E768" s="162"/>
      <c r="F768" s="162"/>
      <c r="G768" s="162"/>
      <c r="H768" s="162"/>
      <c r="I768" s="162"/>
      <c r="J768" s="162"/>
      <c r="K768" s="162"/>
      <c r="L768" s="162"/>
      <c r="M768" s="162"/>
      <c r="N768" s="38"/>
      <c r="O768" s="38"/>
    </row>
    <row r="769" spans="1:15" ht="15" hidden="1" customHeight="1" x14ac:dyDescent="0.25">
      <c r="A769" s="162"/>
      <c r="B769" s="162"/>
      <c r="C769" s="162"/>
      <c r="D769" s="162"/>
      <c r="E769" s="162"/>
      <c r="F769" s="162"/>
      <c r="G769" s="162"/>
      <c r="H769" s="162"/>
      <c r="I769" s="162"/>
      <c r="J769" s="162"/>
      <c r="K769" s="162"/>
      <c r="L769" s="162"/>
      <c r="M769" s="162"/>
      <c r="N769" s="38"/>
      <c r="O769" s="38"/>
    </row>
    <row r="770" spans="1:15" ht="15" hidden="1" customHeight="1" x14ac:dyDescent="0.25">
      <c r="A770" s="162"/>
      <c r="B770" s="162"/>
      <c r="C770" s="162"/>
      <c r="D770" s="162"/>
      <c r="E770" s="162"/>
      <c r="F770" s="162"/>
      <c r="G770" s="162"/>
      <c r="H770" s="162"/>
      <c r="I770" s="162"/>
      <c r="J770" s="162"/>
      <c r="K770" s="162"/>
      <c r="L770" s="162"/>
      <c r="M770" s="162"/>
      <c r="N770" s="38"/>
      <c r="O770" s="38"/>
    </row>
    <row r="771" spans="1:15" ht="15" hidden="1" customHeight="1" x14ac:dyDescent="0.25">
      <c r="A771" s="162"/>
      <c r="B771" s="162"/>
      <c r="C771" s="162"/>
      <c r="D771" s="162"/>
      <c r="E771" s="162"/>
      <c r="F771" s="162"/>
      <c r="G771" s="162"/>
      <c r="H771" s="162"/>
      <c r="I771" s="162"/>
      <c r="J771" s="162"/>
      <c r="K771" s="162"/>
      <c r="L771" s="162"/>
      <c r="M771" s="162"/>
      <c r="N771" s="38"/>
      <c r="O771" s="38"/>
    </row>
    <row r="772" spans="1:15" ht="15" hidden="1" customHeight="1" x14ac:dyDescent="0.25">
      <c r="A772" s="162"/>
      <c r="B772" s="162"/>
      <c r="C772" s="162"/>
      <c r="D772" s="162"/>
      <c r="E772" s="162"/>
      <c r="F772" s="162"/>
      <c r="G772" s="162"/>
      <c r="H772" s="162"/>
      <c r="I772" s="162"/>
      <c r="J772" s="162"/>
      <c r="K772" s="162"/>
      <c r="L772" s="162"/>
      <c r="M772" s="162"/>
      <c r="N772" s="38"/>
      <c r="O772" s="38"/>
    </row>
    <row r="773" spans="1:15" ht="15" hidden="1" customHeight="1" x14ac:dyDescent="0.25">
      <c r="A773" s="162"/>
      <c r="B773" s="162"/>
      <c r="C773" s="162"/>
      <c r="D773" s="162"/>
      <c r="E773" s="162"/>
      <c r="F773" s="162"/>
      <c r="G773" s="162"/>
      <c r="H773" s="162"/>
      <c r="I773" s="162"/>
      <c r="J773" s="162"/>
      <c r="K773" s="162"/>
      <c r="L773" s="162"/>
      <c r="M773" s="162"/>
      <c r="N773" s="38"/>
      <c r="O773" s="38"/>
    </row>
    <row r="774" spans="1:15" ht="15" hidden="1" customHeight="1" x14ac:dyDescent="0.25">
      <c r="A774" s="162"/>
      <c r="B774" s="162"/>
      <c r="C774" s="162"/>
      <c r="D774" s="162"/>
      <c r="E774" s="162"/>
      <c r="F774" s="162"/>
      <c r="G774" s="162"/>
      <c r="H774" s="162"/>
      <c r="I774" s="162"/>
      <c r="J774" s="162"/>
      <c r="K774" s="162"/>
      <c r="L774" s="162"/>
      <c r="M774" s="162"/>
      <c r="N774" s="38"/>
      <c r="O774" s="38"/>
    </row>
    <row r="775" spans="1:15" ht="15" hidden="1" customHeight="1" x14ac:dyDescent="0.25">
      <c r="A775" s="162"/>
      <c r="B775" s="162"/>
      <c r="C775" s="162"/>
      <c r="D775" s="162"/>
      <c r="E775" s="162"/>
      <c r="F775" s="162"/>
      <c r="G775" s="162"/>
      <c r="H775" s="162"/>
      <c r="I775" s="162"/>
      <c r="J775" s="162"/>
      <c r="K775" s="162"/>
      <c r="L775" s="162"/>
      <c r="M775" s="162"/>
      <c r="N775" s="38"/>
      <c r="O775" s="38"/>
    </row>
    <row r="776" spans="1:15" ht="15" hidden="1" customHeight="1" x14ac:dyDescent="0.25">
      <c r="A776" s="162"/>
      <c r="B776" s="162"/>
      <c r="C776" s="162"/>
      <c r="D776" s="162"/>
      <c r="E776" s="162"/>
      <c r="F776" s="162"/>
      <c r="G776" s="162"/>
      <c r="H776" s="162"/>
      <c r="I776" s="162"/>
      <c r="J776" s="162"/>
      <c r="K776" s="162"/>
      <c r="L776" s="162"/>
      <c r="M776" s="162"/>
      <c r="N776" s="38"/>
      <c r="O776" s="38"/>
    </row>
    <row r="777" spans="1:15" ht="15" hidden="1" customHeight="1" x14ac:dyDescent="0.25">
      <c r="A777" s="162"/>
      <c r="B777" s="162"/>
      <c r="C777" s="162"/>
      <c r="D777" s="162"/>
      <c r="E777" s="162"/>
      <c r="F777" s="162"/>
      <c r="G777" s="162"/>
      <c r="H777" s="162"/>
      <c r="I777" s="162"/>
      <c r="J777" s="162"/>
      <c r="K777" s="162"/>
      <c r="L777" s="162"/>
      <c r="M777" s="162"/>
      <c r="N777" s="38"/>
      <c r="O777" s="38"/>
    </row>
    <row r="778" spans="1:15" ht="15" hidden="1" customHeight="1" x14ac:dyDescent="0.25">
      <c r="A778" s="162"/>
      <c r="B778" s="162"/>
      <c r="C778" s="162"/>
      <c r="D778" s="162"/>
      <c r="E778" s="162"/>
      <c r="F778" s="162"/>
      <c r="G778" s="162"/>
      <c r="H778" s="162"/>
      <c r="I778" s="162"/>
      <c r="J778" s="162"/>
      <c r="K778" s="162"/>
      <c r="L778" s="162"/>
      <c r="M778" s="162"/>
      <c r="N778" s="38"/>
      <c r="O778" s="38"/>
    </row>
    <row r="779" spans="1:15" ht="15" hidden="1" customHeight="1" x14ac:dyDescent="0.25">
      <c r="A779" s="162"/>
      <c r="B779" s="162"/>
      <c r="C779" s="162"/>
      <c r="D779" s="162"/>
      <c r="E779" s="162"/>
      <c r="F779" s="162"/>
      <c r="G779" s="162"/>
      <c r="H779" s="162"/>
      <c r="I779" s="162"/>
      <c r="J779" s="162"/>
      <c r="K779" s="162"/>
      <c r="L779" s="162"/>
      <c r="M779" s="162"/>
      <c r="N779" s="38"/>
      <c r="O779" s="38"/>
    </row>
    <row r="780" spans="1:15" ht="15" hidden="1" customHeight="1" x14ac:dyDescent="0.25">
      <c r="A780" s="162"/>
      <c r="B780" s="162"/>
      <c r="C780" s="162"/>
      <c r="D780" s="162"/>
      <c r="E780" s="162"/>
      <c r="F780" s="162"/>
      <c r="G780" s="162"/>
      <c r="H780" s="162"/>
      <c r="I780" s="162"/>
      <c r="J780" s="162"/>
      <c r="K780" s="162"/>
      <c r="L780" s="162"/>
      <c r="M780" s="162"/>
      <c r="N780" s="38"/>
      <c r="O780" s="38"/>
    </row>
    <row r="781" spans="1:15" ht="15" hidden="1" customHeight="1" x14ac:dyDescent="0.25">
      <c r="A781" s="162"/>
      <c r="B781" s="162"/>
      <c r="C781" s="162"/>
      <c r="D781" s="162"/>
      <c r="E781" s="162"/>
      <c r="F781" s="162"/>
      <c r="G781" s="162"/>
      <c r="H781" s="162"/>
      <c r="I781" s="162"/>
      <c r="J781" s="162"/>
      <c r="K781" s="162"/>
      <c r="L781" s="162"/>
      <c r="M781" s="162"/>
      <c r="N781" s="38"/>
      <c r="O781" s="38"/>
    </row>
    <row r="782" spans="1:15" ht="15" hidden="1" customHeight="1" x14ac:dyDescent="0.25">
      <c r="A782" s="162"/>
      <c r="B782" s="162"/>
      <c r="C782" s="162"/>
      <c r="D782" s="162"/>
      <c r="E782" s="162"/>
      <c r="F782" s="162"/>
      <c r="G782" s="162"/>
      <c r="H782" s="162"/>
      <c r="I782" s="162"/>
      <c r="J782" s="162"/>
      <c r="K782" s="162"/>
      <c r="L782" s="162"/>
      <c r="M782" s="162"/>
      <c r="N782" s="38"/>
      <c r="O782" s="38"/>
    </row>
    <row r="783" spans="1:15" ht="15" hidden="1" customHeight="1" x14ac:dyDescent="0.25">
      <c r="A783" s="162"/>
      <c r="B783" s="162"/>
      <c r="C783" s="162"/>
      <c r="D783" s="162"/>
      <c r="E783" s="162"/>
      <c r="F783" s="162"/>
      <c r="G783" s="162"/>
      <c r="H783" s="162"/>
      <c r="I783" s="162"/>
      <c r="J783" s="162"/>
      <c r="K783" s="162"/>
      <c r="L783" s="162"/>
      <c r="M783" s="162"/>
      <c r="N783" s="38"/>
      <c r="O783" s="38"/>
    </row>
    <row r="784" spans="1:15" ht="15" hidden="1" customHeight="1" x14ac:dyDescent="0.25">
      <c r="A784" s="162"/>
      <c r="B784" s="162"/>
      <c r="C784" s="162"/>
      <c r="D784" s="162"/>
      <c r="E784" s="162"/>
      <c r="F784" s="162"/>
      <c r="G784" s="162"/>
      <c r="H784" s="162"/>
      <c r="I784" s="162"/>
      <c r="J784" s="162"/>
      <c r="K784" s="162"/>
      <c r="L784" s="162"/>
      <c r="M784" s="162"/>
      <c r="N784" s="38"/>
      <c r="O784" s="38"/>
    </row>
    <row r="785" spans="1:15" ht="15" hidden="1" customHeight="1" x14ac:dyDescent="0.25">
      <c r="A785" s="162"/>
      <c r="B785" s="162"/>
      <c r="C785" s="162"/>
      <c r="D785" s="162"/>
      <c r="E785" s="162"/>
      <c r="F785" s="162"/>
      <c r="G785" s="162"/>
      <c r="H785" s="162"/>
      <c r="I785" s="162"/>
      <c r="J785" s="162"/>
      <c r="K785" s="162"/>
      <c r="L785" s="162"/>
      <c r="M785" s="162"/>
      <c r="N785" s="38"/>
      <c r="O785" s="38"/>
    </row>
    <row r="786" spans="1:15" ht="15" hidden="1" customHeight="1" x14ac:dyDescent="0.25">
      <c r="A786" s="162"/>
      <c r="B786" s="162"/>
      <c r="C786" s="162"/>
      <c r="D786" s="162"/>
      <c r="E786" s="162"/>
      <c r="F786" s="162"/>
      <c r="G786" s="162"/>
      <c r="H786" s="162"/>
      <c r="I786" s="162"/>
      <c r="J786" s="162"/>
      <c r="K786" s="162"/>
      <c r="L786" s="162"/>
      <c r="M786" s="162"/>
      <c r="N786" s="38"/>
      <c r="O786" s="38"/>
    </row>
    <row r="787" spans="1:15" ht="15" hidden="1" customHeight="1" x14ac:dyDescent="0.25">
      <c r="A787" s="162"/>
      <c r="B787" s="162"/>
      <c r="C787" s="162"/>
      <c r="D787" s="162"/>
      <c r="E787" s="162"/>
      <c r="F787" s="162"/>
      <c r="G787" s="162"/>
      <c r="H787" s="162"/>
      <c r="I787" s="162"/>
      <c r="J787" s="162"/>
      <c r="K787" s="162"/>
      <c r="L787" s="162"/>
      <c r="M787" s="162"/>
      <c r="N787" s="38"/>
      <c r="O787" s="38"/>
    </row>
    <row r="788" spans="1:15" ht="15" hidden="1" customHeight="1" x14ac:dyDescent="0.25">
      <c r="A788" s="162"/>
      <c r="B788" s="162"/>
      <c r="C788" s="162"/>
      <c r="D788" s="162"/>
      <c r="E788" s="162"/>
      <c r="F788" s="162"/>
      <c r="G788" s="162"/>
      <c r="H788" s="162"/>
      <c r="I788" s="162"/>
      <c r="J788" s="162"/>
      <c r="K788" s="162"/>
      <c r="L788" s="162"/>
      <c r="M788" s="162"/>
      <c r="N788" s="38"/>
      <c r="O788" s="38"/>
    </row>
    <row r="789" spans="1:15" ht="15" hidden="1" customHeight="1" x14ac:dyDescent="0.25">
      <c r="A789" s="162"/>
      <c r="B789" s="162"/>
      <c r="C789" s="162"/>
      <c r="D789" s="162"/>
      <c r="E789" s="162"/>
      <c r="F789" s="162"/>
      <c r="G789" s="162"/>
      <c r="H789" s="162"/>
      <c r="I789" s="162"/>
      <c r="J789" s="162"/>
      <c r="K789" s="162"/>
      <c r="L789" s="162"/>
      <c r="M789" s="162"/>
      <c r="N789" s="38"/>
      <c r="O789" s="38"/>
    </row>
    <row r="790" spans="1:15" ht="15" hidden="1" customHeight="1" x14ac:dyDescent="0.25">
      <c r="A790" s="162"/>
      <c r="B790" s="162"/>
      <c r="C790" s="162"/>
      <c r="D790" s="162"/>
      <c r="E790" s="162"/>
      <c r="F790" s="162"/>
      <c r="G790" s="162"/>
      <c r="H790" s="162"/>
      <c r="I790" s="162"/>
      <c r="J790" s="162"/>
      <c r="K790" s="162"/>
      <c r="L790" s="162"/>
      <c r="M790" s="162"/>
      <c r="N790" s="38"/>
      <c r="O790" s="38"/>
    </row>
    <row r="791" spans="1:15" ht="15" hidden="1" customHeight="1" x14ac:dyDescent="0.25">
      <c r="A791" s="162"/>
      <c r="B791" s="162"/>
      <c r="C791" s="162"/>
      <c r="D791" s="162"/>
      <c r="E791" s="162"/>
      <c r="F791" s="162"/>
      <c r="G791" s="162"/>
      <c r="H791" s="162"/>
      <c r="I791" s="162"/>
      <c r="J791" s="162"/>
      <c r="K791" s="162"/>
      <c r="L791" s="162"/>
      <c r="M791" s="162"/>
      <c r="N791" s="38"/>
      <c r="O791" s="38"/>
    </row>
    <row r="792" spans="1:15" ht="15" hidden="1" customHeight="1" x14ac:dyDescent="0.25">
      <c r="A792" s="162"/>
      <c r="B792" s="162"/>
      <c r="C792" s="162"/>
      <c r="D792" s="162"/>
      <c r="E792" s="162"/>
      <c r="F792" s="162"/>
      <c r="G792" s="162"/>
      <c r="H792" s="162"/>
      <c r="I792" s="162"/>
      <c r="J792" s="162"/>
      <c r="K792" s="162"/>
      <c r="L792" s="162"/>
      <c r="M792" s="162"/>
      <c r="N792" s="38"/>
      <c r="O792" s="38"/>
    </row>
    <row r="793" spans="1:15" ht="15" hidden="1" customHeight="1" x14ac:dyDescent="0.25">
      <c r="A793" s="162"/>
      <c r="B793" s="162"/>
      <c r="C793" s="162"/>
      <c r="D793" s="162"/>
      <c r="E793" s="162"/>
      <c r="F793" s="162"/>
      <c r="G793" s="162"/>
      <c r="H793" s="162"/>
      <c r="I793" s="162"/>
      <c r="J793" s="162"/>
      <c r="K793" s="162"/>
      <c r="L793" s="162"/>
      <c r="M793" s="162"/>
      <c r="N793" s="38"/>
      <c r="O793" s="38"/>
    </row>
    <row r="794" spans="1:15" ht="15" hidden="1" customHeight="1" x14ac:dyDescent="0.25">
      <c r="A794" s="162"/>
      <c r="B794" s="162"/>
      <c r="C794" s="162"/>
      <c r="D794" s="162"/>
      <c r="E794" s="162"/>
      <c r="F794" s="162"/>
      <c r="G794" s="162"/>
      <c r="H794" s="162"/>
      <c r="I794" s="162"/>
      <c r="J794" s="162"/>
      <c r="K794" s="162"/>
      <c r="L794" s="162"/>
      <c r="M794" s="162"/>
      <c r="N794" s="38"/>
      <c r="O794" s="38"/>
    </row>
    <row r="795" spans="1:15" ht="15" hidden="1" customHeight="1" x14ac:dyDescent="0.25">
      <c r="A795" s="162"/>
      <c r="B795" s="162"/>
      <c r="C795" s="162"/>
      <c r="D795" s="162"/>
      <c r="E795" s="162"/>
      <c r="F795" s="162"/>
      <c r="G795" s="162"/>
      <c r="H795" s="162"/>
      <c r="I795" s="162"/>
      <c r="J795" s="162"/>
      <c r="K795" s="162"/>
      <c r="L795" s="162"/>
      <c r="M795" s="162"/>
      <c r="N795" s="38"/>
      <c r="O795" s="38"/>
    </row>
    <row r="796" spans="1:15" ht="15" hidden="1" customHeight="1" x14ac:dyDescent="0.25">
      <c r="A796" s="162"/>
      <c r="B796" s="162"/>
      <c r="C796" s="162"/>
      <c r="D796" s="162"/>
      <c r="E796" s="162"/>
      <c r="F796" s="162"/>
      <c r="G796" s="162"/>
      <c r="H796" s="162"/>
      <c r="I796" s="162"/>
      <c r="J796" s="162"/>
      <c r="K796" s="162"/>
      <c r="L796" s="162"/>
      <c r="M796" s="162"/>
      <c r="N796" s="38"/>
      <c r="O796" s="38"/>
    </row>
    <row r="797" spans="1:15" ht="15" hidden="1" customHeight="1" x14ac:dyDescent="0.25">
      <c r="A797" s="162"/>
      <c r="B797" s="162"/>
      <c r="C797" s="162"/>
      <c r="D797" s="162"/>
      <c r="E797" s="162"/>
      <c r="F797" s="162"/>
      <c r="G797" s="162"/>
      <c r="H797" s="162"/>
      <c r="I797" s="162"/>
      <c r="J797" s="162"/>
      <c r="K797" s="162"/>
      <c r="L797" s="162"/>
      <c r="M797" s="162"/>
      <c r="N797" s="38"/>
      <c r="O797" s="38"/>
    </row>
    <row r="798" spans="1:15" ht="15" hidden="1" customHeight="1" x14ac:dyDescent="0.25">
      <c r="A798" s="162"/>
      <c r="B798" s="162"/>
      <c r="C798" s="162"/>
      <c r="D798" s="162"/>
      <c r="E798" s="162"/>
      <c r="F798" s="162"/>
      <c r="G798" s="162"/>
      <c r="H798" s="162"/>
      <c r="I798" s="162"/>
      <c r="J798" s="162"/>
      <c r="K798" s="162"/>
      <c r="L798" s="162"/>
      <c r="M798" s="162"/>
      <c r="N798" s="38"/>
      <c r="O798" s="38"/>
    </row>
    <row r="799" spans="1:15" ht="15" hidden="1" customHeight="1" x14ac:dyDescent="0.25">
      <c r="A799" s="162"/>
      <c r="B799" s="162"/>
      <c r="C799" s="162"/>
      <c r="D799" s="162"/>
      <c r="E799" s="162"/>
      <c r="F799" s="162"/>
      <c r="G799" s="162"/>
      <c r="H799" s="162"/>
      <c r="I799" s="162"/>
      <c r="J799" s="162"/>
      <c r="K799" s="162"/>
      <c r="L799" s="162"/>
      <c r="M799" s="162"/>
      <c r="N799" s="38"/>
      <c r="O799" s="38"/>
    </row>
    <row r="800" spans="1:15" ht="15" hidden="1" customHeight="1" x14ac:dyDescent="0.25">
      <c r="A800" s="162"/>
      <c r="B800" s="162"/>
      <c r="C800" s="162"/>
      <c r="D800" s="162"/>
      <c r="E800" s="162"/>
      <c r="F800" s="162"/>
      <c r="G800" s="162"/>
      <c r="H800" s="162"/>
      <c r="I800" s="162"/>
      <c r="J800" s="162"/>
      <c r="K800" s="162"/>
      <c r="L800" s="162"/>
      <c r="M800" s="162"/>
      <c r="N800" s="38"/>
      <c r="O800" s="38"/>
    </row>
    <row r="801" spans="1:15" ht="15" hidden="1" customHeight="1" x14ac:dyDescent="0.25">
      <c r="A801" s="162"/>
      <c r="B801" s="162"/>
      <c r="C801" s="162"/>
      <c r="D801" s="162"/>
      <c r="E801" s="162"/>
      <c r="F801" s="162"/>
      <c r="G801" s="162"/>
      <c r="H801" s="162"/>
      <c r="I801" s="162"/>
      <c r="J801" s="162"/>
      <c r="K801" s="162"/>
      <c r="L801" s="162"/>
      <c r="M801" s="162"/>
      <c r="N801" s="38"/>
      <c r="O801" s="38"/>
    </row>
    <row r="802" spans="1:15" ht="15" hidden="1" customHeight="1" x14ac:dyDescent="0.25">
      <c r="A802" s="162"/>
      <c r="B802" s="162"/>
      <c r="C802" s="162"/>
      <c r="D802" s="162"/>
      <c r="E802" s="162"/>
      <c r="F802" s="162"/>
      <c r="G802" s="162"/>
      <c r="H802" s="162"/>
      <c r="I802" s="162"/>
      <c r="J802" s="162"/>
      <c r="K802" s="162"/>
      <c r="L802" s="162"/>
      <c r="M802" s="162"/>
      <c r="N802" s="38"/>
      <c r="O802" s="38"/>
    </row>
    <row r="803" spans="1:15" ht="15" hidden="1" customHeight="1" x14ac:dyDescent="0.25">
      <c r="A803" s="162"/>
      <c r="B803" s="162"/>
      <c r="C803" s="162"/>
      <c r="D803" s="162"/>
      <c r="E803" s="162"/>
      <c r="F803" s="162"/>
      <c r="G803" s="162"/>
      <c r="H803" s="162"/>
      <c r="I803" s="162"/>
      <c r="J803" s="162"/>
      <c r="K803" s="162"/>
      <c r="L803" s="162"/>
      <c r="M803" s="162"/>
      <c r="N803" s="38"/>
      <c r="O803" s="38"/>
    </row>
    <row r="804" spans="1:15" ht="15" hidden="1" customHeight="1" x14ac:dyDescent="0.25">
      <c r="A804" s="162"/>
      <c r="B804" s="162"/>
      <c r="C804" s="162"/>
      <c r="D804" s="162"/>
      <c r="E804" s="162"/>
      <c r="F804" s="162"/>
      <c r="G804" s="162"/>
      <c r="H804" s="162"/>
      <c r="I804" s="162"/>
      <c r="J804" s="162"/>
      <c r="K804" s="162"/>
      <c r="L804" s="162"/>
      <c r="M804" s="162"/>
      <c r="N804" s="38"/>
      <c r="O804" s="38"/>
    </row>
    <row r="805" spans="1:15" ht="15" hidden="1" customHeight="1" x14ac:dyDescent="0.25">
      <c r="A805" s="162"/>
      <c r="B805" s="162"/>
      <c r="C805" s="162"/>
      <c r="D805" s="162"/>
      <c r="E805" s="162"/>
      <c r="F805" s="162"/>
      <c r="G805" s="162"/>
      <c r="H805" s="162"/>
      <c r="I805" s="162"/>
      <c r="J805" s="162"/>
      <c r="K805" s="162"/>
      <c r="L805" s="162"/>
      <c r="M805" s="162"/>
      <c r="N805" s="38"/>
      <c r="O805" s="38"/>
    </row>
    <row r="806" spans="1:15" ht="15" hidden="1" customHeight="1" x14ac:dyDescent="0.25">
      <c r="A806" s="162"/>
      <c r="B806" s="162"/>
      <c r="C806" s="162"/>
      <c r="D806" s="162"/>
      <c r="E806" s="162"/>
      <c r="F806" s="162"/>
      <c r="G806" s="162"/>
      <c r="H806" s="162"/>
      <c r="I806" s="162"/>
      <c r="J806" s="162"/>
      <c r="K806" s="162"/>
      <c r="L806" s="162"/>
      <c r="M806" s="162"/>
      <c r="N806" s="38"/>
      <c r="O806" s="38"/>
    </row>
    <row r="807" spans="1:15" ht="15" hidden="1" customHeight="1" x14ac:dyDescent="0.25">
      <c r="A807" s="162"/>
      <c r="B807" s="162"/>
      <c r="C807" s="162"/>
      <c r="D807" s="162"/>
      <c r="E807" s="162"/>
      <c r="F807" s="162"/>
      <c r="G807" s="162"/>
      <c r="H807" s="162"/>
      <c r="I807" s="162"/>
      <c r="J807" s="162"/>
      <c r="K807" s="162"/>
      <c r="L807" s="162"/>
      <c r="M807" s="162"/>
      <c r="N807" s="38"/>
      <c r="O807" s="38"/>
    </row>
    <row r="808" spans="1:15" ht="15" hidden="1" customHeight="1" x14ac:dyDescent="0.25">
      <c r="A808" s="162"/>
      <c r="B808" s="162"/>
      <c r="C808" s="162"/>
      <c r="D808" s="162"/>
      <c r="E808" s="162"/>
      <c r="F808" s="162"/>
      <c r="G808" s="162"/>
      <c r="H808" s="162"/>
      <c r="I808" s="162"/>
      <c r="J808" s="162"/>
      <c r="K808" s="162"/>
      <c r="L808" s="162"/>
      <c r="M808" s="162"/>
      <c r="N808" s="38"/>
      <c r="O808" s="38"/>
    </row>
    <row r="809" spans="1:15" ht="15" hidden="1" customHeight="1" x14ac:dyDescent="0.25">
      <c r="A809" s="162"/>
      <c r="B809" s="162"/>
      <c r="C809" s="162"/>
      <c r="D809" s="162"/>
      <c r="E809" s="162"/>
      <c r="F809" s="162"/>
      <c r="G809" s="162"/>
      <c r="H809" s="162"/>
      <c r="I809" s="162"/>
      <c r="J809" s="162"/>
      <c r="K809" s="162"/>
      <c r="L809" s="162"/>
      <c r="M809" s="162"/>
      <c r="N809" s="38"/>
      <c r="O809" s="38"/>
    </row>
    <row r="810" spans="1:15" ht="15" hidden="1" customHeight="1" x14ac:dyDescent="0.25">
      <c r="A810" s="162"/>
      <c r="B810" s="162"/>
      <c r="C810" s="162"/>
      <c r="D810" s="162"/>
      <c r="E810" s="162"/>
      <c r="F810" s="162"/>
      <c r="G810" s="162"/>
      <c r="H810" s="162"/>
      <c r="I810" s="162"/>
      <c r="J810" s="162"/>
      <c r="K810" s="162"/>
      <c r="L810" s="162"/>
      <c r="M810" s="162"/>
      <c r="N810" s="38"/>
      <c r="O810" s="38"/>
    </row>
    <row r="811" spans="1:15" ht="15" hidden="1" customHeight="1" x14ac:dyDescent="0.25">
      <c r="A811" s="162"/>
      <c r="B811" s="162"/>
      <c r="C811" s="162"/>
      <c r="D811" s="162"/>
      <c r="E811" s="162"/>
      <c r="F811" s="162"/>
      <c r="G811" s="162"/>
      <c r="H811" s="162"/>
      <c r="I811" s="162"/>
      <c r="J811" s="162"/>
      <c r="K811" s="162"/>
      <c r="L811" s="162"/>
      <c r="M811" s="162"/>
      <c r="N811" s="38"/>
      <c r="O811" s="38"/>
    </row>
    <row r="812" spans="1:15" ht="15" hidden="1" customHeight="1" x14ac:dyDescent="0.25">
      <c r="A812" s="162"/>
      <c r="B812" s="162"/>
      <c r="C812" s="162"/>
      <c r="D812" s="162"/>
      <c r="E812" s="162"/>
      <c r="F812" s="162"/>
      <c r="G812" s="162"/>
      <c r="H812" s="162"/>
      <c r="I812" s="162"/>
      <c r="J812" s="162"/>
      <c r="K812" s="162"/>
      <c r="L812" s="162"/>
      <c r="M812" s="162"/>
      <c r="N812" s="38"/>
      <c r="O812" s="38"/>
    </row>
    <row r="813" spans="1:15" ht="15" hidden="1" customHeight="1" x14ac:dyDescent="0.25">
      <c r="A813" s="162"/>
      <c r="B813" s="162"/>
      <c r="C813" s="162"/>
      <c r="D813" s="162"/>
      <c r="E813" s="162"/>
      <c r="F813" s="162"/>
      <c r="G813" s="162"/>
      <c r="H813" s="162"/>
      <c r="I813" s="162"/>
      <c r="J813" s="162"/>
      <c r="K813" s="162"/>
      <c r="L813" s="162"/>
      <c r="M813" s="162"/>
      <c r="N813" s="38"/>
      <c r="O813" s="38"/>
    </row>
    <row r="814" spans="1:15" ht="15" hidden="1" customHeight="1" x14ac:dyDescent="0.25">
      <c r="A814" s="162"/>
      <c r="B814" s="162"/>
      <c r="C814" s="162"/>
      <c r="D814" s="162"/>
      <c r="E814" s="162"/>
      <c r="F814" s="162"/>
      <c r="G814" s="162"/>
      <c r="H814" s="162"/>
      <c r="I814" s="162"/>
      <c r="J814" s="162"/>
      <c r="K814" s="162"/>
      <c r="L814" s="162"/>
      <c r="M814" s="162"/>
      <c r="N814" s="38"/>
      <c r="O814" s="38"/>
    </row>
    <row r="815" spans="1:15" ht="15" hidden="1" customHeight="1" x14ac:dyDescent="0.25">
      <c r="A815" s="162"/>
      <c r="B815" s="162"/>
      <c r="C815" s="162"/>
      <c r="D815" s="162"/>
      <c r="E815" s="162"/>
      <c r="F815" s="162"/>
      <c r="G815" s="162"/>
      <c r="H815" s="162"/>
      <c r="I815" s="162"/>
      <c r="J815" s="162"/>
      <c r="K815" s="162"/>
      <c r="L815" s="162"/>
      <c r="M815" s="162"/>
      <c r="N815" s="38"/>
      <c r="O815" s="38"/>
    </row>
    <row r="816" spans="1:15" ht="15" hidden="1" customHeight="1" x14ac:dyDescent="0.25">
      <c r="A816" s="162"/>
      <c r="B816" s="162"/>
      <c r="C816" s="162"/>
      <c r="D816" s="162"/>
      <c r="E816" s="162"/>
      <c r="F816" s="162"/>
      <c r="G816" s="162"/>
      <c r="H816" s="162"/>
      <c r="I816" s="162"/>
      <c r="J816" s="162"/>
      <c r="K816" s="162"/>
      <c r="L816" s="162"/>
      <c r="M816" s="162"/>
      <c r="N816" s="38"/>
      <c r="O816" s="38"/>
    </row>
    <row r="817" spans="1:15" ht="15" hidden="1" customHeight="1" x14ac:dyDescent="0.25">
      <c r="A817" s="162"/>
      <c r="B817" s="162"/>
      <c r="C817" s="162"/>
      <c r="D817" s="162"/>
      <c r="E817" s="162"/>
      <c r="F817" s="162"/>
      <c r="G817" s="162"/>
      <c r="H817" s="162"/>
      <c r="I817" s="162"/>
      <c r="J817" s="162"/>
      <c r="K817" s="162"/>
      <c r="L817" s="162"/>
      <c r="M817" s="162"/>
      <c r="N817" s="38"/>
      <c r="O817" s="38"/>
    </row>
    <row r="818" spans="1:15" ht="15" hidden="1" customHeight="1" x14ac:dyDescent="0.25">
      <c r="A818" s="162"/>
      <c r="B818" s="162"/>
      <c r="C818" s="162"/>
      <c r="D818" s="162"/>
      <c r="E818" s="162"/>
      <c r="F818" s="162"/>
      <c r="G818" s="162"/>
      <c r="H818" s="162"/>
      <c r="I818" s="162"/>
      <c r="J818" s="162"/>
      <c r="K818" s="162"/>
      <c r="L818" s="162"/>
      <c r="M818" s="162"/>
      <c r="N818" s="38"/>
      <c r="O818" s="38"/>
    </row>
    <row r="819" spans="1:15" ht="15" hidden="1" customHeight="1" x14ac:dyDescent="0.25">
      <c r="A819" s="162"/>
      <c r="B819" s="162"/>
      <c r="C819" s="162"/>
      <c r="D819" s="162"/>
      <c r="E819" s="162"/>
      <c r="F819" s="162"/>
      <c r="G819" s="162"/>
      <c r="H819" s="162"/>
      <c r="I819" s="162"/>
      <c r="J819" s="162"/>
      <c r="K819" s="162"/>
      <c r="L819" s="162"/>
      <c r="M819" s="162"/>
      <c r="N819" s="38"/>
      <c r="O819" s="38"/>
    </row>
    <row r="820" spans="1:15" ht="15" hidden="1" customHeight="1" x14ac:dyDescent="0.25">
      <c r="A820" s="162"/>
      <c r="B820" s="162"/>
      <c r="C820" s="162"/>
      <c r="D820" s="162"/>
      <c r="E820" s="162"/>
      <c r="F820" s="162"/>
      <c r="G820" s="162"/>
      <c r="H820" s="162"/>
      <c r="I820" s="162"/>
      <c r="J820" s="162"/>
      <c r="K820" s="162"/>
      <c r="L820" s="162"/>
      <c r="M820" s="162"/>
      <c r="N820" s="38"/>
      <c r="O820" s="38"/>
    </row>
    <row r="821" spans="1:15" ht="15" hidden="1" customHeight="1" x14ac:dyDescent="0.25">
      <c r="A821" s="162"/>
      <c r="B821" s="162"/>
      <c r="C821" s="162"/>
      <c r="D821" s="162"/>
      <c r="E821" s="162"/>
      <c r="F821" s="162"/>
      <c r="G821" s="162"/>
      <c r="H821" s="162"/>
      <c r="I821" s="162"/>
      <c r="J821" s="162"/>
      <c r="K821" s="162"/>
      <c r="L821" s="162"/>
      <c r="M821" s="162"/>
      <c r="N821" s="38"/>
      <c r="O821" s="38"/>
    </row>
    <row r="822" spans="1:15" ht="15" hidden="1" customHeight="1" x14ac:dyDescent="0.25">
      <c r="A822" s="162"/>
      <c r="B822" s="162"/>
      <c r="C822" s="162"/>
      <c r="D822" s="162"/>
      <c r="E822" s="162"/>
      <c r="F822" s="162"/>
      <c r="G822" s="162"/>
      <c r="H822" s="162"/>
      <c r="I822" s="162"/>
      <c r="J822" s="162"/>
      <c r="K822" s="162"/>
      <c r="L822" s="162"/>
      <c r="M822" s="162"/>
      <c r="N822" s="38"/>
      <c r="O822" s="38"/>
    </row>
    <row r="823" spans="1:15" ht="15" hidden="1" customHeight="1" x14ac:dyDescent="0.25">
      <c r="A823" s="162"/>
      <c r="B823" s="162"/>
      <c r="C823" s="162"/>
      <c r="D823" s="162"/>
      <c r="E823" s="162"/>
      <c r="F823" s="162"/>
      <c r="G823" s="162"/>
      <c r="H823" s="162"/>
      <c r="I823" s="162"/>
      <c r="J823" s="162"/>
      <c r="K823" s="162"/>
      <c r="L823" s="162"/>
      <c r="M823" s="162"/>
      <c r="N823" s="38"/>
      <c r="O823" s="38"/>
    </row>
    <row r="824" spans="1:15" ht="15" hidden="1" customHeight="1" x14ac:dyDescent="0.25">
      <c r="A824" s="162"/>
      <c r="B824" s="162"/>
      <c r="C824" s="162"/>
      <c r="D824" s="162"/>
      <c r="E824" s="162"/>
      <c r="F824" s="162"/>
      <c r="G824" s="162"/>
      <c r="H824" s="162"/>
      <c r="I824" s="162"/>
      <c r="J824" s="162"/>
      <c r="K824" s="162"/>
      <c r="L824" s="162"/>
      <c r="M824" s="162"/>
      <c r="N824" s="38"/>
      <c r="O824" s="38"/>
    </row>
    <row r="825" spans="1:15" ht="15" hidden="1" customHeight="1" x14ac:dyDescent="0.25">
      <c r="A825" s="162"/>
      <c r="B825" s="162"/>
      <c r="C825" s="162"/>
      <c r="D825" s="162"/>
      <c r="E825" s="162"/>
      <c r="F825" s="162"/>
      <c r="G825" s="162"/>
      <c r="H825" s="162"/>
      <c r="I825" s="162"/>
      <c r="J825" s="162"/>
      <c r="K825" s="162"/>
      <c r="L825" s="162"/>
      <c r="M825" s="162"/>
      <c r="N825" s="38"/>
      <c r="O825" s="38"/>
    </row>
    <row r="826" spans="1:15" ht="15" hidden="1" customHeight="1" x14ac:dyDescent="0.25">
      <c r="A826" s="162"/>
      <c r="B826" s="162"/>
      <c r="C826" s="162"/>
      <c r="D826" s="162"/>
      <c r="E826" s="162"/>
      <c r="F826" s="162"/>
      <c r="G826" s="162"/>
      <c r="H826" s="162"/>
      <c r="I826" s="162"/>
      <c r="J826" s="162"/>
      <c r="K826" s="162"/>
      <c r="L826" s="162"/>
      <c r="M826" s="162"/>
      <c r="N826" s="38"/>
      <c r="O826" s="38"/>
    </row>
    <row r="827" spans="1:15" ht="15" hidden="1" customHeight="1" x14ac:dyDescent="0.25">
      <c r="A827" s="162"/>
      <c r="B827" s="162"/>
      <c r="C827" s="162"/>
      <c r="D827" s="162"/>
      <c r="E827" s="162"/>
      <c r="F827" s="162"/>
      <c r="G827" s="162"/>
      <c r="H827" s="162"/>
      <c r="I827" s="162"/>
      <c r="J827" s="162"/>
      <c r="K827" s="162"/>
      <c r="L827" s="162"/>
      <c r="M827" s="162"/>
      <c r="N827" s="38"/>
      <c r="O827" s="38"/>
    </row>
    <row r="828" spans="1:15" ht="15" hidden="1" customHeight="1" x14ac:dyDescent="0.25">
      <c r="A828" s="162"/>
      <c r="B828" s="162"/>
      <c r="C828" s="162"/>
      <c r="D828" s="162"/>
      <c r="E828" s="162"/>
      <c r="F828" s="162"/>
      <c r="G828" s="162"/>
      <c r="H828" s="162"/>
      <c r="I828" s="162"/>
      <c r="J828" s="162"/>
      <c r="K828" s="162"/>
      <c r="L828" s="162"/>
      <c r="M828" s="162"/>
      <c r="N828" s="38"/>
      <c r="O828" s="38"/>
    </row>
    <row r="829" spans="1:15" ht="15" hidden="1" customHeight="1" x14ac:dyDescent="0.25">
      <c r="A829" s="162"/>
      <c r="B829" s="162"/>
      <c r="C829" s="162"/>
      <c r="D829" s="162"/>
      <c r="E829" s="162"/>
      <c r="F829" s="162"/>
      <c r="G829" s="162"/>
      <c r="H829" s="162"/>
      <c r="I829" s="162"/>
      <c r="J829" s="162"/>
      <c r="K829" s="162"/>
      <c r="L829" s="162"/>
      <c r="M829" s="162"/>
      <c r="N829" s="38"/>
      <c r="O829" s="38"/>
    </row>
    <row r="830" spans="1:15" ht="15" hidden="1" customHeight="1" x14ac:dyDescent="0.25">
      <c r="A830" s="162"/>
      <c r="B830" s="162"/>
      <c r="C830" s="162"/>
      <c r="D830" s="162"/>
      <c r="E830" s="162"/>
      <c r="F830" s="162"/>
      <c r="G830" s="162"/>
      <c r="H830" s="162"/>
      <c r="I830" s="162"/>
      <c r="J830" s="162"/>
      <c r="K830" s="162"/>
      <c r="L830" s="162"/>
      <c r="M830" s="162"/>
      <c r="N830" s="38"/>
      <c r="O830" s="38"/>
    </row>
    <row r="831" spans="1:15" ht="15" hidden="1" customHeight="1" x14ac:dyDescent="0.25">
      <c r="A831" s="162"/>
      <c r="B831" s="162"/>
      <c r="C831" s="162"/>
      <c r="D831" s="162"/>
      <c r="E831" s="162"/>
      <c r="F831" s="162"/>
      <c r="G831" s="162"/>
      <c r="H831" s="162"/>
      <c r="I831" s="162"/>
      <c r="J831" s="162"/>
      <c r="K831" s="162"/>
      <c r="L831" s="162"/>
      <c r="M831" s="162"/>
      <c r="N831" s="38"/>
      <c r="O831" s="38"/>
    </row>
    <row r="832" spans="1:15" ht="15" hidden="1" customHeight="1" x14ac:dyDescent="0.25">
      <c r="A832" s="162"/>
      <c r="B832" s="162"/>
      <c r="C832" s="162"/>
      <c r="D832" s="162"/>
      <c r="E832" s="162"/>
      <c r="F832" s="162"/>
      <c r="G832" s="162"/>
      <c r="H832" s="162"/>
      <c r="I832" s="162"/>
      <c r="J832" s="162"/>
      <c r="K832" s="162"/>
      <c r="L832" s="162"/>
      <c r="M832" s="162"/>
      <c r="N832" s="38"/>
      <c r="O832" s="38"/>
    </row>
    <row r="833" spans="1:15" ht="15" hidden="1" customHeight="1" x14ac:dyDescent="0.25">
      <c r="A833" s="162"/>
      <c r="B833" s="162"/>
      <c r="C833" s="162"/>
      <c r="D833" s="162"/>
      <c r="E833" s="162"/>
      <c r="F833" s="162"/>
      <c r="G833" s="162"/>
      <c r="H833" s="162"/>
      <c r="I833" s="162"/>
      <c r="J833" s="162"/>
      <c r="K833" s="162"/>
      <c r="L833" s="162"/>
      <c r="M833" s="162"/>
      <c r="N833" s="38"/>
      <c r="O833" s="38"/>
    </row>
    <row r="834" spans="1:15" ht="15" hidden="1" customHeight="1" x14ac:dyDescent="0.25">
      <c r="A834" s="162"/>
      <c r="B834" s="162"/>
      <c r="C834" s="162"/>
      <c r="D834" s="162"/>
      <c r="E834" s="162"/>
      <c r="F834" s="162"/>
      <c r="G834" s="162"/>
      <c r="H834" s="162"/>
      <c r="I834" s="162"/>
      <c r="J834" s="162"/>
      <c r="K834" s="162"/>
      <c r="L834" s="162"/>
      <c r="M834" s="162"/>
      <c r="N834" s="38"/>
      <c r="O834" s="38"/>
    </row>
    <row r="835" spans="1:15" ht="15" hidden="1" customHeight="1" x14ac:dyDescent="0.25">
      <c r="A835" s="160"/>
      <c r="B835" s="160"/>
      <c r="C835" s="38"/>
      <c r="D835" s="38"/>
      <c r="E835" s="38"/>
      <c r="F835" s="38"/>
      <c r="G835" s="38"/>
      <c r="H835" s="38"/>
      <c r="I835" s="38"/>
      <c r="J835" s="38"/>
      <c r="K835" s="38"/>
      <c r="L835" s="38"/>
      <c r="M835" s="38"/>
      <c r="N835" s="38"/>
      <c r="O835" s="38"/>
    </row>
    <row r="836" spans="1:15" ht="15" hidden="1" customHeight="1" x14ac:dyDescent="0.25">
      <c r="A836" s="160"/>
      <c r="B836" s="160"/>
      <c r="C836" s="38"/>
      <c r="D836" s="38"/>
      <c r="E836" s="38"/>
      <c r="F836" s="38"/>
      <c r="G836" s="38"/>
      <c r="H836" s="38"/>
      <c r="I836" s="38"/>
      <c r="J836" s="38"/>
      <c r="K836" s="38"/>
      <c r="L836" s="38"/>
      <c r="M836" s="38"/>
      <c r="N836" s="38"/>
      <c r="O836" s="38"/>
    </row>
    <row r="837" spans="1:15" ht="15" hidden="1" customHeight="1" x14ac:dyDescent="0.25">
      <c r="A837" s="160"/>
      <c r="B837" s="160"/>
      <c r="C837" s="38"/>
      <c r="D837" s="38"/>
      <c r="E837" s="38"/>
      <c r="F837" s="38"/>
      <c r="G837" s="38"/>
      <c r="H837" s="38"/>
      <c r="I837" s="38"/>
      <c r="J837" s="38"/>
      <c r="K837" s="38"/>
      <c r="L837" s="38"/>
      <c r="M837" s="38"/>
      <c r="N837" s="38"/>
      <c r="O837" s="38"/>
    </row>
    <row r="838" spans="1:15" ht="15" hidden="1" customHeight="1" x14ac:dyDescent="0.25">
      <c r="A838" s="160"/>
      <c r="B838" s="160"/>
      <c r="C838" s="38"/>
      <c r="D838" s="38"/>
      <c r="E838" s="38"/>
      <c r="F838" s="38"/>
      <c r="G838" s="38"/>
      <c r="H838" s="38"/>
      <c r="I838" s="38"/>
      <c r="J838" s="38"/>
      <c r="K838" s="38"/>
      <c r="L838" s="38"/>
      <c r="M838" s="38"/>
      <c r="N838" s="38"/>
      <c r="O838" s="38"/>
    </row>
    <row r="839" spans="1:15" ht="15" hidden="1" customHeight="1" x14ac:dyDescent="0.25">
      <c r="A839" s="160"/>
      <c r="B839" s="160"/>
      <c r="C839" s="38"/>
      <c r="D839" s="38"/>
      <c r="E839" s="38"/>
      <c r="F839" s="38"/>
      <c r="G839" s="38"/>
      <c r="H839" s="38"/>
      <c r="I839" s="38"/>
      <c r="J839" s="38"/>
      <c r="K839" s="38"/>
      <c r="L839" s="38"/>
      <c r="M839" s="38"/>
      <c r="N839" s="38"/>
      <c r="O839" s="38"/>
    </row>
    <row r="840" spans="1:15" ht="15" hidden="1" customHeight="1" x14ac:dyDescent="0.25">
      <c r="A840" s="160"/>
      <c r="B840" s="160"/>
      <c r="C840" s="38"/>
      <c r="D840" s="38"/>
      <c r="E840" s="38"/>
      <c r="F840" s="38"/>
      <c r="G840" s="38"/>
      <c r="H840" s="38"/>
      <c r="I840" s="38"/>
      <c r="J840" s="38"/>
      <c r="K840" s="38"/>
      <c r="L840" s="38"/>
      <c r="M840" s="38"/>
      <c r="N840" s="38"/>
      <c r="O840" s="38"/>
    </row>
    <row r="841" spans="1:15" ht="15" hidden="1" customHeight="1" x14ac:dyDescent="0.25">
      <c r="A841" s="160"/>
      <c r="B841" s="160"/>
      <c r="C841" s="38"/>
      <c r="D841" s="38"/>
      <c r="E841" s="38"/>
      <c r="F841" s="38"/>
      <c r="G841" s="38"/>
      <c r="H841" s="38"/>
      <c r="I841" s="38"/>
      <c r="J841" s="38"/>
      <c r="K841" s="38"/>
      <c r="L841" s="38"/>
      <c r="M841" s="38"/>
      <c r="N841" s="38"/>
      <c r="O841" s="38"/>
    </row>
    <row r="842" spans="1:15" ht="15" hidden="1" customHeight="1" x14ac:dyDescent="0.25">
      <c r="A842" s="160"/>
      <c r="B842" s="160"/>
      <c r="C842" s="38"/>
      <c r="D842" s="38"/>
      <c r="E842" s="38"/>
      <c r="F842" s="38"/>
      <c r="G842" s="38"/>
      <c r="H842" s="38"/>
      <c r="I842" s="38"/>
      <c r="J842" s="38"/>
      <c r="K842" s="38"/>
      <c r="L842" s="38"/>
      <c r="M842" s="38"/>
      <c r="N842" s="38"/>
      <c r="O842" s="38"/>
    </row>
    <row r="843" spans="1:15" ht="15" hidden="1" customHeight="1" x14ac:dyDescent="0.25">
      <c r="A843" s="160"/>
      <c r="B843" s="160"/>
      <c r="C843" s="38"/>
      <c r="D843" s="38"/>
      <c r="E843" s="38"/>
      <c r="F843" s="38"/>
      <c r="G843" s="38"/>
      <c r="H843" s="38"/>
      <c r="I843" s="38"/>
      <c r="J843" s="38"/>
      <c r="K843" s="38"/>
      <c r="L843" s="38"/>
      <c r="M843" s="38"/>
      <c r="N843" s="38"/>
      <c r="O843" s="38"/>
    </row>
    <row r="844" spans="1:15" ht="15" hidden="1" customHeight="1" x14ac:dyDescent="0.25">
      <c r="A844" s="160"/>
      <c r="B844" s="160"/>
      <c r="C844" s="38"/>
      <c r="D844" s="38"/>
      <c r="E844" s="38"/>
      <c r="F844" s="38"/>
      <c r="G844" s="38"/>
      <c r="H844" s="38"/>
      <c r="I844" s="38"/>
      <c r="J844" s="38"/>
      <c r="K844" s="38"/>
      <c r="L844" s="38"/>
      <c r="M844" s="38"/>
      <c r="N844" s="38"/>
      <c r="O844" s="38"/>
    </row>
    <row r="845" spans="1:15" ht="15" hidden="1" customHeight="1" x14ac:dyDescent="0.25">
      <c r="A845" s="160"/>
      <c r="B845" s="160"/>
      <c r="C845" s="38"/>
      <c r="D845" s="38"/>
      <c r="E845" s="38"/>
      <c r="F845" s="38"/>
      <c r="G845" s="38"/>
      <c r="H845" s="38"/>
      <c r="I845" s="38"/>
      <c r="J845" s="38"/>
      <c r="K845" s="38"/>
      <c r="L845" s="38"/>
      <c r="M845" s="38"/>
      <c r="N845" s="38"/>
      <c r="O845" s="38"/>
    </row>
    <row r="846" spans="1:15" ht="15" hidden="1" customHeight="1" x14ac:dyDescent="0.25">
      <c r="A846" s="160"/>
      <c r="B846" s="160"/>
      <c r="C846" s="38"/>
      <c r="D846" s="38"/>
      <c r="E846" s="38"/>
      <c r="F846" s="38"/>
      <c r="G846" s="38"/>
      <c r="H846" s="38"/>
      <c r="I846" s="38"/>
      <c r="J846" s="38"/>
      <c r="K846" s="38"/>
      <c r="L846" s="38"/>
      <c r="M846" s="38"/>
      <c r="N846" s="38"/>
      <c r="O846" s="38"/>
    </row>
    <row r="847" spans="1:15" ht="15" hidden="1" customHeight="1" x14ac:dyDescent="0.25">
      <c r="A847" s="160"/>
      <c r="B847" s="160"/>
      <c r="C847" s="38"/>
      <c r="D847" s="38"/>
      <c r="E847" s="38"/>
      <c r="F847" s="38"/>
      <c r="G847" s="38"/>
      <c r="H847" s="38"/>
      <c r="I847" s="38"/>
      <c r="J847" s="38"/>
      <c r="K847" s="38"/>
      <c r="L847" s="38"/>
      <c r="M847" s="38"/>
      <c r="N847" s="38"/>
      <c r="O847" s="38"/>
    </row>
    <row r="848" spans="1:15" ht="15" hidden="1" customHeight="1" x14ac:dyDescent="0.25">
      <c r="A848" s="160"/>
      <c r="B848" s="160"/>
      <c r="C848" s="38"/>
      <c r="D848" s="38"/>
      <c r="E848" s="38"/>
      <c r="F848" s="38"/>
      <c r="G848" s="38"/>
      <c r="H848" s="38"/>
      <c r="I848" s="38"/>
      <c r="J848" s="38"/>
      <c r="K848" s="38"/>
      <c r="L848" s="38"/>
      <c r="M848" s="38"/>
      <c r="N848" s="38"/>
      <c r="O848" s="38"/>
    </row>
    <row r="849" spans="1:15" ht="15" hidden="1" customHeight="1" x14ac:dyDescent="0.25">
      <c r="A849" s="160"/>
      <c r="B849" s="160"/>
      <c r="C849" s="38"/>
      <c r="D849" s="38"/>
      <c r="E849" s="38"/>
      <c r="F849" s="38"/>
      <c r="G849" s="38"/>
      <c r="H849" s="38"/>
      <c r="I849" s="38"/>
      <c r="J849" s="38"/>
      <c r="K849" s="38"/>
      <c r="L849" s="38"/>
      <c r="M849" s="38"/>
      <c r="N849" s="38"/>
      <c r="O849" s="38"/>
    </row>
    <row r="850" spans="1:15" ht="15" hidden="1" customHeight="1" x14ac:dyDescent="0.25">
      <c r="A850" s="160"/>
      <c r="B850" s="160"/>
      <c r="C850" s="38"/>
      <c r="D850" s="38"/>
      <c r="E850" s="38"/>
      <c r="F850" s="38"/>
      <c r="G850" s="38"/>
      <c r="H850" s="38"/>
      <c r="I850" s="38"/>
      <c r="J850" s="38"/>
      <c r="K850" s="38"/>
      <c r="L850" s="38"/>
      <c r="M850" s="38"/>
      <c r="N850" s="38"/>
      <c r="O850" s="38"/>
    </row>
    <row r="851" spans="1:15" ht="15" hidden="1" customHeight="1" x14ac:dyDescent="0.25">
      <c r="A851" s="160"/>
      <c r="B851" s="160"/>
      <c r="C851" s="38"/>
      <c r="D851" s="38"/>
      <c r="E851" s="38"/>
      <c r="F851" s="38"/>
      <c r="G851" s="38"/>
      <c r="H851" s="38"/>
      <c r="I851" s="38"/>
      <c r="J851" s="38"/>
      <c r="K851" s="38"/>
      <c r="L851" s="38"/>
      <c r="M851" s="38"/>
      <c r="N851" s="38"/>
      <c r="O851" s="38"/>
    </row>
    <row r="852" spans="1:15" ht="15" hidden="1" customHeight="1" x14ac:dyDescent="0.25">
      <c r="A852" s="160"/>
      <c r="B852" s="160"/>
      <c r="C852" s="38"/>
      <c r="D852" s="38"/>
      <c r="E852" s="38"/>
      <c r="F852" s="38"/>
      <c r="G852" s="38"/>
      <c r="H852" s="38"/>
      <c r="I852" s="38"/>
      <c r="J852" s="38"/>
      <c r="K852" s="38"/>
      <c r="L852" s="38"/>
      <c r="M852" s="38"/>
      <c r="N852" s="38"/>
      <c r="O852" s="38"/>
    </row>
    <row r="853" spans="1:15" ht="15" hidden="1" customHeight="1" x14ac:dyDescent="0.25">
      <c r="A853" s="160"/>
      <c r="B853" s="160"/>
      <c r="C853" s="38"/>
      <c r="D853" s="38"/>
      <c r="E853" s="38"/>
      <c r="F853" s="38"/>
      <c r="G853" s="38"/>
      <c r="H853" s="38"/>
      <c r="I853" s="38"/>
      <c r="J853" s="38"/>
      <c r="K853" s="38"/>
      <c r="L853" s="38"/>
      <c r="M853" s="38"/>
      <c r="N853" s="38"/>
      <c r="O853" s="38"/>
    </row>
    <row r="854" spans="1:15" ht="15" hidden="1" customHeight="1" x14ac:dyDescent="0.25">
      <c r="A854" s="160"/>
      <c r="B854" s="160"/>
      <c r="C854" s="38"/>
      <c r="D854" s="38"/>
      <c r="E854" s="38"/>
      <c r="F854" s="38"/>
      <c r="G854" s="38"/>
      <c r="H854" s="38"/>
      <c r="I854" s="38"/>
      <c r="J854" s="38"/>
      <c r="K854" s="38"/>
      <c r="L854" s="38"/>
      <c r="M854" s="38"/>
      <c r="N854" s="38"/>
      <c r="O854" s="38"/>
    </row>
    <row r="855" spans="1:15" ht="15" hidden="1" customHeight="1" x14ac:dyDescent="0.25">
      <c r="A855" s="160"/>
      <c r="B855" s="160"/>
      <c r="C855" s="38"/>
      <c r="D855" s="38"/>
      <c r="E855" s="38"/>
      <c r="F855" s="38"/>
      <c r="G855" s="38"/>
      <c r="H855" s="38"/>
      <c r="I855" s="38"/>
      <c r="J855" s="38"/>
      <c r="K855" s="38"/>
      <c r="L855" s="38"/>
      <c r="M855" s="38"/>
      <c r="N855" s="38"/>
      <c r="O855" s="38"/>
    </row>
    <row r="856" spans="1:15" ht="15" hidden="1" customHeight="1" x14ac:dyDescent="0.25">
      <c r="A856" s="160"/>
      <c r="B856" s="160"/>
      <c r="C856" s="38"/>
      <c r="D856" s="38"/>
      <c r="E856" s="38"/>
      <c r="F856" s="38"/>
      <c r="G856" s="38"/>
      <c r="H856" s="38"/>
      <c r="I856" s="38"/>
      <c r="J856" s="38"/>
      <c r="K856" s="38"/>
      <c r="L856" s="38"/>
      <c r="M856" s="38"/>
      <c r="N856" s="38"/>
      <c r="O856" s="38"/>
    </row>
    <row r="857" spans="1:15" ht="15" hidden="1" customHeight="1" x14ac:dyDescent="0.25">
      <c r="A857" s="160"/>
      <c r="B857" s="160"/>
      <c r="C857" s="38"/>
      <c r="D857" s="38"/>
      <c r="E857" s="38"/>
      <c r="F857" s="38"/>
      <c r="G857" s="38"/>
      <c r="H857" s="38"/>
      <c r="I857" s="38"/>
      <c r="J857" s="38"/>
      <c r="K857" s="38"/>
      <c r="L857" s="38"/>
      <c r="M857" s="38"/>
      <c r="N857" s="38"/>
      <c r="O857" s="38"/>
    </row>
    <row r="858" spans="1:15" ht="15" hidden="1" customHeight="1" x14ac:dyDescent="0.25">
      <c r="A858" s="160"/>
      <c r="B858" s="160"/>
      <c r="C858" s="38"/>
      <c r="D858" s="38"/>
      <c r="E858" s="38"/>
      <c r="F858" s="38"/>
      <c r="G858" s="38"/>
      <c r="H858" s="38"/>
      <c r="I858" s="38"/>
      <c r="J858" s="38"/>
      <c r="K858" s="38"/>
      <c r="L858" s="38"/>
      <c r="M858" s="38"/>
      <c r="N858" s="38"/>
      <c r="O858" s="38"/>
    </row>
    <row r="859" spans="1:15" ht="15" hidden="1" customHeight="1" x14ac:dyDescent="0.25">
      <c r="A859" s="160"/>
      <c r="B859" s="160"/>
      <c r="C859" s="38"/>
      <c r="D859" s="38"/>
      <c r="E859" s="38"/>
      <c r="F859" s="38"/>
      <c r="G859" s="38"/>
      <c r="H859" s="38"/>
      <c r="I859" s="38"/>
      <c r="J859" s="38"/>
      <c r="K859" s="38"/>
      <c r="L859" s="38"/>
      <c r="M859" s="38"/>
      <c r="N859" s="38"/>
      <c r="O859" s="38"/>
    </row>
    <row r="860" spans="1:15" ht="15" hidden="1" customHeight="1" x14ac:dyDescent="0.25">
      <c r="A860" s="160"/>
      <c r="B860" s="160"/>
      <c r="C860" s="38"/>
      <c r="D860" s="38"/>
      <c r="E860" s="38"/>
      <c r="F860" s="38"/>
      <c r="G860" s="38"/>
      <c r="H860" s="38"/>
      <c r="I860" s="38"/>
      <c r="J860" s="38"/>
      <c r="K860" s="38"/>
      <c r="L860" s="38"/>
      <c r="M860" s="38"/>
      <c r="N860" s="38"/>
      <c r="O860" s="38"/>
    </row>
    <row r="861" spans="1:15" ht="15" hidden="1" customHeight="1" x14ac:dyDescent="0.25">
      <c r="A861" s="160"/>
      <c r="B861" s="160"/>
      <c r="C861" s="38"/>
      <c r="D861" s="38"/>
      <c r="E861" s="38"/>
      <c r="F861" s="38"/>
      <c r="G861" s="38"/>
      <c r="H861" s="38"/>
      <c r="I861" s="38"/>
      <c r="J861" s="38"/>
      <c r="K861" s="38"/>
      <c r="L861" s="38"/>
      <c r="M861" s="38"/>
      <c r="N861" s="38"/>
      <c r="O861" s="38"/>
    </row>
    <row r="862" spans="1:15" ht="15" hidden="1" customHeight="1" x14ac:dyDescent="0.25">
      <c r="A862" s="160"/>
      <c r="B862" s="160"/>
      <c r="C862" s="38"/>
      <c r="D862" s="38"/>
      <c r="E862" s="38"/>
      <c r="F862" s="38"/>
      <c r="G862" s="38"/>
      <c r="H862" s="38"/>
      <c r="I862" s="38"/>
      <c r="J862" s="38"/>
      <c r="K862" s="38"/>
      <c r="L862" s="38"/>
      <c r="M862" s="38"/>
      <c r="N862" s="38"/>
      <c r="O862" s="38"/>
    </row>
    <row r="863" spans="1:15" ht="15" hidden="1" customHeight="1" x14ac:dyDescent="0.25">
      <c r="A863" s="160"/>
      <c r="B863" s="160"/>
      <c r="C863" s="38"/>
      <c r="D863" s="38"/>
      <c r="E863" s="38"/>
      <c r="F863" s="38"/>
      <c r="G863" s="38"/>
      <c r="H863" s="38"/>
      <c r="I863" s="38"/>
      <c r="J863" s="38"/>
      <c r="K863" s="38"/>
      <c r="L863" s="38"/>
      <c r="M863" s="38"/>
      <c r="N863" s="38"/>
      <c r="O863" s="38"/>
    </row>
    <row r="864" spans="1:15" ht="15" hidden="1" customHeight="1" x14ac:dyDescent="0.25">
      <c r="A864" s="160"/>
      <c r="B864" s="160"/>
      <c r="C864" s="38"/>
      <c r="D864" s="38"/>
      <c r="E864" s="38"/>
      <c r="F864" s="38"/>
      <c r="G864" s="38"/>
      <c r="H864" s="38"/>
      <c r="I864" s="38"/>
      <c r="J864" s="38"/>
      <c r="K864" s="38"/>
      <c r="L864" s="38"/>
      <c r="M864" s="38"/>
      <c r="N864" s="38"/>
      <c r="O864" s="38"/>
    </row>
    <row r="865" spans="1:15" ht="15" hidden="1" customHeight="1" x14ac:dyDescent="0.25">
      <c r="A865" s="160"/>
      <c r="B865" s="160"/>
      <c r="C865" s="38"/>
      <c r="D865" s="38"/>
      <c r="E865" s="38"/>
      <c r="F865" s="38"/>
      <c r="G865" s="38"/>
      <c r="H865" s="38"/>
      <c r="I865" s="38"/>
      <c r="J865" s="38"/>
      <c r="K865" s="38"/>
      <c r="L865" s="38"/>
      <c r="M865" s="38"/>
      <c r="N865" s="38"/>
      <c r="O865" s="38"/>
    </row>
    <row r="866" spans="1:15" ht="15" hidden="1" customHeight="1" x14ac:dyDescent="0.25">
      <c r="A866" s="160"/>
      <c r="B866" s="160"/>
      <c r="C866" s="38"/>
      <c r="D866" s="38"/>
      <c r="E866" s="38"/>
      <c r="F866" s="38"/>
      <c r="G866" s="38"/>
      <c r="H866" s="38"/>
      <c r="I866" s="38"/>
      <c r="J866" s="38"/>
      <c r="K866" s="38"/>
      <c r="L866" s="38"/>
      <c r="M866" s="38"/>
      <c r="N866" s="38"/>
      <c r="O866" s="38"/>
    </row>
    <row r="867" spans="1:15" ht="15" hidden="1" customHeight="1" x14ac:dyDescent="0.25">
      <c r="A867" s="160"/>
      <c r="B867" s="160"/>
      <c r="C867" s="38"/>
      <c r="D867" s="38"/>
      <c r="E867" s="38"/>
      <c r="F867" s="38"/>
      <c r="G867" s="38"/>
      <c r="H867" s="38"/>
      <c r="I867" s="38"/>
      <c r="J867" s="38"/>
      <c r="K867" s="38"/>
      <c r="L867" s="38"/>
      <c r="M867" s="38"/>
      <c r="N867" s="38"/>
      <c r="O867" s="38"/>
    </row>
    <row r="868" spans="1:15" ht="15" hidden="1" customHeight="1" x14ac:dyDescent="0.25">
      <c r="A868" s="160"/>
      <c r="B868" s="160"/>
      <c r="C868" s="38"/>
      <c r="D868" s="38"/>
      <c r="E868" s="38"/>
      <c r="F868" s="38"/>
      <c r="G868" s="38"/>
      <c r="H868" s="38"/>
      <c r="I868" s="38"/>
      <c r="J868" s="38"/>
      <c r="K868" s="38"/>
      <c r="L868" s="38"/>
      <c r="M868" s="38"/>
      <c r="N868" s="38"/>
      <c r="O868" s="38"/>
    </row>
    <row r="869" spans="1:15" ht="15" hidden="1" customHeight="1" x14ac:dyDescent="0.25">
      <c r="A869" s="160"/>
      <c r="B869" s="160"/>
      <c r="C869" s="38"/>
      <c r="D869" s="38"/>
      <c r="E869" s="38"/>
      <c r="F869" s="38"/>
      <c r="G869" s="38"/>
      <c r="H869" s="38"/>
      <c r="I869" s="38"/>
      <c r="J869" s="38"/>
      <c r="K869" s="38"/>
      <c r="L869" s="38"/>
      <c r="M869" s="38"/>
      <c r="N869" s="38"/>
      <c r="O869" s="38"/>
    </row>
    <row r="870" spans="1:15" ht="15" hidden="1" customHeight="1" x14ac:dyDescent="0.25">
      <c r="A870" s="160"/>
      <c r="B870" s="160"/>
      <c r="C870" s="38"/>
      <c r="D870" s="38"/>
      <c r="E870" s="38"/>
      <c r="F870" s="38"/>
      <c r="G870" s="38"/>
      <c r="H870" s="38"/>
      <c r="I870" s="38"/>
      <c r="J870" s="38"/>
      <c r="K870" s="38"/>
      <c r="L870" s="38"/>
      <c r="M870" s="38"/>
      <c r="N870" s="38"/>
      <c r="O870" s="38"/>
    </row>
    <row r="871" spans="1:15" ht="15" hidden="1" customHeight="1" x14ac:dyDescent="0.25">
      <c r="A871" s="160"/>
      <c r="B871" s="160"/>
      <c r="C871" s="38"/>
      <c r="D871" s="38"/>
      <c r="E871" s="38"/>
      <c r="F871" s="38"/>
      <c r="G871" s="38"/>
      <c r="H871" s="38"/>
      <c r="I871" s="38"/>
      <c r="J871" s="38"/>
      <c r="K871" s="38"/>
      <c r="L871" s="38"/>
      <c r="M871" s="38"/>
      <c r="N871" s="38"/>
      <c r="O871" s="38"/>
    </row>
    <row r="872" spans="1:15" ht="15" hidden="1" customHeight="1" x14ac:dyDescent="0.25">
      <c r="A872" s="160"/>
      <c r="B872" s="160"/>
      <c r="C872" s="38"/>
      <c r="D872" s="38"/>
      <c r="E872" s="38"/>
      <c r="F872" s="38"/>
      <c r="G872" s="38"/>
      <c r="H872" s="38"/>
      <c r="I872" s="38"/>
      <c r="J872" s="38"/>
      <c r="K872" s="38"/>
      <c r="L872" s="38"/>
      <c r="M872" s="38"/>
      <c r="N872" s="38"/>
      <c r="O872" s="38"/>
    </row>
    <row r="873" spans="1:15" ht="15" hidden="1" customHeight="1" x14ac:dyDescent="0.25">
      <c r="A873" s="160"/>
      <c r="B873" s="160"/>
      <c r="C873" s="38"/>
      <c r="D873" s="38"/>
      <c r="E873" s="38"/>
      <c r="F873" s="38"/>
      <c r="G873" s="38"/>
      <c r="H873" s="38"/>
      <c r="I873" s="38"/>
      <c r="J873" s="38"/>
      <c r="K873" s="38"/>
      <c r="L873" s="38"/>
      <c r="M873" s="38"/>
      <c r="N873" s="38"/>
      <c r="O873" s="38"/>
    </row>
    <row r="874" spans="1:15" ht="15" hidden="1" customHeight="1" x14ac:dyDescent="0.25">
      <c r="A874" s="160"/>
      <c r="B874" s="160"/>
      <c r="C874" s="38"/>
      <c r="D874" s="38"/>
      <c r="E874" s="38"/>
      <c r="F874" s="38"/>
      <c r="G874" s="38"/>
      <c r="H874" s="38"/>
      <c r="I874" s="38"/>
      <c r="J874" s="38"/>
      <c r="K874" s="38"/>
      <c r="L874" s="38"/>
      <c r="M874" s="38"/>
      <c r="N874" s="38"/>
      <c r="O874" s="38"/>
    </row>
    <row r="875" spans="1:15" ht="15" hidden="1" customHeight="1" x14ac:dyDescent="0.25">
      <c r="A875" s="160"/>
      <c r="B875" s="160"/>
      <c r="C875" s="38"/>
      <c r="D875" s="38"/>
      <c r="E875" s="38"/>
      <c r="F875" s="38"/>
      <c r="G875" s="38"/>
      <c r="H875" s="38"/>
      <c r="I875" s="38"/>
      <c r="J875" s="38"/>
      <c r="K875" s="38"/>
      <c r="L875" s="38"/>
      <c r="M875" s="38"/>
      <c r="N875" s="38"/>
      <c r="O875" s="38"/>
    </row>
    <row r="876" spans="1:15" ht="15" hidden="1" customHeight="1" x14ac:dyDescent="0.25">
      <c r="A876" s="160"/>
      <c r="B876" s="160"/>
      <c r="C876" s="38"/>
      <c r="D876" s="38"/>
      <c r="E876" s="38"/>
      <c r="F876" s="38"/>
      <c r="G876" s="38"/>
      <c r="H876" s="38"/>
      <c r="I876" s="38"/>
      <c r="J876" s="38"/>
      <c r="K876" s="38"/>
      <c r="L876" s="38"/>
      <c r="M876" s="38"/>
      <c r="N876" s="38"/>
      <c r="O876" s="38"/>
    </row>
    <row r="877" spans="1:15" ht="15" hidden="1" customHeight="1" x14ac:dyDescent="0.25">
      <c r="A877" s="160"/>
      <c r="B877" s="160"/>
      <c r="C877" s="38"/>
      <c r="D877" s="38"/>
      <c r="E877" s="38"/>
      <c r="F877" s="38"/>
      <c r="G877" s="38"/>
      <c r="H877" s="38"/>
      <c r="I877" s="38"/>
      <c r="J877" s="38"/>
      <c r="K877" s="38"/>
      <c r="L877" s="38"/>
      <c r="M877" s="38"/>
      <c r="N877" s="38"/>
      <c r="O877" s="38"/>
    </row>
    <row r="878" spans="1:15" ht="15" hidden="1" customHeight="1" x14ac:dyDescent="0.25">
      <c r="A878" s="160"/>
      <c r="B878" s="160"/>
      <c r="C878" s="38"/>
      <c r="D878" s="38"/>
      <c r="E878" s="38"/>
      <c r="F878" s="38"/>
      <c r="G878" s="38"/>
      <c r="H878" s="38"/>
      <c r="I878" s="38"/>
      <c r="J878" s="38"/>
      <c r="K878" s="38"/>
      <c r="L878" s="38"/>
      <c r="M878" s="38"/>
      <c r="N878" s="38"/>
      <c r="O878" s="38"/>
    </row>
    <row r="879" spans="1:15" ht="15" hidden="1" customHeight="1" x14ac:dyDescent="0.25">
      <c r="A879" s="160"/>
      <c r="B879" s="160"/>
      <c r="C879" s="38"/>
      <c r="D879" s="38"/>
      <c r="E879" s="38"/>
      <c r="F879" s="38"/>
      <c r="G879" s="38"/>
      <c r="H879" s="38"/>
      <c r="I879" s="38"/>
      <c r="J879" s="38"/>
      <c r="K879" s="38"/>
      <c r="L879" s="38"/>
      <c r="M879" s="38"/>
      <c r="N879" s="38"/>
      <c r="O879" s="38"/>
    </row>
    <row r="880" spans="1:15" ht="15" hidden="1" customHeight="1" x14ac:dyDescent="0.25">
      <c r="A880" s="160"/>
      <c r="B880" s="160"/>
      <c r="C880" s="38"/>
      <c r="D880" s="38"/>
      <c r="E880" s="38"/>
      <c r="F880" s="38"/>
      <c r="G880" s="38"/>
      <c r="H880" s="38"/>
      <c r="I880" s="38"/>
      <c r="J880" s="38"/>
      <c r="K880" s="38"/>
      <c r="L880" s="38"/>
      <c r="M880" s="38"/>
      <c r="N880" s="38"/>
      <c r="O880" s="38"/>
    </row>
    <row r="881" spans="1:15" ht="15" hidden="1" customHeight="1" x14ac:dyDescent="0.25">
      <c r="A881" s="160"/>
      <c r="B881" s="160"/>
      <c r="C881" s="38"/>
      <c r="D881" s="38"/>
      <c r="E881" s="38"/>
      <c r="F881" s="38"/>
      <c r="G881" s="38"/>
      <c r="H881" s="38"/>
      <c r="I881" s="38"/>
      <c r="J881" s="38"/>
      <c r="K881" s="38"/>
      <c r="L881" s="38"/>
      <c r="M881" s="38"/>
      <c r="N881" s="38"/>
      <c r="O881" s="38"/>
    </row>
    <row r="882" spans="1:15" ht="15" hidden="1" customHeight="1" x14ac:dyDescent="0.25">
      <c r="A882" s="160"/>
      <c r="B882" s="160"/>
      <c r="C882" s="38"/>
      <c r="D882" s="38"/>
      <c r="E882" s="38"/>
      <c r="F882" s="38"/>
      <c r="G882" s="38"/>
      <c r="H882" s="38"/>
      <c r="I882" s="38"/>
      <c r="J882" s="38"/>
      <c r="K882" s="38"/>
      <c r="L882" s="38"/>
      <c r="M882" s="38"/>
      <c r="N882" s="38"/>
      <c r="O882" s="38"/>
    </row>
    <row r="883" spans="1:15" ht="15" hidden="1" customHeight="1" x14ac:dyDescent="0.25">
      <c r="A883" s="160"/>
      <c r="B883" s="160"/>
      <c r="C883" s="38"/>
      <c r="D883" s="38"/>
      <c r="E883" s="38"/>
      <c r="F883" s="38"/>
      <c r="G883" s="38"/>
      <c r="H883" s="38"/>
      <c r="I883" s="38"/>
      <c r="J883" s="38"/>
      <c r="K883" s="38"/>
      <c r="L883" s="38"/>
      <c r="M883" s="38"/>
      <c r="N883" s="38"/>
      <c r="O883" s="38"/>
    </row>
    <row r="884" spans="1:15" ht="15" hidden="1" customHeight="1" x14ac:dyDescent="0.25">
      <c r="A884" s="160"/>
      <c r="B884" s="160"/>
      <c r="C884" s="38"/>
      <c r="D884" s="38"/>
      <c r="E884" s="38"/>
      <c r="F884" s="38"/>
      <c r="G884" s="38"/>
      <c r="H884" s="38"/>
      <c r="I884" s="38"/>
      <c r="J884" s="38"/>
      <c r="K884" s="38"/>
      <c r="L884" s="38"/>
      <c r="M884" s="38"/>
      <c r="N884" s="38"/>
      <c r="O884" s="38"/>
    </row>
    <row r="885" spans="1:15" ht="15" hidden="1" customHeight="1" x14ac:dyDescent="0.25">
      <c r="A885" s="160"/>
      <c r="B885" s="160"/>
      <c r="C885" s="38"/>
      <c r="D885" s="38"/>
      <c r="E885" s="38"/>
      <c r="F885" s="38"/>
      <c r="G885" s="38"/>
      <c r="H885" s="38"/>
      <c r="I885" s="38"/>
      <c r="J885" s="38"/>
      <c r="K885" s="38"/>
      <c r="L885" s="38"/>
      <c r="M885" s="38"/>
      <c r="N885" s="38"/>
      <c r="O885" s="38"/>
    </row>
    <row r="886" spans="1:15" ht="15" hidden="1" customHeight="1" x14ac:dyDescent="0.25">
      <c r="A886" s="160"/>
      <c r="B886" s="160"/>
      <c r="C886" s="38"/>
      <c r="D886" s="38"/>
      <c r="E886" s="38"/>
      <c r="F886" s="38"/>
      <c r="G886" s="38"/>
      <c r="H886" s="38"/>
      <c r="I886" s="38"/>
      <c r="J886" s="38"/>
      <c r="K886" s="38"/>
      <c r="L886" s="38"/>
      <c r="M886" s="38"/>
      <c r="N886" s="38"/>
      <c r="O886" s="38"/>
    </row>
    <row r="887" spans="1:15" ht="15" hidden="1" customHeight="1" x14ac:dyDescent="0.25">
      <c r="A887" s="160"/>
      <c r="B887" s="160"/>
      <c r="C887" s="38"/>
      <c r="D887" s="38"/>
      <c r="E887" s="38"/>
      <c r="F887" s="38"/>
      <c r="G887" s="38"/>
      <c r="H887" s="38"/>
      <c r="I887" s="38"/>
      <c r="J887" s="38"/>
      <c r="K887" s="38"/>
      <c r="L887" s="38"/>
      <c r="M887" s="38"/>
      <c r="N887" s="38"/>
      <c r="O887" s="38"/>
    </row>
    <row r="888" spans="1:15" hidden="1" x14ac:dyDescent="0.25">
      <c r="A888" s="160"/>
      <c r="B888" s="160"/>
      <c r="C888" s="38"/>
      <c r="D888" s="38"/>
      <c r="E888" s="38"/>
      <c r="F888" s="38"/>
      <c r="G888" s="38"/>
      <c r="H888" s="38"/>
      <c r="I888" s="38"/>
      <c r="J888" s="38"/>
      <c r="K888" s="38"/>
      <c r="L888" s="38"/>
      <c r="M888" s="38"/>
      <c r="N888" s="38"/>
      <c r="O888" s="38"/>
    </row>
  </sheetData>
  <mergeCells count="158">
    <mergeCell ref="A59:M59"/>
    <mergeCell ref="A54:M54"/>
    <mergeCell ref="A55:H55"/>
    <mergeCell ref="C56:F56"/>
    <mergeCell ref="G56:H56"/>
    <mergeCell ref="I56:L56"/>
    <mergeCell ref="C52:D52"/>
    <mergeCell ref="E52:F53"/>
    <mergeCell ref="G52:H53"/>
    <mergeCell ref="I52:L53"/>
    <mergeCell ref="M52:M53"/>
    <mergeCell ref="C53:D53"/>
    <mergeCell ref="F58:M58"/>
    <mergeCell ref="C50:D50"/>
    <mergeCell ref="E50:F51"/>
    <mergeCell ref="G50:H51"/>
    <mergeCell ref="I50:L51"/>
    <mergeCell ref="M50:M51"/>
    <mergeCell ref="C51:D51"/>
    <mergeCell ref="C48:D48"/>
    <mergeCell ref="E48:F49"/>
    <mergeCell ref="G48:H49"/>
    <mergeCell ref="I48:L49"/>
    <mergeCell ref="M48:M49"/>
    <mergeCell ref="C49:D49"/>
    <mergeCell ref="C46:D46"/>
    <mergeCell ref="E46:F47"/>
    <mergeCell ref="G46:H47"/>
    <mergeCell ref="I46:L47"/>
    <mergeCell ref="M46:M47"/>
    <mergeCell ref="C47:D47"/>
    <mergeCell ref="C44:D44"/>
    <mergeCell ref="E44:F45"/>
    <mergeCell ref="G44:H45"/>
    <mergeCell ref="I44:L45"/>
    <mergeCell ref="M44:M45"/>
    <mergeCell ref="C45:D45"/>
    <mergeCell ref="C42:D42"/>
    <mergeCell ref="E42:F43"/>
    <mergeCell ref="G42:H43"/>
    <mergeCell ref="I42:L43"/>
    <mergeCell ref="M42:M43"/>
    <mergeCell ref="C43:D43"/>
    <mergeCell ref="C40:D40"/>
    <mergeCell ref="E40:F41"/>
    <mergeCell ref="G40:H41"/>
    <mergeCell ref="I40:L41"/>
    <mergeCell ref="M40:M41"/>
    <mergeCell ref="C41:D41"/>
    <mergeCell ref="C38:D38"/>
    <mergeCell ref="E38:F39"/>
    <mergeCell ref="G38:H39"/>
    <mergeCell ref="I38:L39"/>
    <mergeCell ref="M38:M39"/>
    <mergeCell ref="C39:D39"/>
    <mergeCell ref="C36:D36"/>
    <mergeCell ref="E36:F37"/>
    <mergeCell ref="G36:H37"/>
    <mergeCell ref="I36:L37"/>
    <mergeCell ref="M36:M37"/>
    <mergeCell ref="C37:D37"/>
    <mergeCell ref="C34:D34"/>
    <mergeCell ref="E34:F35"/>
    <mergeCell ref="G34:H35"/>
    <mergeCell ref="I34:L35"/>
    <mergeCell ref="M34:M35"/>
    <mergeCell ref="C35:D35"/>
    <mergeCell ref="C32:D32"/>
    <mergeCell ref="E32:F33"/>
    <mergeCell ref="G32:H33"/>
    <mergeCell ref="I32:L33"/>
    <mergeCell ref="M32:M33"/>
    <mergeCell ref="C33:D33"/>
    <mergeCell ref="C30:D30"/>
    <mergeCell ref="E30:F31"/>
    <mergeCell ref="G30:H31"/>
    <mergeCell ref="I30:L31"/>
    <mergeCell ref="M30:M31"/>
    <mergeCell ref="C31:D31"/>
    <mergeCell ref="C28:D28"/>
    <mergeCell ref="E28:F29"/>
    <mergeCell ref="G28:H29"/>
    <mergeCell ref="I28:L29"/>
    <mergeCell ref="M28:M29"/>
    <mergeCell ref="C29:D29"/>
    <mergeCell ref="C26:D26"/>
    <mergeCell ref="E26:F27"/>
    <mergeCell ref="G26:H27"/>
    <mergeCell ref="I26:L27"/>
    <mergeCell ref="M26:M27"/>
    <mergeCell ref="C27:D27"/>
    <mergeCell ref="C24:D24"/>
    <mergeCell ref="E24:F25"/>
    <mergeCell ref="G24:H25"/>
    <mergeCell ref="I24:L25"/>
    <mergeCell ref="M24:M25"/>
    <mergeCell ref="C25:D25"/>
    <mergeCell ref="C22:D22"/>
    <mergeCell ref="E22:F23"/>
    <mergeCell ref="G22:H23"/>
    <mergeCell ref="I22:L23"/>
    <mergeCell ref="M22:M23"/>
    <mergeCell ref="C23:D23"/>
    <mergeCell ref="C20:D20"/>
    <mergeCell ref="E20:F21"/>
    <mergeCell ref="G20:H21"/>
    <mergeCell ref="I20:L21"/>
    <mergeCell ref="M20:M21"/>
    <mergeCell ref="C21:D21"/>
    <mergeCell ref="C18:D18"/>
    <mergeCell ref="E18:F19"/>
    <mergeCell ref="G18:H19"/>
    <mergeCell ref="I18:L19"/>
    <mergeCell ref="M18:M19"/>
    <mergeCell ref="C19:D19"/>
    <mergeCell ref="C16:D16"/>
    <mergeCell ref="E16:F17"/>
    <mergeCell ref="G16:H17"/>
    <mergeCell ref="I16:L17"/>
    <mergeCell ref="M16:M17"/>
    <mergeCell ref="C17:D17"/>
    <mergeCell ref="C14:D14"/>
    <mergeCell ref="E14:F15"/>
    <mergeCell ref="G14:H15"/>
    <mergeCell ref="I14:L15"/>
    <mergeCell ref="M14:M15"/>
    <mergeCell ref="C15:D15"/>
    <mergeCell ref="C12:D12"/>
    <mergeCell ref="E12:F13"/>
    <mergeCell ref="G12:H13"/>
    <mergeCell ref="I12:L13"/>
    <mergeCell ref="M12:M13"/>
    <mergeCell ref="C13:D13"/>
    <mergeCell ref="M8:M9"/>
    <mergeCell ref="C9:D9"/>
    <mergeCell ref="C10:D10"/>
    <mergeCell ref="E10:F11"/>
    <mergeCell ref="G10:H11"/>
    <mergeCell ref="I10:L11"/>
    <mergeCell ref="M10:M11"/>
    <mergeCell ref="C11:D11"/>
    <mergeCell ref="E7:F7"/>
    <mergeCell ref="G7:H7"/>
    <mergeCell ref="I7:L7"/>
    <mergeCell ref="C8:D8"/>
    <mergeCell ref="E8:F9"/>
    <mergeCell ref="G8:H9"/>
    <mergeCell ref="I8:L9"/>
    <mergeCell ref="A1:M1"/>
    <mergeCell ref="B4:E4"/>
    <mergeCell ref="F4:H4"/>
    <mergeCell ref="I4:M4"/>
    <mergeCell ref="C6:D6"/>
    <mergeCell ref="E6:F6"/>
    <mergeCell ref="G6:H6"/>
    <mergeCell ref="I6:L6"/>
    <mergeCell ref="M6:M7"/>
    <mergeCell ref="C7:D7"/>
  </mergeCells>
  <conditionalFormatting sqref="A8:C9 E8 G8 I8 M8">
    <cfRule type="expression" dxfId="312" priority="23">
      <formula>$A$9="Holiday"</formula>
    </cfRule>
  </conditionalFormatting>
  <conditionalFormatting sqref="A10:C11 E10 G10 I10 M10 A59">
    <cfRule type="expression" dxfId="311" priority="22">
      <formula>$A$11="Holiday"</formula>
    </cfRule>
  </conditionalFormatting>
  <conditionalFormatting sqref="A12:C13 E12 G12 I12 M12">
    <cfRule type="expression" dxfId="310" priority="21">
      <formula>$A$13="Holiday"</formula>
    </cfRule>
  </conditionalFormatting>
  <conditionalFormatting sqref="A14:C15 E14 G14 I14 M14">
    <cfRule type="expression" dxfId="309" priority="20">
      <formula>$A$15="Holiday"</formula>
    </cfRule>
  </conditionalFormatting>
  <conditionalFormatting sqref="A16:C17 E16 G16 I16 M16">
    <cfRule type="expression" dxfId="308" priority="19">
      <formula>$A$17="Holiday"</formula>
    </cfRule>
  </conditionalFormatting>
  <conditionalFormatting sqref="A18:C19 E18 G18 I18 M18">
    <cfRule type="expression" dxfId="307" priority="18">
      <formula>$A$19="Holiday"</formula>
    </cfRule>
  </conditionalFormatting>
  <conditionalFormatting sqref="A20:C21 E20 G20 I20 M20">
    <cfRule type="expression" dxfId="306" priority="17">
      <formula>$A$21="Holiday"</formula>
    </cfRule>
  </conditionalFormatting>
  <conditionalFormatting sqref="A22:C23 E22 G22 I22 M22">
    <cfRule type="expression" dxfId="305" priority="16">
      <formula>$A$23="Holiday"</formula>
    </cfRule>
  </conditionalFormatting>
  <conditionalFormatting sqref="A24:C25 E24 G24 I24 M24">
    <cfRule type="expression" dxfId="304" priority="15">
      <formula>$A$25="Holiday"</formula>
    </cfRule>
  </conditionalFormatting>
  <conditionalFormatting sqref="A26:C27 E26 G26 I26 M26">
    <cfRule type="expression" dxfId="303" priority="14">
      <formula>$A$27="Holiday"</formula>
    </cfRule>
  </conditionalFormatting>
  <conditionalFormatting sqref="A28:C29 E28 G28 I28 M28">
    <cfRule type="expression" dxfId="302" priority="13">
      <formula>$A$29="Holiday"</formula>
    </cfRule>
  </conditionalFormatting>
  <conditionalFormatting sqref="A30:C31 E30 G30 I30 M30">
    <cfRule type="expression" dxfId="301" priority="12">
      <formula>$A$31="Holiday"</formula>
    </cfRule>
  </conditionalFormatting>
  <conditionalFormatting sqref="A32:C33 E32 G32 I32 M32">
    <cfRule type="expression" dxfId="300" priority="11">
      <formula>$A$33="Holiday"</formula>
    </cfRule>
  </conditionalFormatting>
  <conditionalFormatting sqref="A34:C35 E34 G34 I34 M34">
    <cfRule type="expression" dxfId="299" priority="10">
      <formula>$A$35="Holiday"</formula>
    </cfRule>
  </conditionalFormatting>
  <conditionalFormatting sqref="A36:C37 E36 G36 I36 M36">
    <cfRule type="expression" dxfId="298" priority="9">
      <formula>$A$37="Holiday"</formula>
    </cfRule>
  </conditionalFormatting>
  <conditionalFormatting sqref="A38:C39 E38 G38 I38 M38">
    <cfRule type="expression" dxfId="297" priority="8">
      <formula>$A$39="Holiday"</formula>
    </cfRule>
  </conditionalFormatting>
  <conditionalFormatting sqref="A40:C41 E40 G40 I40 M40">
    <cfRule type="expression" dxfId="296" priority="7">
      <formula>$A$41="Holiday"</formula>
    </cfRule>
  </conditionalFormatting>
  <conditionalFormatting sqref="A42:C43 E42 G42 I42 M42">
    <cfRule type="expression" dxfId="295" priority="6">
      <formula>$A$43="Holiday"</formula>
    </cfRule>
  </conditionalFormatting>
  <conditionalFormatting sqref="A44:C45 E44 G44 I44 M44">
    <cfRule type="expression" dxfId="294" priority="5">
      <formula>$A$45="Holiday"</formula>
    </cfRule>
  </conditionalFormatting>
  <conditionalFormatting sqref="A46:C47 E46 G46 I46 M46">
    <cfRule type="expression" dxfId="293" priority="4">
      <formula>$A$47="Holiday"</formula>
    </cfRule>
  </conditionalFormatting>
  <conditionalFormatting sqref="A48:C49 E48 G48 I48 M48">
    <cfRule type="expression" dxfId="292" priority="3">
      <formula>$A$49="Holiday"</formula>
    </cfRule>
  </conditionalFormatting>
  <conditionalFormatting sqref="A50:C51 E50 G50 I50 M50">
    <cfRule type="expression" dxfId="291" priority="2">
      <formula>$A$51="Holiday"</formula>
    </cfRule>
  </conditionalFormatting>
  <conditionalFormatting sqref="A52:C53 E52 G52 I52 M52">
    <cfRule type="expression" dxfId="290" priority="1">
      <formula>$A$53="Holiday"</formula>
    </cfRule>
  </conditionalFormatting>
  <printOptions horizontalCentered="1"/>
  <pageMargins left="0" right="0" top="0.6" bottom="0.2" header="0.1" footer="0"/>
  <pageSetup orientation="portrait" horizontalDpi="4294967295" verticalDpi="4294967295" r:id="rId1"/>
  <headerFooter>
    <oddHeader>&amp;C&amp;"Arial,Bold"&amp;14MONTHLY GROUP MILEAGE LOG
&amp;"Arial,Regular"&amp;11County Vehicle Program / HR - CSD&amp;R&amp;G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C687-B555-4884-81D5-2DB9F6F052C8}">
  <sheetPr>
    <tabColor theme="6"/>
  </sheetPr>
  <dimension ref="A1:O888"/>
  <sheetViews>
    <sheetView zoomScale="120" zoomScaleNormal="120" workbookViewId="0">
      <selection sqref="A1:M1"/>
    </sheetView>
  </sheetViews>
  <sheetFormatPr defaultColWidth="0" defaultRowHeight="15" customHeight="1" zeroHeight="1" x14ac:dyDescent="0.25"/>
  <cols>
    <col min="1" max="1" width="12.7109375" style="11" customWidth="1"/>
    <col min="2" max="2" width="11.5703125" style="11" customWidth="1"/>
    <col min="3" max="3" width="7" style="10" customWidth="1"/>
    <col min="4" max="4" width="8.140625" style="10" customWidth="1"/>
    <col min="5" max="5" width="6" style="10" bestFit="1" customWidth="1"/>
    <col min="6" max="6" width="7.42578125" style="10" customWidth="1"/>
    <col min="7" max="7" width="4.42578125" style="10" customWidth="1"/>
    <col min="8" max="8" width="6.28515625" style="10" customWidth="1"/>
    <col min="9" max="9" width="10" style="10" customWidth="1"/>
    <col min="10" max="10" width="2.85546875" style="10" customWidth="1"/>
    <col min="11" max="11" width="11.85546875" style="10" customWidth="1"/>
    <col min="12" max="12" width="5.42578125" style="10" customWidth="1"/>
    <col min="13" max="13" width="10" style="10" customWidth="1"/>
    <col min="14" max="14" width="0.28515625" style="10" customWidth="1"/>
    <col min="15" max="15" width="0.140625" style="10" customWidth="1"/>
    <col min="16" max="16384" width="9.140625" style="10" hidden="1"/>
  </cols>
  <sheetData>
    <row r="1" spans="1:14" ht="37.5" customHeight="1" x14ac:dyDescent="0.25">
      <c r="A1" s="244" t="s">
        <v>1052</v>
      </c>
      <c r="B1" s="244"/>
      <c r="C1" s="244"/>
      <c r="D1" s="244"/>
      <c r="E1" s="244"/>
      <c r="F1" s="244"/>
      <c r="G1" s="244"/>
      <c r="H1" s="244"/>
      <c r="I1" s="244"/>
      <c r="J1" s="244"/>
      <c r="K1" s="244"/>
      <c r="L1" s="244"/>
      <c r="M1" s="244"/>
    </row>
    <row r="2" spans="1:14" ht="6" customHeight="1" x14ac:dyDescent="0.25">
      <c r="A2" s="156"/>
      <c r="B2" s="156"/>
      <c r="C2" s="156"/>
      <c r="D2" s="156"/>
      <c r="E2" s="156"/>
      <c r="F2" s="156"/>
      <c r="G2" s="156"/>
      <c r="H2" s="156"/>
      <c r="I2" s="156"/>
      <c r="J2" s="156"/>
      <c r="K2" s="156"/>
      <c r="L2" s="156"/>
      <c r="M2" s="156"/>
      <c r="N2" s="74"/>
    </row>
    <row r="3" spans="1:14" ht="14.25" customHeight="1" x14ac:dyDescent="0.25">
      <c r="A3" s="175" t="s">
        <v>1030</v>
      </c>
      <c r="B3" s="156" t="str">
        <f>IF('JANUARY - MILEAGE LOG'!$B$3="","",'JANUARY - MILEAGE LOG'!$B$3)</f>
        <v/>
      </c>
      <c r="C3" s="175" t="s">
        <v>997</v>
      </c>
      <c r="D3" s="156" t="str">
        <f>IF('JANUARY - MILEAGE LOG'!$D$3="","",'JANUARY - MILEAGE LOG'!$D$3)</f>
        <v/>
      </c>
      <c r="E3" s="175" t="s">
        <v>1031</v>
      </c>
      <c r="F3" s="156" t="str">
        <f>IF('JANUARY - MILEAGE LOG'!$F$3="","",'JANUARY - MILEAGE LOG'!$F$3)</f>
        <v/>
      </c>
      <c r="G3" s="178"/>
      <c r="H3" s="179" t="str">
        <f>IF('JANUARY - MILEAGE LOG'!$H$3="","",'JANUARY - MILEAGE LOG'!$H$3)</f>
        <v xml:space="preserve">AUTHORIZED MILEAGE: 00.01 - 00  </v>
      </c>
      <c r="I3" s="179"/>
      <c r="J3" s="179"/>
      <c r="K3" s="179"/>
      <c r="L3" s="180" t="str">
        <f>IF('JANUARY - MILEAGE LOG'!$L$3="","",'JANUARY - MILEAGE LOG'!$L$3)</f>
        <v>(Round Trip Miles Per Day)</v>
      </c>
      <c r="M3" s="179"/>
      <c r="N3" s="172"/>
    </row>
    <row r="4" spans="1:14" ht="14.25" customHeight="1" x14ac:dyDescent="0.25">
      <c r="A4" s="157" t="s">
        <v>1032</v>
      </c>
      <c r="B4" s="264" t="str">
        <f>IF('JANUARY - MILEAGE LOG'!$B$4="","",'JANUARY - MILEAGE LOG'!$B$4)</f>
        <v/>
      </c>
      <c r="C4" s="264" t="str">
        <f>IF('JANUARY - MILEAGE LOG'!C4="","",'JANUARY - MILEAGE LOG'!C4)</f>
        <v/>
      </c>
      <c r="D4" s="264" t="str">
        <f>IF('JANUARY - MILEAGE LOG'!D4="","",'JANUARY - MILEAGE LOG'!D4)</f>
        <v/>
      </c>
      <c r="E4" s="264" t="str">
        <f>IF('JANUARY - MILEAGE LOG'!E4="","",'JANUARY - MILEAGE LOG'!E4)</f>
        <v/>
      </c>
      <c r="F4" s="245" t="s">
        <v>1033</v>
      </c>
      <c r="G4" s="245"/>
      <c r="H4" s="245"/>
      <c r="I4" s="264" t="str">
        <f>IF('JANUARY - MILEAGE LOG'!$I$4="","",'JANUARY - MILEAGE LOG'!$I$4)</f>
        <v/>
      </c>
      <c r="J4" s="264" t="str">
        <f>IF('JANUARY - MILEAGE LOG'!J4="","",'JANUARY - MILEAGE LOG'!J4)</f>
        <v/>
      </c>
      <c r="K4" s="264" t="str">
        <f>IF('JANUARY - MILEAGE LOG'!K4="","",'JANUARY - MILEAGE LOG'!K4)</f>
        <v/>
      </c>
      <c r="L4" s="264" t="str">
        <f>IF('JANUARY - MILEAGE LOG'!L4="","",'JANUARY - MILEAGE LOG'!L4)</f>
        <v/>
      </c>
      <c r="M4" s="264" t="str">
        <f>IF('JANUARY - MILEAGE LOG'!M4="","",'JANUARY - MILEAGE LOG'!M4)</f>
        <v/>
      </c>
      <c r="N4" s="74"/>
    </row>
    <row r="5" spans="1:14" ht="8.25" customHeight="1" x14ac:dyDescent="0.25">
      <c r="A5" s="171"/>
      <c r="B5" s="161"/>
      <c r="C5" s="171"/>
      <c r="D5" s="161"/>
      <c r="E5" s="171"/>
      <c r="F5" s="161"/>
      <c r="G5" s="159"/>
      <c r="H5" s="159"/>
      <c r="I5" s="159"/>
      <c r="J5" s="159"/>
      <c r="K5" s="159"/>
      <c r="L5" s="159"/>
      <c r="M5" s="159"/>
      <c r="N5" s="74"/>
    </row>
    <row r="6" spans="1:14" ht="12.75" customHeight="1" x14ac:dyDescent="0.25">
      <c r="A6" s="189" t="s">
        <v>2</v>
      </c>
      <c r="B6" s="190" t="s">
        <v>1020</v>
      </c>
      <c r="C6" s="250" t="s">
        <v>1022</v>
      </c>
      <c r="D6" s="251"/>
      <c r="E6" s="250" t="s">
        <v>1023</v>
      </c>
      <c r="F6" s="250"/>
      <c r="G6" s="250" t="s">
        <v>1025</v>
      </c>
      <c r="H6" s="251"/>
      <c r="I6" s="250" t="s">
        <v>1028</v>
      </c>
      <c r="J6" s="251"/>
      <c r="K6" s="251"/>
      <c r="L6" s="251"/>
      <c r="M6" s="251" t="s">
        <v>1027</v>
      </c>
      <c r="N6" s="74"/>
    </row>
    <row r="7" spans="1:14" ht="11.25" customHeight="1" thickBot="1" x14ac:dyDescent="0.3">
      <c r="A7" s="188">
        <f>'YEAR SELECTION'!E2</f>
        <v>2025</v>
      </c>
      <c r="B7" s="191" t="s">
        <v>1021</v>
      </c>
      <c r="C7" s="248" t="s">
        <v>1021</v>
      </c>
      <c r="D7" s="249"/>
      <c r="E7" s="248" t="s">
        <v>1024</v>
      </c>
      <c r="F7" s="248"/>
      <c r="G7" s="248" t="s">
        <v>1026</v>
      </c>
      <c r="H7" s="249"/>
      <c r="I7" s="248" t="s">
        <v>1029</v>
      </c>
      <c r="J7" s="249"/>
      <c r="K7" s="249"/>
      <c r="L7" s="249"/>
      <c r="M7" s="249"/>
      <c r="N7" s="74"/>
    </row>
    <row r="8" spans="1:14" ht="12" customHeight="1" thickTop="1" x14ac:dyDescent="0.25">
      <c r="A8" s="81">
        <f ca="1">'PROCESS MAR - LOG'!K1</f>
        <v>3</v>
      </c>
      <c r="B8" s="173"/>
      <c r="C8" s="252"/>
      <c r="D8" s="253"/>
      <c r="E8" s="254"/>
      <c r="F8" s="255"/>
      <c r="G8" s="254"/>
      <c r="H8" s="255"/>
      <c r="I8" s="215"/>
      <c r="J8" s="216"/>
      <c r="K8" s="216"/>
      <c r="L8" s="217"/>
      <c r="M8" s="221"/>
      <c r="N8" s="74"/>
    </row>
    <row r="9" spans="1:14" ht="12" customHeight="1" x14ac:dyDescent="0.25">
      <c r="A9" s="77" t="str">
        <f ca="1">'PROCESS MAR - LOG'!L1</f>
        <v>Monday</v>
      </c>
      <c r="B9" s="177"/>
      <c r="C9" s="234"/>
      <c r="D9" s="235"/>
      <c r="E9" s="238"/>
      <c r="F9" s="239"/>
      <c r="G9" s="238"/>
      <c r="H9" s="239"/>
      <c r="I9" s="218"/>
      <c r="J9" s="219"/>
      <c r="K9" s="219"/>
      <c r="L9" s="220"/>
      <c r="M9" s="222"/>
      <c r="N9" s="74"/>
    </row>
    <row r="10" spans="1:14" ht="12" customHeight="1" x14ac:dyDescent="0.25">
      <c r="A10" s="78">
        <f ca="1">'PROCESS MAR - LOG'!K2</f>
        <v>4</v>
      </c>
      <c r="B10" s="176"/>
      <c r="C10" s="256"/>
      <c r="D10" s="257"/>
      <c r="E10" s="240"/>
      <c r="F10" s="241"/>
      <c r="G10" s="240"/>
      <c r="H10" s="241"/>
      <c r="I10" s="227"/>
      <c r="J10" s="228"/>
      <c r="K10" s="228"/>
      <c r="L10" s="229"/>
      <c r="M10" s="246"/>
      <c r="N10" s="74"/>
    </row>
    <row r="11" spans="1:14" ht="12" customHeight="1" x14ac:dyDescent="0.25">
      <c r="A11" s="80" t="str">
        <f ca="1">'PROCESS MAR - LOG'!L2</f>
        <v>Tuesday</v>
      </c>
      <c r="B11" s="176"/>
      <c r="C11" s="256"/>
      <c r="D11" s="257"/>
      <c r="E11" s="242"/>
      <c r="F11" s="243"/>
      <c r="G11" s="242"/>
      <c r="H11" s="243"/>
      <c r="I11" s="230"/>
      <c r="J11" s="231"/>
      <c r="K11" s="231"/>
      <c r="L11" s="232"/>
      <c r="M11" s="247"/>
      <c r="N11" s="74"/>
    </row>
    <row r="12" spans="1:14" ht="12" customHeight="1" x14ac:dyDescent="0.25">
      <c r="A12" s="75">
        <f ca="1">'PROCESS MAR - LOG'!K3</f>
        <v>5</v>
      </c>
      <c r="B12" s="177"/>
      <c r="C12" s="234"/>
      <c r="D12" s="235"/>
      <c r="E12" s="236"/>
      <c r="F12" s="237"/>
      <c r="G12" s="236"/>
      <c r="H12" s="237"/>
      <c r="I12" s="223"/>
      <c r="J12" s="224"/>
      <c r="K12" s="224"/>
      <c r="L12" s="225"/>
      <c r="M12" s="226"/>
      <c r="N12" s="74"/>
    </row>
    <row r="13" spans="1:14" ht="12" customHeight="1" x14ac:dyDescent="0.25">
      <c r="A13" s="77" t="str">
        <f ca="1">'PROCESS MAR - LOG'!L3</f>
        <v>Wednesday</v>
      </c>
      <c r="B13" s="177"/>
      <c r="C13" s="234"/>
      <c r="D13" s="235"/>
      <c r="E13" s="238"/>
      <c r="F13" s="239"/>
      <c r="G13" s="238"/>
      <c r="H13" s="239"/>
      <c r="I13" s="218"/>
      <c r="J13" s="219"/>
      <c r="K13" s="219"/>
      <c r="L13" s="220"/>
      <c r="M13" s="222"/>
      <c r="N13" s="74"/>
    </row>
    <row r="14" spans="1:14" ht="12" customHeight="1" x14ac:dyDescent="0.25">
      <c r="A14" s="78">
        <f ca="1">'PROCESS MAR - LOG'!K4</f>
        <v>6</v>
      </c>
      <c r="B14" s="176"/>
      <c r="C14" s="256"/>
      <c r="D14" s="257"/>
      <c r="E14" s="240"/>
      <c r="F14" s="241"/>
      <c r="G14" s="240"/>
      <c r="H14" s="241"/>
      <c r="I14" s="227"/>
      <c r="J14" s="228"/>
      <c r="K14" s="228"/>
      <c r="L14" s="229"/>
      <c r="M14" s="246"/>
      <c r="N14" s="74"/>
    </row>
    <row r="15" spans="1:14" ht="12" customHeight="1" x14ac:dyDescent="0.25">
      <c r="A15" s="80" t="str">
        <f ca="1">'PROCESS MAR - LOG'!L4</f>
        <v>Thursday</v>
      </c>
      <c r="B15" s="176"/>
      <c r="C15" s="256"/>
      <c r="D15" s="257"/>
      <c r="E15" s="242"/>
      <c r="F15" s="243"/>
      <c r="G15" s="242"/>
      <c r="H15" s="243"/>
      <c r="I15" s="230"/>
      <c r="J15" s="231"/>
      <c r="K15" s="231"/>
      <c r="L15" s="232"/>
      <c r="M15" s="247"/>
      <c r="N15" s="74"/>
    </row>
    <row r="16" spans="1:14" ht="12" customHeight="1" x14ac:dyDescent="0.25">
      <c r="A16" s="75">
        <f ca="1">'PROCESS MAR - LOG'!K5</f>
        <v>7</v>
      </c>
      <c r="B16" s="177"/>
      <c r="C16" s="234"/>
      <c r="D16" s="235"/>
      <c r="E16" s="236"/>
      <c r="F16" s="237"/>
      <c r="G16" s="236"/>
      <c r="H16" s="237"/>
      <c r="I16" s="223"/>
      <c r="J16" s="224"/>
      <c r="K16" s="224"/>
      <c r="L16" s="225"/>
      <c r="M16" s="226"/>
      <c r="N16" s="74"/>
    </row>
    <row r="17" spans="1:14" ht="12" customHeight="1" x14ac:dyDescent="0.25">
      <c r="A17" s="77" t="str">
        <f ca="1">'PROCESS MAR - LOG'!L5</f>
        <v>Friday</v>
      </c>
      <c r="B17" s="177"/>
      <c r="C17" s="234"/>
      <c r="D17" s="235"/>
      <c r="E17" s="238"/>
      <c r="F17" s="239"/>
      <c r="G17" s="238"/>
      <c r="H17" s="239"/>
      <c r="I17" s="218"/>
      <c r="J17" s="219"/>
      <c r="K17" s="219"/>
      <c r="L17" s="220"/>
      <c r="M17" s="222"/>
      <c r="N17" s="74"/>
    </row>
    <row r="18" spans="1:14" ht="12" customHeight="1" x14ac:dyDescent="0.25">
      <c r="A18" s="78">
        <f ca="1">'PROCESS MAR - LOG'!K6</f>
        <v>10</v>
      </c>
      <c r="B18" s="176"/>
      <c r="C18" s="256"/>
      <c r="D18" s="257"/>
      <c r="E18" s="240"/>
      <c r="F18" s="241"/>
      <c r="G18" s="240"/>
      <c r="H18" s="241"/>
      <c r="I18" s="227"/>
      <c r="J18" s="228"/>
      <c r="K18" s="228"/>
      <c r="L18" s="229"/>
      <c r="M18" s="246"/>
      <c r="N18" s="74"/>
    </row>
    <row r="19" spans="1:14" ht="12" customHeight="1" x14ac:dyDescent="0.25">
      <c r="A19" s="80" t="str">
        <f ca="1">'PROCESS MAR - LOG'!L6</f>
        <v>Monday</v>
      </c>
      <c r="B19" s="176"/>
      <c r="C19" s="256"/>
      <c r="D19" s="257"/>
      <c r="E19" s="242"/>
      <c r="F19" s="243"/>
      <c r="G19" s="242"/>
      <c r="H19" s="243"/>
      <c r="I19" s="230"/>
      <c r="J19" s="231"/>
      <c r="K19" s="231"/>
      <c r="L19" s="232"/>
      <c r="M19" s="247"/>
      <c r="N19" s="74"/>
    </row>
    <row r="20" spans="1:14" ht="12" customHeight="1" x14ac:dyDescent="0.25">
      <c r="A20" s="75">
        <f ca="1">'PROCESS MAR - LOG'!K7</f>
        <v>11</v>
      </c>
      <c r="B20" s="177"/>
      <c r="C20" s="234"/>
      <c r="D20" s="235"/>
      <c r="E20" s="236"/>
      <c r="F20" s="237"/>
      <c r="G20" s="236"/>
      <c r="H20" s="237"/>
      <c r="I20" s="223"/>
      <c r="J20" s="224"/>
      <c r="K20" s="224"/>
      <c r="L20" s="225"/>
      <c r="M20" s="226"/>
      <c r="N20" s="74"/>
    </row>
    <row r="21" spans="1:14" ht="12" customHeight="1" x14ac:dyDescent="0.25">
      <c r="A21" s="77" t="str">
        <f ca="1">'PROCESS MAR - LOG'!L7</f>
        <v>Tuesday</v>
      </c>
      <c r="B21" s="177"/>
      <c r="C21" s="234"/>
      <c r="D21" s="235"/>
      <c r="E21" s="238"/>
      <c r="F21" s="239"/>
      <c r="G21" s="238"/>
      <c r="H21" s="239"/>
      <c r="I21" s="218"/>
      <c r="J21" s="219"/>
      <c r="K21" s="219"/>
      <c r="L21" s="220"/>
      <c r="M21" s="222"/>
      <c r="N21" s="74"/>
    </row>
    <row r="22" spans="1:14" ht="12" customHeight="1" x14ac:dyDescent="0.25">
      <c r="A22" s="78">
        <f ca="1">'PROCESS MAR - LOG'!K8</f>
        <v>12</v>
      </c>
      <c r="B22" s="176"/>
      <c r="C22" s="256"/>
      <c r="D22" s="257"/>
      <c r="E22" s="240"/>
      <c r="F22" s="241"/>
      <c r="G22" s="240"/>
      <c r="H22" s="241"/>
      <c r="I22" s="227"/>
      <c r="J22" s="228"/>
      <c r="K22" s="228"/>
      <c r="L22" s="229"/>
      <c r="M22" s="246"/>
      <c r="N22" s="74"/>
    </row>
    <row r="23" spans="1:14" ht="12" customHeight="1" x14ac:dyDescent="0.25">
      <c r="A23" s="80" t="str">
        <f ca="1">'PROCESS MAR - LOG'!L8</f>
        <v>Wednesday</v>
      </c>
      <c r="B23" s="176"/>
      <c r="C23" s="256"/>
      <c r="D23" s="257"/>
      <c r="E23" s="242"/>
      <c r="F23" s="243"/>
      <c r="G23" s="242"/>
      <c r="H23" s="243"/>
      <c r="I23" s="230"/>
      <c r="J23" s="231"/>
      <c r="K23" s="231"/>
      <c r="L23" s="232"/>
      <c r="M23" s="247"/>
      <c r="N23" s="74"/>
    </row>
    <row r="24" spans="1:14" ht="12" customHeight="1" x14ac:dyDescent="0.25">
      <c r="A24" s="75">
        <f ca="1">'PROCESS MAR - LOG'!K9</f>
        <v>13</v>
      </c>
      <c r="B24" s="177"/>
      <c r="C24" s="234"/>
      <c r="D24" s="235"/>
      <c r="E24" s="236"/>
      <c r="F24" s="237"/>
      <c r="G24" s="236"/>
      <c r="H24" s="237"/>
      <c r="I24" s="223"/>
      <c r="J24" s="224"/>
      <c r="K24" s="224"/>
      <c r="L24" s="225"/>
      <c r="M24" s="226"/>
      <c r="N24" s="74"/>
    </row>
    <row r="25" spans="1:14" ht="12" customHeight="1" x14ac:dyDescent="0.25">
      <c r="A25" s="77" t="str">
        <f ca="1">'PROCESS MAR - LOG'!L9</f>
        <v>Thursday</v>
      </c>
      <c r="B25" s="177"/>
      <c r="C25" s="234"/>
      <c r="D25" s="235"/>
      <c r="E25" s="238"/>
      <c r="F25" s="239"/>
      <c r="G25" s="238"/>
      <c r="H25" s="239"/>
      <c r="I25" s="218"/>
      <c r="J25" s="219"/>
      <c r="K25" s="219"/>
      <c r="L25" s="220"/>
      <c r="M25" s="222"/>
      <c r="N25" s="74"/>
    </row>
    <row r="26" spans="1:14" ht="12" customHeight="1" x14ac:dyDescent="0.25">
      <c r="A26" s="78">
        <f ca="1">'PROCESS MAR - LOG'!K10</f>
        <v>14</v>
      </c>
      <c r="B26" s="176"/>
      <c r="C26" s="256"/>
      <c r="D26" s="257"/>
      <c r="E26" s="240"/>
      <c r="F26" s="241"/>
      <c r="G26" s="240"/>
      <c r="H26" s="241"/>
      <c r="I26" s="227"/>
      <c r="J26" s="228"/>
      <c r="K26" s="228"/>
      <c r="L26" s="229"/>
      <c r="M26" s="246"/>
      <c r="N26" s="74"/>
    </row>
    <row r="27" spans="1:14" ht="12" customHeight="1" x14ac:dyDescent="0.25">
      <c r="A27" s="80" t="str">
        <f ca="1">'PROCESS MAR - LOG'!L10</f>
        <v>Friday</v>
      </c>
      <c r="B27" s="176"/>
      <c r="C27" s="256"/>
      <c r="D27" s="257"/>
      <c r="E27" s="242"/>
      <c r="F27" s="243"/>
      <c r="G27" s="242"/>
      <c r="H27" s="243"/>
      <c r="I27" s="230"/>
      <c r="J27" s="231"/>
      <c r="K27" s="231"/>
      <c r="L27" s="232"/>
      <c r="M27" s="247"/>
      <c r="N27" s="74"/>
    </row>
    <row r="28" spans="1:14" ht="12" customHeight="1" x14ac:dyDescent="0.25">
      <c r="A28" s="75">
        <f ca="1">'PROCESS MAR - LOG'!K11</f>
        <v>17</v>
      </c>
      <c r="B28" s="177"/>
      <c r="C28" s="234"/>
      <c r="D28" s="235"/>
      <c r="E28" s="236"/>
      <c r="F28" s="237"/>
      <c r="G28" s="236"/>
      <c r="H28" s="237"/>
      <c r="I28" s="223"/>
      <c r="J28" s="224"/>
      <c r="K28" s="224"/>
      <c r="L28" s="225"/>
      <c r="M28" s="226"/>
      <c r="N28" s="74"/>
    </row>
    <row r="29" spans="1:14" ht="12" customHeight="1" x14ac:dyDescent="0.25">
      <c r="A29" s="77" t="str">
        <f ca="1">'PROCESS MAR - LOG'!L11</f>
        <v>Monday</v>
      </c>
      <c r="B29" s="177"/>
      <c r="C29" s="234"/>
      <c r="D29" s="235"/>
      <c r="E29" s="238"/>
      <c r="F29" s="239"/>
      <c r="G29" s="238"/>
      <c r="H29" s="239"/>
      <c r="I29" s="218"/>
      <c r="J29" s="219"/>
      <c r="K29" s="219"/>
      <c r="L29" s="220"/>
      <c r="M29" s="222"/>
      <c r="N29" s="74"/>
    </row>
    <row r="30" spans="1:14" ht="12" customHeight="1" x14ac:dyDescent="0.25">
      <c r="A30" s="78">
        <f ca="1">'PROCESS MAR - LOG'!K12</f>
        <v>18</v>
      </c>
      <c r="B30" s="176"/>
      <c r="C30" s="256"/>
      <c r="D30" s="257"/>
      <c r="E30" s="240"/>
      <c r="F30" s="241"/>
      <c r="G30" s="240"/>
      <c r="H30" s="241"/>
      <c r="I30" s="227"/>
      <c r="J30" s="228"/>
      <c r="K30" s="228"/>
      <c r="L30" s="229"/>
      <c r="M30" s="246"/>
      <c r="N30" s="74"/>
    </row>
    <row r="31" spans="1:14" ht="12" customHeight="1" x14ac:dyDescent="0.25">
      <c r="A31" s="80" t="str">
        <f ca="1">'PROCESS MAR - LOG'!L12</f>
        <v>Tuesday</v>
      </c>
      <c r="B31" s="176"/>
      <c r="C31" s="256"/>
      <c r="D31" s="257"/>
      <c r="E31" s="242"/>
      <c r="F31" s="243"/>
      <c r="G31" s="242"/>
      <c r="H31" s="243"/>
      <c r="I31" s="230"/>
      <c r="J31" s="231"/>
      <c r="K31" s="231"/>
      <c r="L31" s="232"/>
      <c r="M31" s="247"/>
      <c r="N31" s="74"/>
    </row>
    <row r="32" spans="1:14" ht="12" customHeight="1" x14ac:dyDescent="0.25">
      <c r="A32" s="75">
        <f ca="1">'PROCESS MAR - LOG'!K13</f>
        <v>19</v>
      </c>
      <c r="B32" s="177"/>
      <c r="C32" s="234"/>
      <c r="D32" s="235"/>
      <c r="E32" s="236"/>
      <c r="F32" s="237"/>
      <c r="G32" s="236"/>
      <c r="H32" s="237"/>
      <c r="I32" s="223"/>
      <c r="J32" s="224"/>
      <c r="K32" s="224"/>
      <c r="L32" s="225"/>
      <c r="M32" s="226"/>
      <c r="N32" s="74"/>
    </row>
    <row r="33" spans="1:14" ht="12" customHeight="1" x14ac:dyDescent="0.25">
      <c r="A33" s="77" t="str">
        <f ca="1">'PROCESS MAR - LOG'!L13</f>
        <v>Wednesday</v>
      </c>
      <c r="B33" s="177"/>
      <c r="C33" s="234"/>
      <c r="D33" s="235"/>
      <c r="E33" s="238"/>
      <c r="F33" s="239"/>
      <c r="G33" s="238"/>
      <c r="H33" s="239"/>
      <c r="I33" s="218"/>
      <c r="J33" s="219"/>
      <c r="K33" s="219"/>
      <c r="L33" s="220"/>
      <c r="M33" s="222"/>
      <c r="N33" s="74"/>
    </row>
    <row r="34" spans="1:14" ht="12" customHeight="1" x14ac:dyDescent="0.25">
      <c r="A34" s="78">
        <f ca="1">'PROCESS MAR - LOG'!K14</f>
        <v>20</v>
      </c>
      <c r="B34" s="176"/>
      <c r="C34" s="256"/>
      <c r="D34" s="257"/>
      <c r="E34" s="240"/>
      <c r="F34" s="241"/>
      <c r="G34" s="240"/>
      <c r="H34" s="241"/>
      <c r="I34" s="227"/>
      <c r="J34" s="228"/>
      <c r="K34" s="228"/>
      <c r="L34" s="229"/>
      <c r="M34" s="246"/>
      <c r="N34" s="74"/>
    </row>
    <row r="35" spans="1:14" ht="12" customHeight="1" x14ac:dyDescent="0.25">
      <c r="A35" s="80" t="str">
        <f ca="1">'PROCESS MAR - LOG'!L14</f>
        <v>Thursday</v>
      </c>
      <c r="B35" s="176"/>
      <c r="C35" s="256"/>
      <c r="D35" s="257"/>
      <c r="E35" s="242"/>
      <c r="F35" s="243"/>
      <c r="G35" s="242"/>
      <c r="H35" s="243"/>
      <c r="I35" s="230"/>
      <c r="J35" s="231"/>
      <c r="K35" s="231"/>
      <c r="L35" s="232"/>
      <c r="M35" s="247"/>
      <c r="N35" s="74"/>
    </row>
    <row r="36" spans="1:14" ht="12" customHeight="1" x14ac:dyDescent="0.25">
      <c r="A36" s="75">
        <f ca="1">'PROCESS MAR - LOG'!K15</f>
        <v>21</v>
      </c>
      <c r="B36" s="177"/>
      <c r="C36" s="234"/>
      <c r="D36" s="235"/>
      <c r="E36" s="236"/>
      <c r="F36" s="237"/>
      <c r="G36" s="236"/>
      <c r="H36" s="237"/>
      <c r="I36" s="223"/>
      <c r="J36" s="224"/>
      <c r="K36" s="224"/>
      <c r="L36" s="225"/>
      <c r="M36" s="226"/>
      <c r="N36" s="74"/>
    </row>
    <row r="37" spans="1:14" ht="12" customHeight="1" x14ac:dyDescent="0.25">
      <c r="A37" s="77" t="str">
        <f ca="1">'PROCESS MAR - LOG'!L15</f>
        <v>Friday</v>
      </c>
      <c r="B37" s="177"/>
      <c r="C37" s="234"/>
      <c r="D37" s="235"/>
      <c r="E37" s="238"/>
      <c r="F37" s="239"/>
      <c r="G37" s="238"/>
      <c r="H37" s="239"/>
      <c r="I37" s="218"/>
      <c r="J37" s="219"/>
      <c r="K37" s="219"/>
      <c r="L37" s="220"/>
      <c r="M37" s="222"/>
      <c r="N37" s="74"/>
    </row>
    <row r="38" spans="1:14" ht="12" customHeight="1" x14ac:dyDescent="0.25">
      <c r="A38" s="78">
        <f ca="1">'PROCESS MAR - LOG'!K16</f>
        <v>24</v>
      </c>
      <c r="B38" s="176"/>
      <c r="C38" s="256"/>
      <c r="D38" s="257"/>
      <c r="E38" s="240"/>
      <c r="F38" s="241"/>
      <c r="G38" s="240"/>
      <c r="H38" s="241"/>
      <c r="I38" s="227"/>
      <c r="J38" s="228"/>
      <c r="K38" s="228"/>
      <c r="L38" s="229"/>
      <c r="M38" s="246"/>
      <c r="N38" s="74"/>
    </row>
    <row r="39" spans="1:14" ht="12" customHeight="1" x14ac:dyDescent="0.25">
      <c r="A39" s="80" t="str">
        <f ca="1">'PROCESS MAR - LOG'!L16</f>
        <v>Monday</v>
      </c>
      <c r="B39" s="176"/>
      <c r="C39" s="256"/>
      <c r="D39" s="257"/>
      <c r="E39" s="242"/>
      <c r="F39" s="243"/>
      <c r="G39" s="242"/>
      <c r="H39" s="243"/>
      <c r="I39" s="230"/>
      <c r="J39" s="231"/>
      <c r="K39" s="231"/>
      <c r="L39" s="232"/>
      <c r="M39" s="247"/>
      <c r="N39" s="74"/>
    </row>
    <row r="40" spans="1:14" ht="12" customHeight="1" x14ac:dyDescent="0.25">
      <c r="A40" s="75">
        <f ca="1">'PROCESS MAR - LOG'!K17</f>
        <v>25</v>
      </c>
      <c r="B40" s="177"/>
      <c r="C40" s="234"/>
      <c r="D40" s="235"/>
      <c r="E40" s="236"/>
      <c r="F40" s="237"/>
      <c r="G40" s="236"/>
      <c r="H40" s="237"/>
      <c r="I40" s="223"/>
      <c r="J40" s="224"/>
      <c r="K40" s="224"/>
      <c r="L40" s="225"/>
      <c r="M40" s="226"/>
      <c r="N40" s="74"/>
    </row>
    <row r="41" spans="1:14" ht="12" customHeight="1" x14ac:dyDescent="0.25">
      <c r="A41" s="77" t="str">
        <f ca="1">'PROCESS MAR - LOG'!L17</f>
        <v>Tuesday</v>
      </c>
      <c r="B41" s="177"/>
      <c r="C41" s="234"/>
      <c r="D41" s="235"/>
      <c r="E41" s="238"/>
      <c r="F41" s="239"/>
      <c r="G41" s="238"/>
      <c r="H41" s="239"/>
      <c r="I41" s="218"/>
      <c r="J41" s="219"/>
      <c r="K41" s="219"/>
      <c r="L41" s="220"/>
      <c r="M41" s="222"/>
      <c r="N41" s="74"/>
    </row>
    <row r="42" spans="1:14" ht="12" customHeight="1" x14ac:dyDescent="0.25">
      <c r="A42" s="78">
        <f ca="1">'PROCESS MAR - LOG'!K18</f>
        <v>26</v>
      </c>
      <c r="B42" s="176"/>
      <c r="C42" s="256"/>
      <c r="D42" s="257"/>
      <c r="E42" s="240"/>
      <c r="F42" s="241"/>
      <c r="G42" s="240"/>
      <c r="H42" s="241"/>
      <c r="I42" s="227"/>
      <c r="J42" s="228"/>
      <c r="K42" s="228"/>
      <c r="L42" s="229"/>
      <c r="M42" s="246"/>
      <c r="N42" s="74"/>
    </row>
    <row r="43" spans="1:14" ht="12" customHeight="1" x14ac:dyDescent="0.25">
      <c r="A43" s="80" t="str">
        <f ca="1">'PROCESS MAR - LOG'!L18</f>
        <v>Wednesday</v>
      </c>
      <c r="B43" s="176"/>
      <c r="C43" s="256"/>
      <c r="D43" s="257"/>
      <c r="E43" s="242"/>
      <c r="F43" s="243"/>
      <c r="G43" s="242"/>
      <c r="H43" s="243"/>
      <c r="I43" s="230"/>
      <c r="J43" s="231"/>
      <c r="K43" s="231"/>
      <c r="L43" s="232"/>
      <c r="M43" s="247"/>
      <c r="N43" s="74"/>
    </row>
    <row r="44" spans="1:14" ht="12" customHeight="1" x14ac:dyDescent="0.25">
      <c r="A44" s="75">
        <f ca="1">'PROCESS MAR - LOG'!K19</f>
        <v>27</v>
      </c>
      <c r="B44" s="177"/>
      <c r="C44" s="234"/>
      <c r="D44" s="235"/>
      <c r="E44" s="236"/>
      <c r="F44" s="237"/>
      <c r="G44" s="236"/>
      <c r="H44" s="237"/>
      <c r="I44" s="223"/>
      <c r="J44" s="224"/>
      <c r="K44" s="224"/>
      <c r="L44" s="225"/>
      <c r="M44" s="226"/>
      <c r="N44" s="74"/>
    </row>
    <row r="45" spans="1:14" ht="12" customHeight="1" x14ac:dyDescent="0.25">
      <c r="A45" s="77" t="str">
        <f ca="1">'PROCESS MAR - LOG'!L19</f>
        <v>Thursday</v>
      </c>
      <c r="B45" s="177"/>
      <c r="C45" s="234"/>
      <c r="D45" s="235"/>
      <c r="E45" s="238"/>
      <c r="F45" s="239"/>
      <c r="G45" s="238"/>
      <c r="H45" s="239"/>
      <c r="I45" s="218"/>
      <c r="J45" s="219"/>
      <c r="K45" s="219"/>
      <c r="L45" s="220"/>
      <c r="M45" s="222"/>
      <c r="N45" s="74"/>
    </row>
    <row r="46" spans="1:14" ht="12" customHeight="1" x14ac:dyDescent="0.25">
      <c r="A46" s="78">
        <f ca="1">'PROCESS MAR - LOG'!K20</f>
        <v>28</v>
      </c>
      <c r="B46" s="176"/>
      <c r="C46" s="256"/>
      <c r="D46" s="257"/>
      <c r="E46" s="240"/>
      <c r="F46" s="241"/>
      <c r="G46" s="240"/>
      <c r="H46" s="241"/>
      <c r="I46" s="227"/>
      <c r="J46" s="228"/>
      <c r="K46" s="228"/>
      <c r="L46" s="229"/>
      <c r="M46" s="246"/>
      <c r="N46" s="74"/>
    </row>
    <row r="47" spans="1:14" ht="12" customHeight="1" x14ac:dyDescent="0.25">
      <c r="A47" s="80" t="str">
        <f ca="1">'PROCESS MAR - LOG'!L20</f>
        <v>Friday</v>
      </c>
      <c r="B47" s="176"/>
      <c r="C47" s="256"/>
      <c r="D47" s="257"/>
      <c r="E47" s="242"/>
      <c r="F47" s="243"/>
      <c r="G47" s="242"/>
      <c r="H47" s="243"/>
      <c r="I47" s="230"/>
      <c r="J47" s="231"/>
      <c r="K47" s="231"/>
      <c r="L47" s="232"/>
      <c r="M47" s="247"/>
      <c r="N47" s="74"/>
    </row>
    <row r="48" spans="1:14" ht="12" customHeight="1" x14ac:dyDescent="0.25">
      <c r="A48" s="75">
        <f ca="1">'PROCESS MAR - LOG'!K21</f>
        <v>31</v>
      </c>
      <c r="B48" s="177"/>
      <c r="C48" s="234"/>
      <c r="D48" s="235"/>
      <c r="E48" s="236"/>
      <c r="F48" s="237"/>
      <c r="G48" s="236"/>
      <c r="H48" s="237"/>
      <c r="I48" s="223"/>
      <c r="J48" s="224"/>
      <c r="K48" s="224"/>
      <c r="L48" s="225"/>
      <c r="M48" s="226"/>
      <c r="N48" s="74"/>
    </row>
    <row r="49" spans="1:15" ht="12" customHeight="1" x14ac:dyDescent="0.25">
      <c r="A49" s="77" t="str">
        <f ca="1">'PROCESS MAR - LOG'!L21</f>
        <v>Monday</v>
      </c>
      <c r="B49" s="177"/>
      <c r="C49" s="234"/>
      <c r="D49" s="235"/>
      <c r="E49" s="238"/>
      <c r="F49" s="239"/>
      <c r="G49" s="238"/>
      <c r="H49" s="239"/>
      <c r="I49" s="218"/>
      <c r="J49" s="219"/>
      <c r="K49" s="219"/>
      <c r="L49" s="220"/>
      <c r="M49" s="222"/>
      <c r="N49" s="74"/>
    </row>
    <row r="50" spans="1:15" ht="12" customHeight="1" x14ac:dyDescent="0.25">
      <c r="A50" s="78" t="str">
        <f ca="1">'PROCESS MAR - LOG'!K22</f>
        <v/>
      </c>
      <c r="B50" s="176"/>
      <c r="C50" s="256"/>
      <c r="D50" s="257"/>
      <c r="E50" s="240"/>
      <c r="F50" s="241"/>
      <c r="G50" s="240"/>
      <c r="H50" s="241"/>
      <c r="I50" s="227"/>
      <c r="J50" s="228"/>
      <c r="K50" s="228"/>
      <c r="L50" s="229"/>
      <c r="M50" s="246"/>
      <c r="N50" s="74"/>
    </row>
    <row r="51" spans="1:15" ht="12" customHeight="1" x14ac:dyDescent="0.25">
      <c r="A51" s="80" t="str">
        <f ca="1">'PROCESS MAR - LOG'!L22</f>
        <v/>
      </c>
      <c r="B51" s="176"/>
      <c r="C51" s="256"/>
      <c r="D51" s="257"/>
      <c r="E51" s="242"/>
      <c r="F51" s="243"/>
      <c r="G51" s="242"/>
      <c r="H51" s="243"/>
      <c r="I51" s="230"/>
      <c r="J51" s="231"/>
      <c r="K51" s="231"/>
      <c r="L51" s="232"/>
      <c r="M51" s="247"/>
      <c r="N51" s="74"/>
    </row>
    <row r="52" spans="1:15" ht="12" customHeight="1" x14ac:dyDescent="0.25">
      <c r="A52" s="75" t="str">
        <f ca="1">'PROCESS MAR - LOG'!K23</f>
        <v/>
      </c>
      <c r="B52" s="177"/>
      <c r="C52" s="234"/>
      <c r="D52" s="235"/>
      <c r="E52" s="236"/>
      <c r="F52" s="237"/>
      <c r="G52" s="236"/>
      <c r="H52" s="237"/>
      <c r="I52" s="223"/>
      <c r="J52" s="224"/>
      <c r="K52" s="224"/>
      <c r="L52" s="225"/>
      <c r="M52" s="226"/>
      <c r="N52" s="74"/>
    </row>
    <row r="53" spans="1:15" ht="12" customHeight="1" x14ac:dyDescent="0.25">
      <c r="A53" s="77" t="str">
        <f ca="1">'PROCESS MAR - LOG'!L23</f>
        <v/>
      </c>
      <c r="B53" s="177"/>
      <c r="C53" s="234"/>
      <c r="D53" s="235"/>
      <c r="E53" s="238"/>
      <c r="F53" s="239"/>
      <c r="G53" s="238"/>
      <c r="H53" s="239"/>
      <c r="I53" s="218"/>
      <c r="J53" s="219"/>
      <c r="K53" s="219"/>
      <c r="L53" s="220"/>
      <c r="M53" s="222"/>
      <c r="N53" s="74"/>
    </row>
    <row r="54" spans="1:15" ht="6.75" customHeight="1" x14ac:dyDescent="0.25">
      <c r="A54" s="258"/>
      <c r="B54" s="258"/>
      <c r="C54" s="258"/>
      <c r="D54" s="258"/>
      <c r="E54" s="258"/>
      <c r="F54" s="258"/>
      <c r="G54" s="258"/>
      <c r="H54" s="258"/>
      <c r="I54" s="258"/>
      <c r="J54" s="258"/>
      <c r="K54" s="258"/>
      <c r="L54" s="258"/>
      <c r="M54" s="258"/>
      <c r="N54" s="74"/>
    </row>
    <row r="55" spans="1:15" ht="15" customHeight="1" x14ac:dyDescent="0.25">
      <c r="A55" s="262" t="s">
        <v>1054</v>
      </c>
      <c r="B55" s="262"/>
      <c r="C55" s="262"/>
      <c r="D55" s="262"/>
      <c r="E55" s="262"/>
      <c r="F55" s="262"/>
      <c r="G55" s="262"/>
      <c r="H55" s="262"/>
      <c r="I55" s="186"/>
      <c r="J55" s="165"/>
      <c r="K55" s="165"/>
      <c r="L55" s="164"/>
      <c r="M55" s="166"/>
      <c r="N55" s="37"/>
      <c r="O55" s="38"/>
    </row>
    <row r="56" spans="1:15" ht="18" customHeight="1" x14ac:dyDescent="0.25">
      <c r="A56" s="184" t="s">
        <v>1019</v>
      </c>
      <c r="B56" s="185"/>
      <c r="C56" s="259" t="s">
        <v>1034</v>
      </c>
      <c r="D56" s="259"/>
      <c r="E56" s="259"/>
      <c r="F56" s="259"/>
      <c r="G56" s="260"/>
      <c r="H56" s="260"/>
      <c r="I56" s="259" t="s">
        <v>1035</v>
      </c>
      <c r="J56" s="259"/>
      <c r="K56" s="259"/>
      <c r="L56" s="259"/>
      <c r="M56" s="185"/>
      <c r="N56" s="37"/>
      <c r="O56" s="38"/>
    </row>
    <row r="57" spans="1:15" ht="9.75" customHeight="1" x14ac:dyDescent="0.25">
      <c r="A57" s="186"/>
      <c r="B57" s="167"/>
      <c r="C57" s="187"/>
      <c r="D57" s="187"/>
      <c r="E57" s="187"/>
      <c r="F57" s="187"/>
      <c r="G57" s="166"/>
      <c r="H57" s="166"/>
      <c r="I57" s="186"/>
      <c r="J57" s="186"/>
      <c r="K57" s="186"/>
      <c r="L57" s="186"/>
      <c r="M57" s="167"/>
      <c r="N57" s="37"/>
      <c r="O57" s="38"/>
    </row>
    <row r="58" spans="1:15" ht="17.25" customHeight="1" x14ac:dyDescent="0.25">
      <c r="A58" s="186" t="s">
        <v>1053</v>
      </c>
      <c r="B58" s="186"/>
      <c r="C58" s="186"/>
      <c r="D58" s="186"/>
      <c r="E58" s="186"/>
      <c r="F58" s="265"/>
      <c r="G58" s="265"/>
      <c r="H58" s="265"/>
      <c r="I58" s="265"/>
      <c r="J58" s="265"/>
      <c r="K58" s="265"/>
      <c r="L58" s="265"/>
      <c r="M58" s="265"/>
      <c r="N58" s="37"/>
      <c r="O58" s="38"/>
    </row>
    <row r="59" spans="1:15" ht="19.5" customHeight="1" x14ac:dyDescent="0.25">
      <c r="A59" s="261"/>
      <c r="B59" s="261"/>
      <c r="C59" s="261"/>
      <c r="D59" s="261"/>
      <c r="E59" s="261"/>
      <c r="F59" s="261"/>
      <c r="G59" s="261"/>
      <c r="H59" s="261"/>
      <c r="I59" s="261"/>
      <c r="J59" s="261"/>
      <c r="K59" s="261"/>
      <c r="L59" s="261"/>
      <c r="M59" s="261"/>
      <c r="N59" s="37"/>
      <c r="O59" s="38"/>
    </row>
    <row r="60" spans="1:15" ht="15" customHeight="1" x14ac:dyDescent="0.25">
      <c r="A60" s="162"/>
      <c r="B60" s="162"/>
      <c r="C60" s="162"/>
      <c r="D60" s="162"/>
      <c r="E60" s="162"/>
      <c r="F60" s="162"/>
      <c r="G60" s="162"/>
      <c r="H60" s="162"/>
      <c r="I60" s="162"/>
      <c r="J60" s="162"/>
      <c r="K60" s="162"/>
      <c r="L60" s="162"/>
      <c r="M60" s="162"/>
      <c r="N60" s="38"/>
      <c r="O60" s="38"/>
    </row>
    <row r="61" spans="1:15" ht="15" hidden="1" customHeight="1" x14ac:dyDescent="0.25">
      <c r="A61" s="162"/>
      <c r="B61" s="162"/>
      <c r="C61" s="162"/>
      <c r="D61" s="162"/>
      <c r="E61" s="162"/>
      <c r="F61" s="162"/>
      <c r="G61" s="162"/>
      <c r="H61" s="162"/>
      <c r="I61" s="162"/>
      <c r="J61" s="162"/>
      <c r="K61" s="162"/>
      <c r="L61" s="162"/>
      <c r="M61" s="162"/>
      <c r="N61" s="38"/>
      <c r="O61" s="38"/>
    </row>
    <row r="62" spans="1:15" ht="15" hidden="1" customHeight="1" x14ac:dyDescent="0.25">
      <c r="A62" s="162"/>
      <c r="B62" s="162"/>
      <c r="C62" s="162"/>
      <c r="D62" s="162"/>
      <c r="E62" s="162"/>
      <c r="F62" s="162"/>
      <c r="G62" s="162"/>
      <c r="H62" s="162"/>
      <c r="I62" s="162"/>
      <c r="J62" s="162"/>
      <c r="K62" s="162"/>
      <c r="L62" s="162"/>
      <c r="M62" s="162"/>
      <c r="N62" s="38"/>
      <c r="O62" s="38"/>
    </row>
    <row r="63" spans="1:15" ht="15" hidden="1" customHeight="1" x14ac:dyDescent="0.25">
      <c r="A63" s="162"/>
      <c r="B63" s="162"/>
      <c r="C63" s="162"/>
      <c r="D63" s="162"/>
      <c r="E63" s="162"/>
      <c r="F63" s="162"/>
      <c r="G63" s="162"/>
      <c r="H63" s="162"/>
      <c r="I63" s="162"/>
      <c r="J63" s="162"/>
      <c r="K63" s="162"/>
      <c r="L63" s="162"/>
      <c r="M63" s="162"/>
      <c r="N63" s="38"/>
      <c r="O63" s="38"/>
    </row>
    <row r="64" spans="1:15" ht="15" hidden="1" customHeight="1" x14ac:dyDescent="0.25">
      <c r="A64" s="162"/>
      <c r="B64" s="162"/>
      <c r="C64" s="162"/>
      <c r="D64" s="162"/>
      <c r="E64" s="162"/>
      <c r="F64" s="162"/>
      <c r="G64" s="162"/>
      <c r="H64" s="162"/>
      <c r="I64" s="162"/>
      <c r="J64" s="162"/>
      <c r="K64" s="162"/>
      <c r="L64" s="162"/>
      <c r="M64" s="162"/>
      <c r="N64" s="38"/>
      <c r="O64" s="38"/>
    </row>
    <row r="65" spans="1:15" ht="15" hidden="1" customHeight="1" x14ac:dyDescent="0.25">
      <c r="A65" s="162"/>
      <c r="B65" s="162"/>
      <c r="C65" s="162"/>
      <c r="D65" s="162"/>
      <c r="E65" s="162"/>
      <c r="F65" s="162"/>
      <c r="G65" s="162"/>
      <c r="H65" s="162"/>
      <c r="I65" s="162"/>
      <c r="J65" s="162"/>
      <c r="K65" s="162"/>
      <c r="L65" s="162"/>
      <c r="M65" s="162"/>
      <c r="N65" s="38"/>
      <c r="O65" s="38"/>
    </row>
    <row r="66" spans="1:15" ht="15" hidden="1" customHeight="1" x14ac:dyDescent="0.25">
      <c r="A66" s="162"/>
      <c r="B66" s="162"/>
      <c r="C66" s="162"/>
      <c r="D66" s="162"/>
      <c r="E66" s="162"/>
      <c r="F66" s="162"/>
      <c r="G66" s="162"/>
      <c r="H66" s="162"/>
      <c r="I66" s="162"/>
      <c r="J66" s="162"/>
      <c r="K66" s="162"/>
      <c r="L66" s="162"/>
      <c r="M66" s="162"/>
      <c r="N66" s="38"/>
      <c r="O66" s="38"/>
    </row>
    <row r="67" spans="1:15" ht="15" hidden="1" customHeight="1" x14ac:dyDescent="0.25">
      <c r="A67" s="162"/>
      <c r="B67" s="162"/>
      <c r="C67" s="162"/>
      <c r="D67" s="162"/>
      <c r="E67" s="162"/>
      <c r="F67" s="162"/>
      <c r="G67" s="162"/>
      <c r="H67" s="162"/>
      <c r="I67" s="162"/>
      <c r="J67" s="162"/>
      <c r="K67" s="162"/>
      <c r="L67" s="162"/>
      <c r="M67" s="162"/>
      <c r="N67" s="38"/>
      <c r="O67" s="38"/>
    </row>
    <row r="68" spans="1:15" ht="15" hidden="1" customHeight="1" x14ac:dyDescent="0.25">
      <c r="A68" s="162"/>
      <c r="B68" s="162"/>
      <c r="C68" s="162"/>
      <c r="D68" s="162"/>
      <c r="E68" s="162"/>
      <c r="F68" s="162"/>
      <c r="G68" s="162"/>
      <c r="H68" s="162"/>
      <c r="I68" s="162"/>
      <c r="J68" s="162"/>
      <c r="K68" s="162"/>
      <c r="L68" s="162"/>
      <c r="M68" s="162"/>
      <c r="N68" s="38"/>
      <c r="O68" s="38"/>
    </row>
    <row r="69" spans="1:15" ht="15" hidden="1" customHeight="1" x14ac:dyDescent="0.25">
      <c r="A69" s="162"/>
      <c r="B69" s="162"/>
      <c r="C69" s="162"/>
      <c r="D69" s="162"/>
      <c r="E69" s="162"/>
      <c r="F69" s="162"/>
      <c r="G69" s="162"/>
      <c r="H69" s="162"/>
      <c r="I69" s="162"/>
      <c r="J69" s="162"/>
      <c r="K69" s="162"/>
      <c r="L69" s="162"/>
      <c r="M69" s="162"/>
      <c r="N69" s="38"/>
      <c r="O69" s="38"/>
    </row>
    <row r="70" spans="1:15" ht="15" hidden="1" customHeight="1" x14ac:dyDescent="0.25">
      <c r="A70" s="162"/>
      <c r="B70" s="162"/>
      <c r="C70" s="162"/>
      <c r="D70" s="162"/>
      <c r="E70" s="162"/>
      <c r="F70" s="162"/>
      <c r="G70" s="162"/>
      <c r="H70" s="162"/>
      <c r="I70" s="162"/>
      <c r="J70" s="162"/>
      <c r="K70" s="162"/>
      <c r="L70" s="162"/>
      <c r="M70" s="162"/>
      <c r="N70" s="38"/>
      <c r="O70" s="38"/>
    </row>
    <row r="71" spans="1:15" ht="15" hidden="1" customHeight="1" x14ac:dyDescent="0.25">
      <c r="A71" s="162"/>
      <c r="B71" s="162"/>
      <c r="C71" s="162"/>
      <c r="D71" s="162"/>
      <c r="E71" s="162"/>
      <c r="F71" s="162"/>
      <c r="G71" s="162"/>
      <c r="H71" s="162"/>
      <c r="I71" s="162"/>
      <c r="J71" s="162"/>
      <c r="K71" s="162"/>
      <c r="L71" s="162"/>
      <c r="M71" s="162"/>
      <c r="N71" s="38"/>
      <c r="O71" s="38"/>
    </row>
    <row r="72" spans="1:15" ht="15" hidden="1" customHeight="1" x14ac:dyDescent="0.25">
      <c r="A72" s="162"/>
      <c r="B72" s="162"/>
      <c r="C72" s="162"/>
      <c r="D72" s="162"/>
      <c r="E72" s="162"/>
      <c r="F72" s="162"/>
      <c r="G72" s="162"/>
      <c r="H72" s="162"/>
      <c r="I72" s="162"/>
      <c r="J72" s="162"/>
      <c r="K72" s="162"/>
      <c r="L72" s="162"/>
      <c r="M72" s="162"/>
      <c r="N72" s="38"/>
      <c r="O72" s="38"/>
    </row>
    <row r="73" spans="1:15" ht="15" hidden="1" customHeight="1" x14ac:dyDescent="0.25">
      <c r="A73" s="162"/>
      <c r="B73" s="162"/>
      <c r="C73" s="162"/>
      <c r="D73" s="162"/>
      <c r="E73" s="162"/>
      <c r="F73" s="162"/>
      <c r="G73" s="162"/>
      <c r="H73" s="162"/>
      <c r="I73" s="162"/>
      <c r="J73" s="162"/>
      <c r="K73" s="162"/>
      <c r="L73" s="162"/>
      <c r="M73" s="162"/>
      <c r="N73" s="38"/>
      <c r="O73" s="38"/>
    </row>
    <row r="74" spans="1:15" ht="15" hidden="1" customHeight="1" x14ac:dyDescent="0.25">
      <c r="A74" s="162"/>
      <c r="B74" s="162"/>
      <c r="C74" s="162"/>
      <c r="D74" s="162"/>
      <c r="E74" s="162"/>
      <c r="F74" s="162"/>
      <c r="G74" s="162"/>
      <c r="H74" s="162"/>
      <c r="I74" s="162"/>
      <c r="J74" s="162"/>
      <c r="K74" s="162"/>
      <c r="L74" s="162"/>
      <c r="M74" s="162"/>
      <c r="N74" s="38"/>
      <c r="O74" s="38"/>
    </row>
    <row r="75" spans="1:15" ht="15" hidden="1" customHeight="1" x14ac:dyDescent="0.25">
      <c r="A75" s="162"/>
      <c r="B75" s="162"/>
      <c r="C75" s="162"/>
      <c r="D75" s="162"/>
      <c r="E75" s="162"/>
      <c r="F75" s="162"/>
      <c r="G75" s="162"/>
      <c r="H75" s="162"/>
      <c r="I75" s="162"/>
      <c r="J75" s="162"/>
      <c r="K75" s="162"/>
      <c r="L75" s="162"/>
      <c r="M75" s="162"/>
      <c r="N75" s="38"/>
      <c r="O75" s="38"/>
    </row>
    <row r="76" spans="1:15" ht="15" hidden="1" customHeight="1" x14ac:dyDescent="0.25">
      <c r="A76" s="162"/>
      <c r="B76" s="162"/>
      <c r="C76" s="162"/>
      <c r="D76" s="162"/>
      <c r="E76" s="162"/>
      <c r="F76" s="162"/>
      <c r="G76" s="162"/>
      <c r="H76" s="162"/>
      <c r="I76" s="162"/>
      <c r="J76" s="162"/>
      <c r="K76" s="162"/>
      <c r="L76" s="162"/>
      <c r="M76" s="162"/>
      <c r="N76" s="38"/>
      <c r="O76" s="38"/>
    </row>
    <row r="77" spans="1:15" ht="15" hidden="1" customHeight="1" x14ac:dyDescent="0.25">
      <c r="A77" s="162"/>
      <c r="B77" s="162"/>
      <c r="C77" s="162"/>
      <c r="D77" s="162"/>
      <c r="E77" s="162"/>
      <c r="F77" s="162"/>
      <c r="G77" s="162"/>
      <c r="H77" s="162"/>
      <c r="I77" s="162"/>
      <c r="J77" s="162"/>
      <c r="K77" s="162"/>
      <c r="L77" s="162"/>
      <c r="M77" s="162"/>
      <c r="N77" s="38"/>
      <c r="O77" s="38"/>
    </row>
    <row r="78" spans="1:15" ht="15" hidden="1" customHeight="1" x14ac:dyDescent="0.25">
      <c r="A78" s="162"/>
      <c r="B78" s="162"/>
      <c r="C78" s="162"/>
      <c r="D78" s="162"/>
      <c r="E78" s="162"/>
      <c r="F78" s="162"/>
      <c r="G78" s="162"/>
      <c r="H78" s="162"/>
      <c r="I78" s="162"/>
      <c r="J78" s="162"/>
      <c r="K78" s="162"/>
      <c r="L78" s="162"/>
      <c r="M78" s="162"/>
      <c r="N78" s="38"/>
      <c r="O78" s="38"/>
    </row>
    <row r="79" spans="1:15" ht="15" hidden="1" customHeight="1" x14ac:dyDescent="0.25">
      <c r="A79" s="162"/>
      <c r="B79" s="162"/>
      <c r="C79" s="162"/>
      <c r="D79" s="162"/>
      <c r="E79" s="162"/>
      <c r="F79" s="162"/>
      <c r="G79" s="162"/>
      <c r="H79" s="162"/>
      <c r="I79" s="162"/>
      <c r="J79" s="162"/>
      <c r="K79" s="162"/>
      <c r="L79" s="162"/>
      <c r="M79" s="162"/>
      <c r="N79" s="38"/>
      <c r="O79" s="38"/>
    </row>
    <row r="80" spans="1:15" ht="15" hidden="1" customHeight="1" x14ac:dyDescent="0.25">
      <c r="A80" s="162"/>
      <c r="B80" s="162"/>
      <c r="C80" s="162"/>
      <c r="D80" s="162"/>
      <c r="E80" s="162"/>
      <c r="F80" s="162"/>
      <c r="G80" s="162"/>
      <c r="H80" s="162"/>
      <c r="I80" s="162"/>
      <c r="J80" s="162"/>
      <c r="K80" s="162"/>
      <c r="L80" s="162"/>
      <c r="M80" s="162"/>
      <c r="N80" s="38"/>
      <c r="O80" s="38"/>
    </row>
    <row r="81" spans="1:15" ht="15" hidden="1" customHeight="1" x14ac:dyDescent="0.25">
      <c r="A81" s="162"/>
      <c r="B81" s="162"/>
      <c r="C81" s="162"/>
      <c r="D81" s="162"/>
      <c r="E81" s="162"/>
      <c r="F81" s="162"/>
      <c r="G81" s="162"/>
      <c r="H81" s="162"/>
      <c r="I81" s="162"/>
      <c r="J81" s="162"/>
      <c r="K81" s="162"/>
      <c r="L81" s="162"/>
      <c r="M81" s="162"/>
      <c r="N81" s="38"/>
      <c r="O81" s="38"/>
    </row>
    <row r="82" spans="1:15" ht="15" hidden="1" customHeight="1" x14ac:dyDescent="0.25">
      <c r="A82" s="162"/>
      <c r="B82" s="162"/>
      <c r="C82" s="162"/>
      <c r="D82" s="162"/>
      <c r="E82" s="162"/>
      <c r="F82" s="162"/>
      <c r="G82" s="162"/>
      <c r="H82" s="162"/>
      <c r="I82" s="162"/>
      <c r="J82" s="162"/>
      <c r="K82" s="162"/>
      <c r="L82" s="162"/>
      <c r="M82" s="162"/>
      <c r="N82" s="38"/>
      <c r="O82" s="38"/>
    </row>
    <row r="83" spans="1:15" ht="15" hidden="1" customHeight="1" x14ac:dyDescent="0.25">
      <c r="A83" s="162"/>
      <c r="B83" s="162"/>
      <c r="C83" s="162"/>
      <c r="D83" s="162"/>
      <c r="E83" s="162"/>
      <c r="F83" s="162"/>
      <c r="G83" s="162"/>
      <c r="H83" s="162"/>
      <c r="I83" s="162"/>
      <c r="J83" s="162"/>
      <c r="K83" s="162"/>
      <c r="L83" s="162"/>
      <c r="M83" s="162"/>
      <c r="N83" s="38"/>
      <c r="O83" s="38"/>
    </row>
    <row r="84" spans="1:15" ht="15" hidden="1" customHeight="1" x14ac:dyDescent="0.25">
      <c r="A84" s="162"/>
      <c r="B84" s="162"/>
      <c r="C84" s="162"/>
      <c r="D84" s="162"/>
      <c r="E84" s="162"/>
      <c r="F84" s="162"/>
      <c r="G84" s="162"/>
      <c r="H84" s="162"/>
      <c r="I84" s="162"/>
      <c r="J84" s="162"/>
      <c r="K84" s="162"/>
      <c r="L84" s="162"/>
      <c r="M84" s="162"/>
      <c r="N84" s="38"/>
      <c r="O84" s="38"/>
    </row>
    <row r="85" spans="1:15" ht="15" hidden="1" customHeight="1" x14ac:dyDescent="0.25">
      <c r="A85" s="162"/>
      <c r="B85" s="162"/>
      <c r="C85" s="162"/>
      <c r="D85" s="162"/>
      <c r="E85" s="162"/>
      <c r="F85" s="162"/>
      <c r="G85" s="162"/>
      <c r="H85" s="162"/>
      <c r="I85" s="162"/>
      <c r="J85" s="162"/>
      <c r="K85" s="162"/>
      <c r="L85" s="162"/>
      <c r="M85" s="162"/>
      <c r="N85" s="38"/>
      <c r="O85" s="38"/>
    </row>
    <row r="86" spans="1:15" ht="15" hidden="1" customHeight="1" x14ac:dyDescent="0.25">
      <c r="A86" s="162"/>
      <c r="B86" s="162"/>
      <c r="C86" s="162"/>
      <c r="D86" s="162"/>
      <c r="E86" s="162"/>
      <c r="F86" s="162"/>
      <c r="G86" s="162"/>
      <c r="H86" s="162"/>
      <c r="I86" s="162"/>
      <c r="J86" s="162"/>
      <c r="K86" s="162"/>
      <c r="L86" s="162"/>
      <c r="M86" s="162"/>
      <c r="N86" s="38"/>
      <c r="O86" s="38"/>
    </row>
    <row r="87" spans="1:15" ht="15" hidden="1" customHeight="1" x14ac:dyDescent="0.25">
      <c r="A87" s="162"/>
      <c r="B87" s="162"/>
      <c r="C87" s="162"/>
      <c r="D87" s="162"/>
      <c r="E87" s="162"/>
      <c r="F87" s="162"/>
      <c r="G87" s="162"/>
      <c r="H87" s="162"/>
      <c r="I87" s="162"/>
      <c r="J87" s="162"/>
      <c r="K87" s="162"/>
      <c r="L87" s="162"/>
      <c r="M87" s="162"/>
      <c r="N87" s="38"/>
      <c r="O87" s="38"/>
    </row>
    <row r="88" spans="1:15" ht="15" hidden="1" customHeight="1" x14ac:dyDescent="0.25">
      <c r="A88" s="162"/>
      <c r="B88" s="162"/>
      <c r="C88" s="162"/>
      <c r="D88" s="162"/>
      <c r="E88" s="162"/>
      <c r="F88" s="162"/>
      <c r="G88" s="162"/>
      <c r="H88" s="162"/>
      <c r="I88" s="162"/>
      <c r="J88" s="162"/>
      <c r="K88" s="162"/>
      <c r="L88" s="162"/>
      <c r="M88" s="162"/>
      <c r="N88" s="38"/>
      <c r="O88" s="38"/>
    </row>
    <row r="89" spans="1:15" ht="15" hidden="1" customHeight="1" x14ac:dyDescent="0.25">
      <c r="A89" s="162"/>
      <c r="B89" s="162"/>
      <c r="C89" s="162"/>
      <c r="D89" s="162"/>
      <c r="E89" s="162"/>
      <c r="F89" s="162"/>
      <c r="G89" s="162"/>
      <c r="H89" s="162"/>
      <c r="I89" s="162"/>
      <c r="J89" s="162"/>
      <c r="K89" s="162"/>
      <c r="L89" s="162"/>
      <c r="M89" s="162"/>
      <c r="N89" s="38"/>
      <c r="O89" s="38"/>
    </row>
    <row r="90" spans="1:15" ht="15" hidden="1" customHeight="1" x14ac:dyDescent="0.25">
      <c r="A90" s="162"/>
      <c r="B90" s="162"/>
      <c r="C90" s="162"/>
      <c r="D90" s="162"/>
      <c r="E90" s="162"/>
      <c r="F90" s="162"/>
      <c r="G90" s="162"/>
      <c r="H90" s="162"/>
      <c r="I90" s="162"/>
      <c r="J90" s="162"/>
      <c r="K90" s="162"/>
      <c r="L90" s="162"/>
      <c r="M90" s="162"/>
      <c r="N90" s="38"/>
      <c r="O90" s="38"/>
    </row>
    <row r="91" spans="1:15" ht="15" hidden="1" customHeight="1" x14ac:dyDescent="0.25">
      <c r="A91" s="162"/>
      <c r="B91" s="162"/>
      <c r="C91" s="162"/>
      <c r="D91" s="162"/>
      <c r="E91" s="162"/>
      <c r="F91" s="162"/>
      <c r="G91" s="162"/>
      <c r="H91" s="162"/>
      <c r="I91" s="162"/>
      <c r="J91" s="162"/>
      <c r="K91" s="162"/>
      <c r="L91" s="162"/>
      <c r="M91" s="162"/>
      <c r="N91" s="38"/>
      <c r="O91" s="38"/>
    </row>
    <row r="92" spans="1:15" ht="15" hidden="1" customHeight="1" x14ac:dyDescent="0.25">
      <c r="A92" s="162"/>
      <c r="B92" s="162"/>
      <c r="C92" s="162"/>
      <c r="D92" s="162"/>
      <c r="E92" s="162"/>
      <c r="F92" s="162"/>
      <c r="G92" s="162"/>
      <c r="H92" s="162"/>
      <c r="I92" s="162"/>
      <c r="J92" s="162"/>
      <c r="K92" s="162"/>
      <c r="L92" s="162"/>
      <c r="M92" s="162"/>
      <c r="N92" s="38"/>
      <c r="O92" s="38"/>
    </row>
    <row r="93" spans="1:15" ht="15" hidden="1" customHeight="1" x14ac:dyDescent="0.25">
      <c r="A93" s="162"/>
      <c r="B93" s="162"/>
      <c r="C93" s="162"/>
      <c r="D93" s="162"/>
      <c r="E93" s="162"/>
      <c r="F93" s="162"/>
      <c r="G93" s="162"/>
      <c r="H93" s="162"/>
      <c r="I93" s="162"/>
      <c r="J93" s="162"/>
      <c r="K93" s="162"/>
      <c r="L93" s="162"/>
      <c r="M93" s="162"/>
      <c r="N93" s="38"/>
      <c r="O93" s="38"/>
    </row>
    <row r="94" spans="1:15" ht="15" hidden="1" customHeight="1" x14ac:dyDescent="0.25">
      <c r="A94" s="162"/>
      <c r="B94" s="162"/>
      <c r="C94" s="162"/>
      <c r="D94" s="162"/>
      <c r="E94" s="162"/>
      <c r="F94" s="162"/>
      <c r="G94" s="162"/>
      <c r="H94" s="162"/>
      <c r="I94" s="162"/>
      <c r="J94" s="162"/>
      <c r="K94" s="162"/>
      <c r="L94" s="162"/>
      <c r="M94" s="162"/>
      <c r="N94" s="38"/>
      <c r="O94" s="38"/>
    </row>
    <row r="95" spans="1:15" ht="15" hidden="1" customHeight="1" x14ac:dyDescent="0.25">
      <c r="A95" s="162"/>
      <c r="B95" s="162"/>
      <c r="C95" s="162"/>
      <c r="D95" s="162"/>
      <c r="E95" s="162"/>
      <c r="F95" s="162"/>
      <c r="G95" s="162"/>
      <c r="H95" s="162"/>
      <c r="I95" s="162"/>
      <c r="J95" s="162"/>
      <c r="K95" s="162"/>
      <c r="L95" s="162"/>
      <c r="M95" s="162"/>
      <c r="N95" s="38"/>
      <c r="O95" s="38"/>
    </row>
    <row r="96" spans="1:15" ht="15" hidden="1" customHeight="1" x14ac:dyDescent="0.25">
      <c r="A96" s="162"/>
      <c r="B96" s="162"/>
      <c r="C96" s="162"/>
      <c r="D96" s="162"/>
      <c r="E96" s="162"/>
      <c r="F96" s="162"/>
      <c r="G96" s="162"/>
      <c r="H96" s="162"/>
      <c r="I96" s="162"/>
      <c r="J96" s="162"/>
      <c r="K96" s="162"/>
      <c r="L96" s="162"/>
      <c r="M96" s="162"/>
      <c r="N96" s="38"/>
      <c r="O96" s="38"/>
    </row>
    <row r="97" spans="1:15" ht="15" hidden="1" customHeight="1" x14ac:dyDescent="0.25">
      <c r="A97" s="162"/>
      <c r="B97" s="162"/>
      <c r="C97" s="162"/>
      <c r="D97" s="162"/>
      <c r="E97" s="162"/>
      <c r="F97" s="162"/>
      <c r="G97" s="162"/>
      <c r="H97" s="162"/>
      <c r="I97" s="162"/>
      <c r="J97" s="162"/>
      <c r="K97" s="162"/>
      <c r="L97" s="162"/>
      <c r="M97" s="162"/>
      <c r="N97" s="38"/>
      <c r="O97" s="38"/>
    </row>
    <row r="98" spans="1:15" ht="15" hidden="1" customHeight="1" x14ac:dyDescent="0.25">
      <c r="A98" s="162"/>
      <c r="B98" s="162"/>
      <c r="C98" s="162"/>
      <c r="D98" s="162"/>
      <c r="E98" s="162"/>
      <c r="F98" s="162"/>
      <c r="G98" s="162"/>
      <c r="H98" s="162"/>
      <c r="I98" s="162"/>
      <c r="J98" s="162"/>
      <c r="K98" s="162"/>
      <c r="L98" s="162"/>
      <c r="M98" s="162"/>
      <c r="N98" s="38"/>
      <c r="O98" s="38"/>
    </row>
    <row r="99" spans="1:15" ht="15" hidden="1" customHeight="1" x14ac:dyDescent="0.25">
      <c r="A99" s="162"/>
      <c r="B99" s="162"/>
      <c r="C99" s="162"/>
      <c r="D99" s="162"/>
      <c r="E99" s="162"/>
      <c r="F99" s="162"/>
      <c r="G99" s="162"/>
      <c r="H99" s="162"/>
      <c r="I99" s="162"/>
      <c r="J99" s="162"/>
      <c r="K99" s="162"/>
      <c r="L99" s="162"/>
      <c r="M99" s="162"/>
      <c r="N99" s="38"/>
      <c r="O99" s="38"/>
    </row>
    <row r="100" spans="1:15" ht="15" hidden="1" customHeight="1" x14ac:dyDescent="0.25">
      <c r="A100" s="162"/>
      <c r="B100" s="162"/>
      <c r="C100" s="162"/>
      <c r="D100" s="162"/>
      <c r="E100" s="162"/>
      <c r="F100" s="162"/>
      <c r="G100" s="162"/>
      <c r="H100" s="162"/>
      <c r="I100" s="162"/>
      <c r="J100" s="162"/>
      <c r="K100" s="162"/>
      <c r="L100" s="162"/>
      <c r="M100" s="162"/>
      <c r="N100" s="38"/>
      <c r="O100" s="38"/>
    </row>
    <row r="101" spans="1:15" ht="15" hidden="1" customHeight="1" x14ac:dyDescent="0.25">
      <c r="A101" s="162"/>
      <c r="B101" s="162"/>
      <c r="C101" s="162"/>
      <c r="D101" s="162"/>
      <c r="E101" s="162"/>
      <c r="F101" s="162"/>
      <c r="G101" s="162"/>
      <c r="H101" s="162"/>
      <c r="I101" s="162"/>
      <c r="J101" s="162"/>
      <c r="K101" s="162"/>
      <c r="L101" s="162"/>
      <c r="M101" s="162"/>
      <c r="N101" s="38"/>
      <c r="O101" s="38"/>
    </row>
    <row r="102" spans="1:15" ht="15" hidden="1" customHeight="1" x14ac:dyDescent="0.25">
      <c r="A102" s="162"/>
      <c r="B102" s="162"/>
      <c r="C102" s="162"/>
      <c r="D102" s="162"/>
      <c r="E102" s="162"/>
      <c r="F102" s="162"/>
      <c r="G102" s="162"/>
      <c r="H102" s="162"/>
      <c r="I102" s="162"/>
      <c r="J102" s="162"/>
      <c r="K102" s="162"/>
      <c r="L102" s="162"/>
      <c r="M102" s="162"/>
      <c r="N102" s="38"/>
      <c r="O102" s="38"/>
    </row>
    <row r="103" spans="1:15" ht="15" hidden="1" customHeight="1" x14ac:dyDescent="0.25">
      <c r="A103" s="162"/>
      <c r="B103" s="162"/>
      <c r="C103" s="162"/>
      <c r="D103" s="162"/>
      <c r="E103" s="162"/>
      <c r="F103" s="162"/>
      <c r="G103" s="162"/>
      <c r="H103" s="162"/>
      <c r="I103" s="162"/>
      <c r="J103" s="162"/>
      <c r="K103" s="162"/>
      <c r="L103" s="162"/>
      <c r="M103" s="162"/>
      <c r="N103" s="38"/>
      <c r="O103" s="38"/>
    </row>
    <row r="104" spans="1:15" ht="15" hidden="1" customHeight="1" x14ac:dyDescent="0.25">
      <c r="A104" s="162"/>
      <c r="B104" s="162"/>
      <c r="C104" s="162"/>
      <c r="D104" s="162"/>
      <c r="E104" s="162"/>
      <c r="F104" s="162"/>
      <c r="G104" s="162"/>
      <c r="H104" s="162"/>
      <c r="I104" s="162"/>
      <c r="J104" s="162"/>
      <c r="K104" s="162"/>
      <c r="L104" s="162"/>
      <c r="M104" s="162"/>
      <c r="N104" s="38"/>
      <c r="O104" s="38"/>
    </row>
    <row r="105" spans="1:15" ht="15" hidden="1" customHeight="1" x14ac:dyDescent="0.25">
      <c r="A105" s="162"/>
      <c r="B105" s="162"/>
      <c r="C105" s="162"/>
      <c r="D105" s="162"/>
      <c r="E105" s="162"/>
      <c r="F105" s="162"/>
      <c r="G105" s="162"/>
      <c r="H105" s="162"/>
      <c r="I105" s="162"/>
      <c r="J105" s="162"/>
      <c r="K105" s="162"/>
      <c r="L105" s="162"/>
      <c r="M105" s="162"/>
      <c r="N105" s="38"/>
      <c r="O105" s="38"/>
    </row>
    <row r="106" spans="1:15" ht="15" hidden="1" customHeight="1" x14ac:dyDescent="0.25">
      <c r="A106" s="162"/>
      <c r="B106" s="162"/>
      <c r="C106" s="162"/>
      <c r="D106" s="162"/>
      <c r="E106" s="162"/>
      <c r="F106" s="162"/>
      <c r="G106" s="162"/>
      <c r="H106" s="162"/>
      <c r="I106" s="162"/>
      <c r="J106" s="162"/>
      <c r="K106" s="162"/>
      <c r="L106" s="162"/>
      <c r="M106" s="162"/>
      <c r="N106" s="38"/>
      <c r="O106" s="38"/>
    </row>
    <row r="107" spans="1:15" ht="15" hidden="1" customHeight="1" x14ac:dyDescent="0.25">
      <c r="A107" s="162"/>
      <c r="B107" s="162"/>
      <c r="C107" s="162"/>
      <c r="D107" s="162"/>
      <c r="E107" s="162"/>
      <c r="F107" s="162"/>
      <c r="G107" s="162"/>
      <c r="H107" s="162"/>
      <c r="I107" s="162"/>
      <c r="J107" s="162"/>
      <c r="K107" s="162"/>
      <c r="L107" s="162"/>
      <c r="M107" s="162"/>
      <c r="N107" s="38"/>
      <c r="O107" s="38"/>
    </row>
    <row r="108" spans="1:15" ht="15" hidden="1" customHeight="1" x14ac:dyDescent="0.25">
      <c r="A108" s="162"/>
      <c r="B108" s="162"/>
      <c r="C108" s="162"/>
      <c r="D108" s="162"/>
      <c r="E108" s="162"/>
      <c r="F108" s="162"/>
      <c r="G108" s="162"/>
      <c r="H108" s="162"/>
      <c r="I108" s="162"/>
      <c r="J108" s="162"/>
      <c r="K108" s="162"/>
      <c r="L108" s="162"/>
      <c r="M108" s="162"/>
      <c r="N108" s="38"/>
      <c r="O108" s="38"/>
    </row>
    <row r="109" spans="1:15" ht="15" hidden="1" customHeight="1" x14ac:dyDescent="0.25">
      <c r="A109" s="162"/>
      <c r="B109" s="162"/>
      <c r="C109" s="162"/>
      <c r="D109" s="162"/>
      <c r="E109" s="162"/>
      <c r="F109" s="162"/>
      <c r="G109" s="162"/>
      <c r="H109" s="162"/>
      <c r="I109" s="162"/>
      <c r="J109" s="162"/>
      <c r="K109" s="162"/>
      <c r="L109" s="162"/>
      <c r="M109" s="162"/>
      <c r="N109" s="38"/>
      <c r="O109" s="38"/>
    </row>
    <row r="110" spans="1:15" ht="15" hidden="1" customHeight="1" x14ac:dyDescent="0.25">
      <c r="A110" s="162"/>
      <c r="B110" s="162"/>
      <c r="C110" s="162"/>
      <c r="D110" s="162"/>
      <c r="E110" s="162"/>
      <c r="F110" s="162"/>
      <c r="G110" s="162"/>
      <c r="H110" s="162"/>
      <c r="I110" s="162"/>
      <c r="J110" s="162"/>
      <c r="K110" s="162"/>
      <c r="L110" s="162"/>
      <c r="M110" s="162"/>
      <c r="N110" s="38"/>
      <c r="O110" s="38"/>
    </row>
    <row r="111" spans="1:15" ht="15" hidden="1" customHeight="1" x14ac:dyDescent="0.25">
      <c r="A111" s="162"/>
      <c r="B111" s="162"/>
      <c r="C111" s="162"/>
      <c r="D111" s="162"/>
      <c r="E111" s="162"/>
      <c r="F111" s="162"/>
      <c r="G111" s="162"/>
      <c r="H111" s="162"/>
      <c r="I111" s="162"/>
      <c r="J111" s="162"/>
      <c r="K111" s="162"/>
      <c r="L111" s="162"/>
      <c r="M111" s="162"/>
      <c r="N111" s="38"/>
      <c r="O111" s="38"/>
    </row>
    <row r="112" spans="1:15" ht="15" hidden="1" customHeight="1" x14ac:dyDescent="0.25">
      <c r="A112" s="162"/>
      <c r="B112" s="162"/>
      <c r="C112" s="162"/>
      <c r="D112" s="162"/>
      <c r="E112" s="162"/>
      <c r="F112" s="162"/>
      <c r="G112" s="162"/>
      <c r="H112" s="162"/>
      <c r="I112" s="162"/>
      <c r="J112" s="162"/>
      <c r="K112" s="162"/>
      <c r="L112" s="162"/>
      <c r="M112" s="162"/>
      <c r="N112" s="38"/>
      <c r="O112" s="38"/>
    </row>
    <row r="113" spans="1:15" ht="15" hidden="1" customHeight="1" x14ac:dyDescent="0.25">
      <c r="A113" s="162"/>
      <c r="B113" s="162"/>
      <c r="C113" s="162"/>
      <c r="D113" s="162"/>
      <c r="E113" s="162"/>
      <c r="F113" s="162"/>
      <c r="G113" s="162"/>
      <c r="H113" s="162"/>
      <c r="I113" s="162"/>
      <c r="J113" s="162"/>
      <c r="K113" s="162"/>
      <c r="L113" s="162"/>
      <c r="M113" s="162"/>
      <c r="N113" s="38"/>
      <c r="O113" s="38"/>
    </row>
    <row r="114" spans="1:15" ht="15" hidden="1" customHeight="1" x14ac:dyDescent="0.25">
      <c r="A114" s="162"/>
      <c r="B114" s="162"/>
      <c r="C114" s="162"/>
      <c r="D114" s="162"/>
      <c r="E114" s="162"/>
      <c r="F114" s="162"/>
      <c r="G114" s="162"/>
      <c r="H114" s="162"/>
      <c r="I114" s="162"/>
      <c r="J114" s="162"/>
      <c r="K114" s="162"/>
      <c r="L114" s="162"/>
      <c r="M114" s="162"/>
      <c r="N114" s="38"/>
      <c r="O114" s="38"/>
    </row>
    <row r="115" spans="1:15" ht="15" hidden="1" customHeight="1" x14ac:dyDescent="0.25">
      <c r="A115" s="162"/>
      <c r="B115" s="162"/>
      <c r="C115" s="162"/>
      <c r="D115" s="162"/>
      <c r="E115" s="162"/>
      <c r="F115" s="162"/>
      <c r="G115" s="162"/>
      <c r="H115" s="162"/>
      <c r="I115" s="162"/>
      <c r="J115" s="162"/>
      <c r="K115" s="162"/>
      <c r="L115" s="162"/>
      <c r="M115" s="162"/>
      <c r="N115" s="38"/>
      <c r="O115" s="38"/>
    </row>
    <row r="116" spans="1:15" ht="15" hidden="1" customHeight="1" x14ac:dyDescent="0.25">
      <c r="A116" s="162"/>
      <c r="B116" s="162"/>
      <c r="C116" s="162"/>
      <c r="D116" s="162"/>
      <c r="E116" s="162"/>
      <c r="F116" s="162"/>
      <c r="G116" s="162"/>
      <c r="H116" s="162"/>
      <c r="I116" s="162"/>
      <c r="J116" s="162"/>
      <c r="K116" s="162"/>
      <c r="L116" s="162"/>
      <c r="M116" s="162"/>
      <c r="N116" s="38"/>
      <c r="O116" s="38"/>
    </row>
    <row r="117" spans="1:15" ht="15" hidden="1" customHeight="1" x14ac:dyDescent="0.25">
      <c r="A117" s="162"/>
      <c r="B117" s="162"/>
      <c r="C117" s="162"/>
      <c r="D117" s="162"/>
      <c r="E117" s="162"/>
      <c r="F117" s="162"/>
      <c r="G117" s="162"/>
      <c r="H117" s="162"/>
      <c r="I117" s="162"/>
      <c r="J117" s="162"/>
      <c r="K117" s="162"/>
      <c r="L117" s="162"/>
      <c r="M117" s="162"/>
      <c r="N117" s="38"/>
      <c r="O117" s="38"/>
    </row>
    <row r="118" spans="1:15" ht="15" hidden="1" customHeight="1" x14ac:dyDescent="0.25">
      <c r="A118" s="162"/>
      <c r="B118" s="162"/>
      <c r="C118" s="162"/>
      <c r="D118" s="162"/>
      <c r="E118" s="162"/>
      <c r="F118" s="162"/>
      <c r="G118" s="162"/>
      <c r="H118" s="162"/>
      <c r="I118" s="162"/>
      <c r="J118" s="162"/>
      <c r="K118" s="162"/>
      <c r="L118" s="162"/>
      <c r="M118" s="162"/>
      <c r="N118" s="38"/>
      <c r="O118" s="38"/>
    </row>
    <row r="119" spans="1:15" ht="15" hidden="1" customHeight="1" x14ac:dyDescent="0.25">
      <c r="A119" s="162"/>
      <c r="B119" s="162"/>
      <c r="C119" s="162"/>
      <c r="D119" s="162"/>
      <c r="E119" s="162"/>
      <c r="F119" s="162"/>
      <c r="G119" s="162"/>
      <c r="H119" s="162"/>
      <c r="I119" s="162"/>
      <c r="J119" s="162"/>
      <c r="K119" s="162"/>
      <c r="L119" s="162"/>
      <c r="M119" s="162"/>
      <c r="N119" s="38"/>
      <c r="O119" s="38"/>
    </row>
    <row r="120" spans="1:15" ht="15" hidden="1" customHeight="1" x14ac:dyDescent="0.25">
      <c r="A120" s="162"/>
      <c r="B120" s="162"/>
      <c r="C120" s="162"/>
      <c r="D120" s="162"/>
      <c r="E120" s="162"/>
      <c r="F120" s="162"/>
      <c r="G120" s="162"/>
      <c r="H120" s="162"/>
      <c r="I120" s="162"/>
      <c r="J120" s="162"/>
      <c r="K120" s="162"/>
      <c r="L120" s="162"/>
      <c r="M120" s="162"/>
      <c r="N120" s="38"/>
      <c r="O120" s="38"/>
    </row>
    <row r="121" spans="1:15" ht="15" hidden="1" customHeight="1" x14ac:dyDescent="0.25">
      <c r="A121" s="162"/>
      <c r="B121" s="162"/>
      <c r="C121" s="162"/>
      <c r="D121" s="162"/>
      <c r="E121" s="162"/>
      <c r="F121" s="162"/>
      <c r="G121" s="162"/>
      <c r="H121" s="162"/>
      <c r="I121" s="162"/>
      <c r="J121" s="162"/>
      <c r="K121" s="162"/>
      <c r="L121" s="162"/>
      <c r="M121" s="162"/>
      <c r="N121" s="38"/>
      <c r="O121" s="38"/>
    </row>
    <row r="122" spans="1:15" ht="15" hidden="1" customHeight="1" x14ac:dyDescent="0.25">
      <c r="A122" s="162"/>
      <c r="B122" s="162"/>
      <c r="C122" s="162"/>
      <c r="D122" s="162"/>
      <c r="E122" s="162"/>
      <c r="F122" s="162"/>
      <c r="G122" s="162"/>
      <c r="H122" s="162"/>
      <c r="I122" s="162"/>
      <c r="J122" s="162"/>
      <c r="K122" s="162"/>
      <c r="L122" s="162"/>
      <c r="M122" s="162"/>
      <c r="N122" s="38"/>
      <c r="O122" s="38"/>
    </row>
    <row r="123" spans="1:15" ht="15" hidden="1" customHeight="1" x14ac:dyDescent="0.25">
      <c r="A123" s="162"/>
      <c r="B123" s="162"/>
      <c r="C123" s="162"/>
      <c r="D123" s="162"/>
      <c r="E123" s="162"/>
      <c r="F123" s="162"/>
      <c r="G123" s="162"/>
      <c r="H123" s="162"/>
      <c r="I123" s="162"/>
      <c r="J123" s="162"/>
      <c r="K123" s="162"/>
      <c r="L123" s="162"/>
      <c r="M123" s="162"/>
      <c r="N123" s="38"/>
      <c r="O123" s="38"/>
    </row>
    <row r="124" spans="1:15" ht="15" hidden="1" customHeight="1" x14ac:dyDescent="0.25">
      <c r="A124" s="162"/>
      <c r="B124" s="162"/>
      <c r="C124" s="162"/>
      <c r="D124" s="162"/>
      <c r="E124" s="162"/>
      <c r="F124" s="162"/>
      <c r="G124" s="162"/>
      <c r="H124" s="162"/>
      <c r="I124" s="162"/>
      <c r="J124" s="162"/>
      <c r="K124" s="162"/>
      <c r="L124" s="162"/>
      <c r="M124" s="162"/>
      <c r="N124" s="38"/>
      <c r="O124" s="38"/>
    </row>
    <row r="125" spans="1:15" ht="15" hidden="1" customHeight="1" x14ac:dyDescent="0.25">
      <c r="A125" s="162"/>
      <c r="B125" s="162"/>
      <c r="C125" s="162"/>
      <c r="D125" s="162"/>
      <c r="E125" s="162"/>
      <c r="F125" s="162"/>
      <c r="G125" s="162"/>
      <c r="H125" s="162"/>
      <c r="I125" s="162"/>
      <c r="J125" s="162"/>
      <c r="K125" s="162"/>
      <c r="L125" s="162"/>
      <c r="M125" s="162"/>
      <c r="N125" s="38"/>
      <c r="O125" s="38"/>
    </row>
    <row r="126" spans="1:15" ht="15" hidden="1" customHeight="1" x14ac:dyDescent="0.25">
      <c r="A126" s="162"/>
      <c r="B126" s="162"/>
      <c r="C126" s="162"/>
      <c r="D126" s="162"/>
      <c r="E126" s="162"/>
      <c r="F126" s="162"/>
      <c r="G126" s="162"/>
      <c r="H126" s="162"/>
      <c r="I126" s="162"/>
      <c r="J126" s="162"/>
      <c r="K126" s="162"/>
      <c r="L126" s="162"/>
      <c r="M126" s="162"/>
      <c r="N126" s="38"/>
      <c r="O126" s="38"/>
    </row>
    <row r="127" spans="1:15" ht="15" hidden="1" customHeight="1" x14ac:dyDescent="0.25">
      <c r="A127" s="162"/>
      <c r="B127" s="162"/>
      <c r="C127" s="162"/>
      <c r="D127" s="162"/>
      <c r="E127" s="162"/>
      <c r="F127" s="162"/>
      <c r="G127" s="162"/>
      <c r="H127" s="162"/>
      <c r="I127" s="162"/>
      <c r="J127" s="162"/>
      <c r="K127" s="162"/>
      <c r="L127" s="162"/>
      <c r="M127" s="162"/>
      <c r="N127" s="38"/>
      <c r="O127" s="38"/>
    </row>
    <row r="128" spans="1:15" ht="15" hidden="1" customHeight="1" x14ac:dyDescent="0.25">
      <c r="A128" s="162"/>
      <c r="B128" s="162"/>
      <c r="C128" s="162"/>
      <c r="D128" s="162"/>
      <c r="E128" s="162"/>
      <c r="F128" s="162"/>
      <c r="G128" s="162"/>
      <c r="H128" s="162"/>
      <c r="I128" s="162"/>
      <c r="J128" s="162"/>
      <c r="K128" s="162"/>
      <c r="L128" s="162"/>
      <c r="M128" s="162"/>
      <c r="N128" s="38"/>
      <c r="O128" s="38"/>
    </row>
    <row r="129" spans="1:15" ht="15" hidden="1" customHeight="1" x14ac:dyDescent="0.25">
      <c r="A129" s="162"/>
      <c r="B129" s="162"/>
      <c r="C129" s="162"/>
      <c r="D129" s="162"/>
      <c r="E129" s="162"/>
      <c r="F129" s="162"/>
      <c r="G129" s="162"/>
      <c r="H129" s="162"/>
      <c r="I129" s="162"/>
      <c r="J129" s="162"/>
      <c r="K129" s="162"/>
      <c r="L129" s="162"/>
      <c r="M129" s="162"/>
      <c r="N129" s="38"/>
      <c r="O129" s="38"/>
    </row>
    <row r="130" spans="1:15" ht="15" hidden="1" customHeight="1" x14ac:dyDescent="0.25">
      <c r="A130" s="162"/>
      <c r="B130" s="162"/>
      <c r="C130" s="162"/>
      <c r="D130" s="162"/>
      <c r="E130" s="162"/>
      <c r="F130" s="162"/>
      <c r="G130" s="162"/>
      <c r="H130" s="162"/>
      <c r="I130" s="162"/>
      <c r="J130" s="162"/>
      <c r="K130" s="162"/>
      <c r="L130" s="162"/>
      <c r="M130" s="162"/>
      <c r="N130" s="38"/>
      <c r="O130" s="38"/>
    </row>
    <row r="131" spans="1:15" ht="15" hidden="1" customHeight="1" x14ac:dyDescent="0.25">
      <c r="A131" s="162"/>
      <c r="B131" s="162"/>
      <c r="C131" s="162"/>
      <c r="D131" s="162"/>
      <c r="E131" s="162"/>
      <c r="F131" s="162"/>
      <c r="G131" s="162"/>
      <c r="H131" s="162"/>
      <c r="I131" s="162"/>
      <c r="J131" s="162"/>
      <c r="K131" s="162"/>
      <c r="L131" s="162"/>
      <c r="M131" s="162"/>
      <c r="N131" s="38"/>
      <c r="O131" s="38"/>
    </row>
    <row r="132" spans="1:15" ht="15" hidden="1" customHeight="1" x14ac:dyDescent="0.25">
      <c r="A132" s="162"/>
      <c r="B132" s="162"/>
      <c r="C132" s="162"/>
      <c r="D132" s="162"/>
      <c r="E132" s="162"/>
      <c r="F132" s="162"/>
      <c r="G132" s="162"/>
      <c r="H132" s="162"/>
      <c r="I132" s="162"/>
      <c r="J132" s="162"/>
      <c r="K132" s="162"/>
      <c r="L132" s="162"/>
      <c r="M132" s="162"/>
      <c r="N132" s="38"/>
      <c r="O132" s="38"/>
    </row>
    <row r="133" spans="1:15" ht="15" hidden="1" customHeight="1" x14ac:dyDescent="0.25">
      <c r="A133" s="162"/>
      <c r="B133" s="162"/>
      <c r="C133" s="162"/>
      <c r="D133" s="162"/>
      <c r="E133" s="162"/>
      <c r="F133" s="162"/>
      <c r="G133" s="162"/>
      <c r="H133" s="162"/>
      <c r="I133" s="162"/>
      <c r="J133" s="162"/>
      <c r="K133" s="162"/>
      <c r="L133" s="162"/>
      <c r="M133" s="162"/>
      <c r="N133" s="38"/>
      <c r="O133" s="38"/>
    </row>
    <row r="134" spans="1:15" ht="15" hidden="1" customHeight="1" x14ac:dyDescent="0.25">
      <c r="A134" s="162"/>
      <c r="B134" s="162"/>
      <c r="C134" s="162"/>
      <c r="D134" s="162"/>
      <c r="E134" s="162"/>
      <c r="F134" s="162"/>
      <c r="G134" s="162"/>
      <c r="H134" s="162"/>
      <c r="I134" s="162"/>
      <c r="J134" s="162"/>
      <c r="K134" s="162"/>
      <c r="L134" s="162"/>
      <c r="M134" s="162"/>
      <c r="N134" s="38"/>
      <c r="O134" s="38"/>
    </row>
    <row r="135" spans="1:15" ht="15" hidden="1" customHeight="1" x14ac:dyDescent="0.25">
      <c r="A135" s="162"/>
      <c r="B135" s="162"/>
      <c r="C135" s="162"/>
      <c r="D135" s="162"/>
      <c r="E135" s="162"/>
      <c r="F135" s="162"/>
      <c r="G135" s="162"/>
      <c r="H135" s="162"/>
      <c r="I135" s="162"/>
      <c r="J135" s="162"/>
      <c r="K135" s="162"/>
      <c r="L135" s="162"/>
      <c r="M135" s="162"/>
      <c r="N135" s="38"/>
      <c r="O135" s="38"/>
    </row>
    <row r="136" spans="1:15" ht="15" hidden="1" customHeight="1" x14ac:dyDescent="0.25">
      <c r="A136" s="162"/>
      <c r="B136" s="162"/>
      <c r="C136" s="162"/>
      <c r="D136" s="162"/>
      <c r="E136" s="162"/>
      <c r="F136" s="162"/>
      <c r="G136" s="162"/>
      <c r="H136" s="162"/>
      <c r="I136" s="162"/>
      <c r="J136" s="162"/>
      <c r="K136" s="162"/>
      <c r="L136" s="162"/>
      <c r="M136" s="162"/>
      <c r="N136" s="38"/>
      <c r="O136" s="38"/>
    </row>
    <row r="137" spans="1:15" ht="15" hidden="1" customHeight="1" x14ac:dyDescent="0.25">
      <c r="A137" s="162"/>
      <c r="B137" s="162"/>
      <c r="C137" s="162"/>
      <c r="D137" s="162"/>
      <c r="E137" s="162"/>
      <c r="F137" s="162"/>
      <c r="G137" s="162"/>
      <c r="H137" s="162"/>
      <c r="I137" s="162"/>
      <c r="J137" s="162"/>
      <c r="K137" s="162"/>
      <c r="L137" s="162"/>
      <c r="M137" s="162"/>
      <c r="N137" s="38"/>
      <c r="O137" s="38"/>
    </row>
    <row r="138" spans="1:15" ht="15" hidden="1" customHeight="1" x14ac:dyDescent="0.25">
      <c r="A138" s="162"/>
      <c r="B138" s="162"/>
      <c r="C138" s="162"/>
      <c r="D138" s="162"/>
      <c r="E138" s="162"/>
      <c r="F138" s="162"/>
      <c r="G138" s="162"/>
      <c r="H138" s="162"/>
      <c r="I138" s="162"/>
      <c r="J138" s="162"/>
      <c r="K138" s="162"/>
      <c r="L138" s="162"/>
      <c r="M138" s="162"/>
      <c r="N138" s="38"/>
      <c r="O138" s="38"/>
    </row>
    <row r="139" spans="1:15" ht="15" hidden="1" customHeight="1" x14ac:dyDescent="0.25">
      <c r="A139" s="162"/>
      <c r="B139" s="162"/>
      <c r="C139" s="162"/>
      <c r="D139" s="162"/>
      <c r="E139" s="162"/>
      <c r="F139" s="162"/>
      <c r="G139" s="162"/>
      <c r="H139" s="162"/>
      <c r="I139" s="162"/>
      <c r="J139" s="162"/>
      <c r="K139" s="162"/>
      <c r="L139" s="162"/>
      <c r="M139" s="162"/>
      <c r="N139" s="38"/>
      <c r="O139" s="38"/>
    </row>
    <row r="140" spans="1:15" ht="15" hidden="1" customHeight="1" x14ac:dyDescent="0.25">
      <c r="A140" s="162"/>
      <c r="B140" s="162"/>
      <c r="C140" s="162"/>
      <c r="D140" s="162"/>
      <c r="E140" s="162"/>
      <c r="F140" s="162"/>
      <c r="G140" s="162"/>
      <c r="H140" s="162"/>
      <c r="I140" s="162"/>
      <c r="J140" s="162"/>
      <c r="K140" s="162"/>
      <c r="L140" s="162"/>
      <c r="M140" s="162"/>
      <c r="N140" s="38"/>
      <c r="O140" s="38"/>
    </row>
    <row r="141" spans="1:15" ht="15" hidden="1" customHeight="1" x14ac:dyDescent="0.25">
      <c r="A141" s="162"/>
      <c r="B141" s="162"/>
      <c r="C141" s="162"/>
      <c r="D141" s="162"/>
      <c r="E141" s="162"/>
      <c r="F141" s="162"/>
      <c r="G141" s="162"/>
      <c r="H141" s="162"/>
      <c r="I141" s="162"/>
      <c r="J141" s="162"/>
      <c r="K141" s="162"/>
      <c r="L141" s="162"/>
      <c r="M141" s="162"/>
      <c r="N141" s="38"/>
      <c r="O141" s="38"/>
    </row>
    <row r="142" spans="1:15" ht="15" hidden="1" customHeight="1" x14ac:dyDescent="0.25">
      <c r="A142" s="162"/>
      <c r="B142" s="162"/>
      <c r="C142" s="162"/>
      <c r="D142" s="162"/>
      <c r="E142" s="162"/>
      <c r="F142" s="162"/>
      <c r="G142" s="162"/>
      <c r="H142" s="162"/>
      <c r="I142" s="162"/>
      <c r="J142" s="162"/>
      <c r="K142" s="162"/>
      <c r="L142" s="162"/>
      <c r="M142" s="162"/>
      <c r="N142" s="38"/>
      <c r="O142" s="38"/>
    </row>
    <row r="143" spans="1:15" ht="15" hidden="1" customHeight="1" x14ac:dyDescent="0.25">
      <c r="A143" s="162"/>
      <c r="B143" s="162"/>
      <c r="C143" s="162"/>
      <c r="D143" s="162"/>
      <c r="E143" s="162"/>
      <c r="F143" s="162"/>
      <c r="G143" s="162"/>
      <c r="H143" s="162"/>
      <c r="I143" s="162"/>
      <c r="J143" s="162"/>
      <c r="K143" s="162"/>
      <c r="L143" s="162"/>
      <c r="M143" s="162"/>
      <c r="N143" s="38"/>
      <c r="O143" s="38"/>
    </row>
    <row r="144" spans="1:15" ht="15" hidden="1" customHeight="1" x14ac:dyDescent="0.25">
      <c r="A144" s="162"/>
      <c r="B144" s="162"/>
      <c r="C144" s="162"/>
      <c r="D144" s="162"/>
      <c r="E144" s="162"/>
      <c r="F144" s="162"/>
      <c r="G144" s="162"/>
      <c r="H144" s="162"/>
      <c r="I144" s="162"/>
      <c r="J144" s="162"/>
      <c r="K144" s="162"/>
      <c r="L144" s="162"/>
      <c r="M144" s="162"/>
      <c r="N144" s="38"/>
      <c r="O144" s="38"/>
    </row>
    <row r="145" spans="1:15" ht="15" hidden="1" customHeight="1" x14ac:dyDescent="0.25">
      <c r="A145" s="162"/>
      <c r="B145" s="162"/>
      <c r="C145" s="162"/>
      <c r="D145" s="162"/>
      <c r="E145" s="162"/>
      <c r="F145" s="162"/>
      <c r="G145" s="162"/>
      <c r="H145" s="162"/>
      <c r="I145" s="162"/>
      <c r="J145" s="162"/>
      <c r="K145" s="162"/>
      <c r="L145" s="162"/>
      <c r="M145" s="162"/>
      <c r="N145" s="38"/>
      <c r="O145" s="38"/>
    </row>
    <row r="146" spans="1:15" ht="15" hidden="1" customHeight="1" x14ac:dyDescent="0.25">
      <c r="A146" s="162"/>
      <c r="B146" s="162"/>
      <c r="C146" s="162"/>
      <c r="D146" s="162"/>
      <c r="E146" s="162"/>
      <c r="F146" s="162"/>
      <c r="G146" s="162"/>
      <c r="H146" s="162"/>
      <c r="I146" s="162"/>
      <c r="J146" s="162"/>
      <c r="K146" s="162"/>
      <c r="L146" s="162"/>
      <c r="M146" s="162"/>
      <c r="N146" s="38"/>
      <c r="O146" s="38"/>
    </row>
    <row r="147" spans="1:15" ht="15" hidden="1" customHeight="1" x14ac:dyDescent="0.25">
      <c r="A147" s="162"/>
      <c r="B147" s="162"/>
      <c r="C147" s="162"/>
      <c r="D147" s="162"/>
      <c r="E147" s="162"/>
      <c r="F147" s="162"/>
      <c r="G147" s="162"/>
      <c r="H147" s="162"/>
      <c r="I147" s="162"/>
      <c r="J147" s="162"/>
      <c r="K147" s="162"/>
      <c r="L147" s="162"/>
      <c r="M147" s="162"/>
      <c r="N147" s="38"/>
      <c r="O147" s="38"/>
    </row>
    <row r="148" spans="1:15" ht="15" hidden="1" customHeight="1" x14ac:dyDescent="0.25">
      <c r="A148" s="162"/>
      <c r="B148" s="162"/>
      <c r="C148" s="162"/>
      <c r="D148" s="162"/>
      <c r="E148" s="162"/>
      <c r="F148" s="162"/>
      <c r="G148" s="162"/>
      <c r="H148" s="162"/>
      <c r="I148" s="162"/>
      <c r="J148" s="162"/>
      <c r="K148" s="162"/>
      <c r="L148" s="162"/>
      <c r="M148" s="162"/>
      <c r="N148" s="38"/>
      <c r="O148" s="38"/>
    </row>
    <row r="149" spans="1:15" ht="15" hidden="1" customHeight="1" x14ac:dyDescent="0.25">
      <c r="A149" s="162"/>
      <c r="B149" s="162"/>
      <c r="C149" s="162"/>
      <c r="D149" s="162"/>
      <c r="E149" s="162"/>
      <c r="F149" s="162"/>
      <c r="G149" s="162"/>
      <c r="H149" s="162"/>
      <c r="I149" s="162"/>
      <c r="J149" s="162"/>
      <c r="K149" s="162"/>
      <c r="L149" s="162"/>
      <c r="M149" s="162"/>
      <c r="N149" s="38"/>
      <c r="O149" s="38"/>
    </row>
    <row r="150" spans="1:15" ht="15" hidden="1" customHeight="1" x14ac:dyDescent="0.25">
      <c r="A150" s="162"/>
      <c r="B150" s="162"/>
      <c r="C150" s="162"/>
      <c r="D150" s="162"/>
      <c r="E150" s="162"/>
      <c r="F150" s="162"/>
      <c r="G150" s="162"/>
      <c r="H150" s="162"/>
      <c r="I150" s="162"/>
      <c r="J150" s="162"/>
      <c r="K150" s="162"/>
      <c r="L150" s="162"/>
      <c r="M150" s="162"/>
      <c r="N150" s="38"/>
      <c r="O150" s="38"/>
    </row>
    <row r="151" spans="1:15" ht="15" hidden="1" customHeight="1" x14ac:dyDescent="0.25">
      <c r="A151" s="162"/>
      <c r="B151" s="162"/>
      <c r="C151" s="162"/>
      <c r="D151" s="162"/>
      <c r="E151" s="162"/>
      <c r="F151" s="162"/>
      <c r="G151" s="162"/>
      <c r="H151" s="162"/>
      <c r="I151" s="162"/>
      <c r="J151" s="162"/>
      <c r="K151" s="162"/>
      <c r="L151" s="162"/>
      <c r="M151" s="162"/>
      <c r="N151" s="38"/>
      <c r="O151" s="38"/>
    </row>
    <row r="152" spans="1:15" ht="15" hidden="1" customHeight="1" x14ac:dyDescent="0.25">
      <c r="A152" s="162"/>
      <c r="B152" s="162"/>
      <c r="C152" s="162"/>
      <c r="D152" s="162"/>
      <c r="E152" s="162"/>
      <c r="F152" s="162"/>
      <c r="G152" s="162"/>
      <c r="H152" s="162"/>
      <c r="I152" s="162"/>
      <c r="J152" s="162"/>
      <c r="K152" s="162"/>
      <c r="L152" s="162"/>
      <c r="M152" s="162"/>
      <c r="N152" s="38"/>
      <c r="O152" s="38"/>
    </row>
    <row r="153" spans="1:15" ht="15" hidden="1" customHeight="1" x14ac:dyDescent="0.25">
      <c r="A153" s="162"/>
      <c r="B153" s="162"/>
      <c r="C153" s="162"/>
      <c r="D153" s="162"/>
      <c r="E153" s="162"/>
      <c r="F153" s="162"/>
      <c r="G153" s="162"/>
      <c r="H153" s="162"/>
      <c r="I153" s="162"/>
      <c r="J153" s="162"/>
      <c r="K153" s="162"/>
      <c r="L153" s="162"/>
      <c r="M153" s="162"/>
      <c r="N153" s="38"/>
      <c r="O153" s="38"/>
    </row>
    <row r="154" spans="1:15" ht="15" hidden="1" customHeight="1" x14ac:dyDescent="0.25">
      <c r="A154" s="162"/>
      <c r="B154" s="162"/>
      <c r="C154" s="162"/>
      <c r="D154" s="162"/>
      <c r="E154" s="162"/>
      <c r="F154" s="162"/>
      <c r="G154" s="162"/>
      <c r="H154" s="162"/>
      <c r="I154" s="162"/>
      <c r="J154" s="162"/>
      <c r="K154" s="162"/>
      <c r="L154" s="162"/>
      <c r="M154" s="162"/>
      <c r="N154" s="38"/>
      <c r="O154" s="38"/>
    </row>
    <row r="155" spans="1:15" ht="15" hidden="1" customHeight="1" x14ac:dyDescent="0.25">
      <c r="A155" s="162"/>
      <c r="B155" s="162"/>
      <c r="C155" s="162"/>
      <c r="D155" s="162"/>
      <c r="E155" s="162"/>
      <c r="F155" s="162"/>
      <c r="G155" s="162"/>
      <c r="H155" s="162"/>
      <c r="I155" s="162"/>
      <c r="J155" s="162"/>
      <c r="K155" s="162"/>
      <c r="L155" s="162"/>
      <c r="M155" s="162"/>
      <c r="N155" s="38"/>
      <c r="O155" s="38"/>
    </row>
    <row r="156" spans="1:15" ht="15" hidden="1" customHeight="1" x14ac:dyDescent="0.25">
      <c r="A156" s="162"/>
      <c r="B156" s="162"/>
      <c r="C156" s="162"/>
      <c r="D156" s="162"/>
      <c r="E156" s="162"/>
      <c r="F156" s="162"/>
      <c r="G156" s="162"/>
      <c r="H156" s="162"/>
      <c r="I156" s="162"/>
      <c r="J156" s="162"/>
      <c r="K156" s="162"/>
      <c r="L156" s="162"/>
      <c r="M156" s="162"/>
      <c r="N156" s="38"/>
      <c r="O156" s="38"/>
    </row>
    <row r="157" spans="1:15" ht="15" hidden="1" customHeight="1" x14ac:dyDescent="0.25">
      <c r="A157" s="162"/>
      <c r="B157" s="162"/>
      <c r="C157" s="162"/>
      <c r="D157" s="162"/>
      <c r="E157" s="162"/>
      <c r="F157" s="162"/>
      <c r="G157" s="162"/>
      <c r="H157" s="162"/>
      <c r="I157" s="162"/>
      <c r="J157" s="162"/>
      <c r="K157" s="162"/>
      <c r="L157" s="162"/>
      <c r="M157" s="162"/>
      <c r="N157" s="38"/>
      <c r="O157" s="38"/>
    </row>
    <row r="158" spans="1:15" ht="15" hidden="1" customHeight="1" x14ac:dyDescent="0.25">
      <c r="A158" s="162"/>
      <c r="B158" s="162"/>
      <c r="C158" s="162"/>
      <c r="D158" s="162"/>
      <c r="E158" s="162"/>
      <c r="F158" s="162"/>
      <c r="G158" s="162"/>
      <c r="H158" s="162"/>
      <c r="I158" s="162"/>
      <c r="J158" s="162"/>
      <c r="K158" s="162"/>
      <c r="L158" s="162"/>
      <c r="M158" s="162"/>
      <c r="N158" s="38"/>
      <c r="O158" s="38"/>
    </row>
    <row r="159" spans="1:15" ht="15" hidden="1" customHeight="1" x14ac:dyDescent="0.25">
      <c r="A159" s="162"/>
      <c r="B159" s="162"/>
      <c r="C159" s="162"/>
      <c r="D159" s="162"/>
      <c r="E159" s="162"/>
      <c r="F159" s="162"/>
      <c r="G159" s="162"/>
      <c r="H159" s="162"/>
      <c r="I159" s="162"/>
      <c r="J159" s="162"/>
      <c r="K159" s="162"/>
      <c r="L159" s="162"/>
      <c r="M159" s="162"/>
      <c r="N159" s="38"/>
      <c r="O159" s="38"/>
    </row>
    <row r="160" spans="1:15" ht="15" hidden="1" customHeight="1" x14ac:dyDescent="0.25">
      <c r="A160" s="162"/>
      <c r="B160" s="162"/>
      <c r="C160" s="162"/>
      <c r="D160" s="162"/>
      <c r="E160" s="162"/>
      <c r="F160" s="162"/>
      <c r="G160" s="162"/>
      <c r="H160" s="162"/>
      <c r="I160" s="162"/>
      <c r="J160" s="162"/>
      <c r="K160" s="162"/>
      <c r="L160" s="162"/>
      <c r="M160" s="162"/>
      <c r="N160" s="38"/>
      <c r="O160" s="38"/>
    </row>
    <row r="161" spans="1:15" ht="15" hidden="1" customHeight="1" x14ac:dyDescent="0.25">
      <c r="A161" s="162"/>
      <c r="B161" s="162"/>
      <c r="C161" s="162"/>
      <c r="D161" s="162"/>
      <c r="E161" s="162"/>
      <c r="F161" s="162"/>
      <c r="G161" s="162"/>
      <c r="H161" s="162"/>
      <c r="I161" s="162"/>
      <c r="J161" s="162"/>
      <c r="K161" s="162"/>
      <c r="L161" s="162"/>
      <c r="M161" s="162"/>
      <c r="N161" s="38"/>
      <c r="O161" s="38"/>
    </row>
    <row r="162" spans="1:15" ht="15" hidden="1" customHeight="1" x14ac:dyDescent="0.25">
      <c r="A162" s="162"/>
      <c r="B162" s="162"/>
      <c r="C162" s="162"/>
      <c r="D162" s="162"/>
      <c r="E162" s="162"/>
      <c r="F162" s="162"/>
      <c r="G162" s="162"/>
      <c r="H162" s="162"/>
      <c r="I162" s="162"/>
      <c r="J162" s="162"/>
      <c r="K162" s="162"/>
      <c r="L162" s="162"/>
      <c r="M162" s="162"/>
      <c r="N162" s="38"/>
      <c r="O162" s="38"/>
    </row>
    <row r="163" spans="1:15" ht="15" hidden="1" customHeight="1" x14ac:dyDescent="0.25">
      <c r="A163" s="162"/>
      <c r="B163" s="162"/>
      <c r="C163" s="162"/>
      <c r="D163" s="162"/>
      <c r="E163" s="162"/>
      <c r="F163" s="162"/>
      <c r="G163" s="162"/>
      <c r="H163" s="162"/>
      <c r="I163" s="162"/>
      <c r="J163" s="162"/>
      <c r="K163" s="162"/>
      <c r="L163" s="162"/>
      <c r="M163" s="162"/>
      <c r="N163" s="38"/>
      <c r="O163" s="38"/>
    </row>
    <row r="164" spans="1:15" ht="15" hidden="1" customHeight="1" x14ac:dyDescent="0.25">
      <c r="A164" s="162"/>
      <c r="B164" s="162"/>
      <c r="C164" s="162"/>
      <c r="D164" s="162"/>
      <c r="E164" s="162"/>
      <c r="F164" s="162"/>
      <c r="G164" s="162"/>
      <c r="H164" s="162"/>
      <c r="I164" s="162"/>
      <c r="J164" s="162"/>
      <c r="K164" s="162"/>
      <c r="L164" s="162"/>
      <c r="M164" s="162"/>
      <c r="N164" s="38"/>
      <c r="O164" s="38"/>
    </row>
    <row r="165" spans="1:15" ht="15" hidden="1" customHeight="1" x14ac:dyDescent="0.25">
      <c r="A165" s="162"/>
      <c r="B165" s="162"/>
      <c r="C165" s="162"/>
      <c r="D165" s="162"/>
      <c r="E165" s="162"/>
      <c r="F165" s="162"/>
      <c r="G165" s="162"/>
      <c r="H165" s="162"/>
      <c r="I165" s="162"/>
      <c r="J165" s="162"/>
      <c r="K165" s="162"/>
      <c r="L165" s="162"/>
      <c r="M165" s="162"/>
      <c r="N165" s="38"/>
      <c r="O165" s="38"/>
    </row>
    <row r="166" spans="1:15" ht="15" hidden="1" customHeight="1" x14ac:dyDescent="0.25">
      <c r="A166" s="162"/>
      <c r="B166" s="162"/>
      <c r="C166" s="162"/>
      <c r="D166" s="162"/>
      <c r="E166" s="162"/>
      <c r="F166" s="162"/>
      <c r="G166" s="162"/>
      <c r="H166" s="162"/>
      <c r="I166" s="162"/>
      <c r="J166" s="162"/>
      <c r="K166" s="162"/>
      <c r="L166" s="162"/>
      <c r="M166" s="162"/>
      <c r="N166" s="38"/>
      <c r="O166" s="38"/>
    </row>
    <row r="167" spans="1:15" ht="15" hidden="1" customHeight="1" x14ac:dyDescent="0.25">
      <c r="A167" s="162"/>
      <c r="B167" s="162"/>
      <c r="C167" s="162"/>
      <c r="D167" s="162"/>
      <c r="E167" s="162"/>
      <c r="F167" s="162"/>
      <c r="G167" s="162"/>
      <c r="H167" s="162"/>
      <c r="I167" s="162"/>
      <c r="J167" s="162"/>
      <c r="K167" s="162"/>
      <c r="L167" s="162"/>
      <c r="M167" s="162"/>
      <c r="N167" s="38"/>
      <c r="O167" s="38"/>
    </row>
    <row r="168" spans="1:15" ht="15" hidden="1" customHeight="1" x14ac:dyDescent="0.25">
      <c r="A168" s="162"/>
      <c r="B168" s="162"/>
      <c r="C168" s="162"/>
      <c r="D168" s="162"/>
      <c r="E168" s="162"/>
      <c r="F168" s="162"/>
      <c r="G168" s="162"/>
      <c r="H168" s="162"/>
      <c r="I168" s="162"/>
      <c r="J168" s="162"/>
      <c r="K168" s="162"/>
      <c r="L168" s="162"/>
      <c r="M168" s="162"/>
      <c r="N168" s="38"/>
      <c r="O168" s="38"/>
    </row>
    <row r="169" spans="1:15" ht="15" hidden="1" customHeight="1" x14ac:dyDescent="0.25">
      <c r="A169" s="162"/>
      <c r="B169" s="162"/>
      <c r="C169" s="162"/>
      <c r="D169" s="162"/>
      <c r="E169" s="162"/>
      <c r="F169" s="162"/>
      <c r="G169" s="162"/>
      <c r="H169" s="162"/>
      <c r="I169" s="162"/>
      <c r="J169" s="162"/>
      <c r="K169" s="162"/>
      <c r="L169" s="162"/>
      <c r="M169" s="162"/>
      <c r="N169" s="38"/>
      <c r="O169" s="38"/>
    </row>
    <row r="170" spans="1:15" ht="15" hidden="1" customHeight="1" x14ac:dyDescent="0.25">
      <c r="A170" s="162"/>
      <c r="B170" s="162"/>
      <c r="C170" s="162"/>
      <c r="D170" s="162"/>
      <c r="E170" s="162"/>
      <c r="F170" s="162"/>
      <c r="G170" s="162"/>
      <c r="H170" s="162"/>
      <c r="I170" s="162"/>
      <c r="J170" s="162"/>
      <c r="K170" s="162"/>
      <c r="L170" s="162"/>
      <c r="M170" s="162"/>
      <c r="N170" s="38"/>
      <c r="O170" s="38"/>
    </row>
    <row r="171" spans="1:15" ht="15" hidden="1" customHeight="1" x14ac:dyDescent="0.25">
      <c r="A171" s="162"/>
      <c r="B171" s="162"/>
      <c r="C171" s="162"/>
      <c r="D171" s="162"/>
      <c r="E171" s="162"/>
      <c r="F171" s="162"/>
      <c r="G171" s="162"/>
      <c r="H171" s="162"/>
      <c r="I171" s="162"/>
      <c r="J171" s="162"/>
      <c r="K171" s="162"/>
      <c r="L171" s="162"/>
      <c r="M171" s="162"/>
      <c r="N171" s="38"/>
      <c r="O171" s="38"/>
    </row>
    <row r="172" spans="1:15" ht="15" hidden="1" customHeight="1" x14ac:dyDescent="0.25">
      <c r="A172" s="162"/>
      <c r="B172" s="162"/>
      <c r="C172" s="162"/>
      <c r="D172" s="162"/>
      <c r="E172" s="162"/>
      <c r="F172" s="162"/>
      <c r="G172" s="162"/>
      <c r="H172" s="162"/>
      <c r="I172" s="162"/>
      <c r="J172" s="162"/>
      <c r="K172" s="162"/>
      <c r="L172" s="162"/>
      <c r="M172" s="162"/>
      <c r="N172" s="38"/>
      <c r="O172" s="38"/>
    </row>
    <row r="173" spans="1:15" ht="15" hidden="1" customHeight="1" x14ac:dyDescent="0.25">
      <c r="A173" s="162"/>
      <c r="B173" s="162"/>
      <c r="C173" s="162"/>
      <c r="D173" s="162"/>
      <c r="E173" s="162"/>
      <c r="F173" s="162"/>
      <c r="G173" s="162"/>
      <c r="H173" s="162"/>
      <c r="I173" s="162"/>
      <c r="J173" s="162"/>
      <c r="K173" s="162"/>
      <c r="L173" s="162"/>
      <c r="M173" s="162"/>
      <c r="N173" s="38"/>
      <c r="O173" s="38"/>
    </row>
    <row r="174" spans="1:15" ht="15" hidden="1" customHeight="1" x14ac:dyDescent="0.25">
      <c r="A174" s="162"/>
      <c r="B174" s="162"/>
      <c r="C174" s="162"/>
      <c r="D174" s="162"/>
      <c r="E174" s="162"/>
      <c r="F174" s="162"/>
      <c r="G174" s="162"/>
      <c r="H174" s="162"/>
      <c r="I174" s="162"/>
      <c r="J174" s="162"/>
      <c r="K174" s="162"/>
      <c r="L174" s="162"/>
      <c r="M174" s="162"/>
      <c r="N174" s="38"/>
      <c r="O174" s="38"/>
    </row>
    <row r="175" spans="1:15" ht="15" hidden="1" customHeight="1" x14ac:dyDescent="0.25">
      <c r="A175" s="162"/>
      <c r="B175" s="162"/>
      <c r="C175" s="162"/>
      <c r="D175" s="162"/>
      <c r="E175" s="162"/>
      <c r="F175" s="162"/>
      <c r="G175" s="162"/>
      <c r="H175" s="162"/>
      <c r="I175" s="162"/>
      <c r="J175" s="162"/>
      <c r="K175" s="162"/>
      <c r="L175" s="162"/>
      <c r="M175" s="162"/>
      <c r="N175" s="38"/>
      <c r="O175" s="38"/>
    </row>
    <row r="176" spans="1:15" ht="15" hidden="1" customHeight="1" x14ac:dyDescent="0.25">
      <c r="A176" s="162"/>
      <c r="B176" s="162"/>
      <c r="C176" s="162"/>
      <c r="D176" s="162"/>
      <c r="E176" s="162"/>
      <c r="F176" s="162"/>
      <c r="G176" s="162"/>
      <c r="H176" s="162"/>
      <c r="I176" s="162"/>
      <c r="J176" s="162"/>
      <c r="K176" s="162"/>
      <c r="L176" s="162"/>
      <c r="M176" s="162"/>
      <c r="N176" s="38"/>
      <c r="O176" s="38"/>
    </row>
    <row r="177" spans="1:15" ht="15" hidden="1" customHeight="1" x14ac:dyDescent="0.25">
      <c r="A177" s="162"/>
      <c r="B177" s="162"/>
      <c r="C177" s="162"/>
      <c r="D177" s="162"/>
      <c r="E177" s="162"/>
      <c r="F177" s="162"/>
      <c r="G177" s="162"/>
      <c r="H177" s="162"/>
      <c r="I177" s="162"/>
      <c r="J177" s="162"/>
      <c r="K177" s="162"/>
      <c r="L177" s="162"/>
      <c r="M177" s="162"/>
      <c r="N177" s="38"/>
      <c r="O177" s="38"/>
    </row>
    <row r="178" spans="1:15" ht="15" hidden="1" customHeight="1" x14ac:dyDescent="0.25">
      <c r="A178" s="162"/>
      <c r="B178" s="162"/>
      <c r="C178" s="162"/>
      <c r="D178" s="162"/>
      <c r="E178" s="162"/>
      <c r="F178" s="162"/>
      <c r="G178" s="162"/>
      <c r="H178" s="162"/>
      <c r="I178" s="162"/>
      <c r="J178" s="162"/>
      <c r="K178" s="162"/>
      <c r="L178" s="162"/>
      <c r="M178" s="162"/>
      <c r="N178" s="38"/>
      <c r="O178" s="38"/>
    </row>
    <row r="179" spans="1:15" ht="15" hidden="1" customHeight="1" x14ac:dyDescent="0.25">
      <c r="A179" s="162"/>
      <c r="B179" s="162"/>
      <c r="C179" s="162"/>
      <c r="D179" s="162"/>
      <c r="E179" s="162"/>
      <c r="F179" s="162"/>
      <c r="G179" s="162"/>
      <c r="H179" s="162"/>
      <c r="I179" s="162"/>
      <c r="J179" s="162"/>
      <c r="K179" s="162"/>
      <c r="L179" s="162"/>
      <c r="M179" s="162"/>
      <c r="N179" s="38"/>
      <c r="O179" s="38"/>
    </row>
    <row r="180" spans="1:15" ht="15" hidden="1" customHeight="1" x14ac:dyDescent="0.25">
      <c r="A180" s="162"/>
      <c r="B180" s="162"/>
      <c r="C180" s="162"/>
      <c r="D180" s="162"/>
      <c r="E180" s="162"/>
      <c r="F180" s="162"/>
      <c r="G180" s="162"/>
      <c r="H180" s="162"/>
      <c r="I180" s="162"/>
      <c r="J180" s="162"/>
      <c r="K180" s="162"/>
      <c r="L180" s="162"/>
      <c r="M180" s="162"/>
      <c r="N180" s="38"/>
      <c r="O180" s="38"/>
    </row>
    <row r="181" spans="1:15" ht="15" hidden="1" customHeight="1" x14ac:dyDescent="0.25">
      <c r="A181" s="162"/>
      <c r="B181" s="162"/>
      <c r="C181" s="162"/>
      <c r="D181" s="162"/>
      <c r="E181" s="162"/>
      <c r="F181" s="162"/>
      <c r="G181" s="162"/>
      <c r="H181" s="162"/>
      <c r="I181" s="162"/>
      <c r="J181" s="162"/>
      <c r="K181" s="162"/>
      <c r="L181" s="162"/>
      <c r="M181" s="162"/>
      <c r="N181" s="38"/>
      <c r="O181" s="38"/>
    </row>
    <row r="182" spans="1:15" ht="15" hidden="1" customHeight="1" x14ac:dyDescent="0.25">
      <c r="A182" s="162"/>
      <c r="B182" s="162"/>
      <c r="C182" s="162"/>
      <c r="D182" s="162"/>
      <c r="E182" s="162"/>
      <c r="F182" s="162"/>
      <c r="G182" s="162"/>
      <c r="H182" s="162"/>
      <c r="I182" s="162"/>
      <c r="J182" s="162"/>
      <c r="K182" s="162"/>
      <c r="L182" s="162"/>
      <c r="M182" s="162"/>
      <c r="N182" s="38"/>
      <c r="O182" s="38"/>
    </row>
    <row r="183" spans="1:15" ht="15" hidden="1" customHeight="1" x14ac:dyDescent="0.25">
      <c r="A183" s="162"/>
      <c r="B183" s="162"/>
      <c r="C183" s="162"/>
      <c r="D183" s="162"/>
      <c r="E183" s="162"/>
      <c r="F183" s="162"/>
      <c r="G183" s="162"/>
      <c r="H183" s="162"/>
      <c r="I183" s="162"/>
      <c r="J183" s="162"/>
      <c r="K183" s="162"/>
      <c r="L183" s="162"/>
      <c r="M183" s="162"/>
      <c r="N183" s="38"/>
      <c r="O183" s="38"/>
    </row>
    <row r="184" spans="1:15" ht="15" hidden="1" customHeight="1" x14ac:dyDescent="0.25">
      <c r="A184" s="162"/>
      <c r="B184" s="162"/>
      <c r="C184" s="162"/>
      <c r="D184" s="162"/>
      <c r="E184" s="162"/>
      <c r="F184" s="162"/>
      <c r="G184" s="162"/>
      <c r="H184" s="162"/>
      <c r="I184" s="162"/>
      <c r="J184" s="162"/>
      <c r="K184" s="162"/>
      <c r="L184" s="162"/>
      <c r="M184" s="162"/>
      <c r="N184" s="38"/>
      <c r="O184" s="38"/>
    </row>
    <row r="185" spans="1:15" ht="15" hidden="1" customHeight="1" x14ac:dyDescent="0.25">
      <c r="A185" s="162"/>
      <c r="B185" s="162"/>
      <c r="C185" s="162"/>
      <c r="D185" s="162"/>
      <c r="E185" s="162"/>
      <c r="F185" s="162"/>
      <c r="G185" s="162"/>
      <c r="H185" s="162"/>
      <c r="I185" s="162"/>
      <c r="J185" s="162"/>
      <c r="K185" s="162"/>
      <c r="L185" s="162"/>
      <c r="M185" s="162"/>
      <c r="N185" s="38"/>
      <c r="O185" s="38"/>
    </row>
    <row r="186" spans="1:15" ht="15" hidden="1" customHeight="1" x14ac:dyDescent="0.25">
      <c r="A186" s="162"/>
      <c r="B186" s="162"/>
      <c r="C186" s="162"/>
      <c r="D186" s="162"/>
      <c r="E186" s="162"/>
      <c r="F186" s="162"/>
      <c r="G186" s="162"/>
      <c r="H186" s="162"/>
      <c r="I186" s="162"/>
      <c r="J186" s="162"/>
      <c r="K186" s="162"/>
      <c r="L186" s="162"/>
      <c r="M186" s="162"/>
      <c r="N186" s="38"/>
      <c r="O186" s="38"/>
    </row>
    <row r="187" spans="1:15" ht="15" hidden="1" customHeight="1" x14ac:dyDescent="0.25">
      <c r="A187" s="162"/>
      <c r="B187" s="162"/>
      <c r="C187" s="162"/>
      <c r="D187" s="162"/>
      <c r="E187" s="162"/>
      <c r="F187" s="162"/>
      <c r="G187" s="162"/>
      <c r="H187" s="162"/>
      <c r="I187" s="162"/>
      <c r="J187" s="162"/>
      <c r="K187" s="162"/>
      <c r="L187" s="162"/>
      <c r="M187" s="162"/>
      <c r="N187" s="38"/>
      <c r="O187" s="38"/>
    </row>
    <row r="188" spans="1:15" ht="15" hidden="1" customHeight="1" x14ac:dyDescent="0.25">
      <c r="A188" s="162"/>
      <c r="B188" s="162"/>
      <c r="C188" s="162"/>
      <c r="D188" s="162"/>
      <c r="E188" s="162"/>
      <c r="F188" s="162"/>
      <c r="G188" s="162"/>
      <c r="H188" s="162"/>
      <c r="I188" s="162"/>
      <c r="J188" s="162"/>
      <c r="K188" s="162"/>
      <c r="L188" s="162"/>
      <c r="M188" s="162"/>
      <c r="N188" s="38"/>
      <c r="O188" s="38"/>
    </row>
    <row r="189" spans="1:15" ht="15" hidden="1" customHeight="1" x14ac:dyDescent="0.25">
      <c r="A189" s="162"/>
      <c r="B189" s="162"/>
      <c r="C189" s="162"/>
      <c r="D189" s="162"/>
      <c r="E189" s="162"/>
      <c r="F189" s="162"/>
      <c r="G189" s="162"/>
      <c r="H189" s="162"/>
      <c r="I189" s="162"/>
      <c r="J189" s="162"/>
      <c r="K189" s="162"/>
      <c r="L189" s="162"/>
      <c r="M189" s="162"/>
      <c r="N189" s="38"/>
      <c r="O189" s="38"/>
    </row>
    <row r="190" spans="1:15" ht="15" hidden="1" customHeight="1" x14ac:dyDescent="0.25">
      <c r="A190" s="162"/>
      <c r="B190" s="162"/>
      <c r="C190" s="162"/>
      <c r="D190" s="162"/>
      <c r="E190" s="162"/>
      <c r="F190" s="162"/>
      <c r="G190" s="162"/>
      <c r="H190" s="162"/>
      <c r="I190" s="162"/>
      <c r="J190" s="162"/>
      <c r="K190" s="162"/>
      <c r="L190" s="162"/>
      <c r="M190" s="162"/>
      <c r="N190" s="38"/>
      <c r="O190" s="38"/>
    </row>
    <row r="191" spans="1:15" ht="15" hidden="1" customHeight="1" x14ac:dyDescent="0.25">
      <c r="A191" s="162"/>
      <c r="B191" s="162"/>
      <c r="C191" s="162"/>
      <c r="D191" s="162"/>
      <c r="E191" s="162"/>
      <c r="F191" s="162"/>
      <c r="G191" s="162"/>
      <c r="H191" s="162"/>
      <c r="I191" s="162"/>
      <c r="J191" s="162"/>
      <c r="K191" s="162"/>
      <c r="L191" s="162"/>
      <c r="M191" s="162"/>
      <c r="N191" s="38"/>
      <c r="O191" s="38"/>
    </row>
    <row r="192" spans="1:15" ht="15" hidden="1" customHeight="1" x14ac:dyDescent="0.25">
      <c r="A192" s="162"/>
      <c r="B192" s="162"/>
      <c r="C192" s="162"/>
      <c r="D192" s="162"/>
      <c r="E192" s="162"/>
      <c r="F192" s="162"/>
      <c r="G192" s="162"/>
      <c r="H192" s="162"/>
      <c r="I192" s="162"/>
      <c r="J192" s="162"/>
      <c r="K192" s="162"/>
      <c r="L192" s="162"/>
      <c r="M192" s="162"/>
      <c r="N192" s="38"/>
      <c r="O192" s="38"/>
    </row>
    <row r="193" spans="1:15" ht="15" hidden="1" customHeight="1" x14ac:dyDescent="0.25">
      <c r="A193" s="162"/>
      <c r="B193" s="162"/>
      <c r="C193" s="162"/>
      <c r="D193" s="162"/>
      <c r="E193" s="162"/>
      <c r="F193" s="162"/>
      <c r="G193" s="162"/>
      <c r="H193" s="162"/>
      <c r="I193" s="162"/>
      <c r="J193" s="162"/>
      <c r="K193" s="162"/>
      <c r="L193" s="162"/>
      <c r="M193" s="162"/>
      <c r="N193" s="38"/>
      <c r="O193" s="38"/>
    </row>
    <row r="194" spans="1:15" ht="15" hidden="1" customHeight="1" x14ac:dyDescent="0.25">
      <c r="A194" s="162"/>
      <c r="B194" s="162"/>
      <c r="C194" s="162"/>
      <c r="D194" s="162"/>
      <c r="E194" s="162"/>
      <c r="F194" s="162"/>
      <c r="G194" s="162"/>
      <c r="H194" s="162"/>
      <c r="I194" s="162"/>
      <c r="J194" s="162"/>
      <c r="K194" s="162"/>
      <c r="L194" s="162"/>
      <c r="M194" s="162"/>
      <c r="N194" s="38"/>
      <c r="O194" s="38"/>
    </row>
    <row r="195" spans="1:15" ht="15" hidden="1" customHeight="1" x14ac:dyDescent="0.25">
      <c r="A195" s="162"/>
      <c r="B195" s="162"/>
      <c r="C195" s="162"/>
      <c r="D195" s="162"/>
      <c r="E195" s="162"/>
      <c r="F195" s="162"/>
      <c r="G195" s="162"/>
      <c r="H195" s="162"/>
      <c r="I195" s="162"/>
      <c r="J195" s="162"/>
      <c r="K195" s="162"/>
      <c r="L195" s="162"/>
      <c r="M195" s="162"/>
      <c r="N195" s="38"/>
      <c r="O195" s="38"/>
    </row>
    <row r="196" spans="1:15" ht="15" hidden="1" customHeight="1" x14ac:dyDescent="0.25">
      <c r="A196" s="162"/>
      <c r="B196" s="162"/>
      <c r="C196" s="162"/>
      <c r="D196" s="162"/>
      <c r="E196" s="162"/>
      <c r="F196" s="162"/>
      <c r="G196" s="162"/>
      <c r="H196" s="162"/>
      <c r="I196" s="162"/>
      <c r="J196" s="162"/>
      <c r="K196" s="162"/>
      <c r="L196" s="162"/>
      <c r="M196" s="162"/>
      <c r="N196" s="38"/>
      <c r="O196" s="38"/>
    </row>
    <row r="197" spans="1:15" ht="15" hidden="1" customHeight="1" x14ac:dyDescent="0.25">
      <c r="A197" s="162"/>
      <c r="B197" s="162"/>
      <c r="C197" s="162"/>
      <c r="D197" s="162"/>
      <c r="E197" s="162"/>
      <c r="F197" s="162"/>
      <c r="G197" s="162"/>
      <c r="H197" s="162"/>
      <c r="I197" s="162"/>
      <c r="J197" s="162"/>
      <c r="K197" s="162"/>
      <c r="L197" s="162"/>
      <c r="M197" s="162"/>
      <c r="N197" s="38"/>
      <c r="O197" s="38"/>
    </row>
    <row r="198" spans="1:15" ht="15" hidden="1" customHeight="1" x14ac:dyDescent="0.25">
      <c r="A198" s="162"/>
      <c r="B198" s="162"/>
      <c r="C198" s="162"/>
      <c r="D198" s="162"/>
      <c r="E198" s="162"/>
      <c r="F198" s="162"/>
      <c r="G198" s="162"/>
      <c r="H198" s="162"/>
      <c r="I198" s="162"/>
      <c r="J198" s="162"/>
      <c r="K198" s="162"/>
      <c r="L198" s="162"/>
      <c r="M198" s="162"/>
      <c r="N198" s="38"/>
      <c r="O198" s="38"/>
    </row>
    <row r="199" spans="1:15" ht="15" hidden="1" customHeight="1" x14ac:dyDescent="0.25">
      <c r="A199" s="162"/>
      <c r="B199" s="162"/>
      <c r="C199" s="162"/>
      <c r="D199" s="162"/>
      <c r="E199" s="162"/>
      <c r="F199" s="162"/>
      <c r="G199" s="162"/>
      <c r="H199" s="162"/>
      <c r="I199" s="162"/>
      <c r="J199" s="162"/>
      <c r="K199" s="162"/>
      <c r="L199" s="162"/>
      <c r="M199" s="162"/>
      <c r="N199" s="38"/>
      <c r="O199" s="38"/>
    </row>
    <row r="200" spans="1:15" ht="15" hidden="1" customHeight="1" x14ac:dyDescent="0.25">
      <c r="A200" s="162"/>
      <c r="B200" s="162"/>
      <c r="C200" s="162"/>
      <c r="D200" s="162"/>
      <c r="E200" s="162"/>
      <c r="F200" s="162"/>
      <c r="G200" s="162"/>
      <c r="H200" s="162"/>
      <c r="I200" s="162"/>
      <c r="J200" s="162"/>
      <c r="K200" s="162"/>
      <c r="L200" s="162"/>
      <c r="M200" s="162"/>
      <c r="N200" s="38"/>
      <c r="O200" s="38"/>
    </row>
    <row r="201" spans="1:15" ht="15" hidden="1" customHeight="1" x14ac:dyDescent="0.25">
      <c r="A201" s="162"/>
      <c r="B201" s="162"/>
      <c r="C201" s="162"/>
      <c r="D201" s="162"/>
      <c r="E201" s="162"/>
      <c r="F201" s="162"/>
      <c r="G201" s="162"/>
      <c r="H201" s="162"/>
      <c r="I201" s="162"/>
      <c r="J201" s="162"/>
      <c r="K201" s="162"/>
      <c r="L201" s="162"/>
      <c r="M201" s="162"/>
      <c r="N201" s="38"/>
      <c r="O201" s="38"/>
    </row>
    <row r="202" spans="1:15" ht="15" hidden="1" customHeight="1" x14ac:dyDescent="0.25">
      <c r="A202" s="162"/>
      <c r="B202" s="162"/>
      <c r="C202" s="162"/>
      <c r="D202" s="162"/>
      <c r="E202" s="162"/>
      <c r="F202" s="162"/>
      <c r="G202" s="162"/>
      <c r="H202" s="162"/>
      <c r="I202" s="162"/>
      <c r="J202" s="162"/>
      <c r="K202" s="162"/>
      <c r="L202" s="162"/>
      <c r="M202" s="162"/>
      <c r="N202" s="38"/>
      <c r="O202" s="38"/>
    </row>
    <row r="203" spans="1:15" ht="15" hidden="1" customHeight="1" x14ac:dyDescent="0.25">
      <c r="A203" s="162"/>
      <c r="B203" s="162"/>
      <c r="C203" s="162"/>
      <c r="D203" s="162"/>
      <c r="E203" s="162"/>
      <c r="F203" s="162"/>
      <c r="G203" s="162"/>
      <c r="H203" s="162"/>
      <c r="I203" s="162"/>
      <c r="J203" s="162"/>
      <c r="K203" s="162"/>
      <c r="L203" s="162"/>
      <c r="M203" s="162"/>
      <c r="N203" s="38"/>
      <c r="O203" s="38"/>
    </row>
    <row r="204" spans="1:15" ht="15" hidden="1" customHeight="1" x14ac:dyDescent="0.25">
      <c r="A204" s="162"/>
      <c r="B204" s="162"/>
      <c r="C204" s="162"/>
      <c r="D204" s="162"/>
      <c r="E204" s="162"/>
      <c r="F204" s="162"/>
      <c r="G204" s="162"/>
      <c r="H204" s="162"/>
      <c r="I204" s="162"/>
      <c r="J204" s="162"/>
      <c r="K204" s="162"/>
      <c r="L204" s="162"/>
      <c r="M204" s="162"/>
      <c r="N204" s="38"/>
      <c r="O204" s="38"/>
    </row>
    <row r="205" spans="1:15" ht="15" hidden="1" customHeight="1" x14ac:dyDescent="0.25">
      <c r="A205" s="162"/>
      <c r="B205" s="162"/>
      <c r="C205" s="162"/>
      <c r="D205" s="162"/>
      <c r="E205" s="162"/>
      <c r="F205" s="162"/>
      <c r="G205" s="162"/>
      <c r="H205" s="162"/>
      <c r="I205" s="162"/>
      <c r="J205" s="162"/>
      <c r="K205" s="162"/>
      <c r="L205" s="162"/>
      <c r="M205" s="162"/>
      <c r="N205" s="38"/>
      <c r="O205" s="38"/>
    </row>
    <row r="206" spans="1:15" ht="15" hidden="1" customHeight="1" x14ac:dyDescent="0.25">
      <c r="A206" s="162"/>
      <c r="B206" s="162"/>
      <c r="C206" s="162"/>
      <c r="D206" s="162"/>
      <c r="E206" s="162"/>
      <c r="F206" s="162"/>
      <c r="G206" s="162"/>
      <c r="H206" s="162"/>
      <c r="I206" s="162"/>
      <c r="J206" s="162"/>
      <c r="K206" s="162"/>
      <c r="L206" s="162"/>
      <c r="M206" s="162"/>
      <c r="N206" s="38"/>
      <c r="O206" s="38"/>
    </row>
    <row r="207" spans="1:15" ht="15" hidden="1" customHeight="1" x14ac:dyDescent="0.25">
      <c r="A207" s="162"/>
      <c r="B207" s="162"/>
      <c r="C207" s="162"/>
      <c r="D207" s="162"/>
      <c r="E207" s="162"/>
      <c r="F207" s="162"/>
      <c r="G207" s="162"/>
      <c r="H207" s="162"/>
      <c r="I207" s="162"/>
      <c r="J207" s="162"/>
      <c r="K207" s="162"/>
      <c r="L207" s="162"/>
      <c r="M207" s="162"/>
      <c r="N207" s="38"/>
      <c r="O207" s="38"/>
    </row>
    <row r="208" spans="1:15" ht="15" hidden="1" customHeight="1" x14ac:dyDescent="0.25">
      <c r="A208" s="162"/>
      <c r="B208" s="162"/>
      <c r="C208" s="162"/>
      <c r="D208" s="162"/>
      <c r="E208" s="162"/>
      <c r="F208" s="162"/>
      <c r="G208" s="162"/>
      <c r="H208" s="162"/>
      <c r="I208" s="162"/>
      <c r="J208" s="162"/>
      <c r="K208" s="162"/>
      <c r="L208" s="162"/>
      <c r="M208" s="162"/>
      <c r="N208" s="38"/>
      <c r="O208" s="38"/>
    </row>
    <row r="209" spans="1:15" ht="15" hidden="1" customHeight="1" x14ac:dyDescent="0.25">
      <c r="A209" s="162"/>
      <c r="B209" s="162"/>
      <c r="C209" s="162"/>
      <c r="D209" s="162"/>
      <c r="E209" s="162"/>
      <c r="F209" s="162"/>
      <c r="G209" s="162"/>
      <c r="H209" s="162"/>
      <c r="I209" s="162"/>
      <c r="J209" s="162"/>
      <c r="K209" s="162"/>
      <c r="L209" s="162"/>
      <c r="M209" s="162"/>
      <c r="N209" s="38"/>
      <c r="O209" s="38"/>
    </row>
    <row r="210" spans="1:15" ht="15" hidden="1" customHeight="1" x14ac:dyDescent="0.25">
      <c r="A210" s="162"/>
      <c r="B210" s="162"/>
      <c r="C210" s="162"/>
      <c r="D210" s="162"/>
      <c r="E210" s="162"/>
      <c r="F210" s="162"/>
      <c r="G210" s="162"/>
      <c r="H210" s="162"/>
      <c r="I210" s="162"/>
      <c r="J210" s="162"/>
      <c r="K210" s="162"/>
      <c r="L210" s="162"/>
      <c r="M210" s="162"/>
      <c r="N210" s="38"/>
      <c r="O210" s="38"/>
    </row>
    <row r="211" spans="1:15" ht="15" hidden="1" customHeight="1" x14ac:dyDescent="0.25">
      <c r="A211" s="162"/>
      <c r="B211" s="162"/>
      <c r="C211" s="162"/>
      <c r="D211" s="162"/>
      <c r="E211" s="162"/>
      <c r="F211" s="162"/>
      <c r="G211" s="162"/>
      <c r="H211" s="162"/>
      <c r="I211" s="162"/>
      <c r="J211" s="162"/>
      <c r="K211" s="162"/>
      <c r="L211" s="162"/>
      <c r="M211" s="162"/>
      <c r="N211" s="38"/>
      <c r="O211" s="38"/>
    </row>
    <row r="212" spans="1:15" ht="15" hidden="1" customHeight="1" x14ac:dyDescent="0.25">
      <c r="A212" s="162"/>
      <c r="B212" s="162"/>
      <c r="C212" s="162"/>
      <c r="D212" s="162"/>
      <c r="E212" s="162"/>
      <c r="F212" s="162"/>
      <c r="G212" s="162"/>
      <c r="H212" s="162"/>
      <c r="I212" s="162"/>
      <c r="J212" s="162"/>
      <c r="K212" s="162"/>
      <c r="L212" s="162"/>
      <c r="M212" s="162"/>
      <c r="N212" s="38"/>
      <c r="O212" s="38"/>
    </row>
    <row r="213" spans="1:15" ht="15" hidden="1" customHeight="1" x14ac:dyDescent="0.25">
      <c r="A213" s="162"/>
      <c r="B213" s="162"/>
      <c r="C213" s="162"/>
      <c r="D213" s="162"/>
      <c r="E213" s="162"/>
      <c r="F213" s="162"/>
      <c r="G213" s="162"/>
      <c r="H213" s="162"/>
      <c r="I213" s="162"/>
      <c r="J213" s="162"/>
      <c r="K213" s="162"/>
      <c r="L213" s="162"/>
      <c r="M213" s="162"/>
      <c r="N213" s="38"/>
      <c r="O213" s="38"/>
    </row>
    <row r="214" spans="1:15" ht="15" hidden="1" customHeight="1" x14ac:dyDescent="0.25">
      <c r="A214" s="162"/>
      <c r="B214" s="162"/>
      <c r="C214" s="162"/>
      <c r="D214" s="162"/>
      <c r="E214" s="162"/>
      <c r="F214" s="162"/>
      <c r="G214" s="162"/>
      <c r="H214" s="162"/>
      <c r="I214" s="162"/>
      <c r="J214" s="162"/>
      <c r="K214" s="162"/>
      <c r="L214" s="162"/>
      <c r="M214" s="162"/>
      <c r="N214" s="38"/>
      <c r="O214" s="38"/>
    </row>
    <row r="215" spans="1:15" ht="15" hidden="1" customHeight="1" x14ac:dyDescent="0.25">
      <c r="A215" s="162"/>
      <c r="B215" s="162"/>
      <c r="C215" s="162"/>
      <c r="D215" s="162"/>
      <c r="E215" s="162"/>
      <c r="F215" s="162"/>
      <c r="G215" s="162"/>
      <c r="H215" s="162"/>
      <c r="I215" s="162"/>
      <c r="J215" s="162"/>
      <c r="K215" s="162"/>
      <c r="L215" s="162"/>
      <c r="M215" s="162"/>
      <c r="N215" s="38"/>
      <c r="O215" s="38"/>
    </row>
    <row r="216" spans="1:15" ht="15" hidden="1" customHeight="1" x14ac:dyDescent="0.25">
      <c r="A216" s="162"/>
      <c r="B216" s="162"/>
      <c r="C216" s="162"/>
      <c r="D216" s="162"/>
      <c r="E216" s="162"/>
      <c r="F216" s="162"/>
      <c r="G216" s="162"/>
      <c r="H216" s="162"/>
      <c r="I216" s="162"/>
      <c r="J216" s="162"/>
      <c r="K216" s="162"/>
      <c r="L216" s="162"/>
      <c r="M216" s="162"/>
      <c r="N216" s="38"/>
      <c r="O216" s="38"/>
    </row>
    <row r="217" spans="1:15" ht="15" hidden="1" customHeight="1" x14ac:dyDescent="0.25">
      <c r="A217" s="162"/>
      <c r="B217" s="162"/>
      <c r="C217" s="162"/>
      <c r="D217" s="162"/>
      <c r="E217" s="162"/>
      <c r="F217" s="162"/>
      <c r="G217" s="162"/>
      <c r="H217" s="162"/>
      <c r="I217" s="162"/>
      <c r="J217" s="162"/>
      <c r="K217" s="162"/>
      <c r="L217" s="162"/>
      <c r="M217" s="162"/>
      <c r="N217" s="38"/>
      <c r="O217" s="38"/>
    </row>
    <row r="218" spans="1:15" ht="15" hidden="1" customHeight="1" x14ac:dyDescent="0.25">
      <c r="A218" s="162"/>
      <c r="B218" s="162"/>
      <c r="C218" s="162"/>
      <c r="D218" s="162"/>
      <c r="E218" s="162"/>
      <c r="F218" s="162"/>
      <c r="G218" s="162"/>
      <c r="H218" s="162"/>
      <c r="I218" s="162"/>
      <c r="J218" s="162"/>
      <c r="K218" s="162"/>
      <c r="L218" s="162"/>
      <c r="M218" s="162"/>
      <c r="N218" s="38"/>
      <c r="O218" s="38"/>
    </row>
    <row r="219" spans="1:15" ht="15" hidden="1" customHeight="1" x14ac:dyDescent="0.25">
      <c r="A219" s="162"/>
      <c r="B219" s="162"/>
      <c r="C219" s="162"/>
      <c r="D219" s="162"/>
      <c r="E219" s="162"/>
      <c r="F219" s="162"/>
      <c r="G219" s="162"/>
      <c r="H219" s="162"/>
      <c r="I219" s="162"/>
      <c r="J219" s="162"/>
      <c r="K219" s="162"/>
      <c r="L219" s="162"/>
      <c r="M219" s="162"/>
      <c r="N219" s="38"/>
      <c r="O219" s="38"/>
    </row>
    <row r="220" spans="1:15" ht="15" hidden="1" customHeight="1" x14ac:dyDescent="0.25">
      <c r="A220" s="162"/>
      <c r="B220" s="162"/>
      <c r="C220" s="162"/>
      <c r="D220" s="162"/>
      <c r="E220" s="162"/>
      <c r="F220" s="162"/>
      <c r="G220" s="162"/>
      <c r="H220" s="162"/>
      <c r="I220" s="162"/>
      <c r="J220" s="162"/>
      <c r="K220" s="162"/>
      <c r="L220" s="162"/>
      <c r="M220" s="162"/>
      <c r="N220" s="38"/>
      <c r="O220" s="38"/>
    </row>
    <row r="221" spans="1:15" ht="15" hidden="1" customHeight="1" x14ac:dyDescent="0.25">
      <c r="A221" s="162"/>
      <c r="B221" s="162"/>
      <c r="C221" s="162"/>
      <c r="D221" s="162"/>
      <c r="E221" s="162"/>
      <c r="F221" s="162"/>
      <c r="G221" s="162"/>
      <c r="H221" s="162"/>
      <c r="I221" s="162"/>
      <c r="J221" s="162"/>
      <c r="K221" s="162"/>
      <c r="L221" s="162"/>
      <c r="M221" s="162"/>
      <c r="N221" s="38"/>
      <c r="O221" s="38"/>
    </row>
    <row r="222" spans="1:15" ht="15" hidden="1" customHeight="1" x14ac:dyDescent="0.25">
      <c r="A222" s="162"/>
      <c r="B222" s="162"/>
      <c r="C222" s="162"/>
      <c r="D222" s="162"/>
      <c r="E222" s="162"/>
      <c r="F222" s="162"/>
      <c r="G222" s="162"/>
      <c r="H222" s="162"/>
      <c r="I222" s="162"/>
      <c r="J222" s="162"/>
      <c r="K222" s="162"/>
      <c r="L222" s="162"/>
      <c r="M222" s="162"/>
      <c r="N222" s="38"/>
      <c r="O222" s="38"/>
    </row>
    <row r="223" spans="1:15" ht="15" hidden="1" customHeight="1" x14ac:dyDescent="0.25">
      <c r="A223" s="162"/>
      <c r="B223" s="162"/>
      <c r="C223" s="162"/>
      <c r="D223" s="162"/>
      <c r="E223" s="162"/>
      <c r="F223" s="162"/>
      <c r="G223" s="162"/>
      <c r="H223" s="162"/>
      <c r="I223" s="162"/>
      <c r="J223" s="162"/>
      <c r="K223" s="162"/>
      <c r="L223" s="162"/>
      <c r="M223" s="162"/>
      <c r="N223" s="38"/>
      <c r="O223" s="38"/>
    </row>
    <row r="224" spans="1:15" ht="15" hidden="1" customHeight="1" x14ac:dyDescent="0.25">
      <c r="A224" s="162"/>
      <c r="B224" s="162"/>
      <c r="C224" s="162"/>
      <c r="D224" s="162"/>
      <c r="E224" s="162"/>
      <c r="F224" s="162"/>
      <c r="G224" s="162"/>
      <c r="H224" s="162"/>
      <c r="I224" s="162"/>
      <c r="J224" s="162"/>
      <c r="K224" s="162"/>
      <c r="L224" s="162"/>
      <c r="M224" s="162"/>
      <c r="N224" s="38"/>
      <c r="O224" s="38"/>
    </row>
    <row r="225" spans="1:15" ht="15" hidden="1" customHeight="1" x14ac:dyDescent="0.25">
      <c r="A225" s="162"/>
      <c r="B225" s="162"/>
      <c r="C225" s="162"/>
      <c r="D225" s="162"/>
      <c r="E225" s="162"/>
      <c r="F225" s="162"/>
      <c r="G225" s="162"/>
      <c r="H225" s="162"/>
      <c r="I225" s="162"/>
      <c r="J225" s="162"/>
      <c r="K225" s="162"/>
      <c r="L225" s="162"/>
      <c r="M225" s="162"/>
      <c r="N225" s="38"/>
      <c r="O225" s="38"/>
    </row>
    <row r="226" spans="1:15" ht="15" hidden="1" customHeight="1" x14ac:dyDescent="0.25">
      <c r="A226" s="162"/>
      <c r="B226" s="162"/>
      <c r="C226" s="162"/>
      <c r="D226" s="162"/>
      <c r="E226" s="162"/>
      <c r="F226" s="162"/>
      <c r="G226" s="162"/>
      <c r="H226" s="162"/>
      <c r="I226" s="162"/>
      <c r="J226" s="162"/>
      <c r="K226" s="162"/>
      <c r="L226" s="162"/>
      <c r="M226" s="162"/>
      <c r="N226" s="38"/>
      <c r="O226" s="38"/>
    </row>
    <row r="227" spans="1:15" ht="15" hidden="1" customHeight="1" x14ac:dyDescent="0.25">
      <c r="A227" s="162"/>
      <c r="B227" s="162"/>
      <c r="C227" s="162"/>
      <c r="D227" s="162"/>
      <c r="E227" s="162"/>
      <c r="F227" s="162"/>
      <c r="G227" s="162"/>
      <c r="H227" s="162"/>
      <c r="I227" s="162"/>
      <c r="J227" s="162"/>
      <c r="K227" s="162"/>
      <c r="L227" s="162"/>
      <c r="M227" s="162"/>
      <c r="N227" s="38"/>
      <c r="O227" s="38"/>
    </row>
    <row r="228" spans="1:15" ht="15" hidden="1" customHeight="1" x14ac:dyDescent="0.25">
      <c r="A228" s="162"/>
      <c r="B228" s="162"/>
      <c r="C228" s="162"/>
      <c r="D228" s="162"/>
      <c r="E228" s="162"/>
      <c r="F228" s="162"/>
      <c r="G228" s="162"/>
      <c r="H228" s="162"/>
      <c r="I228" s="162"/>
      <c r="J228" s="162"/>
      <c r="K228" s="162"/>
      <c r="L228" s="162"/>
      <c r="M228" s="162"/>
      <c r="N228" s="38"/>
      <c r="O228" s="38"/>
    </row>
    <row r="229" spans="1:15" ht="15" hidden="1" customHeight="1" x14ac:dyDescent="0.25">
      <c r="A229" s="162"/>
      <c r="B229" s="162"/>
      <c r="C229" s="162"/>
      <c r="D229" s="162"/>
      <c r="E229" s="162"/>
      <c r="F229" s="162"/>
      <c r="G229" s="162"/>
      <c r="H229" s="162"/>
      <c r="I229" s="162"/>
      <c r="J229" s="162"/>
      <c r="K229" s="162"/>
      <c r="L229" s="162"/>
      <c r="M229" s="162"/>
      <c r="N229" s="38"/>
      <c r="O229" s="38"/>
    </row>
    <row r="230" spans="1:15" ht="15" hidden="1" customHeight="1" x14ac:dyDescent="0.25">
      <c r="A230" s="162"/>
      <c r="B230" s="162"/>
      <c r="C230" s="162"/>
      <c r="D230" s="162"/>
      <c r="E230" s="162"/>
      <c r="F230" s="162"/>
      <c r="G230" s="162"/>
      <c r="H230" s="162"/>
      <c r="I230" s="162"/>
      <c r="J230" s="162"/>
      <c r="K230" s="162"/>
      <c r="L230" s="162"/>
      <c r="M230" s="162"/>
      <c r="N230" s="38"/>
      <c r="O230" s="38"/>
    </row>
    <row r="231" spans="1:15" ht="15" hidden="1" customHeight="1" x14ac:dyDescent="0.25">
      <c r="A231" s="162"/>
      <c r="B231" s="162"/>
      <c r="C231" s="162"/>
      <c r="D231" s="162"/>
      <c r="E231" s="162"/>
      <c r="F231" s="162"/>
      <c r="G231" s="162"/>
      <c r="H231" s="162"/>
      <c r="I231" s="162"/>
      <c r="J231" s="162"/>
      <c r="K231" s="162"/>
      <c r="L231" s="162"/>
      <c r="M231" s="162"/>
      <c r="N231" s="38"/>
      <c r="O231" s="38"/>
    </row>
    <row r="232" spans="1:15" ht="15" hidden="1" customHeight="1" x14ac:dyDescent="0.25">
      <c r="A232" s="162"/>
      <c r="B232" s="162"/>
      <c r="C232" s="162"/>
      <c r="D232" s="162"/>
      <c r="E232" s="162"/>
      <c r="F232" s="162"/>
      <c r="G232" s="162"/>
      <c r="H232" s="162"/>
      <c r="I232" s="162"/>
      <c r="J232" s="162"/>
      <c r="K232" s="162"/>
      <c r="L232" s="162"/>
      <c r="M232" s="162"/>
      <c r="N232" s="38"/>
      <c r="O232" s="38"/>
    </row>
    <row r="233" spans="1:15" ht="15" hidden="1" customHeight="1" x14ac:dyDescent="0.25">
      <c r="A233" s="162"/>
      <c r="B233" s="162"/>
      <c r="C233" s="162"/>
      <c r="D233" s="162"/>
      <c r="E233" s="162"/>
      <c r="F233" s="162"/>
      <c r="G233" s="162"/>
      <c r="H233" s="162"/>
      <c r="I233" s="162"/>
      <c r="J233" s="162"/>
      <c r="K233" s="162"/>
      <c r="L233" s="162"/>
      <c r="M233" s="162"/>
      <c r="N233" s="38"/>
      <c r="O233" s="38"/>
    </row>
    <row r="234" spans="1:15" ht="15" hidden="1" customHeight="1" x14ac:dyDescent="0.25">
      <c r="A234" s="162"/>
      <c r="B234" s="162"/>
      <c r="C234" s="162"/>
      <c r="D234" s="162"/>
      <c r="E234" s="162"/>
      <c r="F234" s="162"/>
      <c r="G234" s="162"/>
      <c r="H234" s="162"/>
      <c r="I234" s="162"/>
      <c r="J234" s="162"/>
      <c r="K234" s="162"/>
      <c r="L234" s="162"/>
      <c r="M234" s="162"/>
      <c r="N234" s="38"/>
      <c r="O234" s="38"/>
    </row>
    <row r="235" spans="1:15" ht="15" hidden="1" customHeight="1" x14ac:dyDescent="0.25">
      <c r="A235" s="162"/>
      <c r="B235" s="162"/>
      <c r="C235" s="162"/>
      <c r="D235" s="162"/>
      <c r="E235" s="162"/>
      <c r="F235" s="162"/>
      <c r="G235" s="162"/>
      <c r="H235" s="162"/>
      <c r="I235" s="162"/>
      <c r="J235" s="162"/>
      <c r="K235" s="162"/>
      <c r="L235" s="162"/>
      <c r="M235" s="162"/>
      <c r="N235" s="38"/>
      <c r="O235" s="38"/>
    </row>
    <row r="236" spans="1:15" ht="15" hidden="1" customHeight="1" x14ac:dyDescent="0.25">
      <c r="A236" s="162"/>
      <c r="B236" s="162"/>
      <c r="C236" s="162"/>
      <c r="D236" s="162"/>
      <c r="E236" s="162"/>
      <c r="F236" s="162"/>
      <c r="G236" s="162"/>
      <c r="H236" s="162"/>
      <c r="I236" s="162"/>
      <c r="J236" s="162"/>
      <c r="K236" s="162"/>
      <c r="L236" s="162"/>
      <c r="M236" s="162"/>
      <c r="N236" s="38"/>
      <c r="O236" s="38"/>
    </row>
    <row r="237" spans="1:15" ht="15" hidden="1" customHeight="1" x14ac:dyDescent="0.25">
      <c r="A237" s="162"/>
      <c r="B237" s="162"/>
      <c r="C237" s="162"/>
      <c r="D237" s="162"/>
      <c r="E237" s="162"/>
      <c r="F237" s="162"/>
      <c r="G237" s="162"/>
      <c r="H237" s="162"/>
      <c r="I237" s="162"/>
      <c r="J237" s="162"/>
      <c r="K237" s="162"/>
      <c r="L237" s="162"/>
      <c r="M237" s="162"/>
      <c r="N237" s="38"/>
      <c r="O237" s="38"/>
    </row>
    <row r="238" spans="1:15" ht="15" hidden="1" customHeight="1" x14ac:dyDescent="0.25">
      <c r="A238" s="162"/>
      <c r="B238" s="162"/>
      <c r="C238" s="162"/>
      <c r="D238" s="162"/>
      <c r="E238" s="162"/>
      <c r="F238" s="162"/>
      <c r="G238" s="162"/>
      <c r="H238" s="162"/>
      <c r="I238" s="162"/>
      <c r="J238" s="162"/>
      <c r="K238" s="162"/>
      <c r="L238" s="162"/>
      <c r="M238" s="162"/>
      <c r="N238" s="38"/>
      <c r="O238" s="38"/>
    </row>
    <row r="239" spans="1:15" ht="15" hidden="1" customHeight="1" x14ac:dyDescent="0.25">
      <c r="A239" s="162"/>
      <c r="B239" s="162"/>
      <c r="C239" s="162"/>
      <c r="D239" s="162"/>
      <c r="E239" s="162"/>
      <c r="F239" s="162"/>
      <c r="G239" s="162"/>
      <c r="H239" s="162"/>
      <c r="I239" s="162"/>
      <c r="J239" s="162"/>
      <c r="K239" s="162"/>
      <c r="L239" s="162"/>
      <c r="M239" s="162"/>
      <c r="N239" s="38"/>
      <c r="O239" s="38"/>
    </row>
    <row r="240" spans="1:15" ht="15" hidden="1" customHeight="1" x14ac:dyDescent="0.25">
      <c r="A240" s="162"/>
      <c r="B240" s="162"/>
      <c r="C240" s="162"/>
      <c r="D240" s="162"/>
      <c r="E240" s="162"/>
      <c r="F240" s="162"/>
      <c r="G240" s="162"/>
      <c r="H240" s="162"/>
      <c r="I240" s="162"/>
      <c r="J240" s="162"/>
      <c r="K240" s="162"/>
      <c r="L240" s="162"/>
      <c r="M240" s="162"/>
      <c r="N240" s="38"/>
      <c r="O240" s="38"/>
    </row>
    <row r="241" spans="1:15" ht="15" hidden="1" customHeight="1" x14ac:dyDescent="0.25">
      <c r="A241" s="162"/>
      <c r="B241" s="162"/>
      <c r="C241" s="162"/>
      <c r="D241" s="162"/>
      <c r="E241" s="162"/>
      <c r="F241" s="162"/>
      <c r="G241" s="162"/>
      <c r="H241" s="162"/>
      <c r="I241" s="162"/>
      <c r="J241" s="162"/>
      <c r="K241" s="162"/>
      <c r="L241" s="162"/>
      <c r="M241" s="162"/>
      <c r="N241" s="38"/>
      <c r="O241" s="38"/>
    </row>
    <row r="242" spans="1:15" ht="15" hidden="1" customHeight="1" x14ac:dyDescent="0.25">
      <c r="A242" s="162"/>
      <c r="B242" s="162"/>
      <c r="C242" s="162"/>
      <c r="D242" s="162"/>
      <c r="E242" s="162"/>
      <c r="F242" s="162"/>
      <c r="G242" s="162"/>
      <c r="H242" s="162"/>
      <c r="I242" s="162"/>
      <c r="J242" s="162"/>
      <c r="K242" s="162"/>
      <c r="L242" s="162"/>
      <c r="M242" s="162"/>
      <c r="N242" s="38"/>
      <c r="O242" s="38"/>
    </row>
    <row r="243" spans="1:15" ht="15" hidden="1" customHeight="1" x14ac:dyDescent="0.25">
      <c r="A243" s="162"/>
      <c r="B243" s="162"/>
      <c r="C243" s="162"/>
      <c r="D243" s="162"/>
      <c r="E243" s="162"/>
      <c r="F243" s="162"/>
      <c r="G243" s="162"/>
      <c r="H243" s="162"/>
      <c r="I243" s="162"/>
      <c r="J243" s="162"/>
      <c r="K243" s="162"/>
      <c r="L243" s="162"/>
      <c r="M243" s="162"/>
      <c r="N243" s="38"/>
      <c r="O243" s="38"/>
    </row>
    <row r="244" spans="1:15" ht="15" hidden="1" customHeight="1" x14ac:dyDescent="0.25">
      <c r="A244" s="162"/>
      <c r="B244" s="162"/>
      <c r="C244" s="162"/>
      <c r="D244" s="162"/>
      <c r="E244" s="162"/>
      <c r="F244" s="162"/>
      <c r="G244" s="162"/>
      <c r="H244" s="162"/>
      <c r="I244" s="162"/>
      <c r="J244" s="162"/>
      <c r="K244" s="162"/>
      <c r="L244" s="162"/>
      <c r="M244" s="162"/>
      <c r="N244" s="38"/>
      <c r="O244" s="38"/>
    </row>
    <row r="245" spans="1:15" ht="15" hidden="1" customHeight="1" x14ac:dyDescent="0.25">
      <c r="A245" s="162"/>
      <c r="B245" s="162"/>
      <c r="C245" s="162"/>
      <c r="D245" s="162"/>
      <c r="E245" s="162"/>
      <c r="F245" s="162"/>
      <c r="G245" s="162"/>
      <c r="H245" s="162"/>
      <c r="I245" s="162"/>
      <c r="J245" s="162"/>
      <c r="K245" s="162"/>
      <c r="L245" s="162"/>
      <c r="M245" s="162"/>
      <c r="N245" s="38"/>
      <c r="O245" s="38"/>
    </row>
    <row r="246" spans="1:15" ht="15" hidden="1" customHeight="1" x14ac:dyDescent="0.25">
      <c r="A246" s="162"/>
      <c r="B246" s="162"/>
      <c r="C246" s="162"/>
      <c r="D246" s="162"/>
      <c r="E246" s="162"/>
      <c r="F246" s="162"/>
      <c r="G246" s="162"/>
      <c r="H246" s="162"/>
      <c r="I246" s="162"/>
      <c r="J246" s="162"/>
      <c r="K246" s="162"/>
      <c r="L246" s="162"/>
      <c r="M246" s="162"/>
      <c r="N246" s="38"/>
      <c r="O246" s="38"/>
    </row>
    <row r="247" spans="1:15" ht="15" hidden="1" customHeight="1" x14ac:dyDescent="0.25">
      <c r="A247" s="162"/>
      <c r="B247" s="162"/>
      <c r="C247" s="162"/>
      <c r="D247" s="162"/>
      <c r="E247" s="162"/>
      <c r="F247" s="162"/>
      <c r="G247" s="162"/>
      <c r="H247" s="162"/>
      <c r="I247" s="162"/>
      <c r="J247" s="162"/>
      <c r="K247" s="162"/>
      <c r="L247" s="162"/>
      <c r="M247" s="162"/>
      <c r="N247" s="38"/>
      <c r="O247" s="38"/>
    </row>
    <row r="248" spans="1:15" ht="15" hidden="1" customHeight="1" x14ac:dyDescent="0.25">
      <c r="A248" s="162"/>
      <c r="B248" s="162"/>
      <c r="C248" s="162"/>
      <c r="D248" s="162"/>
      <c r="E248" s="162"/>
      <c r="F248" s="162"/>
      <c r="G248" s="162"/>
      <c r="H248" s="162"/>
      <c r="I248" s="162"/>
      <c r="J248" s="162"/>
      <c r="K248" s="162"/>
      <c r="L248" s="162"/>
      <c r="M248" s="162"/>
      <c r="N248" s="38"/>
      <c r="O248" s="38"/>
    </row>
    <row r="249" spans="1:15" ht="15" hidden="1" customHeight="1" x14ac:dyDescent="0.25">
      <c r="A249" s="162"/>
      <c r="B249" s="162"/>
      <c r="C249" s="162"/>
      <c r="D249" s="162"/>
      <c r="E249" s="162"/>
      <c r="F249" s="162"/>
      <c r="G249" s="162"/>
      <c r="H249" s="162"/>
      <c r="I249" s="162"/>
      <c r="J249" s="162"/>
      <c r="K249" s="162"/>
      <c r="L249" s="162"/>
      <c r="M249" s="162"/>
      <c r="N249" s="38"/>
      <c r="O249" s="38"/>
    </row>
    <row r="250" spans="1:15" ht="15" hidden="1" customHeight="1" x14ac:dyDescent="0.25">
      <c r="A250" s="162"/>
      <c r="B250" s="162"/>
      <c r="C250" s="162"/>
      <c r="D250" s="162"/>
      <c r="E250" s="162"/>
      <c r="F250" s="162"/>
      <c r="G250" s="162"/>
      <c r="H250" s="162"/>
      <c r="I250" s="162"/>
      <c r="J250" s="162"/>
      <c r="K250" s="162"/>
      <c r="L250" s="162"/>
      <c r="M250" s="162"/>
      <c r="N250" s="38"/>
      <c r="O250" s="38"/>
    </row>
    <row r="251" spans="1:15" ht="15" hidden="1" customHeight="1" x14ac:dyDescent="0.25">
      <c r="A251" s="162"/>
      <c r="B251" s="162"/>
      <c r="C251" s="162"/>
      <c r="D251" s="162"/>
      <c r="E251" s="162"/>
      <c r="F251" s="162"/>
      <c r="G251" s="162"/>
      <c r="H251" s="162"/>
      <c r="I251" s="162"/>
      <c r="J251" s="162"/>
      <c r="K251" s="162"/>
      <c r="L251" s="162"/>
      <c r="M251" s="162"/>
      <c r="N251" s="38"/>
      <c r="O251" s="38"/>
    </row>
    <row r="252" spans="1:15" ht="15" hidden="1" customHeight="1" x14ac:dyDescent="0.25">
      <c r="A252" s="162"/>
      <c r="B252" s="162"/>
      <c r="C252" s="162"/>
      <c r="D252" s="162"/>
      <c r="E252" s="162"/>
      <c r="F252" s="162"/>
      <c r="G252" s="162"/>
      <c r="H252" s="162"/>
      <c r="I252" s="162"/>
      <c r="J252" s="162"/>
      <c r="K252" s="162"/>
      <c r="L252" s="162"/>
      <c r="M252" s="162"/>
      <c r="N252" s="38"/>
      <c r="O252" s="38"/>
    </row>
    <row r="253" spans="1:15" ht="15" hidden="1" customHeight="1" x14ac:dyDescent="0.25">
      <c r="A253" s="162"/>
      <c r="B253" s="162"/>
      <c r="C253" s="162"/>
      <c r="D253" s="162"/>
      <c r="E253" s="162"/>
      <c r="F253" s="162"/>
      <c r="G253" s="162"/>
      <c r="H253" s="162"/>
      <c r="I253" s="162"/>
      <c r="J253" s="162"/>
      <c r="K253" s="162"/>
      <c r="L253" s="162"/>
      <c r="M253" s="162"/>
      <c r="N253" s="38"/>
      <c r="O253" s="38"/>
    </row>
    <row r="254" spans="1:15" ht="15" hidden="1" customHeight="1" x14ac:dyDescent="0.25">
      <c r="A254" s="162"/>
      <c r="B254" s="162"/>
      <c r="C254" s="162"/>
      <c r="D254" s="162"/>
      <c r="E254" s="162"/>
      <c r="F254" s="162"/>
      <c r="G254" s="162"/>
      <c r="H254" s="162"/>
      <c r="I254" s="162"/>
      <c r="J254" s="162"/>
      <c r="K254" s="162"/>
      <c r="L254" s="162"/>
      <c r="M254" s="162"/>
      <c r="N254" s="38"/>
      <c r="O254" s="38"/>
    </row>
    <row r="255" spans="1:15" ht="15" hidden="1" customHeight="1" x14ac:dyDescent="0.25">
      <c r="A255" s="162"/>
      <c r="B255" s="162"/>
      <c r="C255" s="162"/>
      <c r="D255" s="162"/>
      <c r="E255" s="162"/>
      <c r="F255" s="162"/>
      <c r="G255" s="162"/>
      <c r="H255" s="162"/>
      <c r="I255" s="162"/>
      <c r="J255" s="162"/>
      <c r="K255" s="162"/>
      <c r="L255" s="162"/>
      <c r="M255" s="162"/>
      <c r="N255" s="38"/>
      <c r="O255" s="38"/>
    </row>
    <row r="256" spans="1:15" ht="15" hidden="1" customHeight="1" x14ac:dyDescent="0.25">
      <c r="A256" s="162"/>
      <c r="B256" s="162"/>
      <c r="C256" s="162"/>
      <c r="D256" s="162"/>
      <c r="E256" s="162"/>
      <c r="F256" s="162"/>
      <c r="G256" s="162"/>
      <c r="H256" s="162"/>
      <c r="I256" s="162"/>
      <c r="J256" s="162"/>
      <c r="K256" s="162"/>
      <c r="L256" s="162"/>
      <c r="M256" s="162"/>
      <c r="N256" s="38"/>
      <c r="O256" s="38"/>
    </row>
    <row r="257" spans="1:15" ht="15" hidden="1" customHeight="1" x14ac:dyDescent="0.25">
      <c r="A257" s="162"/>
      <c r="B257" s="162"/>
      <c r="C257" s="162"/>
      <c r="D257" s="162"/>
      <c r="E257" s="162"/>
      <c r="F257" s="162"/>
      <c r="G257" s="162"/>
      <c r="H257" s="162"/>
      <c r="I257" s="162"/>
      <c r="J257" s="162"/>
      <c r="K257" s="162"/>
      <c r="L257" s="162"/>
      <c r="M257" s="162"/>
      <c r="N257" s="38"/>
      <c r="O257" s="38"/>
    </row>
    <row r="258" spans="1:15" ht="15" hidden="1" customHeight="1" x14ac:dyDescent="0.25">
      <c r="A258" s="162"/>
      <c r="B258" s="162"/>
      <c r="C258" s="162"/>
      <c r="D258" s="162"/>
      <c r="E258" s="162"/>
      <c r="F258" s="162"/>
      <c r="G258" s="162"/>
      <c r="H258" s="162"/>
      <c r="I258" s="162"/>
      <c r="J258" s="162"/>
      <c r="K258" s="162"/>
      <c r="L258" s="162"/>
      <c r="M258" s="162"/>
      <c r="N258" s="38"/>
      <c r="O258" s="38"/>
    </row>
    <row r="259" spans="1:15" ht="15" hidden="1" customHeight="1" x14ac:dyDescent="0.25">
      <c r="A259" s="162"/>
      <c r="B259" s="162"/>
      <c r="C259" s="162"/>
      <c r="D259" s="162"/>
      <c r="E259" s="162"/>
      <c r="F259" s="162"/>
      <c r="G259" s="162"/>
      <c r="H259" s="162"/>
      <c r="I259" s="162"/>
      <c r="J259" s="162"/>
      <c r="K259" s="162"/>
      <c r="L259" s="162"/>
      <c r="M259" s="162"/>
      <c r="N259" s="38"/>
      <c r="O259" s="38"/>
    </row>
    <row r="260" spans="1:15" ht="15" hidden="1" customHeight="1" x14ac:dyDescent="0.25">
      <c r="A260" s="162"/>
      <c r="B260" s="162"/>
      <c r="C260" s="162"/>
      <c r="D260" s="162"/>
      <c r="E260" s="162"/>
      <c r="F260" s="162"/>
      <c r="G260" s="162"/>
      <c r="H260" s="162"/>
      <c r="I260" s="162"/>
      <c r="J260" s="162"/>
      <c r="K260" s="162"/>
      <c r="L260" s="162"/>
      <c r="M260" s="162"/>
      <c r="N260" s="38"/>
      <c r="O260" s="38"/>
    </row>
    <row r="261" spans="1:15" ht="15" hidden="1" customHeight="1" x14ac:dyDescent="0.25">
      <c r="A261" s="162"/>
      <c r="B261" s="162"/>
      <c r="C261" s="162"/>
      <c r="D261" s="162"/>
      <c r="E261" s="162"/>
      <c r="F261" s="162"/>
      <c r="G261" s="162"/>
      <c r="H261" s="162"/>
      <c r="I261" s="162"/>
      <c r="J261" s="162"/>
      <c r="K261" s="162"/>
      <c r="L261" s="162"/>
      <c r="M261" s="162"/>
      <c r="N261" s="38"/>
      <c r="O261" s="38"/>
    </row>
    <row r="262" spans="1:15" ht="15" hidden="1" customHeight="1" x14ac:dyDescent="0.25">
      <c r="A262" s="162"/>
      <c r="B262" s="162"/>
      <c r="C262" s="162"/>
      <c r="D262" s="162"/>
      <c r="E262" s="162"/>
      <c r="F262" s="162"/>
      <c r="G262" s="162"/>
      <c r="H262" s="162"/>
      <c r="I262" s="162"/>
      <c r="J262" s="162"/>
      <c r="K262" s="162"/>
      <c r="L262" s="162"/>
      <c r="M262" s="162"/>
      <c r="N262" s="38"/>
      <c r="O262" s="38"/>
    </row>
    <row r="263" spans="1:15" ht="15" hidden="1" customHeight="1" x14ac:dyDescent="0.25">
      <c r="A263" s="162"/>
      <c r="B263" s="162"/>
      <c r="C263" s="162"/>
      <c r="D263" s="162"/>
      <c r="E263" s="162"/>
      <c r="F263" s="162"/>
      <c r="G263" s="162"/>
      <c r="H263" s="162"/>
      <c r="I263" s="162"/>
      <c r="J263" s="162"/>
      <c r="K263" s="162"/>
      <c r="L263" s="162"/>
      <c r="M263" s="162"/>
      <c r="N263" s="38"/>
      <c r="O263" s="38"/>
    </row>
    <row r="264" spans="1:15" ht="15" hidden="1" customHeight="1" x14ac:dyDescent="0.25">
      <c r="A264" s="162"/>
      <c r="B264" s="162"/>
      <c r="C264" s="162"/>
      <c r="D264" s="162"/>
      <c r="E264" s="162"/>
      <c r="F264" s="162"/>
      <c r="G264" s="162"/>
      <c r="H264" s="162"/>
      <c r="I264" s="162"/>
      <c r="J264" s="162"/>
      <c r="K264" s="162"/>
      <c r="L264" s="162"/>
      <c r="M264" s="162"/>
      <c r="N264" s="38"/>
      <c r="O264" s="38"/>
    </row>
    <row r="265" spans="1:15" ht="15" hidden="1" customHeight="1" x14ac:dyDescent="0.25">
      <c r="A265" s="162"/>
      <c r="B265" s="162"/>
      <c r="C265" s="162"/>
      <c r="D265" s="162"/>
      <c r="E265" s="162"/>
      <c r="F265" s="162"/>
      <c r="G265" s="162"/>
      <c r="H265" s="162"/>
      <c r="I265" s="162"/>
      <c r="J265" s="162"/>
      <c r="K265" s="162"/>
      <c r="L265" s="162"/>
      <c r="M265" s="162"/>
      <c r="N265" s="38"/>
      <c r="O265" s="38"/>
    </row>
    <row r="266" spans="1:15" ht="15" hidden="1" customHeight="1" x14ac:dyDescent="0.25">
      <c r="A266" s="162"/>
      <c r="B266" s="162"/>
      <c r="C266" s="162"/>
      <c r="D266" s="162"/>
      <c r="E266" s="162"/>
      <c r="F266" s="162"/>
      <c r="G266" s="162"/>
      <c r="H266" s="162"/>
      <c r="I266" s="162"/>
      <c r="J266" s="162"/>
      <c r="K266" s="162"/>
      <c r="L266" s="162"/>
      <c r="M266" s="162"/>
      <c r="N266" s="38"/>
      <c r="O266" s="38"/>
    </row>
    <row r="267" spans="1:15" ht="15" hidden="1" customHeight="1" x14ac:dyDescent="0.25">
      <c r="A267" s="162"/>
      <c r="B267" s="162"/>
      <c r="C267" s="162"/>
      <c r="D267" s="162"/>
      <c r="E267" s="162"/>
      <c r="F267" s="162"/>
      <c r="G267" s="162"/>
      <c r="H267" s="162"/>
      <c r="I267" s="162"/>
      <c r="J267" s="162"/>
      <c r="K267" s="162"/>
      <c r="L267" s="162"/>
      <c r="M267" s="162"/>
      <c r="N267" s="38"/>
      <c r="O267" s="38"/>
    </row>
    <row r="268" spans="1:15" ht="15" hidden="1" customHeight="1" x14ac:dyDescent="0.25">
      <c r="A268" s="162"/>
      <c r="B268" s="162"/>
      <c r="C268" s="162"/>
      <c r="D268" s="162"/>
      <c r="E268" s="162"/>
      <c r="F268" s="162"/>
      <c r="G268" s="162"/>
      <c r="H268" s="162"/>
      <c r="I268" s="162"/>
      <c r="J268" s="162"/>
      <c r="K268" s="162"/>
      <c r="L268" s="162"/>
      <c r="M268" s="162"/>
      <c r="N268" s="38"/>
      <c r="O268" s="38"/>
    </row>
    <row r="269" spans="1:15" ht="15" hidden="1" customHeight="1" x14ac:dyDescent="0.25">
      <c r="A269" s="162"/>
      <c r="B269" s="162"/>
      <c r="C269" s="162"/>
      <c r="D269" s="162"/>
      <c r="E269" s="162"/>
      <c r="F269" s="162"/>
      <c r="G269" s="162"/>
      <c r="H269" s="162"/>
      <c r="I269" s="162"/>
      <c r="J269" s="162"/>
      <c r="K269" s="162"/>
      <c r="L269" s="162"/>
      <c r="M269" s="162"/>
      <c r="N269" s="38"/>
      <c r="O269" s="38"/>
    </row>
    <row r="270" spans="1:15" ht="15" hidden="1" customHeight="1" x14ac:dyDescent="0.25">
      <c r="A270" s="162"/>
      <c r="B270" s="162"/>
      <c r="C270" s="162"/>
      <c r="D270" s="162"/>
      <c r="E270" s="162"/>
      <c r="F270" s="162"/>
      <c r="G270" s="162"/>
      <c r="H270" s="162"/>
      <c r="I270" s="162"/>
      <c r="J270" s="162"/>
      <c r="K270" s="162"/>
      <c r="L270" s="162"/>
      <c r="M270" s="162"/>
      <c r="N270" s="38"/>
      <c r="O270" s="38"/>
    </row>
    <row r="271" spans="1:15" ht="15" hidden="1" customHeight="1" x14ac:dyDescent="0.25">
      <c r="A271" s="162"/>
      <c r="B271" s="162"/>
      <c r="C271" s="162"/>
      <c r="D271" s="162"/>
      <c r="E271" s="162"/>
      <c r="F271" s="162"/>
      <c r="G271" s="162"/>
      <c r="H271" s="162"/>
      <c r="I271" s="162"/>
      <c r="J271" s="162"/>
      <c r="K271" s="162"/>
      <c r="L271" s="162"/>
      <c r="M271" s="162"/>
      <c r="N271" s="38"/>
      <c r="O271" s="38"/>
    </row>
    <row r="272" spans="1:15" ht="15" hidden="1" customHeight="1" x14ac:dyDescent="0.25">
      <c r="A272" s="162"/>
      <c r="B272" s="162"/>
      <c r="C272" s="162"/>
      <c r="D272" s="162"/>
      <c r="E272" s="162"/>
      <c r="F272" s="162"/>
      <c r="G272" s="162"/>
      <c r="H272" s="162"/>
      <c r="I272" s="162"/>
      <c r="J272" s="162"/>
      <c r="K272" s="162"/>
      <c r="L272" s="162"/>
      <c r="M272" s="162"/>
      <c r="N272" s="38"/>
      <c r="O272" s="38"/>
    </row>
    <row r="273" spans="1:15" ht="15" hidden="1" customHeight="1" x14ac:dyDescent="0.25">
      <c r="A273" s="162"/>
      <c r="B273" s="162"/>
      <c r="C273" s="162"/>
      <c r="D273" s="162"/>
      <c r="E273" s="162"/>
      <c r="F273" s="162"/>
      <c r="G273" s="162"/>
      <c r="H273" s="162"/>
      <c r="I273" s="162"/>
      <c r="J273" s="162"/>
      <c r="K273" s="162"/>
      <c r="L273" s="162"/>
      <c r="M273" s="162"/>
      <c r="N273" s="38"/>
      <c r="O273" s="38"/>
    </row>
    <row r="274" spans="1:15" ht="15" hidden="1" customHeight="1" x14ac:dyDescent="0.25">
      <c r="A274" s="162"/>
      <c r="B274" s="162"/>
      <c r="C274" s="162"/>
      <c r="D274" s="162"/>
      <c r="E274" s="162"/>
      <c r="F274" s="162"/>
      <c r="G274" s="162"/>
      <c r="H274" s="162"/>
      <c r="I274" s="162"/>
      <c r="J274" s="162"/>
      <c r="K274" s="162"/>
      <c r="L274" s="162"/>
      <c r="M274" s="162"/>
      <c r="N274" s="38"/>
      <c r="O274" s="38"/>
    </row>
    <row r="275" spans="1:15" ht="15" hidden="1" customHeight="1" x14ac:dyDescent="0.25">
      <c r="A275" s="162"/>
      <c r="B275" s="162"/>
      <c r="C275" s="162"/>
      <c r="D275" s="162"/>
      <c r="E275" s="162"/>
      <c r="F275" s="162"/>
      <c r="G275" s="162"/>
      <c r="H275" s="162"/>
      <c r="I275" s="162"/>
      <c r="J275" s="162"/>
      <c r="K275" s="162"/>
      <c r="L275" s="162"/>
      <c r="M275" s="162"/>
      <c r="N275" s="38"/>
      <c r="O275" s="38"/>
    </row>
    <row r="276" spans="1:15" ht="15" hidden="1" customHeight="1" x14ac:dyDescent="0.25">
      <c r="A276" s="162"/>
      <c r="B276" s="162"/>
      <c r="C276" s="162"/>
      <c r="D276" s="162"/>
      <c r="E276" s="162"/>
      <c r="F276" s="162"/>
      <c r="G276" s="162"/>
      <c r="H276" s="162"/>
      <c r="I276" s="162"/>
      <c r="J276" s="162"/>
      <c r="K276" s="162"/>
      <c r="L276" s="162"/>
      <c r="M276" s="162"/>
      <c r="N276" s="38"/>
      <c r="O276" s="38"/>
    </row>
    <row r="277" spans="1:15" ht="15" hidden="1" customHeight="1" x14ac:dyDescent="0.25">
      <c r="A277" s="162"/>
      <c r="B277" s="162"/>
      <c r="C277" s="162"/>
      <c r="D277" s="162"/>
      <c r="E277" s="162"/>
      <c r="F277" s="162"/>
      <c r="G277" s="162"/>
      <c r="H277" s="162"/>
      <c r="I277" s="162"/>
      <c r="J277" s="162"/>
      <c r="K277" s="162"/>
      <c r="L277" s="162"/>
      <c r="M277" s="162"/>
      <c r="N277" s="38"/>
      <c r="O277" s="38"/>
    </row>
    <row r="278" spans="1:15" ht="15" hidden="1" customHeight="1" x14ac:dyDescent="0.25">
      <c r="A278" s="162"/>
      <c r="B278" s="162"/>
      <c r="C278" s="162"/>
      <c r="D278" s="162"/>
      <c r="E278" s="162"/>
      <c r="F278" s="162"/>
      <c r="G278" s="162"/>
      <c r="H278" s="162"/>
      <c r="I278" s="162"/>
      <c r="J278" s="162"/>
      <c r="K278" s="162"/>
      <c r="L278" s="162"/>
      <c r="M278" s="162"/>
      <c r="N278" s="38"/>
      <c r="O278" s="38"/>
    </row>
    <row r="279" spans="1:15" ht="15" hidden="1" customHeight="1" x14ac:dyDescent="0.25">
      <c r="A279" s="162"/>
      <c r="B279" s="162"/>
      <c r="C279" s="162"/>
      <c r="D279" s="162"/>
      <c r="E279" s="162"/>
      <c r="F279" s="162"/>
      <c r="G279" s="162"/>
      <c r="H279" s="162"/>
      <c r="I279" s="162"/>
      <c r="J279" s="162"/>
      <c r="K279" s="162"/>
      <c r="L279" s="162"/>
      <c r="M279" s="162"/>
      <c r="N279" s="38"/>
      <c r="O279" s="38"/>
    </row>
    <row r="280" spans="1:15" ht="15" hidden="1" customHeight="1" x14ac:dyDescent="0.25">
      <c r="A280" s="162"/>
      <c r="B280" s="162"/>
      <c r="C280" s="162"/>
      <c r="D280" s="162"/>
      <c r="E280" s="162"/>
      <c r="F280" s="162"/>
      <c r="G280" s="162"/>
      <c r="H280" s="162"/>
      <c r="I280" s="162"/>
      <c r="J280" s="162"/>
      <c r="K280" s="162"/>
      <c r="L280" s="162"/>
      <c r="M280" s="162"/>
      <c r="N280" s="38"/>
      <c r="O280" s="38"/>
    </row>
    <row r="281" spans="1:15" ht="15" hidden="1" customHeight="1" x14ac:dyDescent="0.25">
      <c r="A281" s="162"/>
      <c r="B281" s="162"/>
      <c r="C281" s="162"/>
      <c r="D281" s="162"/>
      <c r="E281" s="162"/>
      <c r="F281" s="162"/>
      <c r="G281" s="162"/>
      <c r="H281" s="162"/>
      <c r="I281" s="162"/>
      <c r="J281" s="162"/>
      <c r="K281" s="162"/>
      <c r="L281" s="162"/>
      <c r="M281" s="162"/>
      <c r="N281" s="38"/>
      <c r="O281" s="38"/>
    </row>
    <row r="282" spans="1:15" ht="15" hidden="1" customHeight="1" x14ac:dyDescent="0.25">
      <c r="A282" s="162"/>
      <c r="B282" s="162"/>
      <c r="C282" s="162"/>
      <c r="D282" s="162"/>
      <c r="E282" s="162"/>
      <c r="F282" s="162"/>
      <c r="G282" s="162"/>
      <c r="H282" s="162"/>
      <c r="I282" s="162"/>
      <c r="J282" s="162"/>
      <c r="K282" s="162"/>
      <c r="L282" s="162"/>
      <c r="M282" s="162"/>
      <c r="N282" s="38"/>
      <c r="O282" s="38"/>
    </row>
    <row r="283" spans="1:15" ht="15" hidden="1" customHeight="1" x14ac:dyDescent="0.25">
      <c r="A283" s="162"/>
      <c r="B283" s="162"/>
      <c r="C283" s="162"/>
      <c r="D283" s="162"/>
      <c r="E283" s="162"/>
      <c r="F283" s="162"/>
      <c r="G283" s="162"/>
      <c r="H283" s="162"/>
      <c r="I283" s="162"/>
      <c r="J283" s="162"/>
      <c r="K283" s="162"/>
      <c r="L283" s="162"/>
      <c r="M283" s="162"/>
      <c r="N283" s="38"/>
      <c r="O283" s="38"/>
    </row>
    <row r="284" spans="1:15" ht="15" hidden="1" customHeight="1" x14ac:dyDescent="0.25">
      <c r="A284" s="162"/>
      <c r="B284" s="162"/>
      <c r="C284" s="162"/>
      <c r="D284" s="162"/>
      <c r="E284" s="162"/>
      <c r="F284" s="162"/>
      <c r="G284" s="162"/>
      <c r="H284" s="162"/>
      <c r="I284" s="162"/>
      <c r="J284" s="162"/>
      <c r="K284" s="162"/>
      <c r="L284" s="162"/>
      <c r="M284" s="162"/>
      <c r="N284" s="38"/>
      <c r="O284" s="38"/>
    </row>
    <row r="285" spans="1:15" ht="15" hidden="1" customHeight="1" x14ac:dyDescent="0.25">
      <c r="A285" s="162"/>
      <c r="B285" s="162"/>
      <c r="C285" s="162"/>
      <c r="D285" s="162"/>
      <c r="E285" s="162"/>
      <c r="F285" s="162"/>
      <c r="G285" s="162"/>
      <c r="H285" s="162"/>
      <c r="I285" s="162"/>
      <c r="J285" s="162"/>
      <c r="K285" s="162"/>
      <c r="L285" s="162"/>
      <c r="M285" s="162"/>
      <c r="N285" s="38"/>
      <c r="O285" s="38"/>
    </row>
    <row r="286" spans="1:15" ht="15" hidden="1" customHeight="1" x14ac:dyDescent="0.25">
      <c r="A286" s="162"/>
      <c r="B286" s="162"/>
      <c r="C286" s="162"/>
      <c r="D286" s="162"/>
      <c r="E286" s="162"/>
      <c r="F286" s="162"/>
      <c r="G286" s="162"/>
      <c r="H286" s="162"/>
      <c r="I286" s="162"/>
      <c r="J286" s="162"/>
      <c r="K286" s="162"/>
      <c r="L286" s="162"/>
      <c r="M286" s="162"/>
      <c r="N286" s="38"/>
      <c r="O286" s="38"/>
    </row>
    <row r="287" spans="1:15" ht="15" hidden="1" customHeight="1" x14ac:dyDescent="0.25">
      <c r="A287" s="162"/>
      <c r="B287" s="162"/>
      <c r="C287" s="162"/>
      <c r="D287" s="162"/>
      <c r="E287" s="162"/>
      <c r="F287" s="162"/>
      <c r="G287" s="162"/>
      <c r="H287" s="162"/>
      <c r="I287" s="162"/>
      <c r="J287" s="162"/>
      <c r="K287" s="162"/>
      <c r="L287" s="162"/>
      <c r="M287" s="162"/>
      <c r="N287" s="38"/>
      <c r="O287" s="38"/>
    </row>
    <row r="288" spans="1:15" ht="15" hidden="1" customHeight="1" x14ac:dyDescent="0.25">
      <c r="A288" s="162"/>
      <c r="B288" s="162"/>
      <c r="C288" s="162"/>
      <c r="D288" s="162"/>
      <c r="E288" s="162"/>
      <c r="F288" s="162"/>
      <c r="G288" s="162"/>
      <c r="H288" s="162"/>
      <c r="I288" s="162"/>
      <c r="J288" s="162"/>
      <c r="K288" s="162"/>
      <c r="L288" s="162"/>
      <c r="M288" s="162"/>
      <c r="N288" s="38"/>
      <c r="O288" s="38"/>
    </row>
    <row r="289" spans="1:15" ht="15" hidden="1" customHeight="1" x14ac:dyDescent="0.25">
      <c r="A289" s="162"/>
      <c r="B289" s="162"/>
      <c r="C289" s="162"/>
      <c r="D289" s="162"/>
      <c r="E289" s="162"/>
      <c r="F289" s="162"/>
      <c r="G289" s="162"/>
      <c r="H289" s="162"/>
      <c r="I289" s="162"/>
      <c r="J289" s="162"/>
      <c r="K289" s="162"/>
      <c r="L289" s="162"/>
      <c r="M289" s="162"/>
      <c r="N289" s="38"/>
      <c r="O289" s="38"/>
    </row>
    <row r="290" spans="1:15" ht="15" hidden="1" customHeight="1" x14ac:dyDescent="0.25">
      <c r="A290" s="162"/>
      <c r="B290" s="162"/>
      <c r="C290" s="162"/>
      <c r="D290" s="162"/>
      <c r="E290" s="162"/>
      <c r="F290" s="162"/>
      <c r="G290" s="162"/>
      <c r="H290" s="162"/>
      <c r="I290" s="162"/>
      <c r="J290" s="162"/>
      <c r="K290" s="162"/>
      <c r="L290" s="162"/>
      <c r="M290" s="162"/>
      <c r="N290" s="38"/>
      <c r="O290" s="38"/>
    </row>
    <row r="291" spans="1:15" ht="15" hidden="1" customHeight="1" x14ac:dyDescent="0.25">
      <c r="A291" s="162"/>
      <c r="B291" s="162"/>
      <c r="C291" s="162"/>
      <c r="D291" s="162"/>
      <c r="E291" s="162"/>
      <c r="F291" s="162"/>
      <c r="G291" s="162"/>
      <c r="H291" s="162"/>
      <c r="I291" s="162"/>
      <c r="J291" s="162"/>
      <c r="K291" s="162"/>
      <c r="L291" s="162"/>
      <c r="M291" s="162"/>
      <c r="N291" s="38"/>
      <c r="O291" s="38"/>
    </row>
    <row r="292" spans="1:15" ht="15" hidden="1" customHeight="1" x14ac:dyDescent="0.25">
      <c r="A292" s="162"/>
      <c r="B292" s="162"/>
      <c r="C292" s="162"/>
      <c r="D292" s="162"/>
      <c r="E292" s="162"/>
      <c r="F292" s="162"/>
      <c r="G292" s="162"/>
      <c r="H292" s="162"/>
      <c r="I292" s="162"/>
      <c r="J292" s="162"/>
      <c r="K292" s="162"/>
      <c r="L292" s="162"/>
      <c r="M292" s="162"/>
      <c r="N292" s="38"/>
      <c r="O292" s="38"/>
    </row>
    <row r="293" spans="1:15" ht="15" hidden="1" customHeight="1" x14ac:dyDescent="0.25">
      <c r="A293" s="162"/>
      <c r="B293" s="162"/>
      <c r="C293" s="162"/>
      <c r="D293" s="162"/>
      <c r="E293" s="162"/>
      <c r="F293" s="162"/>
      <c r="G293" s="162"/>
      <c r="H293" s="162"/>
      <c r="I293" s="162"/>
      <c r="J293" s="162"/>
      <c r="K293" s="162"/>
      <c r="L293" s="162"/>
      <c r="M293" s="162"/>
      <c r="N293" s="38"/>
      <c r="O293" s="38"/>
    </row>
    <row r="294" spans="1:15" ht="15" hidden="1" customHeight="1" x14ac:dyDescent="0.25">
      <c r="A294" s="162"/>
      <c r="B294" s="162"/>
      <c r="C294" s="162"/>
      <c r="D294" s="162"/>
      <c r="E294" s="162"/>
      <c r="F294" s="162"/>
      <c r="G294" s="162"/>
      <c r="H294" s="162"/>
      <c r="I294" s="162"/>
      <c r="J294" s="162"/>
      <c r="K294" s="162"/>
      <c r="L294" s="162"/>
      <c r="M294" s="162"/>
      <c r="N294" s="38"/>
      <c r="O294" s="38"/>
    </row>
    <row r="295" spans="1:15" ht="15" hidden="1" customHeight="1" x14ac:dyDescent="0.25">
      <c r="A295" s="162"/>
      <c r="B295" s="162"/>
      <c r="C295" s="162"/>
      <c r="D295" s="162"/>
      <c r="E295" s="162"/>
      <c r="F295" s="162"/>
      <c r="G295" s="162"/>
      <c r="H295" s="162"/>
      <c r="I295" s="162"/>
      <c r="J295" s="162"/>
      <c r="K295" s="162"/>
      <c r="L295" s="162"/>
      <c r="M295" s="162"/>
      <c r="N295" s="38"/>
      <c r="O295" s="38"/>
    </row>
    <row r="296" spans="1:15" ht="15" hidden="1" customHeight="1" x14ac:dyDescent="0.25">
      <c r="A296" s="162"/>
      <c r="B296" s="162"/>
      <c r="C296" s="162"/>
      <c r="D296" s="162"/>
      <c r="E296" s="162"/>
      <c r="F296" s="162"/>
      <c r="G296" s="162"/>
      <c r="H296" s="162"/>
      <c r="I296" s="162"/>
      <c r="J296" s="162"/>
      <c r="K296" s="162"/>
      <c r="L296" s="162"/>
      <c r="M296" s="162"/>
      <c r="N296" s="38"/>
      <c r="O296" s="38"/>
    </row>
    <row r="297" spans="1:15" ht="15" hidden="1" customHeight="1" x14ac:dyDescent="0.25">
      <c r="A297" s="162"/>
      <c r="B297" s="162"/>
      <c r="C297" s="162"/>
      <c r="D297" s="162"/>
      <c r="E297" s="162"/>
      <c r="F297" s="162"/>
      <c r="G297" s="162"/>
      <c r="H297" s="162"/>
      <c r="I297" s="162"/>
      <c r="J297" s="162"/>
      <c r="K297" s="162"/>
      <c r="L297" s="162"/>
      <c r="M297" s="162"/>
      <c r="N297" s="38"/>
      <c r="O297" s="38"/>
    </row>
    <row r="298" spans="1:15" ht="15" hidden="1" customHeight="1" x14ac:dyDescent="0.25">
      <c r="A298" s="162"/>
      <c r="B298" s="162"/>
      <c r="C298" s="162"/>
      <c r="D298" s="162"/>
      <c r="E298" s="162"/>
      <c r="F298" s="162"/>
      <c r="G298" s="162"/>
      <c r="H298" s="162"/>
      <c r="I298" s="162"/>
      <c r="J298" s="162"/>
      <c r="K298" s="162"/>
      <c r="L298" s="162"/>
      <c r="M298" s="162"/>
      <c r="N298" s="38"/>
      <c r="O298" s="38"/>
    </row>
    <row r="299" spans="1:15" ht="15" hidden="1" customHeight="1" x14ac:dyDescent="0.25">
      <c r="A299" s="162"/>
      <c r="B299" s="162"/>
      <c r="C299" s="162"/>
      <c r="D299" s="162"/>
      <c r="E299" s="162"/>
      <c r="F299" s="162"/>
      <c r="G299" s="162"/>
      <c r="H299" s="162"/>
      <c r="I299" s="162"/>
      <c r="J299" s="162"/>
      <c r="K299" s="162"/>
      <c r="L299" s="162"/>
      <c r="M299" s="162"/>
      <c r="N299" s="38"/>
      <c r="O299" s="38"/>
    </row>
    <row r="300" spans="1:15" ht="15" hidden="1" customHeight="1" x14ac:dyDescent="0.25">
      <c r="A300" s="162"/>
      <c r="B300" s="162"/>
      <c r="C300" s="162"/>
      <c r="D300" s="162"/>
      <c r="E300" s="162"/>
      <c r="F300" s="162"/>
      <c r="G300" s="162"/>
      <c r="H300" s="162"/>
      <c r="I300" s="162"/>
      <c r="J300" s="162"/>
      <c r="K300" s="162"/>
      <c r="L300" s="162"/>
      <c r="M300" s="162"/>
      <c r="N300" s="38"/>
      <c r="O300" s="38"/>
    </row>
    <row r="301" spans="1:15" ht="15" hidden="1" customHeight="1" x14ac:dyDescent="0.25">
      <c r="A301" s="162"/>
      <c r="B301" s="162"/>
      <c r="C301" s="162"/>
      <c r="D301" s="162"/>
      <c r="E301" s="162"/>
      <c r="F301" s="162"/>
      <c r="G301" s="162"/>
      <c r="H301" s="162"/>
      <c r="I301" s="162"/>
      <c r="J301" s="162"/>
      <c r="K301" s="162"/>
      <c r="L301" s="162"/>
      <c r="M301" s="162"/>
      <c r="N301" s="38"/>
      <c r="O301" s="38"/>
    </row>
    <row r="302" spans="1:15" ht="15" hidden="1" customHeight="1" x14ac:dyDescent="0.25">
      <c r="A302" s="162"/>
      <c r="B302" s="162"/>
      <c r="C302" s="162"/>
      <c r="D302" s="162"/>
      <c r="E302" s="162"/>
      <c r="F302" s="162"/>
      <c r="G302" s="162"/>
      <c r="H302" s="162"/>
      <c r="I302" s="162"/>
      <c r="J302" s="162"/>
      <c r="K302" s="162"/>
      <c r="L302" s="162"/>
      <c r="M302" s="162"/>
      <c r="N302" s="38"/>
      <c r="O302" s="38"/>
    </row>
    <row r="303" spans="1:15" ht="15" hidden="1" customHeight="1" x14ac:dyDescent="0.25">
      <c r="A303" s="162"/>
      <c r="B303" s="162"/>
      <c r="C303" s="162"/>
      <c r="D303" s="162"/>
      <c r="E303" s="162"/>
      <c r="F303" s="162"/>
      <c r="G303" s="162"/>
      <c r="H303" s="162"/>
      <c r="I303" s="162"/>
      <c r="J303" s="162"/>
      <c r="K303" s="162"/>
      <c r="L303" s="162"/>
      <c r="M303" s="162"/>
      <c r="N303" s="38"/>
      <c r="O303" s="38"/>
    </row>
    <row r="304" spans="1:15" ht="15" hidden="1" customHeight="1" x14ac:dyDescent="0.25">
      <c r="A304" s="162"/>
      <c r="B304" s="162"/>
      <c r="C304" s="162"/>
      <c r="D304" s="162"/>
      <c r="E304" s="162"/>
      <c r="F304" s="162"/>
      <c r="G304" s="162"/>
      <c r="H304" s="162"/>
      <c r="I304" s="162"/>
      <c r="J304" s="162"/>
      <c r="K304" s="162"/>
      <c r="L304" s="162"/>
      <c r="M304" s="162"/>
      <c r="N304" s="38"/>
      <c r="O304" s="38"/>
    </row>
    <row r="305" spans="1:15" ht="15" hidden="1" customHeight="1" x14ac:dyDescent="0.25">
      <c r="A305" s="162"/>
      <c r="B305" s="162"/>
      <c r="C305" s="162"/>
      <c r="D305" s="162"/>
      <c r="E305" s="162"/>
      <c r="F305" s="162"/>
      <c r="G305" s="162"/>
      <c r="H305" s="162"/>
      <c r="I305" s="162"/>
      <c r="J305" s="162"/>
      <c r="K305" s="162"/>
      <c r="L305" s="162"/>
      <c r="M305" s="162"/>
      <c r="N305" s="38"/>
      <c r="O305" s="38"/>
    </row>
    <row r="306" spans="1:15" ht="15" hidden="1" customHeight="1" x14ac:dyDescent="0.25">
      <c r="A306" s="162"/>
      <c r="B306" s="162"/>
      <c r="C306" s="162"/>
      <c r="D306" s="162"/>
      <c r="E306" s="162"/>
      <c r="F306" s="162"/>
      <c r="G306" s="162"/>
      <c r="H306" s="162"/>
      <c r="I306" s="162"/>
      <c r="J306" s="162"/>
      <c r="K306" s="162"/>
      <c r="L306" s="162"/>
      <c r="M306" s="162"/>
      <c r="N306" s="38"/>
      <c r="O306" s="38"/>
    </row>
    <row r="307" spans="1:15" ht="15" hidden="1" customHeight="1" x14ac:dyDescent="0.25">
      <c r="A307" s="162"/>
      <c r="B307" s="162"/>
      <c r="C307" s="162"/>
      <c r="D307" s="162"/>
      <c r="E307" s="162"/>
      <c r="F307" s="162"/>
      <c r="G307" s="162"/>
      <c r="H307" s="162"/>
      <c r="I307" s="162"/>
      <c r="J307" s="162"/>
      <c r="K307" s="162"/>
      <c r="L307" s="162"/>
      <c r="M307" s="162"/>
      <c r="N307" s="38"/>
      <c r="O307" s="38"/>
    </row>
    <row r="308" spans="1:15" ht="15" hidden="1" customHeight="1" x14ac:dyDescent="0.25">
      <c r="A308" s="162"/>
      <c r="B308" s="162"/>
      <c r="C308" s="162"/>
      <c r="D308" s="162"/>
      <c r="E308" s="162"/>
      <c r="F308" s="162"/>
      <c r="G308" s="162"/>
      <c r="H308" s="162"/>
      <c r="I308" s="162"/>
      <c r="J308" s="162"/>
      <c r="K308" s="162"/>
      <c r="L308" s="162"/>
      <c r="M308" s="162"/>
      <c r="N308" s="38"/>
      <c r="O308" s="38"/>
    </row>
    <row r="309" spans="1:15" ht="15" hidden="1" customHeight="1" x14ac:dyDescent="0.25">
      <c r="A309" s="162"/>
      <c r="B309" s="162"/>
      <c r="C309" s="162"/>
      <c r="D309" s="162"/>
      <c r="E309" s="162"/>
      <c r="F309" s="162"/>
      <c r="G309" s="162"/>
      <c r="H309" s="162"/>
      <c r="I309" s="162"/>
      <c r="J309" s="162"/>
      <c r="K309" s="162"/>
      <c r="L309" s="162"/>
      <c r="M309" s="162"/>
      <c r="N309" s="38"/>
      <c r="O309" s="38"/>
    </row>
    <row r="310" spans="1:15" ht="15" hidden="1" customHeight="1" x14ac:dyDescent="0.25">
      <c r="A310" s="162"/>
      <c r="B310" s="162"/>
      <c r="C310" s="162"/>
      <c r="D310" s="162"/>
      <c r="E310" s="162"/>
      <c r="F310" s="162"/>
      <c r="G310" s="162"/>
      <c r="H310" s="162"/>
      <c r="I310" s="162"/>
      <c r="J310" s="162"/>
      <c r="K310" s="162"/>
      <c r="L310" s="162"/>
      <c r="M310" s="162"/>
      <c r="N310" s="38"/>
      <c r="O310" s="38"/>
    </row>
    <row r="311" spans="1:15" ht="15" hidden="1" customHeight="1" x14ac:dyDescent="0.25">
      <c r="A311" s="162"/>
      <c r="B311" s="162"/>
      <c r="C311" s="162"/>
      <c r="D311" s="162"/>
      <c r="E311" s="162"/>
      <c r="F311" s="162"/>
      <c r="G311" s="162"/>
      <c r="H311" s="162"/>
      <c r="I311" s="162"/>
      <c r="J311" s="162"/>
      <c r="K311" s="162"/>
      <c r="L311" s="162"/>
      <c r="M311" s="162"/>
      <c r="N311" s="38"/>
      <c r="O311" s="38"/>
    </row>
    <row r="312" spans="1:15" ht="15" hidden="1" customHeight="1" x14ac:dyDescent="0.25">
      <c r="A312" s="162"/>
      <c r="B312" s="162"/>
      <c r="C312" s="162"/>
      <c r="D312" s="162"/>
      <c r="E312" s="162"/>
      <c r="F312" s="162"/>
      <c r="G312" s="162"/>
      <c r="H312" s="162"/>
      <c r="I312" s="162"/>
      <c r="J312" s="162"/>
      <c r="K312" s="162"/>
      <c r="L312" s="162"/>
      <c r="M312" s="162"/>
      <c r="N312" s="38"/>
      <c r="O312" s="38"/>
    </row>
    <row r="313" spans="1:15" ht="15" hidden="1" customHeight="1" x14ac:dyDescent="0.25">
      <c r="A313" s="162"/>
      <c r="B313" s="162"/>
      <c r="C313" s="162"/>
      <c r="D313" s="162"/>
      <c r="E313" s="162"/>
      <c r="F313" s="162"/>
      <c r="G313" s="162"/>
      <c r="H313" s="162"/>
      <c r="I313" s="162"/>
      <c r="J313" s="162"/>
      <c r="K313" s="162"/>
      <c r="L313" s="162"/>
      <c r="M313" s="162"/>
      <c r="N313" s="38"/>
      <c r="O313" s="38"/>
    </row>
    <row r="314" spans="1:15" ht="15" hidden="1" customHeight="1" x14ac:dyDescent="0.25">
      <c r="A314" s="162"/>
      <c r="B314" s="162"/>
      <c r="C314" s="162"/>
      <c r="D314" s="162"/>
      <c r="E314" s="162"/>
      <c r="F314" s="162"/>
      <c r="G314" s="162"/>
      <c r="H314" s="162"/>
      <c r="I314" s="162"/>
      <c r="J314" s="162"/>
      <c r="K314" s="162"/>
      <c r="L314" s="162"/>
      <c r="M314" s="162"/>
      <c r="N314" s="38"/>
      <c r="O314" s="38"/>
    </row>
    <row r="315" spans="1:15" ht="15" hidden="1" customHeight="1" x14ac:dyDescent="0.25">
      <c r="A315" s="162"/>
      <c r="B315" s="162"/>
      <c r="C315" s="162"/>
      <c r="D315" s="162"/>
      <c r="E315" s="162"/>
      <c r="F315" s="162"/>
      <c r="G315" s="162"/>
      <c r="H315" s="162"/>
      <c r="I315" s="162"/>
      <c r="J315" s="162"/>
      <c r="K315" s="162"/>
      <c r="L315" s="162"/>
      <c r="M315" s="162"/>
      <c r="N315" s="38"/>
      <c r="O315" s="38"/>
    </row>
    <row r="316" spans="1:15" ht="15" hidden="1" customHeight="1" x14ac:dyDescent="0.25">
      <c r="A316" s="162"/>
      <c r="B316" s="162"/>
      <c r="C316" s="162"/>
      <c r="D316" s="162"/>
      <c r="E316" s="162"/>
      <c r="F316" s="162"/>
      <c r="G316" s="162"/>
      <c r="H316" s="162"/>
      <c r="I316" s="162"/>
      <c r="J316" s="162"/>
      <c r="K316" s="162"/>
      <c r="L316" s="162"/>
      <c r="M316" s="162"/>
      <c r="N316" s="38"/>
      <c r="O316" s="38"/>
    </row>
    <row r="317" spans="1:15" ht="15" hidden="1" customHeight="1" x14ac:dyDescent="0.25">
      <c r="A317" s="162"/>
      <c r="B317" s="162"/>
      <c r="C317" s="162"/>
      <c r="D317" s="162"/>
      <c r="E317" s="162"/>
      <c r="F317" s="162"/>
      <c r="G317" s="162"/>
      <c r="H317" s="162"/>
      <c r="I317" s="162"/>
      <c r="J317" s="162"/>
      <c r="K317" s="162"/>
      <c r="L317" s="162"/>
      <c r="M317" s="162"/>
      <c r="N317" s="38"/>
      <c r="O317" s="38"/>
    </row>
    <row r="318" spans="1:15" ht="15" hidden="1" customHeight="1" x14ac:dyDescent="0.25">
      <c r="A318" s="162"/>
      <c r="B318" s="162"/>
      <c r="C318" s="162"/>
      <c r="D318" s="162"/>
      <c r="E318" s="162"/>
      <c r="F318" s="162"/>
      <c r="G318" s="162"/>
      <c r="H318" s="162"/>
      <c r="I318" s="162"/>
      <c r="J318" s="162"/>
      <c r="K318" s="162"/>
      <c r="L318" s="162"/>
      <c r="M318" s="162"/>
      <c r="N318" s="38"/>
      <c r="O318" s="38"/>
    </row>
    <row r="319" spans="1:15" ht="15" hidden="1" customHeight="1" x14ac:dyDescent="0.25">
      <c r="A319" s="162"/>
      <c r="B319" s="162"/>
      <c r="C319" s="162"/>
      <c r="D319" s="162"/>
      <c r="E319" s="162"/>
      <c r="F319" s="162"/>
      <c r="G319" s="162"/>
      <c r="H319" s="162"/>
      <c r="I319" s="162"/>
      <c r="J319" s="162"/>
      <c r="K319" s="162"/>
      <c r="L319" s="162"/>
      <c r="M319" s="162"/>
      <c r="N319" s="38"/>
      <c r="O319" s="38"/>
    </row>
    <row r="320" spans="1:15" ht="15" hidden="1" customHeight="1" x14ac:dyDescent="0.25">
      <c r="A320" s="162"/>
      <c r="B320" s="162"/>
      <c r="C320" s="162"/>
      <c r="D320" s="162"/>
      <c r="E320" s="162"/>
      <c r="F320" s="162"/>
      <c r="G320" s="162"/>
      <c r="H320" s="162"/>
      <c r="I320" s="162"/>
      <c r="J320" s="162"/>
      <c r="K320" s="162"/>
      <c r="L320" s="162"/>
      <c r="M320" s="162"/>
      <c r="N320" s="38"/>
      <c r="O320" s="38"/>
    </row>
    <row r="321" spans="1:15" ht="15" hidden="1" customHeight="1" x14ac:dyDescent="0.25">
      <c r="A321" s="162"/>
      <c r="B321" s="162"/>
      <c r="C321" s="162"/>
      <c r="D321" s="162"/>
      <c r="E321" s="162"/>
      <c r="F321" s="162"/>
      <c r="G321" s="162"/>
      <c r="H321" s="162"/>
      <c r="I321" s="162"/>
      <c r="J321" s="162"/>
      <c r="K321" s="162"/>
      <c r="L321" s="162"/>
      <c r="M321" s="162"/>
      <c r="N321" s="38"/>
      <c r="O321" s="38"/>
    </row>
    <row r="322" spans="1:15" ht="15" hidden="1" customHeight="1" x14ac:dyDescent="0.25">
      <c r="A322" s="162"/>
      <c r="B322" s="162"/>
      <c r="C322" s="162"/>
      <c r="D322" s="162"/>
      <c r="E322" s="162"/>
      <c r="F322" s="162"/>
      <c r="G322" s="162"/>
      <c r="H322" s="162"/>
      <c r="I322" s="162"/>
      <c r="J322" s="162"/>
      <c r="K322" s="162"/>
      <c r="L322" s="162"/>
      <c r="M322" s="162"/>
      <c r="N322" s="38"/>
      <c r="O322" s="38"/>
    </row>
    <row r="323" spans="1:15" ht="15" hidden="1" customHeight="1" x14ac:dyDescent="0.25">
      <c r="A323" s="162"/>
      <c r="B323" s="162"/>
      <c r="C323" s="162"/>
      <c r="D323" s="162"/>
      <c r="E323" s="162"/>
      <c r="F323" s="162"/>
      <c r="G323" s="162"/>
      <c r="H323" s="162"/>
      <c r="I323" s="162"/>
      <c r="J323" s="162"/>
      <c r="K323" s="162"/>
      <c r="L323" s="162"/>
      <c r="M323" s="162"/>
      <c r="N323" s="38"/>
      <c r="O323" s="38"/>
    </row>
    <row r="324" spans="1:15" ht="15" hidden="1" customHeight="1" x14ac:dyDescent="0.25">
      <c r="A324" s="162"/>
      <c r="B324" s="162"/>
      <c r="C324" s="162"/>
      <c r="D324" s="162"/>
      <c r="E324" s="162"/>
      <c r="F324" s="162"/>
      <c r="G324" s="162"/>
      <c r="H324" s="162"/>
      <c r="I324" s="162"/>
      <c r="J324" s="162"/>
      <c r="K324" s="162"/>
      <c r="L324" s="162"/>
      <c r="M324" s="162"/>
      <c r="N324" s="38"/>
      <c r="O324" s="38"/>
    </row>
    <row r="325" spans="1:15" ht="15" hidden="1" customHeight="1" x14ac:dyDescent="0.25">
      <c r="A325" s="162"/>
      <c r="B325" s="162"/>
      <c r="C325" s="162"/>
      <c r="D325" s="162"/>
      <c r="E325" s="162"/>
      <c r="F325" s="162"/>
      <c r="G325" s="162"/>
      <c r="H325" s="162"/>
      <c r="I325" s="162"/>
      <c r="J325" s="162"/>
      <c r="K325" s="162"/>
      <c r="L325" s="162"/>
      <c r="M325" s="162"/>
      <c r="N325" s="38"/>
      <c r="O325" s="38"/>
    </row>
    <row r="326" spans="1:15" ht="15" hidden="1" customHeight="1" x14ac:dyDescent="0.25">
      <c r="A326" s="162"/>
      <c r="B326" s="162"/>
      <c r="C326" s="162"/>
      <c r="D326" s="162"/>
      <c r="E326" s="162"/>
      <c r="F326" s="162"/>
      <c r="G326" s="162"/>
      <c r="H326" s="162"/>
      <c r="I326" s="162"/>
      <c r="J326" s="162"/>
      <c r="K326" s="162"/>
      <c r="L326" s="162"/>
      <c r="M326" s="162"/>
      <c r="N326" s="38"/>
      <c r="O326" s="38"/>
    </row>
    <row r="327" spans="1:15" ht="15" hidden="1" customHeight="1" x14ac:dyDescent="0.25">
      <c r="A327" s="162"/>
      <c r="B327" s="162"/>
      <c r="C327" s="162"/>
      <c r="D327" s="162"/>
      <c r="E327" s="162"/>
      <c r="F327" s="162"/>
      <c r="G327" s="162"/>
      <c r="H327" s="162"/>
      <c r="I327" s="162"/>
      <c r="J327" s="162"/>
      <c r="K327" s="162"/>
      <c r="L327" s="162"/>
      <c r="M327" s="162"/>
      <c r="N327" s="38"/>
      <c r="O327" s="38"/>
    </row>
    <row r="328" spans="1:15" ht="15" hidden="1" customHeight="1" x14ac:dyDescent="0.25">
      <c r="A328" s="162"/>
      <c r="B328" s="162"/>
      <c r="C328" s="162"/>
      <c r="D328" s="162"/>
      <c r="E328" s="162"/>
      <c r="F328" s="162"/>
      <c r="G328" s="162"/>
      <c r="H328" s="162"/>
      <c r="I328" s="162"/>
      <c r="J328" s="162"/>
      <c r="K328" s="162"/>
      <c r="L328" s="162"/>
      <c r="M328" s="162"/>
      <c r="N328" s="38"/>
      <c r="O328" s="38"/>
    </row>
    <row r="329" spans="1:15" ht="15" hidden="1" customHeight="1" x14ac:dyDescent="0.25">
      <c r="A329" s="162"/>
      <c r="B329" s="162"/>
      <c r="C329" s="162"/>
      <c r="D329" s="162"/>
      <c r="E329" s="162"/>
      <c r="F329" s="162"/>
      <c r="G329" s="162"/>
      <c r="H329" s="162"/>
      <c r="I329" s="162"/>
      <c r="J329" s="162"/>
      <c r="K329" s="162"/>
      <c r="L329" s="162"/>
      <c r="M329" s="162"/>
      <c r="N329" s="38"/>
      <c r="O329" s="38"/>
    </row>
    <row r="330" spans="1:15" ht="15" hidden="1" customHeight="1" x14ac:dyDescent="0.25">
      <c r="A330" s="162"/>
      <c r="B330" s="162"/>
      <c r="C330" s="162"/>
      <c r="D330" s="162"/>
      <c r="E330" s="162"/>
      <c r="F330" s="162"/>
      <c r="G330" s="162"/>
      <c r="H330" s="162"/>
      <c r="I330" s="162"/>
      <c r="J330" s="162"/>
      <c r="K330" s="162"/>
      <c r="L330" s="162"/>
      <c r="M330" s="162"/>
      <c r="N330" s="38"/>
      <c r="O330" s="38"/>
    </row>
    <row r="331" spans="1:15" ht="15" hidden="1" customHeight="1" x14ac:dyDescent="0.25">
      <c r="A331" s="162"/>
      <c r="B331" s="162"/>
      <c r="C331" s="162"/>
      <c r="D331" s="162"/>
      <c r="E331" s="162"/>
      <c r="F331" s="162"/>
      <c r="G331" s="162"/>
      <c r="H331" s="162"/>
      <c r="I331" s="162"/>
      <c r="J331" s="162"/>
      <c r="K331" s="162"/>
      <c r="L331" s="162"/>
      <c r="M331" s="162"/>
      <c r="N331" s="38"/>
      <c r="O331" s="38"/>
    </row>
    <row r="332" spans="1:15" ht="15" hidden="1" customHeight="1" x14ac:dyDescent="0.25">
      <c r="A332" s="162"/>
      <c r="B332" s="162"/>
      <c r="C332" s="162"/>
      <c r="D332" s="162"/>
      <c r="E332" s="162"/>
      <c r="F332" s="162"/>
      <c r="G332" s="162"/>
      <c r="H332" s="162"/>
      <c r="I332" s="162"/>
      <c r="J332" s="162"/>
      <c r="K332" s="162"/>
      <c r="L332" s="162"/>
      <c r="M332" s="162"/>
      <c r="N332" s="38"/>
      <c r="O332" s="38"/>
    </row>
    <row r="333" spans="1:15" ht="15" hidden="1" customHeight="1" x14ac:dyDescent="0.25">
      <c r="A333" s="162"/>
      <c r="B333" s="162"/>
      <c r="C333" s="162"/>
      <c r="D333" s="162"/>
      <c r="E333" s="162"/>
      <c r="F333" s="162"/>
      <c r="G333" s="162"/>
      <c r="H333" s="162"/>
      <c r="I333" s="162"/>
      <c r="J333" s="162"/>
      <c r="K333" s="162"/>
      <c r="L333" s="162"/>
      <c r="M333" s="162"/>
      <c r="N333" s="38"/>
      <c r="O333" s="38"/>
    </row>
    <row r="334" spans="1:15" ht="15" hidden="1" customHeight="1" x14ac:dyDescent="0.25">
      <c r="A334" s="162"/>
      <c r="B334" s="162"/>
      <c r="C334" s="162"/>
      <c r="D334" s="162"/>
      <c r="E334" s="162"/>
      <c r="F334" s="162"/>
      <c r="G334" s="162"/>
      <c r="H334" s="162"/>
      <c r="I334" s="162"/>
      <c r="J334" s="162"/>
      <c r="K334" s="162"/>
      <c r="L334" s="162"/>
      <c r="M334" s="162"/>
      <c r="N334" s="38"/>
      <c r="O334" s="38"/>
    </row>
    <row r="335" spans="1:15" ht="15" hidden="1" customHeight="1" x14ac:dyDescent="0.25">
      <c r="A335" s="162"/>
      <c r="B335" s="162"/>
      <c r="C335" s="162"/>
      <c r="D335" s="162"/>
      <c r="E335" s="162"/>
      <c r="F335" s="162"/>
      <c r="G335" s="162"/>
      <c r="H335" s="162"/>
      <c r="I335" s="162"/>
      <c r="J335" s="162"/>
      <c r="K335" s="162"/>
      <c r="L335" s="162"/>
      <c r="M335" s="162"/>
      <c r="N335" s="38"/>
      <c r="O335" s="38"/>
    </row>
    <row r="336" spans="1:15" ht="15" hidden="1" customHeight="1" x14ac:dyDescent="0.25">
      <c r="A336" s="162"/>
      <c r="B336" s="162"/>
      <c r="C336" s="162"/>
      <c r="D336" s="162"/>
      <c r="E336" s="162"/>
      <c r="F336" s="162"/>
      <c r="G336" s="162"/>
      <c r="H336" s="162"/>
      <c r="I336" s="162"/>
      <c r="J336" s="162"/>
      <c r="K336" s="162"/>
      <c r="L336" s="162"/>
      <c r="M336" s="162"/>
      <c r="N336" s="38"/>
      <c r="O336" s="38"/>
    </row>
    <row r="337" spans="1:15" ht="15" hidden="1" customHeight="1" x14ac:dyDescent="0.25">
      <c r="A337" s="162"/>
      <c r="B337" s="162"/>
      <c r="C337" s="162"/>
      <c r="D337" s="162"/>
      <c r="E337" s="162"/>
      <c r="F337" s="162"/>
      <c r="G337" s="162"/>
      <c r="H337" s="162"/>
      <c r="I337" s="162"/>
      <c r="J337" s="162"/>
      <c r="K337" s="162"/>
      <c r="L337" s="162"/>
      <c r="M337" s="162"/>
      <c r="N337" s="38"/>
      <c r="O337" s="38"/>
    </row>
    <row r="338" spans="1:15" ht="15" hidden="1" customHeight="1" x14ac:dyDescent="0.25">
      <c r="A338" s="162"/>
      <c r="B338" s="162"/>
      <c r="C338" s="162"/>
      <c r="D338" s="162"/>
      <c r="E338" s="162"/>
      <c r="F338" s="162"/>
      <c r="G338" s="162"/>
      <c r="H338" s="162"/>
      <c r="I338" s="162"/>
      <c r="J338" s="162"/>
      <c r="K338" s="162"/>
      <c r="L338" s="162"/>
      <c r="M338" s="162"/>
      <c r="N338" s="38"/>
      <c r="O338" s="38"/>
    </row>
    <row r="339" spans="1:15" ht="15" hidden="1" customHeight="1" x14ac:dyDescent="0.25">
      <c r="A339" s="162"/>
      <c r="B339" s="162"/>
      <c r="C339" s="162"/>
      <c r="D339" s="162"/>
      <c r="E339" s="162"/>
      <c r="F339" s="162"/>
      <c r="G339" s="162"/>
      <c r="H339" s="162"/>
      <c r="I339" s="162"/>
      <c r="J339" s="162"/>
      <c r="K339" s="162"/>
      <c r="L339" s="162"/>
      <c r="M339" s="162"/>
      <c r="N339" s="38"/>
      <c r="O339" s="38"/>
    </row>
    <row r="340" spans="1:15" ht="15" hidden="1" customHeight="1" x14ac:dyDescent="0.25">
      <c r="A340" s="162"/>
      <c r="B340" s="162"/>
      <c r="C340" s="162"/>
      <c r="D340" s="162"/>
      <c r="E340" s="162"/>
      <c r="F340" s="162"/>
      <c r="G340" s="162"/>
      <c r="H340" s="162"/>
      <c r="I340" s="162"/>
      <c r="J340" s="162"/>
      <c r="K340" s="162"/>
      <c r="L340" s="162"/>
      <c r="M340" s="162"/>
      <c r="N340" s="38"/>
      <c r="O340" s="38"/>
    </row>
    <row r="341" spans="1:15" ht="15" hidden="1" customHeight="1" x14ac:dyDescent="0.25">
      <c r="A341" s="162"/>
      <c r="B341" s="162"/>
      <c r="C341" s="162"/>
      <c r="D341" s="162"/>
      <c r="E341" s="162"/>
      <c r="F341" s="162"/>
      <c r="G341" s="162"/>
      <c r="H341" s="162"/>
      <c r="I341" s="162"/>
      <c r="J341" s="162"/>
      <c r="K341" s="162"/>
      <c r="L341" s="162"/>
      <c r="M341" s="162"/>
      <c r="N341" s="38"/>
      <c r="O341" s="38"/>
    </row>
    <row r="342" spans="1:15" ht="15" hidden="1" customHeight="1" x14ac:dyDescent="0.25">
      <c r="A342" s="162"/>
      <c r="B342" s="162"/>
      <c r="C342" s="162"/>
      <c r="D342" s="162"/>
      <c r="E342" s="162"/>
      <c r="F342" s="162"/>
      <c r="G342" s="162"/>
      <c r="H342" s="162"/>
      <c r="I342" s="162"/>
      <c r="J342" s="162"/>
      <c r="K342" s="162"/>
      <c r="L342" s="162"/>
      <c r="M342" s="162"/>
      <c r="N342" s="38"/>
      <c r="O342" s="38"/>
    </row>
    <row r="343" spans="1:15" ht="15" hidden="1" customHeight="1" x14ac:dyDescent="0.25">
      <c r="A343" s="162"/>
      <c r="B343" s="162"/>
      <c r="C343" s="162"/>
      <c r="D343" s="162"/>
      <c r="E343" s="162"/>
      <c r="F343" s="162"/>
      <c r="G343" s="162"/>
      <c r="H343" s="162"/>
      <c r="I343" s="162"/>
      <c r="J343" s="162"/>
      <c r="K343" s="162"/>
      <c r="L343" s="162"/>
      <c r="M343" s="162"/>
      <c r="N343" s="38"/>
      <c r="O343" s="38"/>
    </row>
    <row r="344" spans="1:15" ht="15" hidden="1" customHeight="1" x14ac:dyDescent="0.25">
      <c r="A344" s="162"/>
      <c r="B344" s="162"/>
      <c r="C344" s="162"/>
      <c r="D344" s="162"/>
      <c r="E344" s="162"/>
      <c r="F344" s="162"/>
      <c r="G344" s="162"/>
      <c r="H344" s="162"/>
      <c r="I344" s="162"/>
      <c r="J344" s="162"/>
      <c r="K344" s="162"/>
      <c r="L344" s="162"/>
      <c r="M344" s="162"/>
      <c r="N344" s="38"/>
      <c r="O344" s="38"/>
    </row>
    <row r="345" spans="1:15" ht="15" hidden="1" customHeight="1" x14ac:dyDescent="0.25">
      <c r="A345" s="162"/>
      <c r="B345" s="162"/>
      <c r="C345" s="162"/>
      <c r="D345" s="162"/>
      <c r="E345" s="162"/>
      <c r="F345" s="162"/>
      <c r="G345" s="162"/>
      <c r="H345" s="162"/>
      <c r="I345" s="162"/>
      <c r="J345" s="162"/>
      <c r="K345" s="162"/>
      <c r="L345" s="162"/>
      <c r="M345" s="162"/>
      <c r="N345" s="38"/>
      <c r="O345" s="38"/>
    </row>
    <row r="346" spans="1:15" ht="15" hidden="1" customHeight="1" x14ac:dyDescent="0.25">
      <c r="A346" s="162"/>
      <c r="B346" s="162"/>
      <c r="C346" s="162"/>
      <c r="D346" s="162"/>
      <c r="E346" s="162"/>
      <c r="F346" s="162"/>
      <c r="G346" s="162"/>
      <c r="H346" s="162"/>
      <c r="I346" s="162"/>
      <c r="J346" s="162"/>
      <c r="K346" s="162"/>
      <c r="L346" s="162"/>
      <c r="M346" s="162"/>
      <c r="N346" s="38"/>
      <c r="O346" s="38"/>
    </row>
    <row r="347" spans="1:15" ht="15" hidden="1" customHeight="1" x14ac:dyDescent="0.25">
      <c r="A347" s="162"/>
      <c r="B347" s="162"/>
      <c r="C347" s="162"/>
      <c r="D347" s="162"/>
      <c r="E347" s="162"/>
      <c r="F347" s="162"/>
      <c r="G347" s="162"/>
      <c r="H347" s="162"/>
      <c r="I347" s="162"/>
      <c r="J347" s="162"/>
      <c r="K347" s="162"/>
      <c r="L347" s="162"/>
      <c r="M347" s="162"/>
      <c r="N347" s="38"/>
      <c r="O347" s="38"/>
    </row>
    <row r="348" spans="1:15" ht="15" hidden="1" customHeight="1" x14ac:dyDescent="0.25">
      <c r="A348" s="162"/>
      <c r="B348" s="162"/>
      <c r="C348" s="162"/>
      <c r="D348" s="162"/>
      <c r="E348" s="162"/>
      <c r="F348" s="162"/>
      <c r="G348" s="162"/>
      <c r="H348" s="162"/>
      <c r="I348" s="162"/>
      <c r="J348" s="162"/>
      <c r="K348" s="162"/>
      <c r="L348" s="162"/>
      <c r="M348" s="162"/>
      <c r="N348" s="38"/>
      <c r="O348" s="38"/>
    </row>
    <row r="349" spans="1:15" ht="15" hidden="1" customHeight="1" x14ac:dyDescent="0.25">
      <c r="A349" s="162"/>
      <c r="B349" s="162"/>
      <c r="C349" s="162"/>
      <c r="D349" s="162"/>
      <c r="E349" s="162"/>
      <c r="F349" s="162"/>
      <c r="G349" s="162"/>
      <c r="H349" s="162"/>
      <c r="I349" s="162"/>
      <c r="J349" s="162"/>
      <c r="K349" s="162"/>
      <c r="L349" s="162"/>
      <c r="M349" s="162"/>
      <c r="N349" s="38"/>
      <c r="O349" s="38"/>
    </row>
    <row r="350" spans="1:15" ht="15" hidden="1" customHeight="1" x14ac:dyDescent="0.25">
      <c r="A350" s="162"/>
      <c r="B350" s="162"/>
      <c r="C350" s="162"/>
      <c r="D350" s="162"/>
      <c r="E350" s="162"/>
      <c r="F350" s="162"/>
      <c r="G350" s="162"/>
      <c r="H350" s="162"/>
      <c r="I350" s="162"/>
      <c r="J350" s="162"/>
      <c r="K350" s="162"/>
      <c r="L350" s="162"/>
      <c r="M350" s="162"/>
      <c r="N350" s="38"/>
      <c r="O350" s="38"/>
    </row>
    <row r="351" spans="1:15" ht="15" hidden="1" customHeight="1" x14ac:dyDescent="0.25">
      <c r="A351" s="162"/>
      <c r="B351" s="162"/>
      <c r="C351" s="162"/>
      <c r="D351" s="162"/>
      <c r="E351" s="162"/>
      <c r="F351" s="162"/>
      <c r="G351" s="162"/>
      <c r="H351" s="162"/>
      <c r="I351" s="162"/>
      <c r="J351" s="162"/>
      <c r="K351" s="162"/>
      <c r="L351" s="162"/>
      <c r="M351" s="162"/>
      <c r="N351" s="38"/>
      <c r="O351" s="38"/>
    </row>
    <row r="352" spans="1:15" ht="15" hidden="1" customHeight="1" x14ac:dyDescent="0.25">
      <c r="A352" s="162"/>
      <c r="B352" s="162"/>
      <c r="C352" s="162"/>
      <c r="D352" s="162"/>
      <c r="E352" s="162"/>
      <c r="F352" s="162"/>
      <c r="G352" s="162"/>
      <c r="H352" s="162"/>
      <c r="I352" s="162"/>
      <c r="J352" s="162"/>
      <c r="K352" s="162"/>
      <c r="L352" s="162"/>
      <c r="M352" s="162"/>
      <c r="N352" s="38"/>
      <c r="O352" s="38"/>
    </row>
    <row r="353" spans="1:15" ht="15" hidden="1" customHeight="1" x14ac:dyDescent="0.25">
      <c r="A353" s="162"/>
      <c r="B353" s="162"/>
      <c r="C353" s="162"/>
      <c r="D353" s="162"/>
      <c r="E353" s="162"/>
      <c r="F353" s="162"/>
      <c r="G353" s="162"/>
      <c r="H353" s="162"/>
      <c r="I353" s="162"/>
      <c r="J353" s="162"/>
      <c r="K353" s="162"/>
      <c r="L353" s="162"/>
      <c r="M353" s="162"/>
      <c r="N353" s="38"/>
      <c r="O353" s="38"/>
    </row>
    <row r="354" spans="1:15" ht="15" hidden="1" customHeight="1" x14ac:dyDescent="0.25">
      <c r="A354" s="162"/>
      <c r="B354" s="162"/>
      <c r="C354" s="162"/>
      <c r="D354" s="162"/>
      <c r="E354" s="162"/>
      <c r="F354" s="162"/>
      <c r="G354" s="162"/>
      <c r="H354" s="162"/>
      <c r="I354" s="162"/>
      <c r="J354" s="162"/>
      <c r="K354" s="162"/>
      <c r="L354" s="162"/>
      <c r="M354" s="162"/>
      <c r="N354" s="38"/>
      <c r="O354" s="38"/>
    </row>
    <row r="355" spans="1:15" ht="15" hidden="1" customHeight="1" x14ac:dyDescent="0.25">
      <c r="A355" s="162"/>
      <c r="B355" s="162"/>
      <c r="C355" s="162"/>
      <c r="D355" s="162"/>
      <c r="E355" s="162"/>
      <c r="F355" s="162"/>
      <c r="G355" s="162"/>
      <c r="H355" s="162"/>
      <c r="I355" s="162"/>
      <c r="J355" s="162"/>
      <c r="K355" s="162"/>
      <c r="L355" s="162"/>
      <c r="M355" s="162"/>
      <c r="N355" s="38"/>
      <c r="O355" s="38"/>
    </row>
    <row r="356" spans="1:15" ht="15" hidden="1" customHeight="1" x14ac:dyDescent="0.25">
      <c r="A356" s="162"/>
      <c r="B356" s="162"/>
      <c r="C356" s="162"/>
      <c r="D356" s="162"/>
      <c r="E356" s="162"/>
      <c r="F356" s="162"/>
      <c r="G356" s="162"/>
      <c r="H356" s="162"/>
      <c r="I356" s="162"/>
      <c r="J356" s="162"/>
      <c r="K356" s="162"/>
      <c r="L356" s="162"/>
      <c r="M356" s="162"/>
      <c r="N356" s="38"/>
      <c r="O356" s="38"/>
    </row>
    <row r="357" spans="1:15" ht="15" hidden="1" customHeight="1" x14ac:dyDescent="0.25">
      <c r="A357" s="162"/>
      <c r="B357" s="162"/>
      <c r="C357" s="162"/>
      <c r="D357" s="162"/>
      <c r="E357" s="162"/>
      <c r="F357" s="162"/>
      <c r="G357" s="162"/>
      <c r="H357" s="162"/>
      <c r="I357" s="162"/>
      <c r="J357" s="162"/>
      <c r="K357" s="162"/>
      <c r="L357" s="162"/>
      <c r="M357" s="162"/>
      <c r="N357" s="38"/>
      <c r="O357" s="38"/>
    </row>
    <row r="358" spans="1:15" ht="15" hidden="1" customHeight="1" x14ac:dyDescent="0.25">
      <c r="A358" s="162"/>
      <c r="B358" s="162"/>
      <c r="C358" s="162"/>
      <c r="D358" s="162"/>
      <c r="E358" s="162"/>
      <c r="F358" s="162"/>
      <c r="G358" s="162"/>
      <c r="H358" s="162"/>
      <c r="I358" s="162"/>
      <c r="J358" s="162"/>
      <c r="K358" s="162"/>
      <c r="L358" s="162"/>
      <c r="M358" s="162"/>
      <c r="N358" s="38"/>
      <c r="O358" s="38"/>
    </row>
    <row r="359" spans="1:15" ht="15" hidden="1" customHeight="1" x14ac:dyDescent="0.25">
      <c r="A359" s="162"/>
      <c r="B359" s="162"/>
      <c r="C359" s="162"/>
      <c r="D359" s="162"/>
      <c r="E359" s="162"/>
      <c r="F359" s="162"/>
      <c r="G359" s="162"/>
      <c r="H359" s="162"/>
      <c r="I359" s="162"/>
      <c r="J359" s="162"/>
      <c r="K359" s="162"/>
      <c r="L359" s="162"/>
      <c r="M359" s="162"/>
      <c r="N359" s="38"/>
      <c r="O359" s="38"/>
    </row>
    <row r="360" spans="1:15" ht="15" hidden="1" customHeight="1" x14ac:dyDescent="0.25">
      <c r="A360" s="162"/>
      <c r="B360" s="162"/>
      <c r="C360" s="162"/>
      <c r="D360" s="162"/>
      <c r="E360" s="162"/>
      <c r="F360" s="162"/>
      <c r="G360" s="162"/>
      <c r="H360" s="162"/>
      <c r="I360" s="162"/>
      <c r="J360" s="162"/>
      <c r="K360" s="162"/>
      <c r="L360" s="162"/>
      <c r="M360" s="162"/>
      <c r="N360" s="38"/>
      <c r="O360" s="38"/>
    </row>
    <row r="361" spans="1:15" ht="15" hidden="1" customHeight="1" x14ac:dyDescent="0.25">
      <c r="A361" s="162"/>
      <c r="B361" s="162"/>
      <c r="C361" s="162"/>
      <c r="D361" s="162"/>
      <c r="E361" s="162"/>
      <c r="F361" s="162"/>
      <c r="G361" s="162"/>
      <c r="H361" s="162"/>
      <c r="I361" s="162"/>
      <c r="J361" s="162"/>
      <c r="K361" s="162"/>
      <c r="L361" s="162"/>
      <c r="M361" s="162"/>
      <c r="N361" s="38"/>
      <c r="O361" s="38"/>
    </row>
    <row r="362" spans="1:15" ht="15" hidden="1" customHeight="1" x14ac:dyDescent="0.25">
      <c r="A362" s="162"/>
      <c r="B362" s="162"/>
      <c r="C362" s="162"/>
      <c r="D362" s="162"/>
      <c r="E362" s="162"/>
      <c r="F362" s="162"/>
      <c r="G362" s="162"/>
      <c r="H362" s="162"/>
      <c r="I362" s="162"/>
      <c r="J362" s="162"/>
      <c r="K362" s="162"/>
      <c r="L362" s="162"/>
      <c r="M362" s="162"/>
      <c r="N362" s="38"/>
      <c r="O362" s="38"/>
    </row>
    <row r="363" spans="1:15" ht="15" hidden="1" customHeight="1" x14ac:dyDescent="0.25">
      <c r="A363" s="162"/>
      <c r="B363" s="162"/>
      <c r="C363" s="162"/>
      <c r="D363" s="162"/>
      <c r="E363" s="162"/>
      <c r="F363" s="162"/>
      <c r="G363" s="162"/>
      <c r="H363" s="162"/>
      <c r="I363" s="162"/>
      <c r="J363" s="162"/>
      <c r="K363" s="162"/>
      <c r="L363" s="162"/>
      <c r="M363" s="162"/>
      <c r="N363" s="38"/>
      <c r="O363" s="38"/>
    </row>
    <row r="364" spans="1:15" ht="15" hidden="1" customHeight="1" x14ac:dyDescent="0.25">
      <c r="A364" s="162"/>
      <c r="B364" s="162"/>
      <c r="C364" s="162"/>
      <c r="D364" s="162"/>
      <c r="E364" s="162"/>
      <c r="F364" s="162"/>
      <c r="G364" s="162"/>
      <c r="H364" s="162"/>
      <c r="I364" s="162"/>
      <c r="J364" s="162"/>
      <c r="K364" s="162"/>
      <c r="L364" s="162"/>
      <c r="M364" s="162"/>
      <c r="N364" s="38"/>
      <c r="O364" s="38"/>
    </row>
    <row r="365" spans="1:15" ht="15" hidden="1" customHeight="1" x14ac:dyDescent="0.25">
      <c r="A365" s="162"/>
      <c r="B365" s="162"/>
      <c r="C365" s="162"/>
      <c r="D365" s="162"/>
      <c r="E365" s="162"/>
      <c r="F365" s="162"/>
      <c r="G365" s="162"/>
      <c r="H365" s="162"/>
      <c r="I365" s="162"/>
      <c r="J365" s="162"/>
      <c r="K365" s="162"/>
      <c r="L365" s="162"/>
      <c r="M365" s="162"/>
      <c r="N365" s="38"/>
      <c r="O365" s="38"/>
    </row>
    <row r="366" spans="1:15" ht="15" hidden="1" customHeight="1" x14ac:dyDescent="0.25">
      <c r="A366" s="162"/>
      <c r="B366" s="162"/>
      <c r="C366" s="162"/>
      <c r="D366" s="162"/>
      <c r="E366" s="162"/>
      <c r="F366" s="162"/>
      <c r="G366" s="162"/>
      <c r="H366" s="162"/>
      <c r="I366" s="162"/>
      <c r="J366" s="162"/>
      <c r="K366" s="162"/>
      <c r="L366" s="162"/>
      <c r="M366" s="162"/>
      <c r="N366" s="38"/>
      <c r="O366" s="38"/>
    </row>
    <row r="367" spans="1:15" ht="15" hidden="1" customHeight="1" x14ac:dyDescent="0.25">
      <c r="A367" s="162"/>
      <c r="B367" s="162"/>
      <c r="C367" s="162"/>
      <c r="D367" s="162"/>
      <c r="E367" s="162"/>
      <c r="F367" s="162"/>
      <c r="G367" s="162"/>
      <c r="H367" s="162"/>
      <c r="I367" s="162"/>
      <c r="J367" s="162"/>
      <c r="K367" s="162"/>
      <c r="L367" s="162"/>
      <c r="M367" s="162"/>
      <c r="N367" s="38"/>
      <c r="O367" s="38"/>
    </row>
    <row r="368" spans="1:15" ht="15" hidden="1" customHeight="1" x14ac:dyDescent="0.25">
      <c r="A368" s="162"/>
      <c r="B368" s="162"/>
      <c r="C368" s="162"/>
      <c r="D368" s="162"/>
      <c r="E368" s="162"/>
      <c r="F368" s="162"/>
      <c r="G368" s="162"/>
      <c r="H368" s="162"/>
      <c r="I368" s="162"/>
      <c r="J368" s="162"/>
      <c r="K368" s="162"/>
      <c r="L368" s="162"/>
      <c r="M368" s="162"/>
      <c r="N368" s="38"/>
      <c r="O368" s="38"/>
    </row>
    <row r="369" spans="1:15" ht="15" hidden="1" customHeight="1" x14ac:dyDescent="0.25">
      <c r="A369" s="162"/>
      <c r="B369" s="162"/>
      <c r="C369" s="162"/>
      <c r="D369" s="162"/>
      <c r="E369" s="162"/>
      <c r="F369" s="162"/>
      <c r="G369" s="162"/>
      <c r="H369" s="162"/>
      <c r="I369" s="162"/>
      <c r="J369" s="162"/>
      <c r="K369" s="162"/>
      <c r="L369" s="162"/>
      <c r="M369" s="162"/>
      <c r="N369" s="38"/>
      <c r="O369" s="38"/>
    </row>
    <row r="370" spans="1:15" ht="15" hidden="1" customHeight="1" x14ac:dyDescent="0.25">
      <c r="A370" s="162"/>
      <c r="B370" s="162"/>
      <c r="C370" s="162"/>
      <c r="D370" s="162"/>
      <c r="E370" s="162"/>
      <c r="F370" s="162"/>
      <c r="G370" s="162"/>
      <c r="H370" s="162"/>
      <c r="I370" s="162"/>
      <c r="J370" s="162"/>
      <c r="K370" s="162"/>
      <c r="L370" s="162"/>
      <c r="M370" s="162"/>
      <c r="N370" s="38"/>
      <c r="O370" s="38"/>
    </row>
    <row r="371" spans="1:15" ht="15" hidden="1" customHeight="1" x14ac:dyDescent="0.25">
      <c r="A371" s="162"/>
      <c r="B371" s="162"/>
      <c r="C371" s="162"/>
      <c r="D371" s="162"/>
      <c r="E371" s="162"/>
      <c r="F371" s="162"/>
      <c r="G371" s="162"/>
      <c r="H371" s="162"/>
      <c r="I371" s="162"/>
      <c r="J371" s="162"/>
      <c r="K371" s="162"/>
      <c r="L371" s="162"/>
      <c r="M371" s="162"/>
      <c r="N371" s="38"/>
      <c r="O371" s="38"/>
    </row>
    <row r="372" spans="1:15" ht="15" hidden="1" customHeight="1" x14ac:dyDescent="0.25">
      <c r="A372" s="162"/>
      <c r="B372" s="162"/>
      <c r="C372" s="162"/>
      <c r="D372" s="162"/>
      <c r="E372" s="162"/>
      <c r="F372" s="162"/>
      <c r="G372" s="162"/>
      <c r="H372" s="162"/>
      <c r="I372" s="162"/>
      <c r="J372" s="162"/>
      <c r="K372" s="162"/>
      <c r="L372" s="162"/>
      <c r="M372" s="162"/>
      <c r="N372" s="38"/>
      <c r="O372" s="38"/>
    </row>
    <row r="373" spans="1:15" ht="15" hidden="1" customHeight="1" x14ac:dyDescent="0.25">
      <c r="A373" s="162"/>
      <c r="B373" s="162"/>
      <c r="C373" s="162"/>
      <c r="D373" s="162"/>
      <c r="E373" s="162"/>
      <c r="F373" s="162"/>
      <c r="G373" s="162"/>
      <c r="H373" s="162"/>
      <c r="I373" s="162"/>
      <c r="J373" s="162"/>
      <c r="K373" s="162"/>
      <c r="L373" s="162"/>
      <c r="M373" s="162"/>
      <c r="N373" s="38"/>
      <c r="O373" s="38"/>
    </row>
    <row r="374" spans="1:15" ht="15" hidden="1" customHeight="1" x14ac:dyDescent="0.25">
      <c r="A374" s="162"/>
      <c r="B374" s="162"/>
      <c r="C374" s="162"/>
      <c r="D374" s="162"/>
      <c r="E374" s="162"/>
      <c r="F374" s="162"/>
      <c r="G374" s="162"/>
      <c r="H374" s="162"/>
      <c r="I374" s="162"/>
      <c r="J374" s="162"/>
      <c r="K374" s="162"/>
      <c r="L374" s="162"/>
      <c r="M374" s="162"/>
      <c r="N374" s="38"/>
      <c r="O374" s="38"/>
    </row>
    <row r="375" spans="1:15" ht="15" hidden="1" customHeight="1" x14ac:dyDescent="0.25">
      <c r="A375" s="162"/>
      <c r="B375" s="162"/>
      <c r="C375" s="162"/>
      <c r="D375" s="162"/>
      <c r="E375" s="162"/>
      <c r="F375" s="162"/>
      <c r="G375" s="162"/>
      <c r="H375" s="162"/>
      <c r="I375" s="162"/>
      <c r="J375" s="162"/>
      <c r="K375" s="162"/>
      <c r="L375" s="162"/>
      <c r="M375" s="162"/>
      <c r="N375" s="38"/>
      <c r="O375" s="38"/>
    </row>
    <row r="376" spans="1:15" ht="15" hidden="1" customHeight="1" x14ac:dyDescent="0.25">
      <c r="A376" s="162"/>
      <c r="B376" s="162"/>
      <c r="C376" s="162"/>
      <c r="D376" s="162"/>
      <c r="E376" s="162"/>
      <c r="F376" s="162"/>
      <c r="G376" s="162"/>
      <c r="H376" s="162"/>
      <c r="I376" s="162"/>
      <c r="J376" s="162"/>
      <c r="K376" s="162"/>
      <c r="L376" s="162"/>
      <c r="M376" s="162"/>
      <c r="N376" s="38"/>
      <c r="O376" s="38"/>
    </row>
    <row r="377" spans="1:15" ht="15" hidden="1" customHeight="1" x14ac:dyDescent="0.25">
      <c r="A377" s="162"/>
      <c r="B377" s="162"/>
      <c r="C377" s="162"/>
      <c r="D377" s="162"/>
      <c r="E377" s="162"/>
      <c r="F377" s="162"/>
      <c r="G377" s="162"/>
      <c r="H377" s="162"/>
      <c r="I377" s="162"/>
      <c r="J377" s="162"/>
      <c r="K377" s="162"/>
      <c r="L377" s="162"/>
      <c r="M377" s="162"/>
      <c r="N377" s="38"/>
      <c r="O377" s="38"/>
    </row>
    <row r="378" spans="1:15" ht="15" hidden="1" customHeight="1" x14ac:dyDescent="0.25">
      <c r="A378" s="162"/>
      <c r="B378" s="162"/>
      <c r="C378" s="162"/>
      <c r="D378" s="162"/>
      <c r="E378" s="162"/>
      <c r="F378" s="162"/>
      <c r="G378" s="162"/>
      <c r="H378" s="162"/>
      <c r="I378" s="162"/>
      <c r="J378" s="162"/>
      <c r="K378" s="162"/>
      <c r="L378" s="162"/>
      <c r="M378" s="162"/>
      <c r="N378" s="38"/>
      <c r="O378" s="38"/>
    </row>
    <row r="379" spans="1:15" ht="15" hidden="1" customHeight="1" x14ac:dyDescent="0.25">
      <c r="A379" s="162"/>
      <c r="B379" s="162"/>
      <c r="C379" s="162"/>
      <c r="D379" s="162"/>
      <c r="E379" s="162"/>
      <c r="F379" s="162"/>
      <c r="G379" s="162"/>
      <c r="H379" s="162"/>
      <c r="I379" s="162"/>
      <c r="J379" s="162"/>
      <c r="K379" s="162"/>
      <c r="L379" s="162"/>
      <c r="M379" s="162"/>
      <c r="N379" s="38"/>
      <c r="O379" s="38"/>
    </row>
    <row r="380" spans="1:15" ht="15" hidden="1" customHeight="1" x14ac:dyDescent="0.25">
      <c r="A380" s="162"/>
      <c r="B380" s="162"/>
      <c r="C380" s="162"/>
      <c r="D380" s="162"/>
      <c r="E380" s="162"/>
      <c r="F380" s="162"/>
      <c r="G380" s="162"/>
      <c r="H380" s="162"/>
      <c r="I380" s="162"/>
      <c r="J380" s="162"/>
      <c r="K380" s="162"/>
      <c r="L380" s="162"/>
      <c r="M380" s="162"/>
      <c r="N380" s="38"/>
      <c r="O380" s="38"/>
    </row>
    <row r="381" spans="1:15" ht="15" hidden="1" customHeight="1" x14ac:dyDescent="0.25">
      <c r="A381" s="162"/>
      <c r="B381" s="162"/>
      <c r="C381" s="162"/>
      <c r="D381" s="162"/>
      <c r="E381" s="162"/>
      <c r="F381" s="162"/>
      <c r="G381" s="162"/>
      <c r="H381" s="162"/>
      <c r="I381" s="162"/>
      <c r="J381" s="162"/>
      <c r="K381" s="162"/>
      <c r="L381" s="162"/>
      <c r="M381" s="162"/>
      <c r="N381" s="38"/>
      <c r="O381" s="38"/>
    </row>
    <row r="382" spans="1:15" ht="15" hidden="1" customHeight="1" x14ac:dyDescent="0.25">
      <c r="A382" s="162"/>
      <c r="B382" s="162"/>
      <c r="C382" s="162"/>
      <c r="D382" s="162"/>
      <c r="E382" s="162"/>
      <c r="F382" s="162"/>
      <c r="G382" s="162"/>
      <c r="H382" s="162"/>
      <c r="I382" s="162"/>
      <c r="J382" s="162"/>
      <c r="K382" s="162"/>
      <c r="L382" s="162"/>
      <c r="M382" s="162"/>
      <c r="N382" s="38"/>
      <c r="O382" s="38"/>
    </row>
    <row r="383" spans="1:15" ht="15" hidden="1" customHeight="1" x14ac:dyDescent="0.25">
      <c r="A383" s="162"/>
      <c r="B383" s="162"/>
      <c r="C383" s="162"/>
      <c r="D383" s="162"/>
      <c r="E383" s="162"/>
      <c r="F383" s="162"/>
      <c r="G383" s="162"/>
      <c r="H383" s="162"/>
      <c r="I383" s="162"/>
      <c r="J383" s="162"/>
      <c r="K383" s="162"/>
      <c r="L383" s="162"/>
      <c r="M383" s="162"/>
      <c r="N383" s="38"/>
      <c r="O383" s="38"/>
    </row>
    <row r="384" spans="1:15" ht="15" hidden="1" customHeight="1" x14ac:dyDescent="0.25">
      <c r="A384" s="162"/>
      <c r="B384" s="162"/>
      <c r="C384" s="162"/>
      <c r="D384" s="162"/>
      <c r="E384" s="162"/>
      <c r="F384" s="162"/>
      <c r="G384" s="162"/>
      <c r="H384" s="162"/>
      <c r="I384" s="162"/>
      <c r="J384" s="162"/>
      <c r="K384" s="162"/>
      <c r="L384" s="162"/>
      <c r="M384" s="162"/>
      <c r="N384" s="38"/>
      <c r="O384" s="38"/>
    </row>
    <row r="385" spans="1:15" ht="15" hidden="1" customHeight="1" x14ac:dyDescent="0.25">
      <c r="A385" s="162"/>
      <c r="B385" s="162"/>
      <c r="C385" s="162"/>
      <c r="D385" s="162"/>
      <c r="E385" s="162"/>
      <c r="F385" s="162"/>
      <c r="G385" s="162"/>
      <c r="H385" s="162"/>
      <c r="I385" s="162"/>
      <c r="J385" s="162"/>
      <c r="K385" s="162"/>
      <c r="L385" s="162"/>
      <c r="M385" s="162"/>
      <c r="N385" s="38"/>
      <c r="O385" s="38"/>
    </row>
    <row r="386" spans="1:15" ht="15" hidden="1" customHeight="1" x14ac:dyDescent="0.25">
      <c r="A386" s="162"/>
      <c r="B386" s="162"/>
      <c r="C386" s="162"/>
      <c r="D386" s="162"/>
      <c r="E386" s="162"/>
      <c r="F386" s="162"/>
      <c r="G386" s="162"/>
      <c r="H386" s="162"/>
      <c r="I386" s="162"/>
      <c r="J386" s="162"/>
      <c r="K386" s="162"/>
      <c r="L386" s="162"/>
      <c r="M386" s="162"/>
      <c r="N386" s="38"/>
      <c r="O386" s="38"/>
    </row>
    <row r="387" spans="1:15" ht="15" hidden="1" customHeight="1" x14ac:dyDescent="0.25">
      <c r="A387" s="162"/>
      <c r="B387" s="162"/>
      <c r="C387" s="162"/>
      <c r="D387" s="162"/>
      <c r="E387" s="162"/>
      <c r="F387" s="162"/>
      <c r="G387" s="162"/>
      <c r="H387" s="162"/>
      <c r="I387" s="162"/>
      <c r="J387" s="162"/>
      <c r="K387" s="162"/>
      <c r="L387" s="162"/>
      <c r="M387" s="162"/>
      <c r="N387" s="38"/>
      <c r="O387" s="38"/>
    </row>
    <row r="388" spans="1:15" ht="15" hidden="1" customHeight="1" x14ac:dyDescent="0.25">
      <c r="A388" s="162"/>
      <c r="B388" s="162"/>
      <c r="C388" s="162"/>
      <c r="D388" s="162"/>
      <c r="E388" s="162"/>
      <c r="F388" s="162"/>
      <c r="G388" s="162"/>
      <c r="H388" s="162"/>
      <c r="I388" s="162"/>
      <c r="J388" s="162"/>
      <c r="K388" s="162"/>
      <c r="L388" s="162"/>
      <c r="M388" s="162"/>
      <c r="N388" s="38"/>
      <c r="O388" s="38"/>
    </row>
    <row r="389" spans="1:15" ht="15" hidden="1" customHeight="1" x14ac:dyDescent="0.25">
      <c r="A389" s="162"/>
      <c r="B389" s="162"/>
      <c r="C389" s="162"/>
      <c r="D389" s="162"/>
      <c r="E389" s="162"/>
      <c r="F389" s="162"/>
      <c r="G389" s="162"/>
      <c r="H389" s="162"/>
      <c r="I389" s="162"/>
      <c r="J389" s="162"/>
      <c r="K389" s="162"/>
      <c r="L389" s="162"/>
      <c r="M389" s="162"/>
      <c r="N389" s="38"/>
      <c r="O389" s="38"/>
    </row>
    <row r="390" spans="1:15" ht="15" hidden="1" customHeight="1" x14ac:dyDescent="0.25">
      <c r="A390" s="162"/>
      <c r="B390" s="162"/>
      <c r="C390" s="162"/>
      <c r="D390" s="162"/>
      <c r="E390" s="162"/>
      <c r="F390" s="162"/>
      <c r="G390" s="162"/>
      <c r="H390" s="162"/>
      <c r="I390" s="162"/>
      <c r="J390" s="162"/>
      <c r="K390" s="162"/>
      <c r="L390" s="162"/>
      <c r="M390" s="162"/>
      <c r="N390" s="38"/>
      <c r="O390" s="38"/>
    </row>
    <row r="391" spans="1:15" ht="15" hidden="1" customHeight="1" x14ac:dyDescent="0.25">
      <c r="A391" s="162"/>
      <c r="B391" s="162"/>
      <c r="C391" s="162"/>
      <c r="D391" s="162"/>
      <c r="E391" s="162"/>
      <c r="F391" s="162"/>
      <c r="G391" s="162"/>
      <c r="H391" s="162"/>
      <c r="I391" s="162"/>
      <c r="J391" s="162"/>
      <c r="K391" s="162"/>
      <c r="L391" s="162"/>
      <c r="M391" s="162"/>
      <c r="N391" s="38"/>
      <c r="O391" s="38"/>
    </row>
    <row r="392" spans="1:15" ht="15" hidden="1" customHeight="1" x14ac:dyDescent="0.25">
      <c r="A392" s="162"/>
      <c r="B392" s="162"/>
      <c r="C392" s="162"/>
      <c r="D392" s="162"/>
      <c r="E392" s="162"/>
      <c r="F392" s="162"/>
      <c r="G392" s="162"/>
      <c r="H392" s="162"/>
      <c r="I392" s="162"/>
      <c r="J392" s="162"/>
      <c r="K392" s="162"/>
      <c r="L392" s="162"/>
      <c r="M392" s="162"/>
      <c r="N392" s="38"/>
      <c r="O392" s="38"/>
    </row>
    <row r="393" spans="1:15" ht="15" hidden="1" customHeight="1" x14ac:dyDescent="0.25">
      <c r="A393" s="162"/>
      <c r="B393" s="162"/>
      <c r="C393" s="162"/>
      <c r="D393" s="162"/>
      <c r="E393" s="162"/>
      <c r="F393" s="162"/>
      <c r="G393" s="162"/>
      <c r="H393" s="162"/>
      <c r="I393" s="162"/>
      <c r="J393" s="162"/>
      <c r="K393" s="162"/>
      <c r="L393" s="162"/>
      <c r="M393" s="162"/>
      <c r="N393" s="38"/>
      <c r="O393" s="38"/>
    </row>
    <row r="394" spans="1:15" ht="15" hidden="1" customHeight="1" x14ac:dyDescent="0.25">
      <c r="A394" s="162"/>
      <c r="B394" s="162"/>
      <c r="C394" s="162"/>
      <c r="D394" s="162"/>
      <c r="E394" s="162"/>
      <c r="F394" s="162"/>
      <c r="G394" s="162"/>
      <c r="H394" s="162"/>
      <c r="I394" s="162"/>
      <c r="J394" s="162"/>
      <c r="K394" s="162"/>
      <c r="L394" s="162"/>
      <c r="M394" s="162"/>
      <c r="N394" s="38"/>
      <c r="O394" s="38"/>
    </row>
    <row r="395" spans="1:15" ht="15" hidden="1" customHeight="1" x14ac:dyDescent="0.25">
      <c r="A395" s="162"/>
      <c r="B395" s="162"/>
      <c r="C395" s="162"/>
      <c r="D395" s="162"/>
      <c r="E395" s="162"/>
      <c r="F395" s="162"/>
      <c r="G395" s="162"/>
      <c r="H395" s="162"/>
      <c r="I395" s="162"/>
      <c r="J395" s="162"/>
      <c r="K395" s="162"/>
      <c r="L395" s="162"/>
      <c r="M395" s="162"/>
      <c r="N395" s="38"/>
      <c r="O395" s="38"/>
    </row>
    <row r="396" spans="1:15" ht="15" hidden="1" customHeight="1" x14ac:dyDescent="0.25">
      <c r="A396" s="162"/>
      <c r="B396" s="162"/>
      <c r="C396" s="162"/>
      <c r="D396" s="162"/>
      <c r="E396" s="162"/>
      <c r="F396" s="162"/>
      <c r="G396" s="162"/>
      <c r="H396" s="162"/>
      <c r="I396" s="162"/>
      <c r="J396" s="162"/>
      <c r="K396" s="162"/>
      <c r="L396" s="162"/>
      <c r="M396" s="162"/>
      <c r="N396" s="38"/>
      <c r="O396" s="38"/>
    </row>
    <row r="397" spans="1:15" ht="15" hidden="1" customHeight="1" x14ac:dyDescent="0.25">
      <c r="A397" s="162"/>
      <c r="B397" s="162"/>
      <c r="C397" s="162"/>
      <c r="D397" s="162"/>
      <c r="E397" s="162"/>
      <c r="F397" s="162"/>
      <c r="G397" s="162"/>
      <c r="H397" s="162"/>
      <c r="I397" s="162"/>
      <c r="J397" s="162"/>
      <c r="K397" s="162"/>
      <c r="L397" s="162"/>
      <c r="M397" s="162"/>
      <c r="N397" s="38"/>
      <c r="O397" s="38"/>
    </row>
    <row r="398" spans="1:15" ht="15" hidden="1" customHeight="1" x14ac:dyDescent="0.25">
      <c r="A398" s="162"/>
      <c r="B398" s="162"/>
      <c r="C398" s="162"/>
      <c r="D398" s="162"/>
      <c r="E398" s="162"/>
      <c r="F398" s="162"/>
      <c r="G398" s="162"/>
      <c r="H398" s="162"/>
      <c r="I398" s="162"/>
      <c r="J398" s="162"/>
      <c r="K398" s="162"/>
      <c r="L398" s="162"/>
      <c r="M398" s="162"/>
      <c r="N398" s="38"/>
      <c r="O398" s="38"/>
    </row>
    <row r="399" spans="1:15" ht="15" hidden="1" customHeight="1" x14ac:dyDescent="0.25">
      <c r="A399" s="162"/>
      <c r="B399" s="162"/>
      <c r="C399" s="162"/>
      <c r="D399" s="162"/>
      <c r="E399" s="162"/>
      <c r="F399" s="162"/>
      <c r="G399" s="162"/>
      <c r="H399" s="162"/>
      <c r="I399" s="162"/>
      <c r="J399" s="162"/>
      <c r="K399" s="162"/>
      <c r="L399" s="162"/>
      <c r="M399" s="162"/>
      <c r="N399" s="38"/>
      <c r="O399" s="38"/>
    </row>
    <row r="400" spans="1:15" ht="15" hidden="1" customHeight="1" x14ac:dyDescent="0.25">
      <c r="A400" s="162"/>
      <c r="B400" s="162"/>
      <c r="C400" s="162"/>
      <c r="D400" s="162"/>
      <c r="E400" s="162"/>
      <c r="F400" s="162"/>
      <c r="G400" s="162"/>
      <c r="H400" s="162"/>
      <c r="I400" s="162"/>
      <c r="J400" s="162"/>
      <c r="K400" s="162"/>
      <c r="L400" s="162"/>
      <c r="M400" s="162"/>
      <c r="N400" s="38"/>
      <c r="O400" s="38"/>
    </row>
    <row r="401" spans="1:15" ht="15" hidden="1" customHeight="1" x14ac:dyDescent="0.25">
      <c r="A401" s="162"/>
      <c r="B401" s="162"/>
      <c r="C401" s="162"/>
      <c r="D401" s="162"/>
      <c r="E401" s="162"/>
      <c r="F401" s="162"/>
      <c r="G401" s="162"/>
      <c r="H401" s="162"/>
      <c r="I401" s="162"/>
      <c r="J401" s="162"/>
      <c r="K401" s="162"/>
      <c r="L401" s="162"/>
      <c r="M401" s="162"/>
      <c r="N401" s="38"/>
      <c r="O401" s="38"/>
    </row>
    <row r="402" spans="1:15" ht="15" hidden="1" customHeight="1" x14ac:dyDescent="0.25">
      <c r="A402" s="162"/>
      <c r="B402" s="162"/>
      <c r="C402" s="162"/>
      <c r="D402" s="162"/>
      <c r="E402" s="162"/>
      <c r="F402" s="162"/>
      <c r="G402" s="162"/>
      <c r="H402" s="162"/>
      <c r="I402" s="162"/>
      <c r="J402" s="162"/>
      <c r="K402" s="162"/>
      <c r="L402" s="162"/>
      <c r="M402" s="162"/>
      <c r="N402" s="38"/>
      <c r="O402" s="38"/>
    </row>
    <row r="403" spans="1:15" ht="15" hidden="1" customHeight="1" x14ac:dyDescent="0.25">
      <c r="A403" s="162"/>
      <c r="B403" s="162"/>
      <c r="C403" s="162"/>
      <c r="D403" s="162"/>
      <c r="E403" s="162"/>
      <c r="F403" s="162"/>
      <c r="G403" s="162"/>
      <c r="H403" s="162"/>
      <c r="I403" s="162"/>
      <c r="J403" s="162"/>
      <c r="K403" s="162"/>
      <c r="L403" s="162"/>
      <c r="M403" s="162"/>
      <c r="N403" s="38"/>
      <c r="O403" s="38"/>
    </row>
    <row r="404" spans="1:15" ht="15" hidden="1" customHeight="1" x14ac:dyDescent="0.25">
      <c r="A404" s="162"/>
      <c r="B404" s="162"/>
      <c r="C404" s="162"/>
      <c r="D404" s="162"/>
      <c r="E404" s="162"/>
      <c r="F404" s="162"/>
      <c r="G404" s="162"/>
      <c r="H404" s="162"/>
      <c r="I404" s="162"/>
      <c r="J404" s="162"/>
      <c r="K404" s="162"/>
      <c r="L404" s="162"/>
      <c r="M404" s="162"/>
      <c r="N404" s="38"/>
      <c r="O404" s="38"/>
    </row>
    <row r="405" spans="1:15" ht="15" hidden="1" customHeight="1" x14ac:dyDescent="0.25">
      <c r="A405" s="162"/>
      <c r="B405" s="162"/>
      <c r="C405" s="162"/>
      <c r="D405" s="162"/>
      <c r="E405" s="162"/>
      <c r="F405" s="162"/>
      <c r="G405" s="162"/>
      <c r="H405" s="162"/>
      <c r="I405" s="162"/>
      <c r="J405" s="162"/>
      <c r="K405" s="162"/>
      <c r="L405" s="162"/>
      <c r="M405" s="162"/>
      <c r="N405" s="38"/>
      <c r="O405" s="38"/>
    </row>
    <row r="406" spans="1:15" ht="15" hidden="1" customHeight="1" x14ac:dyDescent="0.25">
      <c r="A406" s="162"/>
      <c r="B406" s="162"/>
      <c r="C406" s="162"/>
      <c r="D406" s="162"/>
      <c r="E406" s="162"/>
      <c r="F406" s="162"/>
      <c r="G406" s="162"/>
      <c r="H406" s="162"/>
      <c r="I406" s="162"/>
      <c r="J406" s="162"/>
      <c r="K406" s="162"/>
      <c r="L406" s="162"/>
      <c r="M406" s="162"/>
      <c r="N406" s="38"/>
      <c r="O406" s="38"/>
    </row>
    <row r="407" spans="1:15" ht="15" hidden="1" customHeight="1" x14ac:dyDescent="0.25">
      <c r="A407" s="162"/>
      <c r="B407" s="162"/>
      <c r="C407" s="162"/>
      <c r="D407" s="162"/>
      <c r="E407" s="162"/>
      <c r="F407" s="162"/>
      <c r="G407" s="162"/>
      <c r="H407" s="162"/>
      <c r="I407" s="162"/>
      <c r="J407" s="162"/>
      <c r="K407" s="162"/>
      <c r="L407" s="162"/>
      <c r="M407" s="162"/>
      <c r="N407" s="38"/>
      <c r="O407" s="38"/>
    </row>
    <row r="408" spans="1:15" ht="15" hidden="1" customHeight="1" x14ac:dyDescent="0.25">
      <c r="A408" s="162"/>
      <c r="B408" s="162"/>
      <c r="C408" s="162"/>
      <c r="D408" s="162"/>
      <c r="E408" s="162"/>
      <c r="F408" s="162"/>
      <c r="G408" s="162"/>
      <c r="H408" s="162"/>
      <c r="I408" s="162"/>
      <c r="J408" s="162"/>
      <c r="K408" s="162"/>
      <c r="L408" s="162"/>
      <c r="M408" s="162"/>
      <c r="N408" s="38"/>
      <c r="O408" s="38"/>
    </row>
    <row r="409" spans="1:15" ht="15" hidden="1" customHeight="1" x14ac:dyDescent="0.25">
      <c r="A409" s="162"/>
      <c r="B409" s="162"/>
      <c r="C409" s="162"/>
      <c r="D409" s="162"/>
      <c r="E409" s="162"/>
      <c r="F409" s="162"/>
      <c r="G409" s="162"/>
      <c r="H409" s="162"/>
      <c r="I409" s="162"/>
      <c r="J409" s="162"/>
      <c r="K409" s="162"/>
      <c r="L409" s="162"/>
      <c r="M409" s="162"/>
      <c r="N409" s="38"/>
      <c r="O409" s="38"/>
    </row>
    <row r="410" spans="1:15" ht="15" hidden="1" customHeight="1" x14ac:dyDescent="0.25">
      <c r="A410" s="162"/>
      <c r="B410" s="162"/>
      <c r="C410" s="162"/>
      <c r="D410" s="162"/>
      <c r="E410" s="162"/>
      <c r="F410" s="162"/>
      <c r="G410" s="162"/>
      <c r="H410" s="162"/>
      <c r="I410" s="162"/>
      <c r="J410" s="162"/>
      <c r="K410" s="162"/>
      <c r="L410" s="162"/>
      <c r="M410" s="162"/>
      <c r="N410" s="38"/>
      <c r="O410" s="38"/>
    </row>
    <row r="411" spans="1:15" ht="15" hidden="1" customHeight="1" x14ac:dyDescent="0.25">
      <c r="A411" s="162"/>
      <c r="B411" s="162"/>
      <c r="C411" s="162"/>
      <c r="D411" s="162"/>
      <c r="E411" s="162"/>
      <c r="F411" s="162"/>
      <c r="G411" s="162"/>
      <c r="H411" s="162"/>
      <c r="I411" s="162"/>
      <c r="J411" s="162"/>
      <c r="K411" s="162"/>
      <c r="L411" s="162"/>
      <c r="M411" s="162"/>
      <c r="N411" s="38"/>
      <c r="O411" s="38"/>
    </row>
    <row r="412" spans="1:15" ht="15" hidden="1" customHeight="1" x14ac:dyDescent="0.25">
      <c r="A412" s="162"/>
      <c r="B412" s="162"/>
      <c r="C412" s="162"/>
      <c r="D412" s="162"/>
      <c r="E412" s="162"/>
      <c r="F412" s="162"/>
      <c r="G412" s="162"/>
      <c r="H412" s="162"/>
      <c r="I412" s="162"/>
      <c r="J412" s="162"/>
      <c r="K412" s="162"/>
      <c r="L412" s="162"/>
      <c r="M412" s="162"/>
      <c r="N412" s="38"/>
      <c r="O412" s="38"/>
    </row>
    <row r="413" spans="1:15" ht="15" hidden="1" customHeight="1" x14ac:dyDescent="0.25">
      <c r="A413" s="162"/>
      <c r="B413" s="162"/>
      <c r="C413" s="162"/>
      <c r="D413" s="162"/>
      <c r="E413" s="162"/>
      <c r="F413" s="162"/>
      <c r="G413" s="162"/>
      <c r="H413" s="162"/>
      <c r="I413" s="162"/>
      <c r="J413" s="162"/>
      <c r="K413" s="162"/>
      <c r="L413" s="162"/>
      <c r="M413" s="162"/>
      <c r="N413" s="38"/>
      <c r="O413" s="38"/>
    </row>
    <row r="414" spans="1:15" ht="15" hidden="1" customHeight="1" x14ac:dyDescent="0.25">
      <c r="A414" s="162"/>
      <c r="B414" s="162"/>
      <c r="C414" s="162"/>
      <c r="D414" s="162"/>
      <c r="E414" s="162"/>
      <c r="F414" s="162"/>
      <c r="G414" s="162"/>
      <c r="H414" s="162"/>
      <c r="I414" s="162"/>
      <c r="J414" s="162"/>
      <c r="K414" s="162"/>
      <c r="L414" s="162"/>
      <c r="M414" s="162"/>
      <c r="N414" s="38"/>
      <c r="O414" s="38"/>
    </row>
    <row r="415" spans="1:15" ht="15" hidden="1" customHeight="1" x14ac:dyDescent="0.25">
      <c r="A415" s="162"/>
      <c r="B415" s="162"/>
      <c r="C415" s="162"/>
      <c r="D415" s="162"/>
      <c r="E415" s="162"/>
      <c r="F415" s="162"/>
      <c r="G415" s="162"/>
      <c r="H415" s="162"/>
      <c r="I415" s="162"/>
      <c r="J415" s="162"/>
      <c r="K415" s="162"/>
      <c r="L415" s="162"/>
      <c r="M415" s="162"/>
      <c r="N415" s="38"/>
      <c r="O415" s="38"/>
    </row>
    <row r="416" spans="1:15" ht="15" hidden="1" customHeight="1" x14ac:dyDescent="0.25">
      <c r="A416" s="162"/>
      <c r="B416" s="162"/>
      <c r="C416" s="162"/>
      <c r="D416" s="162"/>
      <c r="E416" s="162"/>
      <c r="F416" s="162"/>
      <c r="G416" s="162"/>
      <c r="H416" s="162"/>
      <c r="I416" s="162"/>
      <c r="J416" s="162"/>
      <c r="K416" s="162"/>
      <c r="L416" s="162"/>
      <c r="M416" s="162"/>
      <c r="N416" s="38"/>
      <c r="O416" s="38"/>
    </row>
    <row r="417" spans="1:15" ht="15" hidden="1" customHeight="1" x14ac:dyDescent="0.25">
      <c r="A417" s="162"/>
      <c r="B417" s="162"/>
      <c r="C417" s="162"/>
      <c r="D417" s="162"/>
      <c r="E417" s="162"/>
      <c r="F417" s="162"/>
      <c r="G417" s="162"/>
      <c r="H417" s="162"/>
      <c r="I417" s="162"/>
      <c r="J417" s="162"/>
      <c r="K417" s="162"/>
      <c r="L417" s="162"/>
      <c r="M417" s="162"/>
      <c r="N417" s="38"/>
      <c r="O417" s="38"/>
    </row>
    <row r="418" spans="1:15" ht="15" hidden="1" customHeight="1" x14ac:dyDescent="0.25">
      <c r="A418" s="162"/>
      <c r="B418" s="162"/>
      <c r="C418" s="162"/>
      <c r="D418" s="162"/>
      <c r="E418" s="162"/>
      <c r="F418" s="162"/>
      <c r="G418" s="162"/>
      <c r="H418" s="162"/>
      <c r="I418" s="162"/>
      <c r="J418" s="162"/>
      <c r="K418" s="162"/>
      <c r="L418" s="162"/>
      <c r="M418" s="162"/>
      <c r="N418" s="38"/>
      <c r="O418" s="38"/>
    </row>
    <row r="419" spans="1:15" ht="15" hidden="1" customHeight="1" x14ac:dyDescent="0.25">
      <c r="A419" s="162"/>
      <c r="B419" s="162"/>
      <c r="C419" s="162"/>
      <c r="D419" s="162"/>
      <c r="E419" s="162"/>
      <c r="F419" s="162"/>
      <c r="G419" s="162"/>
      <c r="H419" s="162"/>
      <c r="I419" s="162"/>
      <c r="J419" s="162"/>
      <c r="K419" s="162"/>
      <c r="L419" s="162"/>
      <c r="M419" s="162"/>
      <c r="N419" s="38"/>
      <c r="O419" s="38"/>
    </row>
    <row r="420" spans="1:15" ht="15" hidden="1" customHeight="1" x14ac:dyDescent="0.25">
      <c r="A420" s="162"/>
      <c r="B420" s="162"/>
      <c r="C420" s="162"/>
      <c r="D420" s="162"/>
      <c r="E420" s="162"/>
      <c r="F420" s="162"/>
      <c r="G420" s="162"/>
      <c r="H420" s="162"/>
      <c r="I420" s="162"/>
      <c r="J420" s="162"/>
      <c r="K420" s="162"/>
      <c r="L420" s="162"/>
      <c r="M420" s="162"/>
      <c r="N420" s="38"/>
      <c r="O420" s="38"/>
    </row>
    <row r="421" spans="1:15" ht="15" hidden="1" customHeight="1" x14ac:dyDescent="0.25">
      <c r="A421" s="162"/>
      <c r="B421" s="162"/>
      <c r="C421" s="162"/>
      <c r="D421" s="162"/>
      <c r="E421" s="162"/>
      <c r="F421" s="162"/>
      <c r="G421" s="162"/>
      <c r="H421" s="162"/>
      <c r="I421" s="162"/>
      <c r="J421" s="162"/>
      <c r="K421" s="162"/>
      <c r="L421" s="162"/>
      <c r="M421" s="162"/>
      <c r="N421" s="38"/>
      <c r="O421" s="38"/>
    </row>
    <row r="422" spans="1:15" ht="15" hidden="1" customHeight="1" x14ac:dyDescent="0.25">
      <c r="A422" s="162"/>
      <c r="B422" s="162"/>
      <c r="C422" s="162"/>
      <c r="D422" s="162"/>
      <c r="E422" s="162"/>
      <c r="F422" s="162"/>
      <c r="G422" s="162"/>
      <c r="H422" s="162"/>
      <c r="I422" s="162"/>
      <c r="J422" s="162"/>
      <c r="K422" s="162"/>
      <c r="L422" s="162"/>
      <c r="M422" s="162"/>
      <c r="N422" s="38"/>
      <c r="O422" s="38"/>
    </row>
    <row r="423" spans="1:15" ht="15" hidden="1" customHeight="1" x14ac:dyDescent="0.25">
      <c r="A423" s="162"/>
      <c r="B423" s="162"/>
      <c r="C423" s="162"/>
      <c r="D423" s="162"/>
      <c r="E423" s="162"/>
      <c r="F423" s="162"/>
      <c r="G423" s="162"/>
      <c r="H423" s="162"/>
      <c r="I423" s="162"/>
      <c r="J423" s="162"/>
      <c r="K423" s="162"/>
      <c r="L423" s="162"/>
      <c r="M423" s="162"/>
      <c r="N423" s="38"/>
      <c r="O423" s="38"/>
    </row>
    <row r="424" spans="1:15" ht="15" hidden="1" customHeight="1" x14ac:dyDescent="0.25">
      <c r="A424" s="162"/>
      <c r="B424" s="162"/>
      <c r="C424" s="162"/>
      <c r="D424" s="162"/>
      <c r="E424" s="162"/>
      <c r="F424" s="162"/>
      <c r="G424" s="162"/>
      <c r="H424" s="162"/>
      <c r="I424" s="162"/>
      <c r="J424" s="162"/>
      <c r="K424" s="162"/>
      <c r="L424" s="162"/>
      <c r="M424" s="162"/>
      <c r="N424" s="38"/>
      <c r="O424" s="38"/>
    </row>
    <row r="425" spans="1:15" ht="15" hidden="1" customHeight="1" x14ac:dyDescent="0.25">
      <c r="A425" s="162"/>
      <c r="B425" s="162"/>
      <c r="C425" s="162"/>
      <c r="D425" s="162"/>
      <c r="E425" s="162"/>
      <c r="F425" s="162"/>
      <c r="G425" s="162"/>
      <c r="H425" s="162"/>
      <c r="I425" s="162"/>
      <c r="J425" s="162"/>
      <c r="K425" s="162"/>
      <c r="L425" s="162"/>
      <c r="M425" s="162"/>
      <c r="N425" s="38"/>
      <c r="O425" s="38"/>
    </row>
    <row r="426" spans="1:15" ht="15" hidden="1" customHeight="1" x14ac:dyDescent="0.25">
      <c r="A426" s="162"/>
      <c r="B426" s="162"/>
      <c r="C426" s="162"/>
      <c r="D426" s="162"/>
      <c r="E426" s="162"/>
      <c r="F426" s="162"/>
      <c r="G426" s="162"/>
      <c r="H426" s="162"/>
      <c r="I426" s="162"/>
      <c r="J426" s="162"/>
      <c r="K426" s="162"/>
      <c r="L426" s="162"/>
      <c r="M426" s="162"/>
      <c r="N426" s="38"/>
      <c r="O426" s="38"/>
    </row>
    <row r="427" spans="1:15" ht="15" hidden="1" customHeight="1" x14ac:dyDescent="0.25">
      <c r="A427" s="162"/>
      <c r="B427" s="162"/>
      <c r="C427" s="162"/>
      <c r="D427" s="162"/>
      <c r="E427" s="162"/>
      <c r="F427" s="162"/>
      <c r="G427" s="162"/>
      <c r="H427" s="162"/>
      <c r="I427" s="162"/>
      <c r="J427" s="162"/>
      <c r="K427" s="162"/>
      <c r="L427" s="162"/>
      <c r="M427" s="162"/>
      <c r="N427" s="38"/>
      <c r="O427" s="38"/>
    </row>
    <row r="428" spans="1:15" ht="15" hidden="1" customHeight="1" x14ac:dyDescent="0.25">
      <c r="A428" s="162"/>
      <c r="B428" s="162"/>
      <c r="C428" s="162"/>
      <c r="D428" s="162"/>
      <c r="E428" s="162"/>
      <c r="F428" s="162"/>
      <c r="G428" s="162"/>
      <c r="H428" s="162"/>
      <c r="I428" s="162"/>
      <c r="J428" s="162"/>
      <c r="K428" s="162"/>
      <c r="L428" s="162"/>
      <c r="M428" s="162"/>
      <c r="N428" s="38"/>
      <c r="O428" s="38"/>
    </row>
    <row r="429" spans="1:15" ht="15" hidden="1" customHeight="1" x14ac:dyDescent="0.25">
      <c r="A429" s="162"/>
      <c r="B429" s="162"/>
      <c r="C429" s="162"/>
      <c r="D429" s="162"/>
      <c r="E429" s="162"/>
      <c r="F429" s="162"/>
      <c r="G429" s="162"/>
      <c r="H429" s="162"/>
      <c r="I429" s="162"/>
      <c r="J429" s="162"/>
      <c r="K429" s="162"/>
      <c r="L429" s="162"/>
      <c r="M429" s="162"/>
      <c r="N429" s="38"/>
      <c r="O429" s="38"/>
    </row>
    <row r="430" spans="1:15" ht="15" hidden="1" customHeight="1" x14ac:dyDescent="0.25">
      <c r="A430" s="162"/>
      <c r="B430" s="162"/>
      <c r="C430" s="162"/>
      <c r="D430" s="162"/>
      <c r="E430" s="162"/>
      <c r="F430" s="162"/>
      <c r="G430" s="162"/>
      <c r="H430" s="162"/>
      <c r="I430" s="162"/>
      <c r="J430" s="162"/>
      <c r="K430" s="162"/>
      <c r="L430" s="162"/>
      <c r="M430" s="162"/>
      <c r="N430" s="38"/>
      <c r="O430" s="38"/>
    </row>
    <row r="431" spans="1:15" ht="15" hidden="1" customHeight="1" x14ac:dyDescent="0.25">
      <c r="A431" s="162"/>
      <c r="B431" s="162"/>
      <c r="C431" s="162"/>
      <c r="D431" s="162"/>
      <c r="E431" s="162"/>
      <c r="F431" s="162"/>
      <c r="G431" s="162"/>
      <c r="H431" s="162"/>
      <c r="I431" s="162"/>
      <c r="J431" s="162"/>
      <c r="K431" s="162"/>
      <c r="L431" s="162"/>
      <c r="M431" s="162"/>
      <c r="N431" s="38"/>
      <c r="O431" s="38"/>
    </row>
    <row r="432" spans="1:15" ht="15" hidden="1" customHeight="1" x14ac:dyDescent="0.25">
      <c r="A432" s="162"/>
      <c r="B432" s="162"/>
      <c r="C432" s="162"/>
      <c r="D432" s="162"/>
      <c r="E432" s="162"/>
      <c r="F432" s="162"/>
      <c r="G432" s="162"/>
      <c r="H432" s="162"/>
      <c r="I432" s="162"/>
      <c r="J432" s="162"/>
      <c r="K432" s="162"/>
      <c r="L432" s="162"/>
      <c r="M432" s="162"/>
      <c r="N432" s="38"/>
      <c r="O432" s="38"/>
    </row>
    <row r="433" spans="1:15" ht="15" hidden="1" customHeight="1" x14ac:dyDescent="0.25">
      <c r="A433" s="162"/>
      <c r="B433" s="162"/>
      <c r="C433" s="162"/>
      <c r="D433" s="162"/>
      <c r="E433" s="162"/>
      <c r="F433" s="162"/>
      <c r="G433" s="162"/>
      <c r="H433" s="162"/>
      <c r="I433" s="162"/>
      <c r="J433" s="162"/>
      <c r="K433" s="162"/>
      <c r="L433" s="162"/>
      <c r="M433" s="162"/>
      <c r="N433" s="38"/>
      <c r="O433" s="38"/>
    </row>
    <row r="434" spans="1:15" ht="15" hidden="1" customHeight="1" x14ac:dyDescent="0.25">
      <c r="A434" s="162"/>
      <c r="B434" s="162"/>
      <c r="C434" s="162"/>
      <c r="D434" s="162"/>
      <c r="E434" s="162"/>
      <c r="F434" s="162"/>
      <c r="G434" s="162"/>
      <c r="H434" s="162"/>
      <c r="I434" s="162"/>
      <c r="J434" s="162"/>
      <c r="K434" s="162"/>
      <c r="L434" s="162"/>
      <c r="M434" s="162"/>
      <c r="N434" s="38"/>
      <c r="O434" s="38"/>
    </row>
    <row r="435" spans="1:15" ht="15" hidden="1" customHeight="1" x14ac:dyDescent="0.25">
      <c r="A435" s="162"/>
      <c r="B435" s="162"/>
      <c r="C435" s="162"/>
      <c r="D435" s="162"/>
      <c r="E435" s="162"/>
      <c r="F435" s="162"/>
      <c r="G435" s="162"/>
      <c r="H435" s="162"/>
      <c r="I435" s="162"/>
      <c r="J435" s="162"/>
      <c r="K435" s="162"/>
      <c r="L435" s="162"/>
      <c r="M435" s="162"/>
      <c r="N435" s="38"/>
      <c r="O435" s="38"/>
    </row>
    <row r="436" spans="1:15" ht="15" hidden="1" customHeight="1" x14ac:dyDescent="0.25">
      <c r="A436" s="162"/>
      <c r="B436" s="162"/>
      <c r="C436" s="162"/>
      <c r="D436" s="162"/>
      <c r="E436" s="162"/>
      <c r="F436" s="162"/>
      <c r="G436" s="162"/>
      <c r="H436" s="162"/>
      <c r="I436" s="162"/>
      <c r="J436" s="162"/>
      <c r="K436" s="162"/>
      <c r="L436" s="162"/>
      <c r="M436" s="162"/>
      <c r="N436" s="38"/>
      <c r="O436" s="38"/>
    </row>
    <row r="437" spans="1:15" ht="15" hidden="1" customHeight="1" x14ac:dyDescent="0.25">
      <c r="A437" s="162"/>
      <c r="B437" s="162"/>
      <c r="C437" s="162"/>
      <c r="D437" s="162"/>
      <c r="E437" s="162"/>
      <c r="F437" s="162"/>
      <c r="G437" s="162"/>
      <c r="H437" s="162"/>
      <c r="I437" s="162"/>
      <c r="J437" s="162"/>
      <c r="K437" s="162"/>
      <c r="L437" s="162"/>
      <c r="M437" s="162"/>
      <c r="N437" s="38"/>
      <c r="O437" s="38"/>
    </row>
    <row r="438" spans="1:15" ht="15" hidden="1" customHeight="1" x14ac:dyDescent="0.25">
      <c r="A438" s="162"/>
      <c r="B438" s="162"/>
      <c r="C438" s="162"/>
      <c r="D438" s="162"/>
      <c r="E438" s="162"/>
      <c r="F438" s="162"/>
      <c r="G438" s="162"/>
      <c r="H438" s="162"/>
      <c r="I438" s="162"/>
      <c r="J438" s="162"/>
      <c r="K438" s="162"/>
      <c r="L438" s="162"/>
      <c r="M438" s="162"/>
      <c r="N438" s="38"/>
      <c r="O438" s="38"/>
    </row>
    <row r="439" spans="1:15" ht="15" hidden="1" customHeight="1" x14ac:dyDescent="0.25">
      <c r="A439" s="162"/>
      <c r="B439" s="162"/>
      <c r="C439" s="162"/>
      <c r="D439" s="162"/>
      <c r="E439" s="162"/>
      <c r="F439" s="162"/>
      <c r="G439" s="162"/>
      <c r="H439" s="162"/>
      <c r="I439" s="162"/>
      <c r="J439" s="162"/>
      <c r="K439" s="162"/>
      <c r="L439" s="162"/>
      <c r="M439" s="162"/>
      <c r="N439" s="38"/>
      <c r="O439" s="38"/>
    </row>
    <row r="440" spans="1:15" ht="15" hidden="1" customHeight="1" x14ac:dyDescent="0.25">
      <c r="A440" s="162"/>
      <c r="B440" s="162"/>
      <c r="C440" s="162"/>
      <c r="D440" s="162"/>
      <c r="E440" s="162"/>
      <c r="F440" s="162"/>
      <c r="G440" s="162"/>
      <c r="H440" s="162"/>
      <c r="I440" s="162"/>
      <c r="J440" s="162"/>
      <c r="K440" s="162"/>
      <c r="L440" s="162"/>
      <c r="M440" s="162"/>
      <c r="N440" s="38"/>
      <c r="O440" s="38"/>
    </row>
    <row r="441" spans="1:15" ht="15" hidden="1" customHeight="1" x14ac:dyDescent="0.25">
      <c r="A441" s="162"/>
      <c r="B441" s="162"/>
      <c r="C441" s="162"/>
      <c r="D441" s="162"/>
      <c r="E441" s="162"/>
      <c r="F441" s="162"/>
      <c r="G441" s="162"/>
      <c r="H441" s="162"/>
      <c r="I441" s="162"/>
      <c r="J441" s="162"/>
      <c r="K441" s="162"/>
      <c r="L441" s="162"/>
      <c r="M441" s="162"/>
      <c r="N441" s="38"/>
      <c r="O441" s="38"/>
    </row>
    <row r="442" spans="1:15" ht="15" hidden="1" customHeight="1" x14ac:dyDescent="0.25">
      <c r="A442" s="162"/>
      <c r="B442" s="162"/>
      <c r="C442" s="162"/>
      <c r="D442" s="162"/>
      <c r="E442" s="162"/>
      <c r="F442" s="162"/>
      <c r="G442" s="162"/>
      <c r="H442" s="162"/>
      <c r="I442" s="162"/>
      <c r="J442" s="162"/>
      <c r="K442" s="162"/>
      <c r="L442" s="162"/>
      <c r="M442" s="162"/>
      <c r="N442" s="38"/>
      <c r="O442" s="38"/>
    </row>
    <row r="443" spans="1:15" ht="15" hidden="1" customHeight="1" x14ac:dyDescent="0.25">
      <c r="A443" s="162"/>
      <c r="B443" s="162"/>
      <c r="C443" s="162"/>
      <c r="D443" s="162"/>
      <c r="E443" s="162"/>
      <c r="F443" s="162"/>
      <c r="G443" s="162"/>
      <c r="H443" s="162"/>
      <c r="I443" s="162"/>
      <c r="J443" s="162"/>
      <c r="K443" s="162"/>
      <c r="L443" s="162"/>
      <c r="M443" s="162"/>
      <c r="N443" s="38"/>
      <c r="O443" s="38"/>
    </row>
    <row r="444" spans="1:15" ht="15" hidden="1" customHeight="1" x14ac:dyDescent="0.25">
      <c r="A444" s="162"/>
      <c r="B444" s="162"/>
      <c r="C444" s="162"/>
      <c r="D444" s="162"/>
      <c r="E444" s="162"/>
      <c r="F444" s="162"/>
      <c r="G444" s="162"/>
      <c r="H444" s="162"/>
      <c r="I444" s="162"/>
      <c r="J444" s="162"/>
      <c r="K444" s="162"/>
      <c r="L444" s="162"/>
      <c r="M444" s="162"/>
      <c r="N444" s="38"/>
      <c r="O444" s="38"/>
    </row>
    <row r="445" spans="1:15" ht="15" hidden="1" customHeight="1" x14ac:dyDescent="0.25">
      <c r="A445" s="162"/>
      <c r="B445" s="162"/>
      <c r="C445" s="162"/>
      <c r="D445" s="162"/>
      <c r="E445" s="162"/>
      <c r="F445" s="162"/>
      <c r="G445" s="162"/>
      <c r="H445" s="162"/>
      <c r="I445" s="162"/>
      <c r="J445" s="162"/>
      <c r="K445" s="162"/>
      <c r="L445" s="162"/>
      <c r="M445" s="162"/>
      <c r="N445" s="38"/>
      <c r="O445" s="38"/>
    </row>
    <row r="446" spans="1:15" ht="15" hidden="1" customHeight="1" x14ac:dyDescent="0.25">
      <c r="A446" s="162"/>
      <c r="B446" s="162"/>
      <c r="C446" s="162"/>
      <c r="D446" s="162"/>
      <c r="E446" s="162"/>
      <c r="F446" s="162"/>
      <c r="G446" s="162"/>
      <c r="H446" s="162"/>
      <c r="I446" s="162"/>
      <c r="J446" s="162"/>
      <c r="K446" s="162"/>
      <c r="L446" s="162"/>
      <c r="M446" s="162"/>
      <c r="N446" s="38"/>
      <c r="O446" s="38"/>
    </row>
    <row r="447" spans="1:15" ht="15" hidden="1" customHeight="1" x14ac:dyDescent="0.25">
      <c r="A447" s="162"/>
      <c r="B447" s="162"/>
      <c r="C447" s="162"/>
      <c r="D447" s="162"/>
      <c r="E447" s="162"/>
      <c r="F447" s="162"/>
      <c r="G447" s="162"/>
      <c r="H447" s="162"/>
      <c r="I447" s="162"/>
      <c r="J447" s="162"/>
      <c r="K447" s="162"/>
      <c r="L447" s="162"/>
      <c r="M447" s="162"/>
      <c r="N447" s="38"/>
      <c r="O447" s="38"/>
    </row>
    <row r="448" spans="1:15" ht="15" hidden="1" customHeight="1" x14ac:dyDescent="0.25">
      <c r="A448" s="162"/>
      <c r="B448" s="162"/>
      <c r="C448" s="162"/>
      <c r="D448" s="162"/>
      <c r="E448" s="162"/>
      <c r="F448" s="162"/>
      <c r="G448" s="162"/>
      <c r="H448" s="162"/>
      <c r="I448" s="162"/>
      <c r="J448" s="162"/>
      <c r="K448" s="162"/>
      <c r="L448" s="162"/>
      <c r="M448" s="162"/>
      <c r="N448" s="38"/>
      <c r="O448" s="38"/>
    </row>
    <row r="449" spans="1:15" ht="15" hidden="1" customHeight="1" x14ac:dyDescent="0.25">
      <c r="A449" s="162"/>
      <c r="B449" s="162"/>
      <c r="C449" s="162"/>
      <c r="D449" s="162"/>
      <c r="E449" s="162"/>
      <c r="F449" s="162"/>
      <c r="G449" s="162"/>
      <c r="H449" s="162"/>
      <c r="I449" s="162"/>
      <c r="J449" s="162"/>
      <c r="K449" s="162"/>
      <c r="L449" s="162"/>
      <c r="M449" s="162"/>
      <c r="N449" s="38"/>
      <c r="O449" s="38"/>
    </row>
    <row r="450" spans="1:15" ht="15" hidden="1" customHeight="1" x14ac:dyDescent="0.25">
      <c r="A450" s="162"/>
      <c r="B450" s="162"/>
      <c r="C450" s="162"/>
      <c r="D450" s="162"/>
      <c r="E450" s="162"/>
      <c r="F450" s="162"/>
      <c r="G450" s="162"/>
      <c r="H450" s="162"/>
      <c r="I450" s="162"/>
      <c r="J450" s="162"/>
      <c r="K450" s="162"/>
      <c r="L450" s="162"/>
      <c r="M450" s="162"/>
      <c r="N450" s="38"/>
      <c r="O450" s="38"/>
    </row>
    <row r="451" spans="1:15" ht="15" hidden="1" customHeight="1" x14ac:dyDescent="0.25">
      <c r="A451" s="162"/>
      <c r="B451" s="162"/>
      <c r="C451" s="162"/>
      <c r="D451" s="162"/>
      <c r="E451" s="162"/>
      <c r="F451" s="162"/>
      <c r="G451" s="162"/>
      <c r="H451" s="162"/>
      <c r="I451" s="162"/>
      <c r="J451" s="162"/>
      <c r="K451" s="162"/>
      <c r="L451" s="162"/>
      <c r="M451" s="162"/>
      <c r="N451" s="38"/>
      <c r="O451" s="38"/>
    </row>
    <row r="452" spans="1:15" ht="15" hidden="1" customHeight="1" x14ac:dyDescent="0.25">
      <c r="A452" s="162"/>
      <c r="B452" s="162"/>
      <c r="C452" s="162"/>
      <c r="D452" s="162"/>
      <c r="E452" s="162"/>
      <c r="F452" s="162"/>
      <c r="G452" s="162"/>
      <c r="H452" s="162"/>
      <c r="I452" s="162"/>
      <c r="J452" s="162"/>
      <c r="K452" s="162"/>
      <c r="L452" s="162"/>
      <c r="M452" s="162"/>
      <c r="N452" s="38"/>
      <c r="O452" s="38"/>
    </row>
    <row r="453" spans="1:15" ht="15" hidden="1" customHeight="1" x14ac:dyDescent="0.25">
      <c r="A453" s="162"/>
      <c r="B453" s="162"/>
      <c r="C453" s="162"/>
      <c r="D453" s="162"/>
      <c r="E453" s="162"/>
      <c r="F453" s="162"/>
      <c r="G453" s="162"/>
      <c r="H453" s="162"/>
      <c r="I453" s="162"/>
      <c r="J453" s="162"/>
      <c r="K453" s="162"/>
      <c r="L453" s="162"/>
      <c r="M453" s="162"/>
      <c r="N453" s="38"/>
      <c r="O453" s="38"/>
    </row>
    <row r="454" spans="1:15" ht="15" hidden="1" customHeight="1" x14ac:dyDescent="0.25">
      <c r="A454" s="162"/>
      <c r="B454" s="162"/>
      <c r="C454" s="162"/>
      <c r="D454" s="162"/>
      <c r="E454" s="162"/>
      <c r="F454" s="162"/>
      <c r="G454" s="162"/>
      <c r="H454" s="162"/>
      <c r="I454" s="162"/>
      <c r="J454" s="162"/>
      <c r="K454" s="162"/>
      <c r="L454" s="162"/>
      <c r="M454" s="162"/>
      <c r="N454" s="38"/>
      <c r="O454" s="38"/>
    </row>
    <row r="455" spans="1:15" ht="15" hidden="1" customHeight="1" x14ac:dyDescent="0.25">
      <c r="A455" s="162"/>
      <c r="B455" s="162"/>
      <c r="C455" s="162"/>
      <c r="D455" s="162"/>
      <c r="E455" s="162"/>
      <c r="F455" s="162"/>
      <c r="G455" s="162"/>
      <c r="H455" s="162"/>
      <c r="I455" s="162"/>
      <c r="J455" s="162"/>
      <c r="K455" s="162"/>
      <c r="L455" s="162"/>
      <c r="M455" s="162"/>
      <c r="N455" s="38"/>
      <c r="O455" s="38"/>
    </row>
    <row r="456" spans="1:15" ht="15" hidden="1" customHeight="1" x14ac:dyDescent="0.25">
      <c r="A456" s="162"/>
      <c r="B456" s="162"/>
      <c r="C456" s="162"/>
      <c r="D456" s="162"/>
      <c r="E456" s="162"/>
      <c r="F456" s="162"/>
      <c r="G456" s="162"/>
      <c r="H456" s="162"/>
      <c r="I456" s="162"/>
      <c r="J456" s="162"/>
      <c r="K456" s="162"/>
      <c r="L456" s="162"/>
      <c r="M456" s="162"/>
      <c r="N456" s="38"/>
      <c r="O456" s="38"/>
    </row>
    <row r="457" spans="1:15" ht="15" hidden="1" customHeight="1" x14ac:dyDescent="0.25">
      <c r="A457" s="162"/>
      <c r="B457" s="162"/>
      <c r="C457" s="162"/>
      <c r="D457" s="162"/>
      <c r="E457" s="162"/>
      <c r="F457" s="162"/>
      <c r="G457" s="162"/>
      <c r="H457" s="162"/>
      <c r="I457" s="162"/>
      <c r="J457" s="162"/>
      <c r="K457" s="162"/>
      <c r="L457" s="162"/>
      <c r="M457" s="162"/>
      <c r="N457" s="38"/>
      <c r="O457" s="38"/>
    </row>
    <row r="458" spans="1:15" ht="15" hidden="1" customHeight="1" x14ac:dyDescent="0.25">
      <c r="A458" s="162"/>
      <c r="B458" s="162"/>
      <c r="C458" s="162"/>
      <c r="D458" s="162"/>
      <c r="E458" s="162"/>
      <c r="F458" s="162"/>
      <c r="G458" s="162"/>
      <c r="H458" s="162"/>
      <c r="I458" s="162"/>
      <c r="J458" s="162"/>
      <c r="K458" s="162"/>
      <c r="L458" s="162"/>
      <c r="M458" s="162"/>
      <c r="N458" s="38"/>
      <c r="O458" s="38"/>
    </row>
    <row r="459" spans="1:15" ht="15" hidden="1" customHeight="1" x14ac:dyDescent="0.25">
      <c r="A459" s="162"/>
      <c r="B459" s="162"/>
      <c r="C459" s="162"/>
      <c r="D459" s="162"/>
      <c r="E459" s="162"/>
      <c r="F459" s="162"/>
      <c r="G459" s="162"/>
      <c r="H459" s="162"/>
      <c r="I459" s="162"/>
      <c r="J459" s="162"/>
      <c r="K459" s="162"/>
      <c r="L459" s="162"/>
      <c r="M459" s="162"/>
      <c r="N459" s="38"/>
      <c r="O459" s="38"/>
    </row>
    <row r="460" spans="1:15" ht="15" hidden="1" customHeight="1" x14ac:dyDescent="0.25">
      <c r="A460" s="162"/>
      <c r="B460" s="162"/>
      <c r="C460" s="162"/>
      <c r="D460" s="162"/>
      <c r="E460" s="162"/>
      <c r="F460" s="162"/>
      <c r="G460" s="162"/>
      <c r="H460" s="162"/>
      <c r="I460" s="162"/>
      <c r="J460" s="162"/>
      <c r="K460" s="162"/>
      <c r="L460" s="162"/>
      <c r="M460" s="162"/>
      <c r="N460" s="38"/>
      <c r="O460" s="38"/>
    </row>
    <row r="461" spans="1:15" ht="15" hidden="1" customHeight="1" x14ac:dyDescent="0.25">
      <c r="A461" s="162"/>
      <c r="B461" s="162"/>
      <c r="C461" s="162"/>
      <c r="D461" s="162"/>
      <c r="E461" s="162"/>
      <c r="F461" s="162"/>
      <c r="G461" s="162"/>
      <c r="H461" s="162"/>
      <c r="I461" s="162"/>
      <c r="J461" s="162"/>
      <c r="K461" s="162"/>
      <c r="L461" s="162"/>
      <c r="M461" s="162"/>
      <c r="N461" s="38"/>
      <c r="O461" s="38"/>
    </row>
    <row r="462" spans="1:15" ht="15" hidden="1" customHeight="1" x14ac:dyDescent="0.25">
      <c r="A462" s="162"/>
      <c r="B462" s="162"/>
      <c r="C462" s="162"/>
      <c r="D462" s="162"/>
      <c r="E462" s="162"/>
      <c r="F462" s="162"/>
      <c r="G462" s="162"/>
      <c r="H462" s="162"/>
      <c r="I462" s="162"/>
      <c r="J462" s="162"/>
      <c r="K462" s="162"/>
      <c r="L462" s="162"/>
      <c r="M462" s="162"/>
      <c r="N462" s="38"/>
      <c r="O462" s="38"/>
    </row>
    <row r="463" spans="1:15" ht="15" hidden="1" customHeight="1" x14ac:dyDescent="0.25">
      <c r="A463" s="162"/>
      <c r="B463" s="162"/>
      <c r="C463" s="162"/>
      <c r="D463" s="162"/>
      <c r="E463" s="162"/>
      <c r="F463" s="162"/>
      <c r="G463" s="162"/>
      <c r="H463" s="162"/>
      <c r="I463" s="162"/>
      <c r="J463" s="162"/>
      <c r="K463" s="162"/>
      <c r="L463" s="162"/>
      <c r="M463" s="162"/>
      <c r="N463" s="38"/>
      <c r="O463" s="38"/>
    </row>
    <row r="464" spans="1:15" ht="15" hidden="1" customHeight="1" x14ac:dyDescent="0.25">
      <c r="A464" s="162"/>
      <c r="B464" s="162"/>
      <c r="C464" s="162"/>
      <c r="D464" s="162"/>
      <c r="E464" s="162"/>
      <c r="F464" s="162"/>
      <c r="G464" s="162"/>
      <c r="H464" s="162"/>
      <c r="I464" s="162"/>
      <c r="J464" s="162"/>
      <c r="K464" s="162"/>
      <c r="L464" s="162"/>
      <c r="M464" s="162"/>
      <c r="N464" s="38"/>
      <c r="O464" s="38"/>
    </row>
    <row r="465" spans="1:15" ht="15" hidden="1" customHeight="1" x14ac:dyDescent="0.25">
      <c r="A465" s="162"/>
      <c r="B465" s="162"/>
      <c r="C465" s="162"/>
      <c r="D465" s="162"/>
      <c r="E465" s="162"/>
      <c r="F465" s="162"/>
      <c r="G465" s="162"/>
      <c r="H465" s="162"/>
      <c r="I465" s="162"/>
      <c r="J465" s="162"/>
      <c r="K465" s="162"/>
      <c r="L465" s="162"/>
      <c r="M465" s="162"/>
      <c r="N465" s="38"/>
      <c r="O465" s="38"/>
    </row>
    <row r="466" spans="1:15" ht="15" hidden="1" customHeight="1" x14ac:dyDescent="0.25">
      <c r="A466" s="162"/>
      <c r="B466" s="162"/>
      <c r="C466" s="162"/>
      <c r="D466" s="162"/>
      <c r="E466" s="162"/>
      <c r="F466" s="162"/>
      <c r="G466" s="162"/>
      <c r="H466" s="162"/>
      <c r="I466" s="162"/>
      <c r="J466" s="162"/>
      <c r="K466" s="162"/>
      <c r="L466" s="162"/>
      <c r="M466" s="162"/>
      <c r="N466" s="38"/>
      <c r="O466" s="38"/>
    </row>
    <row r="467" spans="1:15" ht="15" hidden="1" customHeight="1" x14ac:dyDescent="0.25">
      <c r="A467" s="162"/>
      <c r="B467" s="162"/>
      <c r="C467" s="162"/>
      <c r="D467" s="162"/>
      <c r="E467" s="162"/>
      <c r="F467" s="162"/>
      <c r="G467" s="162"/>
      <c r="H467" s="162"/>
      <c r="I467" s="162"/>
      <c r="J467" s="162"/>
      <c r="K467" s="162"/>
      <c r="L467" s="162"/>
      <c r="M467" s="162"/>
      <c r="N467" s="38"/>
      <c r="O467" s="38"/>
    </row>
    <row r="468" spans="1:15" ht="15" hidden="1" customHeight="1" x14ac:dyDescent="0.25">
      <c r="A468" s="162"/>
      <c r="B468" s="162"/>
      <c r="C468" s="162"/>
      <c r="D468" s="162"/>
      <c r="E468" s="162"/>
      <c r="F468" s="162"/>
      <c r="G468" s="162"/>
      <c r="H468" s="162"/>
      <c r="I468" s="162"/>
      <c r="J468" s="162"/>
      <c r="K468" s="162"/>
      <c r="L468" s="162"/>
      <c r="M468" s="162"/>
      <c r="N468" s="38"/>
      <c r="O468" s="38"/>
    </row>
    <row r="469" spans="1:15" ht="15" hidden="1" customHeight="1" x14ac:dyDescent="0.25">
      <c r="A469" s="162"/>
      <c r="B469" s="162"/>
      <c r="C469" s="162"/>
      <c r="D469" s="162"/>
      <c r="E469" s="162"/>
      <c r="F469" s="162"/>
      <c r="G469" s="162"/>
      <c r="H469" s="162"/>
      <c r="I469" s="162"/>
      <c r="J469" s="162"/>
      <c r="K469" s="162"/>
      <c r="L469" s="162"/>
      <c r="M469" s="162"/>
      <c r="N469" s="38"/>
      <c r="O469" s="38"/>
    </row>
    <row r="470" spans="1:15" ht="15" hidden="1" customHeight="1" x14ac:dyDescent="0.25">
      <c r="A470" s="162"/>
      <c r="B470" s="162"/>
      <c r="C470" s="162"/>
      <c r="D470" s="162"/>
      <c r="E470" s="162"/>
      <c r="F470" s="162"/>
      <c r="G470" s="162"/>
      <c r="H470" s="162"/>
      <c r="I470" s="162"/>
      <c r="J470" s="162"/>
      <c r="K470" s="162"/>
      <c r="L470" s="162"/>
      <c r="M470" s="162"/>
      <c r="N470" s="38"/>
      <c r="O470" s="38"/>
    </row>
    <row r="471" spans="1:15" ht="15" hidden="1" customHeight="1" x14ac:dyDescent="0.25">
      <c r="A471" s="162"/>
      <c r="B471" s="162"/>
      <c r="C471" s="162"/>
      <c r="D471" s="162"/>
      <c r="E471" s="162"/>
      <c r="F471" s="162"/>
      <c r="G471" s="162"/>
      <c r="H471" s="162"/>
      <c r="I471" s="162"/>
      <c r="J471" s="162"/>
      <c r="K471" s="162"/>
      <c r="L471" s="162"/>
      <c r="M471" s="162"/>
      <c r="N471" s="38"/>
      <c r="O471" s="38"/>
    </row>
    <row r="472" spans="1:15" ht="15" hidden="1" customHeight="1" x14ac:dyDescent="0.25">
      <c r="A472" s="162"/>
      <c r="B472" s="162"/>
      <c r="C472" s="162"/>
      <c r="D472" s="162"/>
      <c r="E472" s="162"/>
      <c r="F472" s="162"/>
      <c r="G472" s="162"/>
      <c r="H472" s="162"/>
      <c r="I472" s="162"/>
      <c r="J472" s="162"/>
      <c r="K472" s="162"/>
      <c r="L472" s="162"/>
      <c r="M472" s="162"/>
      <c r="N472" s="38"/>
      <c r="O472" s="38"/>
    </row>
    <row r="473" spans="1:15" ht="15" hidden="1" customHeight="1" x14ac:dyDescent="0.25">
      <c r="A473" s="162"/>
      <c r="B473" s="162"/>
      <c r="C473" s="162"/>
      <c r="D473" s="162"/>
      <c r="E473" s="162"/>
      <c r="F473" s="162"/>
      <c r="G473" s="162"/>
      <c r="H473" s="162"/>
      <c r="I473" s="162"/>
      <c r="J473" s="162"/>
      <c r="K473" s="162"/>
      <c r="L473" s="162"/>
      <c r="M473" s="162"/>
      <c r="N473" s="38"/>
      <c r="O473" s="38"/>
    </row>
    <row r="474" spans="1:15" ht="15" hidden="1" customHeight="1" x14ac:dyDescent="0.25">
      <c r="A474" s="162"/>
      <c r="B474" s="162"/>
      <c r="C474" s="162"/>
      <c r="D474" s="162"/>
      <c r="E474" s="162"/>
      <c r="F474" s="162"/>
      <c r="G474" s="162"/>
      <c r="H474" s="162"/>
      <c r="I474" s="162"/>
      <c r="J474" s="162"/>
      <c r="K474" s="162"/>
      <c r="L474" s="162"/>
      <c r="M474" s="162"/>
      <c r="N474" s="38"/>
      <c r="O474" s="38"/>
    </row>
    <row r="475" spans="1:15" ht="15" hidden="1" customHeight="1" x14ac:dyDescent="0.25">
      <c r="A475" s="162"/>
      <c r="B475" s="162"/>
      <c r="C475" s="162"/>
      <c r="D475" s="162"/>
      <c r="E475" s="162"/>
      <c r="F475" s="162"/>
      <c r="G475" s="162"/>
      <c r="H475" s="162"/>
      <c r="I475" s="162"/>
      <c r="J475" s="162"/>
      <c r="K475" s="162"/>
      <c r="L475" s="162"/>
      <c r="M475" s="162"/>
      <c r="N475" s="38"/>
      <c r="O475" s="38"/>
    </row>
    <row r="476" spans="1:15" ht="15" hidden="1" customHeight="1" x14ac:dyDescent="0.25">
      <c r="A476" s="162"/>
      <c r="B476" s="162"/>
      <c r="C476" s="162"/>
      <c r="D476" s="162"/>
      <c r="E476" s="162"/>
      <c r="F476" s="162"/>
      <c r="G476" s="162"/>
      <c r="H476" s="162"/>
      <c r="I476" s="162"/>
      <c r="J476" s="162"/>
      <c r="K476" s="162"/>
      <c r="L476" s="162"/>
      <c r="M476" s="162"/>
      <c r="N476" s="38"/>
      <c r="O476" s="38"/>
    </row>
    <row r="477" spans="1:15" ht="15" hidden="1" customHeight="1" x14ac:dyDescent="0.25">
      <c r="A477" s="162"/>
      <c r="B477" s="162"/>
      <c r="C477" s="162"/>
      <c r="D477" s="162"/>
      <c r="E477" s="162"/>
      <c r="F477" s="162"/>
      <c r="G477" s="162"/>
      <c r="H477" s="162"/>
      <c r="I477" s="162"/>
      <c r="J477" s="162"/>
      <c r="K477" s="162"/>
      <c r="L477" s="162"/>
      <c r="M477" s="162"/>
      <c r="N477" s="38"/>
      <c r="O477" s="38"/>
    </row>
    <row r="478" spans="1:15" ht="15" hidden="1" customHeight="1" x14ac:dyDescent="0.25">
      <c r="A478" s="162"/>
      <c r="B478" s="162"/>
      <c r="C478" s="162"/>
      <c r="D478" s="162"/>
      <c r="E478" s="162"/>
      <c r="F478" s="162"/>
      <c r="G478" s="162"/>
      <c r="H478" s="162"/>
      <c r="I478" s="162"/>
      <c r="J478" s="162"/>
      <c r="K478" s="162"/>
      <c r="L478" s="162"/>
      <c r="M478" s="162"/>
      <c r="N478" s="38"/>
      <c r="O478" s="38"/>
    </row>
    <row r="479" spans="1:15" ht="15" hidden="1" customHeight="1" x14ac:dyDescent="0.25">
      <c r="A479" s="162"/>
      <c r="B479" s="162"/>
      <c r="C479" s="162"/>
      <c r="D479" s="162"/>
      <c r="E479" s="162"/>
      <c r="F479" s="162"/>
      <c r="G479" s="162"/>
      <c r="H479" s="162"/>
      <c r="I479" s="162"/>
      <c r="J479" s="162"/>
      <c r="K479" s="162"/>
      <c r="L479" s="162"/>
      <c r="M479" s="162"/>
      <c r="N479" s="38"/>
      <c r="O479" s="38"/>
    </row>
    <row r="480" spans="1:15" ht="15" hidden="1" customHeight="1" x14ac:dyDescent="0.25">
      <c r="A480" s="162"/>
      <c r="B480" s="162"/>
      <c r="C480" s="162"/>
      <c r="D480" s="162"/>
      <c r="E480" s="162"/>
      <c r="F480" s="162"/>
      <c r="G480" s="162"/>
      <c r="H480" s="162"/>
      <c r="I480" s="162"/>
      <c r="J480" s="162"/>
      <c r="K480" s="162"/>
      <c r="L480" s="162"/>
      <c r="M480" s="162"/>
      <c r="N480" s="38"/>
      <c r="O480" s="38"/>
    </row>
    <row r="481" spans="1:15" ht="15" hidden="1" customHeight="1" x14ac:dyDescent="0.25">
      <c r="A481" s="162"/>
      <c r="B481" s="162"/>
      <c r="C481" s="162"/>
      <c r="D481" s="162"/>
      <c r="E481" s="162"/>
      <c r="F481" s="162"/>
      <c r="G481" s="162"/>
      <c r="H481" s="162"/>
      <c r="I481" s="162"/>
      <c r="J481" s="162"/>
      <c r="K481" s="162"/>
      <c r="L481" s="162"/>
      <c r="M481" s="162"/>
      <c r="N481" s="38"/>
      <c r="O481" s="38"/>
    </row>
    <row r="482" spans="1:15" ht="15" hidden="1" customHeight="1" x14ac:dyDescent="0.25">
      <c r="A482" s="162"/>
      <c r="B482" s="162"/>
      <c r="C482" s="162"/>
      <c r="D482" s="162"/>
      <c r="E482" s="162"/>
      <c r="F482" s="162"/>
      <c r="G482" s="162"/>
      <c r="H482" s="162"/>
      <c r="I482" s="162"/>
      <c r="J482" s="162"/>
      <c r="K482" s="162"/>
      <c r="L482" s="162"/>
      <c r="M482" s="162"/>
      <c r="N482" s="38"/>
      <c r="O482" s="38"/>
    </row>
    <row r="483" spans="1:15" ht="15" hidden="1" customHeight="1" x14ac:dyDescent="0.25">
      <c r="A483" s="162"/>
      <c r="B483" s="162"/>
      <c r="C483" s="162"/>
      <c r="D483" s="162"/>
      <c r="E483" s="162"/>
      <c r="F483" s="162"/>
      <c r="G483" s="162"/>
      <c r="H483" s="162"/>
      <c r="I483" s="162"/>
      <c r="J483" s="162"/>
      <c r="K483" s="162"/>
      <c r="L483" s="162"/>
      <c r="M483" s="162"/>
      <c r="N483" s="38"/>
      <c r="O483" s="38"/>
    </row>
    <row r="484" spans="1:15" ht="15" hidden="1" customHeight="1" x14ac:dyDescent="0.25">
      <c r="A484" s="162"/>
      <c r="B484" s="162"/>
      <c r="C484" s="162"/>
      <c r="D484" s="162"/>
      <c r="E484" s="162"/>
      <c r="F484" s="162"/>
      <c r="G484" s="162"/>
      <c r="H484" s="162"/>
      <c r="I484" s="162"/>
      <c r="J484" s="162"/>
      <c r="K484" s="162"/>
      <c r="L484" s="162"/>
      <c r="M484" s="162"/>
      <c r="N484" s="38"/>
      <c r="O484" s="38"/>
    </row>
    <row r="485" spans="1:15" ht="15" hidden="1" customHeight="1" x14ac:dyDescent="0.25">
      <c r="A485" s="162"/>
      <c r="B485" s="162"/>
      <c r="C485" s="162"/>
      <c r="D485" s="162"/>
      <c r="E485" s="162"/>
      <c r="F485" s="162"/>
      <c r="G485" s="162"/>
      <c r="H485" s="162"/>
      <c r="I485" s="162"/>
      <c r="J485" s="162"/>
      <c r="K485" s="162"/>
      <c r="L485" s="162"/>
      <c r="M485" s="162"/>
      <c r="N485" s="38"/>
      <c r="O485" s="38"/>
    </row>
    <row r="486" spans="1:15" ht="15" hidden="1" customHeight="1" x14ac:dyDescent="0.25">
      <c r="A486" s="162"/>
      <c r="B486" s="162"/>
      <c r="C486" s="162"/>
      <c r="D486" s="162"/>
      <c r="E486" s="162"/>
      <c r="F486" s="162"/>
      <c r="G486" s="162"/>
      <c r="H486" s="162"/>
      <c r="I486" s="162"/>
      <c r="J486" s="162"/>
      <c r="K486" s="162"/>
      <c r="L486" s="162"/>
      <c r="M486" s="162"/>
      <c r="N486" s="38"/>
      <c r="O486" s="38"/>
    </row>
    <row r="487" spans="1:15" ht="15" hidden="1" customHeight="1" x14ac:dyDescent="0.25">
      <c r="A487" s="162"/>
      <c r="B487" s="162"/>
      <c r="C487" s="162"/>
      <c r="D487" s="162"/>
      <c r="E487" s="162"/>
      <c r="F487" s="162"/>
      <c r="G487" s="162"/>
      <c r="H487" s="162"/>
      <c r="I487" s="162"/>
      <c r="J487" s="162"/>
      <c r="K487" s="162"/>
      <c r="L487" s="162"/>
      <c r="M487" s="162"/>
      <c r="N487" s="38"/>
      <c r="O487" s="38"/>
    </row>
    <row r="488" spans="1:15" ht="15" hidden="1" customHeight="1" x14ac:dyDescent="0.25">
      <c r="A488" s="162"/>
      <c r="B488" s="162"/>
      <c r="C488" s="162"/>
      <c r="D488" s="162"/>
      <c r="E488" s="162"/>
      <c r="F488" s="162"/>
      <c r="G488" s="162"/>
      <c r="H488" s="162"/>
      <c r="I488" s="162"/>
      <c r="J488" s="162"/>
      <c r="K488" s="162"/>
      <c r="L488" s="162"/>
      <c r="M488" s="162"/>
      <c r="N488" s="38"/>
      <c r="O488" s="38"/>
    </row>
    <row r="489" spans="1:15" ht="15" hidden="1" customHeight="1" x14ac:dyDescent="0.25">
      <c r="A489" s="162"/>
      <c r="B489" s="162"/>
      <c r="C489" s="162"/>
      <c r="D489" s="162"/>
      <c r="E489" s="162"/>
      <c r="F489" s="162"/>
      <c r="G489" s="162"/>
      <c r="H489" s="162"/>
      <c r="I489" s="162"/>
      <c r="J489" s="162"/>
      <c r="K489" s="162"/>
      <c r="L489" s="162"/>
      <c r="M489" s="162"/>
      <c r="N489" s="38"/>
      <c r="O489" s="38"/>
    </row>
    <row r="490" spans="1:15" ht="15" hidden="1" customHeight="1" x14ac:dyDescent="0.25">
      <c r="A490" s="162"/>
      <c r="B490" s="162"/>
      <c r="C490" s="162"/>
      <c r="D490" s="162"/>
      <c r="E490" s="162"/>
      <c r="F490" s="162"/>
      <c r="G490" s="162"/>
      <c r="H490" s="162"/>
      <c r="I490" s="162"/>
      <c r="J490" s="162"/>
      <c r="K490" s="162"/>
      <c r="L490" s="162"/>
      <c r="M490" s="162"/>
      <c r="N490" s="38"/>
      <c r="O490" s="38"/>
    </row>
    <row r="491" spans="1:15" ht="15" hidden="1" customHeight="1" x14ac:dyDescent="0.25">
      <c r="A491" s="162"/>
      <c r="B491" s="162"/>
      <c r="C491" s="162"/>
      <c r="D491" s="162"/>
      <c r="E491" s="162"/>
      <c r="F491" s="162"/>
      <c r="G491" s="162"/>
      <c r="H491" s="162"/>
      <c r="I491" s="162"/>
      <c r="J491" s="162"/>
      <c r="K491" s="162"/>
      <c r="L491" s="162"/>
      <c r="M491" s="162"/>
      <c r="N491" s="38"/>
      <c r="O491" s="38"/>
    </row>
    <row r="492" spans="1:15" ht="15" hidden="1" customHeight="1" x14ac:dyDescent="0.25">
      <c r="A492" s="162"/>
      <c r="B492" s="162"/>
      <c r="C492" s="162"/>
      <c r="D492" s="162"/>
      <c r="E492" s="162"/>
      <c r="F492" s="162"/>
      <c r="G492" s="162"/>
      <c r="H492" s="162"/>
      <c r="I492" s="162"/>
      <c r="J492" s="162"/>
      <c r="K492" s="162"/>
      <c r="L492" s="162"/>
      <c r="M492" s="162"/>
      <c r="N492" s="38"/>
      <c r="O492" s="38"/>
    </row>
    <row r="493" spans="1:15" ht="15" hidden="1" customHeight="1" x14ac:dyDescent="0.25">
      <c r="A493" s="162"/>
      <c r="B493" s="162"/>
      <c r="C493" s="162"/>
      <c r="D493" s="162"/>
      <c r="E493" s="162"/>
      <c r="F493" s="162"/>
      <c r="G493" s="162"/>
      <c r="H493" s="162"/>
      <c r="I493" s="162"/>
      <c r="J493" s="162"/>
      <c r="K493" s="162"/>
      <c r="L493" s="162"/>
      <c r="M493" s="162"/>
      <c r="N493" s="38"/>
      <c r="O493" s="38"/>
    </row>
    <row r="494" spans="1:15" ht="15" hidden="1" customHeight="1" x14ac:dyDescent="0.25">
      <c r="A494" s="162"/>
      <c r="B494" s="162"/>
      <c r="C494" s="162"/>
      <c r="D494" s="162"/>
      <c r="E494" s="162"/>
      <c r="F494" s="162"/>
      <c r="G494" s="162"/>
      <c r="H494" s="162"/>
      <c r="I494" s="162"/>
      <c r="J494" s="162"/>
      <c r="K494" s="162"/>
      <c r="L494" s="162"/>
      <c r="M494" s="162"/>
      <c r="N494" s="38"/>
      <c r="O494" s="38"/>
    </row>
    <row r="495" spans="1:15" ht="15" hidden="1" customHeight="1" x14ac:dyDescent="0.25">
      <c r="A495" s="162"/>
      <c r="B495" s="162"/>
      <c r="C495" s="162"/>
      <c r="D495" s="162"/>
      <c r="E495" s="162"/>
      <c r="F495" s="162"/>
      <c r="G495" s="162"/>
      <c r="H495" s="162"/>
      <c r="I495" s="162"/>
      <c r="J495" s="162"/>
      <c r="K495" s="162"/>
      <c r="L495" s="162"/>
      <c r="M495" s="162"/>
      <c r="N495" s="38"/>
      <c r="O495" s="38"/>
    </row>
    <row r="496" spans="1:15" ht="15" hidden="1" customHeight="1" x14ac:dyDescent="0.25">
      <c r="A496" s="162"/>
      <c r="B496" s="162"/>
      <c r="C496" s="162"/>
      <c r="D496" s="162"/>
      <c r="E496" s="162"/>
      <c r="F496" s="162"/>
      <c r="G496" s="162"/>
      <c r="H496" s="162"/>
      <c r="I496" s="162"/>
      <c r="J496" s="162"/>
      <c r="K496" s="162"/>
      <c r="L496" s="162"/>
      <c r="M496" s="162"/>
      <c r="N496" s="38"/>
      <c r="O496" s="38"/>
    </row>
    <row r="497" spans="1:15" ht="15" hidden="1" customHeight="1" x14ac:dyDescent="0.25">
      <c r="A497" s="162"/>
      <c r="B497" s="162"/>
      <c r="C497" s="162"/>
      <c r="D497" s="162"/>
      <c r="E497" s="162"/>
      <c r="F497" s="162"/>
      <c r="G497" s="162"/>
      <c r="H497" s="162"/>
      <c r="I497" s="162"/>
      <c r="J497" s="162"/>
      <c r="K497" s="162"/>
      <c r="L497" s="162"/>
      <c r="M497" s="162"/>
      <c r="N497" s="38"/>
      <c r="O497" s="38"/>
    </row>
    <row r="498" spans="1:15" ht="15" hidden="1" customHeight="1" x14ac:dyDescent="0.25">
      <c r="A498" s="162"/>
      <c r="B498" s="162"/>
      <c r="C498" s="162"/>
      <c r="D498" s="162"/>
      <c r="E498" s="162"/>
      <c r="F498" s="162"/>
      <c r="G498" s="162"/>
      <c r="H498" s="162"/>
      <c r="I498" s="162"/>
      <c r="J498" s="162"/>
      <c r="K498" s="162"/>
      <c r="L498" s="162"/>
      <c r="M498" s="162"/>
      <c r="N498" s="38"/>
      <c r="O498" s="38"/>
    </row>
    <row r="499" spans="1:15" ht="15" hidden="1" customHeight="1" x14ac:dyDescent="0.25">
      <c r="A499" s="162"/>
      <c r="B499" s="162"/>
      <c r="C499" s="162"/>
      <c r="D499" s="162"/>
      <c r="E499" s="162"/>
      <c r="F499" s="162"/>
      <c r="G499" s="162"/>
      <c r="H499" s="162"/>
      <c r="I499" s="162"/>
      <c r="J499" s="162"/>
      <c r="K499" s="162"/>
      <c r="L499" s="162"/>
      <c r="M499" s="162"/>
      <c r="N499" s="38"/>
      <c r="O499" s="38"/>
    </row>
    <row r="500" spans="1:15" ht="15" hidden="1" customHeight="1" x14ac:dyDescent="0.25">
      <c r="A500" s="162"/>
      <c r="B500" s="162"/>
      <c r="C500" s="162"/>
      <c r="D500" s="162"/>
      <c r="E500" s="162"/>
      <c r="F500" s="162"/>
      <c r="G500" s="162"/>
      <c r="H500" s="162"/>
      <c r="I500" s="162"/>
      <c r="J500" s="162"/>
      <c r="K500" s="162"/>
      <c r="L500" s="162"/>
      <c r="M500" s="162"/>
      <c r="N500" s="38"/>
      <c r="O500" s="38"/>
    </row>
    <row r="501" spans="1:15" ht="15" hidden="1" customHeight="1" x14ac:dyDescent="0.25">
      <c r="A501" s="162"/>
      <c r="B501" s="162"/>
      <c r="C501" s="162"/>
      <c r="D501" s="162"/>
      <c r="E501" s="162"/>
      <c r="F501" s="162"/>
      <c r="G501" s="162"/>
      <c r="H501" s="162"/>
      <c r="I501" s="162"/>
      <c r="J501" s="162"/>
      <c r="K501" s="162"/>
      <c r="L501" s="162"/>
      <c r="M501" s="162"/>
      <c r="N501" s="38"/>
      <c r="O501" s="38"/>
    </row>
    <row r="502" spans="1:15" ht="15" hidden="1" customHeight="1" x14ac:dyDescent="0.25">
      <c r="A502" s="162"/>
      <c r="B502" s="162"/>
      <c r="C502" s="162"/>
      <c r="D502" s="162"/>
      <c r="E502" s="162"/>
      <c r="F502" s="162"/>
      <c r="G502" s="162"/>
      <c r="H502" s="162"/>
      <c r="I502" s="162"/>
      <c r="J502" s="162"/>
      <c r="K502" s="162"/>
      <c r="L502" s="162"/>
      <c r="M502" s="162"/>
      <c r="N502" s="38"/>
      <c r="O502" s="38"/>
    </row>
    <row r="503" spans="1:15" ht="15" hidden="1" customHeight="1" x14ac:dyDescent="0.25">
      <c r="A503" s="162"/>
      <c r="B503" s="162"/>
      <c r="C503" s="162"/>
      <c r="D503" s="162"/>
      <c r="E503" s="162"/>
      <c r="F503" s="162"/>
      <c r="G503" s="162"/>
      <c r="H503" s="162"/>
      <c r="I503" s="162"/>
      <c r="J503" s="162"/>
      <c r="K503" s="162"/>
      <c r="L503" s="162"/>
      <c r="M503" s="162"/>
      <c r="N503" s="38"/>
      <c r="O503" s="38"/>
    </row>
    <row r="504" spans="1:15" ht="15" hidden="1" customHeight="1" x14ac:dyDescent="0.25">
      <c r="A504" s="162"/>
      <c r="B504" s="162"/>
      <c r="C504" s="162"/>
      <c r="D504" s="162"/>
      <c r="E504" s="162"/>
      <c r="F504" s="162"/>
      <c r="G504" s="162"/>
      <c r="H504" s="162"/>
      <c r="I504" s="162"/>
      <c r="J504" s="162"/>
      <c r="K504" s="162"/>
      <c r="L504" s="162"/>
      <c r="M504" s="162"/>
      <c r="N504" s="38"/>
      <c r="O504" s="38"/>
    </row>
    <row r="505" spans="1:15" ht="15" hidden="1" customHeight="1" x14ac:dyDescent="0.25">
      <c r="A505" s="162"/>
      <c r="B505" s="162"/>
      <c r="C505" s="162"/>
      <c r="D505" s="162"/>
      <c r="E505" s="162"/>
      <c r="F505" s="162"/>
      <c r="G505" s="162"/>
      <c r="H505" s="162"/>
      <c r="I505" s="162"/>
      <c r="J505" s="162"/>
      <c r="K505" s="162"/>
      <c r="L505" s="162"/>
      <c r="M505" s="162"/>
      <c r="N505" s="38"/>
      <c r="O505" s="38"/>
    </row>
    <row r="506" spans="1:15" ht="15" hidden="1" customHeight="1" x14ac:dyDescent="0.25">
      <c r="A506" s="162"/>
      <c r="B506" s="162"/>
      <c r="C506" s="162"/>
      <c r="D506" s="162"/>
      <c r="E506" s="162"/>
      <c r="F506" s="162"/>
      <c r="G506" s="162"/>
      <c r="H506" s="162"/>
      <c r="I506" s="162"/>
      <c r="J506" s="162"/>
      <c r="K506" s="162"/>
      <c r="L506" s="162"/>
      <c r="M506" s="162"/>
      <c r="N506" s="38"/>
      <c r="O506" s="38"/>
    </row>
    <row r="507" spans="1:15" ht="15" hidden="1" customHeight="1" x14ac:dyDescent="0.25">
      <c r="A507" s="162"/>
      <c r="B507" s="162"/>
      <c r="C507" s="162"/>
      <c r="D507" s="162"/>
      <c r="E507" s="162"/>
      <c r="F507" s="162"/>
      <c r="G507" s="162"/>
      <c r="H507" s="162"/>
      <c r="I507" s="162"/>
      <c r="J507" s="162"/>
      <c r="K507" s="162"/>
      <c r="L507" s="162"/>
      <c r="M507" s="162"/>
      <c r="N507" s="38"/>
      <c r="O507" s="38"/>
    </row>
    <row r="508" spans="1:15" ht="15" hidden="1" customHeight="1" x14ac:dyDescent="0.25">
      <c r="A508" s="162"/>
      <c r="B508" s="162"/>
      <c r="C508" s="162"/>
      <c r="D508" s="162"/>
      <c r="E508" s="162"/>
      <c r="F508" s="162"/>
      <c r="G508" s="162"/>
      <c r="H508" s="162"/>
      <c r="I508" s="162"/>
      <c r="J508" s="162"/>
      <c r="K508" s="162"/>
      <c r="L508" s="162"/>
      <c r="M508" s="162"/>
      <c r="N508" s="38"/>
      <c r="O508" s="38"/>
    </row>
    <row r="509" spans="1:15" ht="15" hidden="1" customHeight="1" x14ac:dyDescent="0.25">
      <c r="A509" s="162"/>
      <c r="B509" s="162"/>
      <c r="C509" s="162"/>
      <c r="D509" s="162"/>
      <c r="E509" s="162"/>
      <c r="F509" s="162"/>
      <c r="G509" s="162"/>
      <c r="H509" s="162"/>
      <c r="I509" s="162"/>
      <c r="J509" s="162"/>
      <c r="K509" s="162"/>
      <c r="L509" s="162"/>
      <c r="M509" s="162"/>
      <c r="N509" s="38"/>
      <c r="O509" s="38"/>
    </row>
    <row r="510" spans="1:15" ht="15" hidden="1" customHeight="1" x14ac:dyDescent="0.25">
      <c r="A510" s="162"/>
      <c r="B510" s="162"/>
      <c r="C510" s="162"/>
      <c r="D510" s="162"/>
      <c r="E510" s="162"/>
      <c r="F510" s="162"/>
      <c r="G510" s="162"/>
      <c r="H510" s="162"/>
      <c r="I510" s="162"/>
      <c r="J510" s="162"/>
      <c r="K510" s="162"/>
      <c r="L510" s="162"/>
      <c r="M510" s="162"/>
      <c r="N510" s="38"/>
      <c r="O510" s="38"/>
    </row>
    <row r="511" spans="1:15" ht="15" hidden="1" customHeight="1" x14ac:dyDescent="0.25">
      <c r="A511" s="162"/>
      <c r="B511" s="162"/>
      <c r="C511" s="162"/>
      <c r="D511" s="162"/>
      <c r="E511" s="162"/>
      <c r="F511" s="162"/>
      <c r="G511" s="162"/>
      <c r="H511" s="162"/>
      <c r="I511" s="162"/>
      <c r="J511" s="162"/>
      <c r="K511" s="162"/>
      <c r="L511" s="162"/>
      <c r="M511" s="162"/>
      <c r="N511" s="38"/>
      <c r="O511" s="38"/>
    </row>
    <row r="512" spans="1:15" ht="15" hidden="1" customHeight="1" x14ac:dyDescent="0.25">
      <c r="A512" s="162"/>
      <c r="B512" s="162"/>
      <c r="C512" s="162"/>
      <c r="D512" s="162"/>
      <c r="E512" s="162"/>
      <c r="F512" s="162"/>
      <c r="G512" s="162"/>
      <c r="H512" s="162"/>
      <c r="I512" s="162"/>
      <c r="J512" s="162"/>
      <c r="K512" s="162"/>
      <c r="L512" s="162"/>
      <c r="M512" s="162"/>
      <c r="N512" s="38"/>
      <c r="O512" s="38"/>
    </row>
    <row r="513" spans="1:15" ht="15" hidden="1" customHeight="1" x14ac:dyDescent="0.25">
      <c r="A513" s="162"/>
      <c r="B513" s="162"/>
      <c r="C513" s="162"/>
      <c r="D513" s="162"/>
      <c r="E513" s="162"/>
      <c r="F513" s="162"/>
      <c r="G513" s="162"/>
      <c r="H513" s="162"/>
      <c r="I513" s="162"/>
      <c r="J513" s="162"/>
      <c r="K513" s="162"/>
      <c r="L513" s="162"/>
      <c r="M513" s="162"/>
      <c r="N513" s="38"/>
      <c r="O513" s="38"/>
    </row>
    <row r="514" spans="1:15" ht="15" hidden="1" customHeight="1" x14ac:dyDescent="0.25">
      <c r="A514" s="162"/>
      <c r="B514" s="162"/>
      <c r="C514" s="162"/>
      <c r="D514" s="162"/>
      <c r="E514" s="162"/>
      <c r="F514" s="162"/>
      <c r="G514" s="162"/>
      <c r="H514" s="162"/>
      <c r="I514" s="162"/>
      <c r="J514" s="162"/>
      <c r="K514" s="162"/>
      <c r="L514" s="162"/>
      <c r="M514" s="162"/>
      <c r="N514" s="38"/>
      <c r="O514" s="38"/>
    </row>
    <row r="515" spans="1:15" ht="15" hidden="1" customHeight="1" x14ac:dyDescent="0.25">
      <c r="A515" s="162"/>
      <c r="B515" s="162"/>
      <c r="C515" s="162"/>
      <c r="D515" s="162"/>
      <c r="E515" s="162"/>
      <c r="F515" s="162"/>
      <c r="G515" s="162"/>
      <c r="H515" s="162"/>
      <c r="I515" s="162"/>
      <c r="J515" s="162"/>
      <c r="K515" s="162"/>
      <c r="L515" s="162"/>
      <c r="M515" s="162"/>
      <c r="N515" s="38"/>
      <c r="O515" s="38"/>
    </row>
    <row r="516" spans="1:15" ht="15" hidden="1" customHeight="1" x14ac:dyDescent="0.25">
      <c r="A516" s="162"/>
      <c r="B516" s="162"/>
      <c r="C516" s="162"/>
      <c r="D516" s="162"/>
      <c r="E516" s="162"/>
      <c r="F516" s="162"/>
      <c r="G516" s="162"/>
      <c r="H516" s="162"/>
      <c r="I516" s="162"/>
      <c r="J516" s="162"/>
      <c r="K516" s="162"/>
      <c r="L516" s="162"/>
      <c r="M516" s="162"/>
      <c r="N516" s="38"/>
      <c r="O516" s="38"/>
    </row>
    <row r="517" spans="1:15" ht="15" hidden="1" customHeight="1" x14ac:dyDescent="0.25">
      <c r="A517" s="162"/>
      <c r="B517" s="162"/>
      <c r="C517" s="162"/>
      <c r="D517" s="162"/>
      <c r="E517" s="162"/>
      <c r="F517" s="162"/>
      <c r="G517" s="162"/>
      <c r="H517" s="162"/>
      <c r="I517" s="162"/>
      <c r="J517" s="162"/>
      <c r="K517" s="162"/>
      <c r="L517" s="162"/>
      <c r="M517" s="162"/>
      <c r="N517" s="38"/>
      <c r="O517" s="38"/>
    </row>
    <row r="518" spans="1:15" ht="15" hidden="1" customHeight="1" x14ac:dyDescent="0.25">
      <c r="A518" s="162"/>
      <c r="B518" s="162"/>
      <c r="C518" s="162"/>
      <c r="D518" s="162"/>
      <c r="E518" s="162"/>
      <c r="F518" s="162"/>
      <c r="G518" s="162"/>
      <c r="H518" s="162"/>
      <c r="I518" s="162"/>
      <c r="J518" s="162"/>
      <c r="K518" s="162"/>
      <c r="L518" s="162"/>
      <c r="M518" s="162"/>
      <c r="N518" s="38"/>
      <c r="O518" s="38"/>
    </row>
    <row r="519" spans="1:15" ht="15" hidden="1" customHeight="1" x14ac:dyDescent="0.25">
      <c r="A519" s="162"/>
      <c r="B519" s="162"/>
      <c r="C519" s="162"/>
      <c r="D519" s="162"/>
      <c r="E519" s="162"/>
      <c r="F519" s="162"/>
      <c r="G519" s="162"/>
      <c r="H519" s="162"/>
      <c r="I519" s="162"/>
      <c r="J519" s="162"/>
      <c r="K519" s="162"/>
      <c r="L519" s="162"/>
      <c r="M519" s="162"/>
      <c r="N519" s="38"/>
      <c r="O519" s="38"/>
    </row>
    <row r="520" spans="1:15" ht="15" hidden="1" customHeight="1" x14ac:dyDescent="0.25">
      <c r="A520" s="162"/>
      <c r="B520" s="162"/>
      <c r="C520" s="162"/>
      <c r="D520" s="162"/>
      <c r="E520" s="162"/>
      <c r="F520" s="162"/>
      <c r="G520" s="162"/>
      <c r="H520" s="162"/>
      <c r="I520" s="162"/>
      <c r="J520" s="162"/>
      <c r="K520" s="162"/>
      <c r="L520" s="162"/>
      <c r="M520" s="162"/>
      <c r="N520" s="38"/>
      <c r="O520" s="38"/>
    </row>
    <row r="521" spans="1:15" ht="15" hidden="1" customHeight="1" x14ac:dyDescent="0.25">
      <c r="A521" s="162"/>
      <c r="B521" s="162"/>
      <c r="C521" s="162"/>
      <c r="D521" s="162"/>
      <c r="E521" s="162"/>
      <c r="F521" s="162"/>
      <c r="G521" s="162"/>
      <c r="H521" s="162"/>
      <c r="I521" s="162"/>
      <c r="J521" s="162"/>
      <c r="K521" s="162"/>
      <c r="L521" s="162"/>
      <c r="M521" s="162"/>
      <c r="N521" s="38"/>
      <c r="O521" s="38"/>
    </row>
    <row r="522" spans="1:15" ht="15" hidden="1" customHeight="1" x14ac:dyDescent="0.25">
      <c r="A522" s="162"/>
      <c r="B522" s="162"/>
      <c r="C522" s="162"/>
      <c r="D522" s="162"/>
      <c r="E522" s="162"/>
      <c r="F522" s="162"/>
      <c r="G522" s="162"/>
      <c r="H522" s="162"/>
      <c r="I522" s="162"/>
      <c r="J522" s="162"/>
      <c r="K522" s="162"/>
      <c r="L522" s="162"/>
      <c r="M522" s="162"/>
      <c r="N522" s="38"/>
      <c r="O522" s="38"/>
    </row>
    <row r="523" spans="1:15" ht="15" hidden="1" customHeight="1" x14ac:dyDescent="0.25">
      <c r="A523" s="162"/>
      <c r="B523" s="162"/>
      <c r="C523" s="162"/>
      <c r="D523" s="162"/>
      <c r="E523" s="162"/>
      <c r="F523" s="162"/>
      <c r="G523" s="162"/>
      <c r="H523" s="162"/>
      <c r="I523" s="162"/>
      <c r="J523" s="162"/>
      <c r="K523" s="162"/>
      <c r="L523" s="162"/>
      <c r="M523" s="162"/>
      <c r="N523" s="38"/>
      <c r="O523" s="38"/>
    </row>
    <row r="524" spans="1:15" ht="15" hidden="1" customHeight="1" x14ac:dyDescent="0.25">
      <c r="A524" s="162"/>
      <c r="B524" s="162"/>
      <c r="C524" s="162"/>
      <c r="D524" s="162"/>
      <c r="E524" s="162"/>
      <c r="F524" s="162"/>
      <c r="G524" s="162"/>
      <c r="H524" s="162"/>
      <c r="I524" s="162"/>
      <c r="J524" s="162"/>
      <c r="K524" s="162"/>
      <c r="L524" s="162"/>
      <c r="M524" s="162"/>
      <c r="N524" s="38"/>
      <c r="O524" s="38"/>
    </row>
    <row r="525" spans="1:15" ht="15" hidden="1" customHeight="1" x14ac:dyDescent="0.25">
      <c r="A525" s="162"/>
      <c r="B525" s="162"/>
      <c r="C525" s="162"/>
      <c r="D525" s="162"/>
      <c r="E525" s="162"/>
      <c r="F525" s="162"/>
      <c r="G525" s="162"/>
      <c r="H525" s="162"/>
      <c r="I525" s="162"/>
      <c r="J525" s="162"/>
      <c r="K525" s="162"/>
      <c r="L525" s="162"/>
      <c r="M525" s="162"/>
      <c r="N525" s="38"/>
      <c r="O525" s="38"/>
    </row>
    <row r="526" spans="1:15" ht="15" hidden="1" customHeight="1" x14ac:dyDescent="0.25">
      <c r="A526" s="162"/>
      <c r="B526" s="162"/>
      <c r="C526" s="162"/>
      <c r="D526" s="162"/>
      <c r="E526" s="162"/>
      <c r="F526" s="162"/>
      <c r="G526" s="162"/>
      <c r="H526" s="162"/>
      <c r="I526" s="162"/>
      <c r="J526" s="162"/>
      <c r="K526" s="162"/>
      <c r="L526" s="162"/>
      <c r="M526" s="162"/>
      <c r="N526" s="38"/>
      <c r="O526" s="38"/>
    </row>
    <row r="527" spans="1:15" ht="15" hidden="1" customHeight="1" x14ac:dyDescent="0.25">
      <c r="A527" s="162"/>
      <c r="B527" s="162"/>
      <c r="C527" s="162"/>
      <c r="D527" s="162"/>
      <c r="E527" s="162"/>
      <c r="F527" s="162"/>
      <c r="G527" s="162"/>
      <c r="H527" s="162"/>
      <c r="I527" s="162"/>
      <c r="J527" s="162"/>
      <c r="K527" s="162"/>
      <c r="L527" s="162"/>
      <c r="M527" s="162"/>
      <c r="N527" s="38"/>
      <c r="O527" s="38"/>
    </row>
    <row r="528" spans="1:15" ht="15" hidden="1" customHeight="1" x14ac:dyDescent="0.25">
      <c r="A528" s="162"/>
      <c r="B528" s="162"/>
      <c r="C528" s="162"/>
      <c r="D528" s="162"/>
      <c r="E528" s="162"/>
      <c r="F528" s="162"/>
      <c r="G528" s="162"/>
      <c r="H528" s="162"/>
      <c r="I528" s="162"/>
      <c r="J528" s="162"/>
      <c r="K528" s="162"/>
      <c r="L528" s="162"/>
      <c r="M528" s="162"/>
      <c r="N528" s="38"/>
      <c r="O528" s="38"/>
    </row>
    <row r="529" spans="1:15" ht="15" hidden="1" customHeight="1" x14ac:dyDescent="0.25">
      <c r="A529" s="162"/>
      <c r="B529" s="162"/>
      <c r="C529" s="162"/>
      <c r="D529" s="162"/>
      <c r="E529" s="162"/>
      <c r="F529" s="162"/>
      <c r="G529" s="162"/>
      <c r="H529" s="162"/>
      <c r="I529" s="162"/>
      <c r="J529" s="162"/>
      <c r="K529" s="162"/>
      <c r="L529" s="162"/>
      <c r="M529" s="162"/>
      <c r="N529" s="38"/>
      <c r="O529" s="38"/>
    </row>
    <row r="530" spans="1:15" ht="15" hidden="1" customHeight="1" x14ac:dyDescent="0.25">
      <c r="A530" s="162"/>
      <c r="B530" s="162"/>
      <c r="C530" s="162"/>
      <c r="D530" s="162"/>
      <c r="E530" s="162"/>
      <c r="F530" s="162"/>
      <c r="G530" s="162"/>
      <c r="H530" s="162"/>
      <c r="I530" s="162"/>
      <c r="J530" s="162"/>
      <c r="K530" s="162"/>
      <c r="L530" s="162"/>
      <c r="M530" s="162"/>
      <c r="N530" s="38"/>
      <c r="O530" s="38"/>
    </row>
    <row r="531" spans="1:15" ht="15" hidden="1" customHeight="1" x14ac:dyDescent="0.25">
      <c r="A531" s="162"/>
      <c r="B531" s="162"/>
      <c r="C531" s="162"/>
      <c r="D531" s="162"/>
      <c r="E531" s="162"/>
      <c r="F531" s="162"/>
      <c r="G531" s="162"/>
      <c r="H531" s="162"/>
      <c r="I531" s="162"/>
      <c r="J531" s="162"/>
      <c r="K531" s="162"/>
      <c r="L531" s="162"/>
      <c r="M531" s="162"/>
      <c r="N531" s="38"/>
      <c r="O531" s="38"/>
    </row>
    <row r="532" spans="1:15" ht="15" hidden="1" customHeight="1" x14ac:dyDescent="0.25">
      <c r="A532" s="162"/>
      <c r="B532" s="162"/>
      <c r="C532" s="162"/>
      <c r="D532" s="162"/>
      <c r="E532" s="162"/>
      <c r="F532" s="162"/>
      <c r="G532" s="162"/>
      <c r="H532" s="162"/>
      <c r="I532" s="162"/>
      <c r="J532" s="162"/>
      <c r="K532" s="162"/>
      <c r="L532" s="162"/>
      <c r="M532" s="162"/>
      <c r="N532" s="38"/>
      <c r="O532" s="38"/>
    </row>
    <row r="533" spans="1:15" ht="15" hidden="1" customHeight="1" x14ac:dyDescent="0.25">
      <c r="A533" s="162"/>
      <c r="B533" s="162"/>
      <c r="C533" s="162"/>
      <c r="D533" s="162"/>
      <c r="E533" s="162"/>
      <c r="F533" s="162"/>
      <c r="G533" s="162"/>
      <c r="H533" s="162"/>
      <c r="I533" s="162"/>
      <c r="J533" s="162"/>
      <c r="K533" s="162"/>
      <c r="L533" s="162"/>
      <c r="M533" s="162"/>
      <c r="N533" s="38"/>
      <c r="O533" s="38"/>
    </row>
    <row r="534" spans="1:15" ht="15" hidden="1" customHeight="1" x14ac:dyDescent="0.25">
      <c r="A534" s="162"/>
      <c r="B534" s="162"/>
      <c r="C534" s="162"/>
      <c r="D534" s="162"/>
      <c r="E534" s="162"/>
      <c r="F534" s="162"/>
      <c r="G534" s="162"/>
      <c r="H534" s="162"/>
      <c r="I534" s="162"/>
      <c r="J534" s="162"/>
      <c r="K534" s="162"/>
      <c r="L534" s="162"/>
      <c r="M534" s="162"/>
      <c r="N534" s="38"/>
      <c r="O534" s="38"/>
    </row>
    <row r="535" spans="1:15" ht="15" hidden="1" customHeight="1" x14ac:dyDescent="0.25">
      <c r="A535" s="162"/>
      <c r="B535" s="162"/>
      <c r="C535" s="162"/>
      <c r="D535" s="162"/>
      <c r="E535" s="162"/>
      <c r="F535" s="162"/>
      <c r="G535" s="162"/>
      <c r="H535" s="162"/>
      <c r="I535" s="162"/>
      <c r="J535" s="162"/>
      <c r="K535" s="162"/>
      <c r="L535" s="162"/>
      <c r="M535" s="162"/>
      <c r="N535" s="38"/>
      <c r="O535" s="38"/>
    </row>
    <row r="536" spans="1:15" ht="15" hidden="1" customHeight="1" x14ac:dyDescent="0.25">
      <c r="A536" s="162"/>
      <c r="B536" s="162"/>
      <c r="C536" s="162"/>
      <c r="D536" s="162"/>
      <c r="E536" s="162"/>
      <c r="F536" s="162"/>
      <c r="G536" s="162"/>
      <c r="H536" s="162"/>
      <c r="I536" s="162"/>
      <c r="J536" s="162"/>
      <c r="K536" s="162"/>
      <c r="L536" s="162"/>
      <c r="M536" s="162"/>
      <c r="N536" s="38"/>
      <c r="O536" s="38"/>
    </row>
    <row r="537" spans="1:15" ht="15" hidden="1" customHeight="1" x14ac:dyDescent="0.25">
      <c r="A537" s="162"/>
      <c r="B537" s="162"/>
      <c r="C537" s="162"/>
      <c r="D537" s="162"/>
      <c r="E537" s="162"/>
      <c r="F537" s="162"/>
      <c r="G537" s="162"/>
      <c r="H537" s="162"/>
      <c r="I537" s="162"/>
      <c r="J537" s="162"/>
      <c r="K537" s="162"/>
      <c r="L537" s="162"/>
      <c r="M537" s="162"/>
      <c r="N537" s="38"/>
      <c r="O537" s="38"/>
    </row>
    <row r="538" spans="1:15" ht="15" hidden="1" customHeight="1" x14ac:dyDescent="0.25">
      <c r="A538" s="162"/>
      <c r="B538" s="162"/>
      <c r="C538" s="162"/>
      <c r="D538" s="162"/>
      <c r="E538" s="162"/>
      <c r="F538" s="162"/>
      <c r="G538" s="162"/>
      <c r="H538" s="162"/>
      <c r="I538" s="162"/>
      <c r="J538" s="162"/>
      <c r="K538" s="162"/>
      <c r="L538" s="162"/>
      <c r="M538" s="162"/>
      <c r="N538" s="38"/>
      <c r="O538" s="38"/>
    </row>
    <row r="539" spans="1:15" ht="15" hidden="1" customHeight="1" x14ac:dyDescent="0.25">
      <c r="A539" s="162"/>
      <c r="B539" s="162"/>
      <c r="C539" s="162"/>
      <c r="D539" s="162"/>
      <c r="E539" s="162"/>
      <c r="F539" s="162"/>
      <c r="G539" s="162"/>
      <c r="H539" s="162"/>
      <c r="I539" s="162"/>
      <c r="J539" s="162"/>
      <c r="K539" s="162"/>
      <c r="L539" s="162"/>
      <c r="M539" s="162"/>
      <c r="N539" s="38"/>
      <c r="O539" s="38"/>
    </row>
    <row r="540" spans="1:15" ht="15" hidden="1" customHeight="1" x14ac:dyDescent="0.25">
      <c r="A540" s="162"/>
      <c r="B540" s="162"/>
      <c r="C540" s="162"/>
      <c r="D540" s="162"/>
      <c r="E540" s="162"/>
      <c r="F540" s="162"/>
      <c r="G540" s="162"/>
      <c r="H540" s="162"/>
      <c r="I540" s="162"/>
      <c r="J540" s="162"/>
      <c r="K540" s="162"/>
      <c r="L540" s="162"/>
      <c r="M540" s="162"/>
      <c r="N540" s="38"/>
      <c r="O540" s="38"/>
    </row>
    <row r="541" spans="1:15" ht="15" hidden="1" customHeight="1" x14ac:dyDescent="0.25">
      <c r="A541" s="162"/>
      <c r="B541" s="162"/>
      <c r="C541" s="162"/>
      <c r="D541" s="162"/>
      <c r="E541" s="162"/>
      <c r="F541" s="162"/>
      <c r="G541" s="162"/>
      <c r="H541" s="162"/>
      <c r="I541" s="162"/>
      <c r="J541" s="162"/>
      <c r="K541" s="162"/>
      <c r="L541" s="162"/>
      <c r="M541" s="162"/>
      <c r="N541" s="38"/>
      <c r="O541" s="38"/>
    </row>
    <row r="542" spans="1:15" ht="15" hidden="1" customHeight="1" x14ac:dyDescent="0.25">
      <c r="A542" s="162"/>
      <c r="B542" s="162"/>
      <c r="C542" s="162"/>
      <c r="D542" s="162"/>
      <c r="E542" s="162"/>
      <c r="F542" s="162"/>
      <c r="G542" s="162"/>
      <c r="H542" s="162"/>
      <c r="I542" s="162"/>
      <c r="J542" s="162"/>
      <c r="K542" s="162"/>
      <c r="L542" s="162"/>
      <c r="M542" s="162"/>
      <c r="N542" s="38"/>
      <c r="O542" s="38"/>
    </row>
    <row r="543" spans="1:15" ht="15" hidden="1" customHeight="1" x14ac:dyDescent="0.25">
      <c r="A543" s="162"/>
      <c r="B543" s="162"/>
      <c r="C543" s="162"/>
      <c r="D543" s="162"/>
      <c r="E543" s="162"/>
      <c r="F543" s="162"/>
      <c r="G543" s="162"/>
      <c r="H543" s="162"/>
      <c r="I543" s="162"/>
      <c r="J543" s="162"/>
      <c r="K543" s="162"/>
      <c r="L543" s="162"/>
      <c r="M543" s="162"/>
      <c r="N543" s="38"/>
      <c r="O543" s="38"/>
    </row>
    <row r="544" spans="1:15" ht="15" hidden="1" customHeight="1" x14ac:dyDescent="0.25">
      <c r="A544" s="162"/>
      <c r="B544" s="162"/>
      <c r="C544" s="162"/>
      <c r="D544" s="162"/>
      <c r="E544" s="162"/>
      <c r="F544" s="162"/>
      <c r="G544" s="162"/>
      <c r="H544" s="162"/>
      <c r="I544" s="162"/>
      <c r="J544" s="162"/>
      <c r="K544" s="162"/>
      <c r="L544" s="162"/>
      <c r="M544" s="162"/>
      <c r="N544" s="38"/>
      <c r="O544" s="38"/>
    </row>
    <row r="545" spans="1:15" ht="15" hidden="1" customHeight="1" x14ac:dyDescent="0.25">
      <c r="A545" s="162"/>
      <c r="B545" s="162"/>
      <c r="C545" s="162"/>
      <c r="D545" s="162"/>
      <c r="E545" s="162"/>
      <c r="F545" s="162"/>
      <c r="G545" s="162"/>
      <c r="H545" s="162"/>
      <c r="I545" s="162"/>
      <c r="J545" s="162"/>
      <c r="K545" s="162"/>
      <c r="L545" s="162"/>
      <c r="M545" s="162"/>
      <c r="N545" s="38"/>
      <c r="O545" s="38"/>
    </row>
    <row r="546" spans="1:15" ht="15" hidden="1" customHeight="1" x14ac:dyDescent="0.25">
      <c r="A546" s="162"/>
      <c r="B546" s="162"/>
      <c r="C546" s="162"/>
      <c r="D546" s="162"/>
      <c r="E546" s="162"/>
      <c r="F546" s="162"/>
      <c r="G546" s="162"/>
      <c r="H546" s="162"/>
      <c r="I546" s="162"/>
      <c r="J546" s="162"/>
      <c r="K546" s="162"/>
      <c r="L546" s="162"/>
      <c r="M546" s="162"/>
      <c r="N546" s="38"/>
      <c r="O546" s="38"/>
    </row>
    <row r="547" spans="1:15" ht="15" hidden="1" customHeight="1" x14ac:dyDescent="0.25">
      <c r="A547" s="162"/>
      <c r="B547" s="162"/>
      <c r="C547" s="162"/>
      <c r="D547" s="162"/>
      <c r="E547" s="162"/>
      <c r="F547" s="162"/>
      <c r="G547" s="162"/>
      <c r="H547" s="162"/>
      <c r="I547" s="162"/>
      <c r="J547" s="162"/>
      <c r="K547" s="162"/>
      <c r="L547" s="162"/>
      <c r="M547" s="162"/>
      <c r="N547" s="38"/>
      <c r="O547" s="38"/>
    </row>
    <row r="548" spans="1:15" ht="15" hidden="1" customHeight="1" x14ac:dyDescent="0.25">
      <c r="A548" s="162"/>
      <c r="B548" s="162"/>
      <c r="C548" s="162"/>
      <c r="D548" s="162"/>
      <c r="E548" s="162"/>
      <c r="F548" s="162"/>
      <c r="G548" s="162"/>
      <c r="H548" s="162"/>
      <c r="I548" s="162"/>
      <c r="J548" s="162"/>
      <c r="K548" s="162"/>
      <c r="L548" s="162"/>
      <c r="M548" s="162"/>
      <c r="N548" s="38"/>
      <c r="O548" s="38"/>
    </row>
    <row r="549" spans="1:15" ht="15" hidden="1" customHeight="1" x14ac:dyDescent="0.25">
      <c r="A549" s="162"/>
      <c r="B549" s="162"/>
      <c r="C549" s="162"/>
      <c r="D549" s="162"/>
      <c r="E549" s="162"/>
      <c r="F549" s="162"/>
      <c r="G549" s="162"/>
      <c r="H549" s="162"/>
      <c r="I549" s="162"/>
      <c r="J549" s="162"/>
      <c r="K549" s="162"/>
      <c r="L549" s="162"/>
      <c r="M549" s="162"/>
      <c r="N549" s="38"/>
      <c r="O549" s="38"/>
    </row>
    <row r="550" spans="1:15" ht="15" hidden="1" customHeight="1" x14ac:dyDescent="0.25">
      <c r="A550" s="162"/>
      <c r="B550" s="162"/>
      <c r="C550" s="162"/>
      <c r="D550" s="162"/>
      <c r="E550" s="162"/>
      <c r="F550" s="162"/>
      <c r="G550" s="162"/>
      <c r="H550" s="162"/>
      <c r="I550" s="162"/>
      <c r="J550" s="162"/>
      <c r="K550" s="162"/>
      <c r="L550" s="162"/>
      <c r="M550" s="162"/>
      <c r="N550" s="38"/>
      <c r="O550" s="38"/>
    </row>
    <row r="551" spans="1:15" ht="15" hidden="1" customHeight="1" x14ac:dyDescent="0.25">
      <c r="A551" s="162"/>
      <c r="B551" s="162"/>
      <c r="C551" s="162"/>
      <c r="D551" s="162"/>
      <c r="E551" s="162"/>
      <c r="F551" s="162"/>
      <c r="G551" s="162"/>
      <c r="H551" s="162"/>
      <c r="I551" s="162"/>
      <c r="J551" s="162"/>
      <c r="K551" s="162"/>
      <c r="L551" s="162"/>
      <c r="M551" s="162"/>
      <c r="N551" s="38"/>
      <c r="O551" s="38"/>
    </row>
    <row r="552" spans="1:15" ht="15" hidden="1" customHeight="1" x14ac:dyDescent="0.25">
      <c r="A552" s="162"/>
      <c r="B552" s="162"/>
      <c r="C552" s="162"/>
      <c r="D552" s="162"/>
      <c r="E552" s="162"/>
      <c r="F552" s="162"/>
      <c r="G552" s="162"/>
      <c r="H552" s="162"/>
      <c r="I552" s="162"/>
      <c r="J552" s="162"/>
      <c r="K552" s="162"/>
      <c r="L552" s="162"/>
      <c r="M552" s="162"/>
      <c r="N552" s="38"/>
      <c r="O552" s="38"/>
    </row>
    <row r="553" spans="1:15" ht="15" hidden="1" customHeight="1" x14ac:dyDescent="0.25">
      <c r="A553" s="162"/>
      <c r="B553" s="162"/>
      <c r="C553" s="162"/>
      <c r="D553" s="162"/>
      <c r="E553" s="162"/>
      <c r="F553" s="162"/>
      <c r="G553" s="162"/>
      <c r="H553" s="162"/>
      <c r="I553" s="162"/>
      <c r="J553" s="162"/>
      <c r="K553" s="162"/>
      <c r="L553" s="162"/>
      <c r="M553" s="162"/>
      <c r="N553" s="38"/>
      <c r="O553" s="38"/>
    </row>
    <row r="554" spans="1:15" ht="15" hidden="1" customHeight="1" x14ac:dyDescent="0.25">
      <c r="A554" s="162"/>
      <c r="B554" s="162"/>
      <c r="C554" s="162"/>
      <c r="D554" s="162"/>
      <c r="E554" s="162"/>
      <c r="F554" s="162"/>
      <c r="G554" s="162"/>
      <c r="H554" s="162"/>
      <c r="I554" s="162"/>
      <c r="J554" s="162"/>
      <c r="K554" s="162"/>
      <c r="L554" s="162"/>
      <c r="M554" s="162"/>
      <c r="N554" s="38"/>
      <c r="O554" s="38"/>
    </row>
    <row r="555" spans="1:15" ht="15" hidden="1" customHeight="1" x14ac:dyDescent="0.25">
      <c r="A555" s="162"/>
      <c r="B555" s="162"/>
      <c r="C555" s="162"/>
      <c r="D555" s="162"/>
      <c r="E555" s="162"/>
      <c r="F555" s="162"/>
      <c r="G555" s="162"/>
      <c r="H555" s="162"/>
      <c r="I555" s="162"/>
      <c r="J555" s="162"/>
      <c r="K555" s="162"/>
      <c r="L555" s="162"/>
      <c r="M555" s="162"/>
      <c r="N555" s="38"/>
      <c r="O555" s="38"/>
    </row>
    <row r="556" spans="1:15" ht="15" hidden="1" customHeight="1" x14ac:dyDescent="0.25">
      <c r="A556" s="162"/>
      <c r="B556" s="162"/>
      <c r="C556" s="162"/>
      <c r="D556" s="162"/>
      <c r="E556" s="162"/>
      <c r="F556" s="162"/>
      <c r="G556" s="162"/>
      <c r="H556" s="162"/>
      <c r="I556" s="162"/>
      <c r="J556" s="162"/>
      <c r="K556" s="162"/>
      <c r="L556" s="162"/>
      <c r="M556" s="162"/>
      <c r="N556" s="38"/>
      <c r="O556" s="38"/>
    </row>
    <row r="557" spans="1:15" ht="15" hidden="1" customHeight="1" x14ac:dyDescent="0.25">
      <c r="A557" s="162"/>
      <c r="B557" s="162"/>
      <c r="C557" s="162"/>
      <c r="D557" s="162"/>
      <c r="E557" s="162"/>
      <c r="F557" s="162"/>
      <c r="G557" s="162"/>
      <c r="H557" s="162"/>
      <c r="I557" s="162"/>
      <c r="J557" s="162"/>
      <c r="K557" s="162"/>
      <c r="L557" s="162"/>
      <c r="M557" s="162"/>
      <c r="N557" s="38"/>
      <c r="O557" s="38"/>
    </row>
    <row r="558" spans="1:15" ht="15" hidden="1" customHeight="1" x14ac:dyDescent="0.25">
      <c r="A558" s="162"/>
      <c r="B558" s="162"/>
      <c r="C558" s="162"/>
      <c r="D558" s="162"/>
      <c r="E558" s="162"/>
      <c r="F558" s="162"/>
      <c r="G558" s="162"/>
      <c r="H558" s="162"/>
      <c r="I558" s="162"/>
      <c r="J558" s="162"/>
      <c r="K558" s="162"/>
      <c r="L558" s="162"/>
      <c r="M558" s="162"/>
      <c r="N558" s="38"/>
      <c r="O558" s="38"/>
    </row>
    <row r="559" spans="1:15" ht="15" hidden="1" customHeight="1" x14ac:dyDescent="0.25">
      <c r="A559" s="162"/>
      <c r="B559" s="162"/>
      <c r="C559" s="162"/>
      <c r="D559" s="162"/>
      <c r="E559" s="162"/>
      <c r="F559" s="162"/>
      <c r="G559" s="162"/>
      <c r="H559" s="162"/>
      <c r="I559" s="162"/>
      <c r="J559" s="162"/>
      <c r="K559" s="162"/>
      <c r="L559" s="162"/>
      <c r="M559" s="162"/>
      <c r="N559" s="38"/>
      <c r="O559" s="38"/>
    </row>
    <row r="560" spans="1:15" ht="15" hidden="1" customHeight="1" x14ac:dyDescent="0.25">
      <c r="A560" s="162"/>
      <c r="B560" s="162"/>
      <c r="C560" s="162"/>
      <c r="D560" s="162"/>
      <c r="E560" s="162"/>
      <c r="F560" s="162"/>
      <c r="G560" s="162"/>
      <c r="H560" s="162"/>
      <c r="I560" s="162"/>
      <c r="J560" s="162"/>
      <c r="K560" s="162"/>
      <c r="L560" s="162"/>
      <c r="M560" s="162"/>
      <c r="N560" s="38"/>
      <c r="O560" s="38"/>
    </row>
    <row r="561" spans="1:15" ht="15" hidden="1" customHeight="1" x14ac:dyDescent="0.25">
      <c r="A561" s="162"/>
      <c r="B561" s="162"/>
      <c r="C561" s="162"/>
      <c r="D561" s="162"/>
      <c r="E561" s="162"/>
      <c r="F561" s="162"/>
      <c r="G561" s="162"/>
      <c r="H561" s="162"/>
      <c r="I561" s="162"/>
      <c r="J561" s="162"/>
      <c r="K561" s="162"/>
      <c r="L561" s="162"/>
      <c r="M561" s="162"/>
      <c r="N561" s="38"/>
      <c r="O561" s="38"/>
    </row>
    <row r="562" spans="1:15" ht="15" hidden="1" customHeight="1" x14ac:dyDescent="0.25">
      <c r="A562" s="162"/>
      <c r="B562" s="162"/>
      <c r="C562" s="162"/>
      <c r="D562" s="162"/>
      <c r="E562" s="162"/>
      <c r="F562" s="162"/>
      <c r="G562" s="162"/>
      <c r="H562" s="162"/>
      <c r="I562" s="162"/>
      <c r="J562" s="162"/>
      <c r="K562" s="162"/>
      <c r="L562" s="162"/>
      <c r="M562" s="162"/>
      <c r="N562" s="38"/>
      <c r="O562" s="38"/>
    </row>
    <row r="563" spans="1:15" ht="15" hidden="1" customHeight="1" x14ac:dyDescent="0.25">
      <c r="A563" s="162"/>
      <c r="B563" s="162"/>
      <c r="C563" s="162"/>
      <c r="D563" s="162"/>
      <c r="E563" s="162"/>
      <c r="F563" s="162"/>
      <c r="G563" s="162"/>
      <c r="H563" s="162"/>
      <c r="I563" s="162"/>
      <c r="J563" s="162"/>
      <c r="K563" s="162"/>
      <c r="L563" s="162"/>
      <c r="M563" s="162"/>
      <c r="N563" s="38"/>
      <c r="O563" s="38"/>
    </row>
    <row r="564" spans="1:15" ht="15" hidden="1" customHeight="1" x14ac:dyDescent="0.25">
      <c r="A564" s="162"/>
      <c r="B564" s="162"/>
      <c r="C564" s="162"/>
      <c r="D564" s="162"/>
      <c r="E564" s="162"/>
      <c r="F564" s="162"/>
      <c r="G564" s="162"/>
      <c r="H564" s="162"/>
      <c r="I564" s="162"/>
      <c r="J564" s="162"/>
      <c r="K564" s="162"/>
      <c r="L564" s="162"/>
      <c r="M564" s="162"/>
      <c r="N564" s="38"/>
      <c r="O564" s="38"/>
    </row>
    <row r="565" spans="1:15" ht="15" hidden="1" customHeight="1" x14ac:dyDescent="0.25">
      <c r="A565" s="162"/>
      <c r="B565" s="162"/>
      <c r="C565" s="162"/>
      <c r="D565" s="162"/>
      <c r="E565" s="162"/>
      <c r="F565" s="162"/>
      <c r="G565" s="162"/>
      <c r="H565" s="162"/>
      <c r="I565" s="162"/>
      <c r="J565" s="162"/>
      <c r="K565" s="162"/>
      <c r="L565" s="162"/>
      <c r="M565" s="162"/>
      <c r="N565" s="38"/>
      <c r="O565" s="38"/>
    </row>
    <row r="566" spans="1:15" ht="15" hidden="1" customHeight="1" x14ac:dyDescent="0.25">
      <c r="A566" s="162"/>
      <c r="B566" s="162"/>
      <c r="C566" s="162"/>
      <c r="D566" s="162"/>
      <c r="E566" s="162"/>
      <c r="F566" s="162"/>
      <c r="G566" s="162"/>
      <c r="H566" s="162"/>
      <c r="I566" s="162"/>
      <c r="J566" s="162"/>
      <c r="K566" s="162"/>
      <c r="L566" s="162"/>
      <c r="M566" s="162"/>
      <c r="N566" s="38"/>
      <c r="O566" s="38"/>
    </row>
    <row r="567" spans="1:15" ht="15" hidden="1" customHeight="1" x14ac:dyDescent="0.25">
      <c r="A567" s="162"/>
      <c r="B567" s="162"/>
      <c r="C567" s="162"/>
      <c r="D567" s="162"/>
      <c r="E567" s="162"/>
      <c r="F567" s="162"/>
      <c r="G567" s="162"/>
      <c r="H567" s="162"/>
      <c r="I567" s="162"/>
      <c r="J567" s="162"/>
      <c r="K567" s="162"/>
      <c r="L567" s="162"/>
      <c r="M567" s="162"/>
      <c r="N567" s="38"/>
      <c r="O567" s="38"/>
    </row>
    <row r="568" spans="1:15" ht="15" hidden="1" customHeight="1" x14ac:dyDescent="0.25">
      <c r="A568" s="162"/>
      <c r="B568" s="162"/>
      <c r="C568" s="162"/>
      <c r="D568" s="162"/>
      <c r="E568" s="162"/>
      <c r="F568" s="162"/>
      <c r="G568" s="162"/>
      <c r="H568" s="162"/>
      <c r="I568" s="162"/>
      <c r="J568" s="162"/>
      <c r="K568" s="162"/>
      <c r="L568" s="162"/>
      <c r="M568" s="162"/>
      <c r="N568" s="38"/>
      <c r="O568" s="38"/>
    </row>
    <row r="569" spans="1:15" ht="15" hidden="1" customHeight="1" x14ac:dyDescent="0.25">
      <c r="A569" s="162"/>
      <c r="B569" s="162"/>
      <c r="C569" s="162"/>
      <c r="D569" s="162"/>
      <c r="E569" s="162"/>
      <c r="F569" s="162"/>
      <c r="G569" s="162"/>
      <c r="H569" s="162"/>
      <c r="I569" s="162"/>
      <c r="J569" s="162"/>
      <c r="K569" s="162"/>
      <c r="L569" s="162"/>
      <c r="M569" s="162"/>
      <c r="N569" s="38"/>
      <c r="O569" s="38"/>
    </row>
    <row r="570" spans="1:15" ht="15" hidden="1" customHeight="1" x14ac:dyDescent="0.25">
      <c r="A570" s="162"/>
      <c r="B570" s="162"/>
      <c r="C570" s="162"/>
      <c r="D570" s="162"/>
      <c r="E570" s="162"/>
      <c r="F570" s="162"/>
      <c r="G570" s="162"/>
      <c r="H570" s="162"/>
      <c r="I570" s="162"/>
      <c r="J570" s="162"/>
      <c r="K570" s="162"/>
      <c r="L570" s="162"/>
      <c r="M570" s="162"/>
      <c r="N570" s="38"/>
      <c r="O570" s="38"/>
    </row>
    <row r="571" spans="1:15" ht="15" hidden="1" customHeight="1" x14ac:dyDescent="0.25">
      <c r="A571" s="162"/>
      <c r="B571" s="162"/>
      <c r="C571" s="162"/>
      <c r="D571" s="162"/>
      <c r="E571" s="162"/>
      <c r="F571" s="162"/>
      <c r="G571" s="162"/>
      <c r="H571" s="162"/>
      <c r="I571" s="162"/>
      <c r="J571" s="162"/>
      <c r="K571" s="162"/>
      <c r="L571" s="162"/>
      <c r="M571" s="162"/>
      <c r="N571" s="38"/>
      <c r="O571" s="38"/>
    </row>
    <row r="572" spans="1:15" ht="15" hidden="1" customHeight="1" x14ac:dyDescent="0.25">
      <c r="A572" s="162"/>
      <c r="B572" s="162"/>
      <c r="C572" s="162"/>
      <c r="D572" s="162"/>
      <c r="E572" s="162"/>
      <c r="F572" s="162"/>
      <c r="G572" s="162"/>
      <c r="H572" s="162"/>
      <c r="I572" s="162"/>
      <c r="J572" s="162"/>
      <c r="K572" s="162"/>
      <c r="L572" s="162"/>
      <c r="M572" s="162"/>
      <c r="N572" s="38"/>
      <c r="O572" s="38"/>
    </row>
    <row r="573" spans="1:15" ht="15" hidden="1" customHeight="1" x14ac:dyDescent="0.25">
      <c r="A573" s="162"/>
      <c r="B573" s="162"/>
      <c r="C573" s="162"/>
      <c r="D573" s="162"/>
      <c r="E573" s="162"/>
      <c r="F573" s="162"/>
      <c r="G573" s="162"/>
      <c r="H573" s="162"/>
      <c r="I573" s="162"/>
      <c r="J573" s="162"/>
      <c r="K573" s="162"/>
      <c r="L573" s="162"/>
      <c r="M573" s="162"/>
      <c r="N573" s="38"/>
      <c r="O573" s="38"/>
    </row>
    <row r="574" spans="1:15" ht="15" hidden="1" customHeight="1" x14ac:dyDescent="0.25">
      <c r="A574" s="162"/>
      <c r="B574" s="162"/>
      <c r="C574" s="162"/>
      <c r="D574" s="162"/>
      <c r="E574" s="162"/>
      <c r="F574" s="162"/>
      <c r="G574" s="162"/>
      <c r="H574" s="162"/>
      <c r="I574" s="162"/>
      <c r="J574" s="162"/>
      <c r="K574" s="162"/>
      <c r="L574" s="162"/>
      <c r="M574" s="162"/>
      <c r="N574" s="38"/>
      <c r="O574" s="38"/>
    </row>
    <row r="575" spans="1:15" ht="15" hidden="1" customHeight="1" x14ac:dyDescent="0.25">
      <c r="A575" s="162"/>
      <c r="B575" s="162"/>
      <c r="C575" s="162"/>
      <c r="D575" s="162"/>
      <c r="E575" s="162"/>
      <c r="F575" s="162"/>
      <c r="G575" s="162"/>
      <c r="H575" s="162"/>
      <c r="I575" s="162"/>
      <c r="J575" s="162"/>
      <c r="K575" s="162"/>
      <c r="L575" s="162"/>
      <c r="M575" s="162"/>
      <c r="N575" s="38"/>
      <c r="O575" s="38"/>
    </row>
    <row r="576" spans="1:15" ht="15" hidden="1" customHeight="1" x14ac:dyDescent="0.25">
      <c r="A576" s="162"/>
      <c r="B576" s="162"/>
      <c r="C576" s="162"/>
      <c r="D576" s="162"/>
      <c r="E576" s="162"/>
      <c r="F576" s="162"/>
      <c r="G576" s="162"/>
      <c r="H576" s="162"/>
      <c r="I576" s="162"/>
      <c r="J576" s="162"/>
      <c r="K576" s="162"/>
      <c r="L576" s="162"/>
      <c r="M576" s="162"/>
      <c r="N576" s="38"/>
      <c r="O576" s="38"/>
    </row>
    <row r="577" spans="1:15" ht="15" hidden="1" customHeight="1" x14ac:dyDescent="0.25">
      <c r="A577" s="162"/>
      <c r="B577" s="162"/>
      <c r="C577" s="162"/>
      <c r="D577" s="162"/>
      <c r="E577" s="162"/>
      <c r="F577" s="162"/>
      <c r="G577" s="162"/>
      <c r="H577" s="162"/>
      <c r="I577" s="162"/>
      <c r="J577" s="162"/>
      <c r="K577" s="162"/>
      <c r="L577" s="162"/>
      <c r="M577" s="162"/>
      <c r="N577" s="38"/>
      <c r="O577" s="38"/>
    </row>
    <row r="578" spans="1:15" ht="15" hidden="1" customHeight="1" x14ac:dyDescent="0.25">
      <c r="A578" s="162"/>
      <c r="B578" s="162"/>
      <c r="C578" s="162"/>
      <c r="D578" s="162"/>
      <c r="E578" s="162"/>
      <c r="F578" s="162"/>
      <c r="G578" s="162"/>
      <c r="H578" s="162"/>
      <c r="I578" s="162"/>
      <c r="J578" s="162"/>
      <c r="K578" s="162"/>
      <c r="L578" s="162"/>
      <c r="M578" s="162"/>
      <c r="N578" s="38"/>
      <c r="O578" s="38"/>
    </row>
    <row r="579" spans="1:15" ht="15" hidden="1" customHeight="1" x14ac:dyDescent="0.25">
      <c r="A579" s="162"/>
      <c r="B579" s="162"/>
      <c r="C579" s="162"/>
      <c r="D579" s="162"/>
      <c r="E579" s="162"/>
      <c r="F579" s="162"/>
      <c r="G579" s="162"/>
      <c r="H579" s="162"/>
      <c r="I579" s="162"/>
      <c r="J579" s="162"/>
      <c r="K579" s="162"/>
      <c r="L579" s="162"/>
      <c r="M579" s="162"/>
      <c r="N579" s="38"/>
      <c r="O579" s="38"/>
    </row>
    <row r="580" spans="1:15" ht="15" hidden="1" customHeight="1" x14ac:dyDescent="0.25">
      <c r="A580" s="162"/>
      <c r="B580" s="162"/>
      <c r="C580" s="162"/>
      <c r="D580" s="162"/>
      <c r="E580" s="162"/>
      <c r="F580" s="162"/>
      <c r="G580" s="162"/>
      <c r="H580" s="162"/>
      <c r="I580" s="162"/>
      <c r="J580" s="162"/>
      <c r="K580" s="162"/>
      <c r="L580" s="162"/>
      <c r="M580" s="162"/>
      <c r="N580" s="38"/>
      <c r="O580" s="38"/>
    </row>
    <row r="581" spans="1:15" ht="15" hidden="1" customHeight="1" x14ac:dyDescent="0.25">
      <c r="A581" s="162"/>
      <c r="B581" s="162"/>
      <c r="C581" s="162"/>
      <c r="D581" s="162"/>
      <c r="E581" s="162"/>
      <c r="F581" s="162"/>
      <c r="G581" s="162"/>
      <c r="H581" s="162"/>
      <c r="I581" s="162"/>
      <c r="J581" s="162"/>
      <c r="K581" s="162"/>
      <c r="L581" s="162"/>
      <c r="M581" s="162"/>
      <c r="N581" s="38"/>
      <c r="O581" s="38"/>
    </row>
    <row r="582" spans="1:15" ht="15" hidden="1" customHeight="1" x14ac:dyDescent="0.25">
      <c r="A582" s="162"/>
      <c r="B582" s="162"/>
      <c r="C582" s="162"/>
      <c r="D582" s="162"/>
      <c r="E582" s="162"/>
      <c r="F582" s="162"/>
      <c r="G582" s="162"/>
      <c r="H582" s="162"/>
      <c r="I582" s="162"/>
      <c r="J582" s="162"/>
      <c r="K582" s="162"/>
      <c r="L582" s="162"/>
      <c r="M582" s="162"/>
      <c r="N582" s="38"/>
      <c r="O582" s="38"/>
    </row>
    <row r="583" spans="1:15" ht="15" hidden="1" customHeight="1" x14ac:dyDescent="0.25">
      <c r="A583" s="162"/>
      <c r="B583" s="162"/>
      <c r="C583" s="162"/>
      <c r="D583" s="162"/>
      <c r="E583" s="162"/>
      <c r="F583" s="162"/>
      <c r="G583" s="162"/>
      <c r="H583" s="162"/>
      <c r="I583" s="162"/>
      <c r="J583" s="162"/>
      <c r="K583" s="162"/>
      <c r="L583" s="162"/>
      <c r="M583" s="162"/>
      <c r="N583" s="38"/>
      <c r="O583" s="38"/>
    </row>
    <row r="584" spans="1:15" ht="15" hidden="1" customHeight="1" x14ac:dyDescent="0.25">
      <c r="A584" s="162"/>
      <c r="B584" s="162"/>
      <c r="C584" s="162"/>
      <c r="D584" s="162"/>
      <c r="E584" s="162"/>
      <c r="F584" s="162"/>
      <c r="G584" s="162"/>
      <c r="H584" s="162"/>
      <c r="I584" s="162"/>
      <c r="J584" s="162"/>
      <c r="K584" s="162"/>
      <c r="L584" s="162"/>
      <c r="M584" s="162"/>
      <c r="N584" s="38"/>
      <c r="O584" s="38"/>
    </row>
    <row r="585" spans="1:15" ht="15" hidden="1" customHeight="1" x14ac:dyDescent="0.25">
      <c r="A585" s="162"/>
      <c r="B585" s="162"/>
      <c r="C585" s="162"/>
      <c r="D585" s="162"/>
      <c r="E585" s="162"/>
      <c r="F585" s="162"/>
      <c r="G585" s="162"/>
      <c r="H585" s="162"/>
      <c r="I585" s="162"/>
      <c r="J585" s="162"/>
      <c r="K585" s="162"/>
      <c r="L585" s="162"/>
      <c r="M585" s="162"/>
      <c r="N585" s="38"/>
      <c r="O585" s="38"/>
    </row>
    <row r="586" spans="1:15" ht="15" hidden="1" customHeight="1" x14ac:dyDescent="0.25">
      <c r="A586" s="162"/>
      <c r="B586" s="162"/>
      <c r="C586" s="162"/>
      <c r="D586" s="162"/>
      <c r="E586" s="162"/>
      <c r="F586" s="162"/>
      <c r="G586" s="162"/>
      <c r="H586" s="162"/>
      <c r="I586" s="162"/>
      <c r="J586" s="162"/>
      <c r="K586" s="162"/>
      <c r="L586" s="162"/>
      <c r="M586" s="162"/>
      <c r="N586" s="38"/>
      <c r="O586" s="38"/>
    </row>
    <row r="587" spans="1:15" ht="15" hidden="1" customHeight="1" x14ac:dyDescent="0.25">
      <c r="A587" s="162"/>
      <c r="B587" s="162"/>
      <c r="C587" s="162"/>
      <c r="D587" s="162"/>
      <c r="E587" s="162"/>
      <c r="F587" s="162"/>
      <c r="G587" s="162"/>
      <c r="H587" s="162"/>
      <c r="I587" s="162"/>
      <c r="J587" s="162"/>
      <c r="K587" s="162"/>
      <c r="L587" s="162"/>
      <c r="M587" s="162"/>
      <c r="N587" s="38"/>
      <c r="O587" s="38"/>
    </row>
    <row r="588" spans="1:15" ht="15" hidden="1" customHeight="1" x14ac:dyDescent="0.25">
      <c r="A588" s="162"/>
      <c r="B588" s="162"/>
      <c r="C588" s="162"/>
      <c r="D588" s="162"/>
      <c r="E588" s="162"/>
      <c r="F588" s="162"/>
      <c r="G588" s="162"/>
      <c r="H588" s="162"/>
      <c r="I588" s="162"/>
      <c r="J588" s="162"/>
      <c r="K588" s="162"/>
      <c r="L588" s="162"/>
      <c r="M588" s="162"/>
      <c r="N588" s="38"/>
      <c r="O588" s="38"/>
    </row>
    <row r="589" spans="1:15" ht="15" hidden="1" customHeight="1" x14ac:dyDescent="0.25">
      <c r="A589" s="162"/>
      <c r="B589" s="162"/>
      <c r="C589" s="162"/>
      <c r="D589" s="162"/>
      <c r="E589" s="162"/>
      <c r="F589" s="162"/>
      <c r="G589" s="162"/>
      <c r="H589" s="162"/>
      <c r="I589" s="162"/>
      <c r="J589" s="162"/>
      <c r="K589" s="162"/>
      <c r="L589" s="162"/>
      <c r="M589" s="162"/>
      <c r="N589" s="38"/>
      <c r="O589" s="38"/>
    </row>
    <row r="590" spans="1:15" ht="15" hidden="1" customHeight="1" x14ac:dyDescent="0.25">
      <c r="A590" s="162"/>
      <c r="B590" s="162"/>
      <c r="C590" s="162"/>
      <c r="D590" s="162"/>
      <c r="E590" s="162"/>
      <c r="F590" s="162"/>
      <c r="G590" s="162"/>
      <c r="H590" s="162"/>
      <c r="I590" s="162"/>
      <c r="J590" s="162"/>
      <c r="K590" s="162"/>
      <c r="L590" s="162"/>
      <c r="M590" s="162"/>
      <c r="N590" s="38"/>
      <c r="O590" s="38"/>
    </row>
    <row r="591" spans="1:15" ht="15" hidden="1" customHeight="1" x14ac:dyDescent="0.25">
      <c r="A591" s="162"/>
      <c r="B591" s="162"/>
      <c r="C591" s="162"/>
      <c r="D591" s="162"/>
      <c r="E591" s="162"/>
      <c r="F591" s="162"/>
      <c r="G591" s="162"/>
      <c r="H591" s="162"/>
      <c r="I591" s="162"/>
      <c r="J591" s="162"/>
      <c r="K591" s="162"/>
      <c r="L591" s="162"/>
      <c r="M591" s="162"/>
      <c r="N591" s="38"/>
      <c r="O591" s="38"/>
    </row>
    <row r="592" spans="1:15" ht="15" hidden="1" customHeight="1" x14ac:dyDescent="0.25">
      <c r="A592" s="162"/>
      <c r="B592" s="162"/>
      <c r="C592" s="162"/>
      <c r="D592" s="162"/>
      <c r="E592" s="162"/>
      <c r="F592" s="162"/>
      <c r="G592" s="162"/>
      <c r="H592" s="162"/>
      <c r="I592" s="162"/>
      <c r="J592" s="162"/>
      <c r="K592" s="162"/>
      <c r="L592" s="162"/>
      <c r="M592" s="162"/>
      <c r="N592" s="38"/>
      <c r="O592" s="38"/>
    </row>
    <row r="593" spans="1:15" ht="15" hidden="1" customHeight="1" x14ac:dyDescent="0.25">
      <c r="A593" s="162"/>
      <c r="B593" s="162"/>
      <c r="C593" s="162"/>
      <c r="D593" s="162"/>
      <c r="E593" s="162"/>
      <c r="F593" s="162"/>
      <c r="G593" s="162"/>
      <c r="H593" s="162"/>
      <c r="I593" s="162"/>
      <c r="J593" s="162"/>
      <c r="K593" s="162"/>
      <c r="L593" s="162"/>
      <c r="M593" s="162"/>
      <c r="N593" s="38"/>
      <c r="O593" s="38"/>
    </row>
    <row r="594" spans="1:15" ht="15" hidden="1" customHeight="1" x14ac:dyDescent="0.25">
      <c r="A594" s="162"/>
      <c r="B594" s="162"/>
      <c r="C594" s="162"/>
      <c r="D594" s="162"/>
      <c r="E594" s="162"/>
      <c r="F594" s="162"/>
      <c r="G594" s="162"/>
      <c r="H594" s="162"/>
      <c r="I594" s="162"/>
      <c r="J594" s="162"/>
      <c r="K594" s="162"/>
      <c r="L594" s="162"/>
      <c r="M594" s="162"/>
      <c r="N594" s="38"/>
      <c r="O594" s="38"/>
    </row>
    <row r="595" spans="1:15" ht="15" hidden="1" customHeight="1" x14ac:dyDescent="0.25">
      <c r="A595" s="162"/>
      <c r="B595" s="162"/>
      <c r="C595" s="162"/>
      <c r="D595" s="162"/>
      <c r="E595" s="162"/>
      <c r="F595" s="162"/>
      <c r="G595" s="162"/>
      <c r="H595" s="162"/>
      <c r="I595" s="162"/>
      <c r="J595" s="162"/>
      <c r="K595" s="162"/>
      <c r="L595" s="162"/>
      <c r="M595" s="162"/>
      <c r="N595" s="38"/>
      <c r="O595" s="38"/>
    </row>
    <row r="596" spans="1:15" ht="15" hidden="1" customHeight="1" x14ac:dyDescent="0.25">
      <c r="A596" s="162"/>
      <c r="B596" s="162"/>
      <c r="C596" s="162"/>
      <c r="D596" s="162"/>
      <c r="E596" s="162"/>
      <c r="F596" s="162"/>
      <c r="G596" s="162"/>
      <c r="H596" s="162"/>
      <c r="I596" s="162"/>
      <c r="J596" s="162"/>
      <c r="K596" s="162"/>
      <c r="L596" s="162"/>
      <c r="M596" s="162"/>
      <c r="N596" s="38"/>
      <c r="O596" s="38"/>
    </row>
    <row r="597" spans="1:15" ht="15" hidden="1" customHeight="1" x14ac:dyDescent="0.25">
      <c r="A597" s="162"/>
      <c r="B597" s="162"/>
      <c r="C597" s="162"/>
      <c r="D597" s="162"/>
      <c r="E597" s="162"/>
      <c r="F597" s="162"/>
      <c r="G597" s="162"/>
      <c r="H597" s="162"/>
      <c r="I597" s="162"/>
      <c r="J597" s="162"/>
      <c r="K597" s="162"/>
      <c r="L597" s="162"/>
      <c r="M597" s="162"/>
      <c r="N597" s="38"/>
      <c r="O597" s="38"/>
    </row>
    <row r="598" spans="1:15" ht="15" hidden="1" customHeight="1" x14ac:dyDescent="0.25">
      <c r="A598" s="162"/>
      <c r="B598" s="162"/>
      <c r="C598" s="162"/>
      <c r="D598" s="162"/>
      <c r="E598" s="162"/>
      <c r="F598" s="162"/>
      <c r="G598" s="162"/>
      <c r="H598" s="162"/>
      <c r="I598" s="162"/>
      <c r="J598" s="162"/>
      <c r="K598" s="162"/>
      <c r="L598" s="162"/>
      <c r="M598" s="162"/>
      <c r="N598" s="38"/>
      <c r="O598" s="38"/>
    </row>
    <row r="599" spans="1:15" ht="15" hidden="1" customHeight="1" x14ac:dyDescent="0.25">
      <c r="A599" s="162"/>
      <c r="B599" s="162"/>
      <c r="C599" s="162"/>
      <c r="D599" s="162"/>
      <c r="E599" s="162"/>
      <c r="F599" s="162"/>
      <c r="G599" s="162"/>
      <c r="H599" s="162"/>
      <c r="I599" s="162"/>
      <c r="J599" s="162"/>
      <c r="K599" s="162"/>
      <c r="L599" s="162"/>
      <c r="M599" s="162"/>
      <c r="N599" s="38"/>
      <c r="O599" s="38"/>
    </row>
    <row r="600" spans="1:15" ht="15" hidden="1" customHeight="1" x14ac:dyDescent="0.25">
      <c r="A600" s="162"/>
      <c r="B600" s="162"/>
      <c r="C600" s="162"/>
      <c r="D600" s="162"/>
      <c r="E600" s="162"/>
      <c r="F600" s="162"/>
      <c r="G600" s="162"/>
      <c r="H600" s="162"/>
      <c r="I600" s="162"/>
      <c r="J600" s="162"/>
      <c r="K600" s="162"/>
      <c r="L600" s="162"/>
      <c r="M600" s="162"/>
      <c r="N600" s="38"/>
      <c r="O600" s="38"/>
    </row>
    <row r="601" spans="1:15" ht="15" hidden="1" customHeight="1" x14ac:dyDescent="0.25">
      <c r="A601" s="162"/>
      <c r="B601" s="162"/>
      <c r="C601" s="162"/>
      <c r="D601" s="162"/>
      <c r="E601" s="162"/>
      <c r="F601" s="162"/>
      <c r="G601" s="162"/>
      <c r="H601" s="162"/>
      <c r="I601" s="162"/>
      <c r="J601" s="162"/>
      <c r="K601" s="162"/>
      <c r="L601" s="162"/>
      <c r="M601" s="162"/>
      <c r="N601" s="38"/>
      <c r="O601" s="38"/>
    </row>
    <row r="602" spans="1:15" ht="15" hidden="1" customHeight="1" x14ac:dyDescent="0.25">
      <c r="A602" s="162"/>
      <c r="B602" s="162"/>
      <c r="C602" s="162"/>
      <c r="D602" s="162"/>
      <c r="E602" s="162"/>
      <c r="F602" s="162"/>
      <c r="G602" s="162"/>
      <c r="H602" s="162"/>
      <c r="I602" s="162"/>
      <c r="J602" s="162"/>
      <c r="K602" s="162"/>
      <c r="L602" s="162"/>
      <c r="M602" s="162"/>
      <c r="N602" s="38"/>
      <c r="O602" s="38"/>
    </row>
    <row r="603" spans="1:15" ht="15" hidden="1" customHeight="1" x14ac:dyDescent="0.25">
      <c r="A603" s="162"/>
      <c r="B603" s="162"/>
      <c r="C603" s="162"/>
      <c r="D603" s="162"/>
      <c r="E603" s="162"/>
      <c r="F603" s="162"/>
      <c r="G603" s="162"/>
      <c r="H603" s="162"/>
      <c r="I603" s="162"/>
      <c r="J603" s="162"/>
      <c r="K603" s="162"/>
      <c r="L603" s="162"/>
      <c r="M603" s="162"/>
      <c r="N603" s="38"/>
      <c r="O603" s="38"/>
    </row>
    <row r="604" spans="1:15" ht="15" hidden="1" customHeight="1" x14ac:dyDescent="0.25">
      <c r="A604" s="162"/>
      <c r="B604" s="162"/>
      <c r="C604" s="162"/>
      <c r="D604" s="162"/>
      <c r="E604" s="162"/>
      <c r="F604" s="162"/>
      <c r="G604" s="162"/>
      <c r="H604" s="162"/>
      <c r="I604" s="162"/>
      <c r="J604" s="162"/>
      <c r="K604" s="162"/>
      <c r="L604" s="162"/>
      <c r="M604" s="162"/>
      <c r="N604" s="38"/>
      <c r="O604" s="38"/>
    </row>
    <row r="605" spans="1:15" ht="15" hidden="1" customHeight="1" x14ac:dyDescent="0.25">
      <c r="A605" s="162"/>
      <c r="B605" s="162"/>
      <c r="C605" s="162"/>
      <c r="D605" s="162"/>
      <c r="E605" s="162"/>
      <c r="F605" s="162"/>
      <c r="G605" s="162"/>
      <c r="H605" s="162"/>
      <c r="I605" s="162"/>
      <c r="J605" s="162"/>
      <c r="K605" s="162"/>
      <c r="L605" s="162"/>
      <c r="M605" s="162"/>
      <c r="N605" s="38"/>
      <c r="O605" s="38"/>
    </row>
    <row r="606" spans="1:15" ht="15" hidden="1" customHeight="1" x14ac:dyDescent="0.25">
      <c r="A606" s="162"/>
      <c r="B606" s="162"/>
      <c r="C606" s="162"/>
      <c r="D606" s="162"/>
      <c r="E606" s="162"/>
      <c r="F606" s="162"/>
      <c r="G606" s="162"/>
      <c r="H606" s="162"/>
      <c r="I606" s="162"/>
      <c r="J606" s="162"/>
      <c r="K606" s="162"/>
      <c r="L606" s="162"/>
      <c r="M606" s="162"/>
      <c r="N606" s="38"/>
      <c r="O606" s="38"/>
    </row>
    <row r="607" spans="1:15" ht="15" hidden="1" customHeight="1" x14ac:dyDescent="0.25">
      <c r="A607" s="162"/>
      <c r="B607" s="162"/>
      <c r="C607" s="162"/>
      <c r="D607" s="162"/>
      <c r="E607" s="162"/>
      <c r="F607" s="162"/>
      <c r="G607" s="162"/>
      <c r="H607" s="162"/>
      <c r="I607" s="162"/>
      <c r="J607" s="162"/>
      <c r="K607" s="162"/>
      <c r="L607" s="162"/>
      <c r="M607" s="162"/>
      <c r="N607" s="38"/>
      <c r="O607" s="38"/>
    </row>
    <row r="608" spans="1:15" ht="15" hidden="1" customHeight="1" x14ac:dyDescent="0.25">
      <c r="A608" s="162"/>
      <c r="B608" s="162"/>
      <c r="C608" s="162"/>
      <c r="D608" s="162"/>
      <c r="E608" s="162"/>
      <c r="F608" s="162"/>
      <c r="G608" s="162"/>
      <c r="H608" s="162"/>
      <c r="I608" s="162"/>
      <c r="J608" s="162"/>
      <c r="K608" s="162"/>
      <c r="L608" s="162"/>
      <c r="M608" s="162"/>
      <c r="N608" s="38"/>
      <c r="O608" s="38"/>
    </row>
    <row r="609" spans="1:15" ht="15" hidden="1" customHeight="1" x14ac:dyDescent="0.25">
      <c r="A609" s="162"/>
      <c r="B609" s="162"/>
      <c r="C609" s="162"/>
      <c r="D609" s="162"/>
      <c r="E609" s="162"/>
      <c r="F609" s="162"/>
      <c r="G609" s="162"/>
      <c r="H609" s="162"/>
      <c r="I609" s="162"/>
      <c r="J609" s="162"/>
      <c r="K609" s="162"/>
      <c r="L609" s="162"/>
      <c r="M609" s="162"/>
      <c r="N609" s="38"/>
      <c r="O609" s="38"/>
    </row>
    <row r="610" spans="1:15" ht="15" hidden="1" customHeight="1" x14ac:dyDescent="0.25">
      <c r="A610" s="162"/>
      <c r="B610" s="162"/>
      <c r="C610" s="162"/>
      <c r="D610" s="162"/>
      <c r="E610" s="162"/>
      <c r="F610" s="162"/>
      <c r="G610" s="162"/>
      <c r="H610" s="162"/>
      <c r="I610" s="162"/>
      <c r="J610" s="162"/>
      <c r="K610" s="162"/>
      <c r="L610" s="162"/>
      <c r="M610" s="162"/>
      <c r="N610" s="38"/>
      <c r="O610" s="38"/>
    </row>
    <row r="611" spans="1:15" ht="15" hidden="1" customHeight="1" x14ac:dyDescent="0.25">
      <c r="A611" s="162"/>
      <c r="B611" s="162"/>
      <c r="C611" s="162"/>
      <c r="D611" s="162"/>
      <c r="E611" s="162"/>
      <c r="F611" s="162"/>
      <c r="G611" s="162"/>
      <c r="H611" s="162"/>
      <c r="I611" s="162"/>
      <c r="J611" s="162"/>
      <c r="K611" s="162"/>
      <c r="L611" s="162"/>
      <c r="M611" s="162"/>
      <c r="N611" s="38"/>
      <c r="O611" s="38"/>
    </row>
    <row r="612" spans="1:15" ht="15" hidden="1" customHeight="1" x14ac:dyDescent="0.25">
      <c r="A612" s="162"/>
      <c r="B612" s="162"/>
      <c r="C612" s="162"/>
      <c r="D612" s="162"/>
      <c r="E612" s="162"/>
      <c r="F612" s="162"/>
      <c r="G612" s="162"/>
      <c r="H612" s="162"/>
      <c r="I612" s="162"/>
      <c r="J612" s="162"/>
      <c r="K612" s="162"/>
      <c r="L612" s="162"/>
      <c r="M612" s="162"/>
      <c r="N612" s="38"/>
      <c r="O612" s="38"/>
    </row>
    <row r="613" spans="1:15" ht="15" hidden="1" customHeight="1" x14ac:dyDescent="0.25">
      <c r="A613" s="162"/>
      <c r="B613" s="162"/>
      <c r="C613" s="162"/>
      <c r="D613" s="162"/>
      <c r="E613" s="162"/>
      <c r="F613" s="162"/>
      <c r="G613" s="162"/>
      <c r="H613" s="162"/>
      <c r="I613" s="162"/>
      <c r="J613" s="162"/>
      <c r="K613" s="162"/>
      <c r="L613" s="162"/>
      <c r="M613" s="162"/>
      <c r="N613" s="38"/>
      <c r="O613" s="38"/>
    </row>
    <row r="614" spans="1:15" ht="15" hidden="1" customHeight="1" x14ac:dyDescent="0.25">
      <c r="A614" s="162"/>
      <c r="B614" s="162"/>
      <c r="C614" s="162"/>
      <c r="D614" s="162"/>
      <c r="E614" s="162"/>
      <c r="F614" s="162"/>
      <c r="G614" s="162"/>
      <c r="H614" s="162"/>
      <c r="I614" s="162"/>
      <c r="J614" s="162"/>
      <c r="K614" s="162"/>
      <c r="L614" s="162"/>
      <c r="M614" s="162"/>
      <c r="N614" s="38"/>
      <c r="O614" s="38"/>
    </row>
    <row r="615" spans="1:15" ht="15" hidden="1" customHeight="1" x14ac:dyDescent="0.25">
      <c r="A615" s="162"/>
      <c r="B615" s="162"/>
      <c r="C615" s="162"/>
      <c r="D615" s="162"/>
      <c r="E615" s="162"/>
      <c r="F615" s="162"/>
      <c r="G615" s="162"/>
      <c r="H615" s="162"/>
      <c r="I615" s="162"/>
      <c r="J615" s="162"/>
      <c r="K615" s="162"/>
      <c r="L615" s="162"/>
      <c r="M615" s="162"/>
      <c r="N615" s="38"/>
      <c r="O615" s="38"/>
    </row>
    <row r="616" spans="1:15" ht="15" hidden="1" customHeight="1" x14ac:dyDescent="0.25">
      <c r="A616" s="162"/>
      <c r="B616" s="162"/>
      <c r="C616" s="162"/>
      <c r="D616" s="162"/>
      <c r="E616" s="162"/>
      <c r="F616" s="162"/>
      <c r="G616" s="162"/>
      <c r="H616" s="162"/>
      <c r="I616" s="162"/>
      <c r="J616" s="162"/>
      <c r="K616" s="162"/>
      <c r="L616" s="162"/>
      <c r="M616" s="162"/>
      <c r="N616" s="38"/>
      <c r="O616" s="38"/>
    </row>
    <row r="617" spans="1:15" ht="15" hidden="1" customHeight="1" x14ac:dyDescent="0.25">
      <c r="A617" s="162"/>
      <c r="B617" s="162"/>
      <c r="C617" s="162"/>
      <c r="D617" s="162"/>
      <c r="E617" s="162"/>
      <c r="F617" s="162"/>
      <c r="G617" s="162"/>
      <c r="H617" s="162"/>
      <c r="I617" s="162"/>
      <c r="J617" s="162"/>
      <c r="K617" s="162"/>
      <c r="L617" s="162"/>
      <c r="M617" s="162"/>
      <c r="N617" s="38"/>
      <c r="O617" s="38"/>
    </row>
    <row r="618" spans="1:15" ht="15" hidden="1" customHeight="1" x14ac:dyDescent="0.25">
      <c r="A618" s="162"/>
      <c r="B618" s="162"/>
      <c r="C618" s="162"/>
      <c r="D618" s="162"/>
      <c r="E618" s="162"/>
      <c r="F618" s="162"/>
      <c r="G618" s="162"/>
      <c r="H618" s="162"/>
      <c r="I618" s="162"/>
      <c r="J618" s="162"/>
      <c r="K618" s="162"/>
      <c r="L618" s="162"/>
      <c r="M618" s="162"/>
      <c r="N618" s="38"/>
      <c r="O618" s="38"/>
    </row>
    <row r="619" spans="1:15" ht="15" hidden="1" customHeight="1" x14ac:dyDescent="0.25">
      <c r="A619" s="162"/>
      <c r="B619" s="162"/>
      <c r="C619" s="162"/>
      <c r="D619" s="162"/>
      <c r="E619" s="162"/>
      <c r="F619" s="162"/>
      <c r="G619" s="162"/>
      <c r="H619" s="162"/>
      <c r="I619" s="162"/>
      <c r="J619" s="162"/>
      <c r="K619" s="162"/>
      <c r="L619" s="162"/>
      <c r="M619" s="162"/>
      <c r="N619" s="38"/>
      <c r="O619" s="38"/>
    </row>
    <row r="620" spans="1:15" ht="15" hidden="1" customHeight="1" x14ac:dyDescent="0.25">
      <c r="A620" s="162"/>
      <c r="B620" s="162"/>
      <c r="C620" s="162"/>
      <c r="D620" s="162"/>
      <c r="E620" s="162"/>
      <c r="F620" s="162"/>
      <c r="G620" s="162"/>
      <c r="H620" s="162"/>
      <c r="I620" s="162"/>
      <c r="J620" s="162"/>
      <c r="K620" s="162"/>
      <c r="L620" s="162"/>
      <c r="M620" s="162"/>
      <c r="N620" s="38"/>
      <c r="O620" s="38"/>
    </row>
    <row r="621" spans="1:15" ht="15" hidden="1" customHeight="1" x14ac:dyDescent="0.25">
      <c r="A621" s="162"/>
      <c r="B621" s="162"/>
      <c r="C621" s="162"/>
      <c r="D621" s="162"/>
      <c r="E621" s="162"/>
      <c r="F621" s="162"/>
      <c r="G621" s="162"/>
      <c r="H621" s="162"/>
      <c r="I621" s="162"/>
      <c r="J621" s="162"/>
      <c r="K621" s="162"/>
      <c r="L621" s="162"/>
      <c r="M621" s="162"/>
      <c r="N621" s="38"/>
      <c r="O621" s="38"/>
    </row>
    <row r="622" spans="1:15" ht="15" hidden="1" customHeight="1" x14ac:dyDescent="0.25">
      <c r="A622" s="162"/>
      <c r="B622" s="162"/>
      <c r="C622" s="162"/>
      <c r="D622" s="162"/>
      <c r="E622" s="162"/>
      <c r="F622" s="162"/>
      <c r="G622" s="162"/>
      <c r="H622" s="162"/>
      <c r="I622" s="162"/>
      <c r="J622" s="162"/>
      <c r="K622" s="162"/>
      <c r="L622" s="162"/>
      <c r="M622" s="162"/>
      <c r="N622" s="38"/>
      <c r="O622" s="38"/>
    </row>
    <row r="623" spans="1:15" ht="15" hidden="1" customHeight="1" x14ac:dyDescent="0.25">
      <c r="A623" s="162"/>
      <c r="B623" s="162"/>
      <c r="C623" s="162"/>
      <c r="D623" s="162"/>
      <c r="E623" s="162"/>
      <c r="F623" s="162"/>
      <c r="G623" s="162"/>
      <c r="H623" s="162"/>
      <c r="I623" s="162"/>
      <c r="J623" s="162"/>
      <c r="K623" s="162"/>
      <c r="L623" s="162"/>
      <c r="M623" s="162"/>
      <c r="N623" s="38"/>
      <c r="O623" s="38"/>
    </row>
    <row r="624" spans="1:15" ht="15" hidden="1" customHeight="1" x14ac:dyDescent="0.25">
      <c r="A624" s="162"/>
      <c r="B624" s="162"/>
      <c r="C624" s="162"/>
      <c r="D624" s="162"/>
      <c r="E624" s="162"/>
      <c r="F624" s="162"/>
      <c r="G624" s="162"/>
      <c r="H624" s="162"/>
      <c r="I624" s="162"/>
      <c r="J624" s="162"/>
      <c r="K624" s="162"/>
      <c r="L624" s="162"/>
      <c r="M624" s="162"/>
      <c r="N624" s="38"/>
      <c r="O624" s="38"/>
    </row>
    <row r="625" spans="1:15" ht="15" hidden="1" customHeight="1" x14ac:dyDescent="0.25">
      <c r="A625" s="162"/>
      <c r="B625" s="162"/>
      <c r="C625" s="162"/>
      <c r="D625" s="162"/>
      <c r="E625" s="162"/>
      <c r="F625" s="162"/>
      <c r="G625" s="162"/>
      <c r="H625" s="162"/>
      <c r="I625" s="162"/>
      <c r="J625" s="162"/>
      <c r="K625" s="162"/>
      <c r="L625" s="162"/>
      <c r="M625" s="162"/>
      <c r="N625" s="38"/>
      <c r="O625" s="38"/>
    </row>
    <row r="626" spans="1:15" ht="15" hidden="1" customHeight="1" x14ac:dyDescent="0.25">
      <c r="A626" s="162"/>
      <c r="B626" s="162"/>
      <c r="C626" s="162"/>
      <c r="D626" s="162"/>
      <c r="E626" s="162"/>
      <c r="F626" s="162"/>
      <c r="G626" s="162"/>
      <c r="H626" s="162"/>
      <c r="I626" s="162"/>
      <c r="J626" s="162"/>
      <c r="K626" s="162"/>
      <c r="L626" s="162"/>
      <c r="M626" s="162"/>
      <c r="N626" s="38"/>
      <c r="O626" s="38"/>
    </row>
    <row r="627" spans="1:15" ht="15" hidden="1" customHeight="1" x14ac:dyDescent="0.25">
      <c r="A627" s="162"/>
      <c r="B627" s="162"/>
      <c r="C627" s="162"/>
      <c r="D627" s="162"/>
      <c r="E627" s="162"/>
      <c r="F627" s="162"/>
      <c r="G627" s="162"/>
      <c r="H627" s="162"/>
      <c r="I627" s="162"/>
      <c r="J627" s="162"/>
      <c r="K627" s="162"/>
      <c r="L627" s="162"/>
      <c r="M627" s="162"/>
      <c r="N627" s="38"/>
      <c r="O627" s="38"/>
    </row>
    <row r="628" spans="1:15" ht="15" hidden="1" customHeight="1" x14ac:dyDescent="0.25">
      <c r="A628" s="162"/>
      <c r="B628" s="162"/>
      <c r="C628" s="162"/>
      <c r="D628" s="162"/>
      <c r="E628" s="162"/>
      <c r="F628" s="162"/>
      <c r="G628" s="162"/>
      <c r="H628" s="162"/>
      <c r="I628" s="162"/>
      <c r="J628" s="162"/>
      <c r="K628" s="162"/>
      <c r="L628" s="162"/>
      <c r="M628" s="162"/>
      <c r="N628" s="38"/>
      <c r="O628" s="38"/>
    </row>
    <row r="629" spans="1:15" ht="15" hidden="1" customHeight="1" x14ac:dyDescent="0.25">
      <c r="A629" s="162"/>
      <c r="B629" s="162"/>
      <c r="C629" s="162"/>
      <c r="D629" s="162"/>
      <c r="E629" s="162"/>
      <c r="F629" s="162"/>
      <c r="G629" s="162"/>
      <c r="H629" s="162"/>
      <c r="I629" s="162"/>
      <c r="J629" s="162"/>
      <c r="K629" s="162"/>
      <c r="L629" s="162"/>
      <c r="M629" s="162"/>
      <c r="N629" s="38"/>
      <c r="O629" s="38"/>
    </row>
    <row r="630" spans="1:15" ht="15" hidden="1" customHeight="1" x14ac:dyDescent="0.25">
      <c r="A630" s="162"/>
      <c r="B630" s="162"/>
      <c r="C630" s="162"/>
      <c r="D630" s="162"/>
      <c r="E630" s="162"/>
      <c r="F630" s="162"/>
      <c r="G630" s="162"/>
      <c r="H630" s="162"/>
      <c r="I630" s="162"/>
      <c r="J630" s="162"/>
      <c r="K630" s="162"/>
      <c r="L630" s="162"/>
      <c r="M630" s="162"/>
      <c r="N630" s="38"/>
      <c r="O630" s="38"/>
    </row>
    <row r="631" spans="1:15" ht="15" hidden="1" customHeight="1" x14ac:dyDescent="0.25">
      <c r="A631" s="162"/>
      <c r="B631" s="162"/>
      <c r="C631" s="162"/>
      <c r="D631" s="162"/>
      <c r="E631" s="162"/>
      <c r="F631" s="162"/>
      <c r="G631" s="162"/>
      <c r="H631" s="162"/>
      <c r="I631" s="162"/>
      <c r="J631" s="162"/>
      <c r="K631" s="162"/>
      <c r="L631" s="162"/>
      <c r="M631" s="162"/>
      <c r="N631" s="38"/>
      <c r="O631" s="38"/>
    </row>
    <row r="632" spans="1:15" ht="15" hidden="1" customHeight="1" x14ac:dyDescent="0.25">
      <c r="A632" s="162"/>
      <c r="B632" s="162"/>
      <c r="C632" s="162"/>
      <c r="D632" s="162"/>
      <c r="E632" s="162"/>
      <c r="F632" s="162"/>
      <c r="G632" s="162"/>
      <c r="H632" s="162"/>
      <c r="I632" s="162"/>
      <c r="J632" s="162"/>
      <c r="K632" s="162"/>
      <c r="L632" s="162"/>
      <c r="M632" s="162"/>
      <c r="N632" s="38"/>
      <c r="O632" s="38"/>
    </row>
    <row r="633" spans="1:15" ht="15" hidden="1" customHeight="1" x14ac:dyDescent="0.25">
      <c r="A633" s="162"/>
      <c r="B633" s="162"/>
      <c r="C633" s="162"/>
      <c r="D633" s="162"/>
      <c r="E633" s="162"/>
      <c r="F633" s="162"/>
      <c r="G633" s="162"/>
      <c r="H633" s="162"/>
      <c r="I633" s="162"/>
      <c r="J633" s="162"/>
      <c r="K633" s="162"/>
      <c r="L633" s="162"/>
      <c r="M633" s="162"/>
      <c r="N633" s="38"/>
      <c r="O633" s="38"/>
    </row>
    <row r="634" spans="1:15" ht="15" hidden="1" customHeight="1" x14ac:dyDescent="0.25">
      <c r="A634" s="162"/>
      <c r="B634" s="162"/>
      <c r="C634" s="162"/>
      <c r="D634" s="162"/>
      <c r="E634" s="162"/>
      <c r="F634" s="162"/>
      <c r="G634" s="162"/>
      <c r="H634" s="162"/>
      <c r="I634" s="162"/>
      <c r="J634" s="162"/>
      <c r="K634" s="162"/>
      <c r="L634" s="162"/>
      <c r="M634" s="162"/>
      <c r="N634" s="38"/>
      <c r="O634" s="38"/>
    </row>
    <row r="635" spans="1:15" ht="15" hidden="1" customHeight="1" x14ac:dyDescent="0.25">
      <c r="A635" s="162"/>
      <c r="B635" s="162"/>
      <c r="C635" s="162"/>
      <c r="D635" s="162"/>
      <c r="E635" s="162"/>
      <c r="F635" s="162"/>
      <c r="G635" s="162"/>
      <c r="H635" s="162"/>
      <c r="I635" s="162"/>
      <c r="J635" s="162"/>
      <c r="K635" s="162"/>
      <c r="L635" s="162"/>
      <c r="M635" s="162"/>
      <c r="N635" s="38"/>
      <c r="O635" s="38"/>
    </row>
    <row r="636" spans="1:15" ht="15" hidden="1" customHeight="1" x14ac:dyDescent="0.25">
      <c r="A636" s="162"/>
      <c r="B636" s="162"/>
      <c r="C636" s="162"/>
      <c r="D636" s="162"/>
      <c r="E636" s="162"/>
      <c r="F636" s="162"/>
      <c r="G636" s="162"/>
      <c r="H636" s="162"/>
      <c r="I636" s="162"/>
      <c r="J636" s="162"/>
      <c r="K636" s="162"/>
      <c r="L636" s="162"/>
      <c r="M636" s="162"/>
      <c r="N636" s="38"/>
      <c r="O636" s="38"/>
    </row>
    <row r="637" spans="1:15" ht="15" hidden="1" customHeight="1" x14ac:dyDescent="0.25">
      <c r="A637" s="162"/>
      <c r="B637" s="162"/>
      <c r="C637" s="162"/>
      <c r="D637" s="162"/>
      <c r="E637" s="162"/>
      <c r="F637" s="162"/>
      <c r="G637" s="162"/>
      <c r="H637" s="162"/>
      <c r="I637" s="162"/>
      <c r="J637" s="162"/>
      <c r="K637" s="162"/>
      <c r="L637" s="162"/>
      <c r="M637" s="162"/>
      <c r="N637" s="38"/>
      <c r="O637" s="38"/>
    </row>
    <row r="638" spans="1:15" ht="15" hidden="1" customHeight="1" x14ac:dyDescent="0.25">
      <c r="A638" s="162"/>
      <c r="B638" s="162"/>
      <c r="C638" s="162"/>
      <c r="D638" s="162"/>
      <c r="E638" s="162"/>
      <c r="F638" s="162"/>
      <c r="G638" s="162"/>
      <c r="H638" s="162"/>
      <c r="I638" s="162"/>
      <c r="J638" s="162"/>
      <c r="K638" s="162"/>
      <c r="L638" s="162"/>
      <c r="M638" s="162"/>
      <c r="N638" s="38"/>
      <c r="O638" s="38"/>
    </row>
    <row r="639" spans="1:15" ht="15" hidden="1" customHeight="1" x14ac:dyDescent="0.25">
      <c r="A639" s="162"/>
      <c r="B639" s="162"/>
      <c r="C639" s="162"/>
      <c r="D639" s="162"/>
      <c r="E639" s="162"/>
      <c r="F639" s="162"/>
      <c r="G639" s="162"/>
      <c r="H639" s="162"/>
      <c r="I639" s="162"/>
      <c r="J639" s="162"/>
      <c r="K639" s="162"/>
      <c r="L639" s="162"/>
      <c r="M639" s="162"/>
      <c r="N639" s="38"/>
      <c r="O639" s="38"/>
    </row>
    <row r="640" spans="1:15" ht="15" hidden="1" customHeight="1" x14ac:dyDescent="0.25">
      <c r="A640" s="162"/>
      <c r="B640" s="162"/>
      <c r="C640" s="162"/>
      <c r="D640" s="162"/>
      <c r="E640" s="162"/>
      <c r="F640" s="162"/>
      <c r="G640" s="162"/>
      <c r="H640" s="162"/>
      <c r="I640" s="162"/>
      <c r="J640" s="162"/>
      <c r="K640" s="162"/>
      <c r="L640" s="162"/>
      <c r="M640" s="162"/>
      <c r="N640" s="38"/>
      <c r="O640" s="38"/>
    </row>
    <row r="641" spans="1:15" ht="15" hidden="1" customHeight="1" x14ac:dyDescent="0.25">
      <c r="A641" s="162"/>
      <c r="B641" s="162"/>
      <c r="C641" s="162"/>
      <c r="D641" s="162"/>
      <c r="E641" s="162"/>
      <c r="F641" s="162"/>
      <c r="G641" s="162"/>
      <c r="H641" s="162"/>
      <c r="I641" s="162"/>
      <c r="J641" s="162"/>
      <c r="K641" s="162"/>
      <c r="L641" s="162"/>
      <c r="M641" s="162"/>
      <c r="N641" s="38"/>
      <c r="O641" s="38"/>
    </row>
    <row r="642" spans="1:15" ht="15" hidden="1" customHeight="1" x14ac:dyDescent="0.25">
      <c r="A642" s="162"/>
      <c r="B642" s="162"/>
      <c r="C642" s="162"/>
      <c r="D642" s="162"/>
      <c r="E642" s="162"/>
      <c r="F642" s="162"/>
      <c r="G642" s="162"/>
      <c r="H642" s="162"/>
      <c r="I642" s="162"/>
      <c r="J642" s="162"/>
      <c r="K642" s="162"/>
      <c r="L642" s="162"/>
      <c r="M642" s="162"/>
      <c r="N642" s="38"/>
      <c r="O642" s="38"/>
    </row>
    <row r="643" spans="1:15" ht="15" hidden="1" customHeight="1" x14ac:dyDescent="0.25">
      <c r="A643" s="162"/>
      <c r="B643" s="162"/>
      <c r="C643" s="162"/>
      <c r="D643" s="162"/>
      <c r="E643" s="162"/>
      <c r="F643" s="162"/>
      <c r="G643" s="162"/>
      <c r="H643" s="162"/>
      <c r="I643" s="162"/>
      <c r="J643" s="162"/>
      <c r="K643" s="162"/>
      <c r="L643" s="162"/>
      <c r="M643" s="162"/>
      <c r="N643" s="38"/>
      <c r="O643" s="38"/>
    </row>
    <row r="644" spans="1:15" ht="15" hidden="1" customHeight="1" x14ac:dyDescent="0.25">
      <c r="A644" s="162"/>
      <c r="B644" s="162"/>
      <c r="C644" s="162"/>
      <c r="D644" s="162"/>
      <c r="E644" s="162"/>
      <c r="F644" s="162"/>
      <c r="G644" s="162"/>
      <c r="H644" s="162"/>
      <c r="I644" s="162"/>
      <c r="J644" s="162"/>
      <c r="K644" s="162"/>
      <c r="L644" s="162"/>
      <c r="M644" s="162"/>
      <c r="N644" s="38"/>
      <c r="O644" s="38"/>
    </row>
    <row r="645" spans="1:15" ht="15" hidden="1" customHeight="1" x14ac:dyDescent="0.25">
      <c r="A645" s="162"/>
      <c r="B645" s="162"/>
      <c r="C645" s="162"/>
      <c r="D645" s="162"/>
      <c r="E645" s="162"/>
      <c r="F645" s="162"/>
      <c r="G645" s="162"/>
      <c r="H645" s="162"/>
      <c r="I645" s="162"/>
      <c r="J645" s="162"/>
      <c r="K645" s="162"/>
      <c r="L645" s="162"/>
      <c r="M645" s="162"/>
      <c r="N645" s="38"/>
      <c r="O645" s="38"/>
    </row>
    <row r="646" spans="1:15" ht="15" hidden="1" customHeight="1" x14ac:dyDescent="0.25">
      <c r="A646" s="162"/>
      <c r="B646" s="162"/>
      <c r="C646" s="162"/>
      <c r="D646" s="162"/>
      <c r="E646" s="162"/>
      <c r="F646" s="162"/>
      <c r="G646" s="162"/>
      <c r="H646" s="162"/>
      <c r="I646" s="162"/>
      <c r="J646" s="162"/>
      <c r="K646" s="162"/>
      <c r="L646" s="162"/>
      <c r="M646" s="162"/>
      <c r="N646" s="38"/>
      <c r="O646" s="38"/>
    </row>
    <row r="647" spans="1:15" ht="15" hidden="1" customHeight="1" x14ac:dyDescent="0.25">
      <c r="A647" s="162"/>
      <c r="B647" s="162"/>
      <c r="C647" s="162"/>
      <c r="D647" s="162"/>
      <c r="E647" s="162"/>
      <c r="F647" s="162"/>
      <c r="G647" s="162"/>
      <c r="H647" s="162"/>
      <c r="I647" s="162"/>
      <c r="J647" s="162"/>
      <c r="K647" s="162"/>
      <c r="L647" s="162"/>
      <c r="M647" s="162"/>
      <c r="N647" s="38"/>
      <c r="O647" s="38"/>
    </row>
    <row r="648" spans="1:15" ht="15" hidden="1" customHeight="1" x14ac:dyDescent="0.25">
      <c r="A648" s="162"/>
      <c r="B648" s="162"/>
      <c r="C648" s="162"/>
      <c r="D648" s="162"/>
      <c r="E648" s="162"/>
      <c r="F648" s="162"/>
      <c r="G648" s="162"/>
      <c r="H648" s="162"/>
      <c r="I648" s="162"/>
      <c r="J648" s="162"/>
      <c r="K648" s="162"/>
      <c r="L648" s="162"/>
      <c r="M648" s="162"/>
      <c r="N648" s="38"/>
      <c r="O648" s="38"/>
    </row>
    <row r="649" spans="1:15" ht="15" hidden="1" customHeight="1" x14ac:dyDescent="0.25">
      <c r="A649" s="162"/>
      <c r="B649" s="162"/>
      <c r="C649" s="162"/>
      <c r="D649" s="162"/>
      <c r="E649" s="162"/>
      <c r="F649" s="162"/>
      <c r="G649" s="162"/>
      <c r="H649" s="162"/>
      <c r="I649" s="162"/>
      <c r="J649" s="162"/>
      <c r="K649" s="162"/>
      <c r="L649" s="162"/>
      <c r="M649" s="162"/>
      <c r="N649" s="38"/>
      <c r="O649" s="38"/>
    </row>
    <row r="650" spans="1:15" ht="15" hidden="1" customHeight="1" x14ac:dyDescent="0.25">
      <c r="A650" s="162"/>
      <c r="B650" s="162"/>
      <c r="C650" s="162"/>
      <c r="D650" s="162"/>
      <c r="E650" s="162"/>
      <c r="F650" s="162"/>
      <c r="G650" s="162"/>
      <c r="H650" s="162"/>
      <c r="I650" s="162"/>
      <c r="J650" s="162"/>
      <c r="K650" s="162"/>
      <c r="L650" s="162"/>
      <c r="M650" s="162"/>
      <c r="N650" s="38"/>
      <c r="O650" s="38"/>
    </row>
    <row r="651" spans="1:15" ht="15" hidden="1" customHeight="1" x14ac:dyDescent="0.25">
      <c r="A651" s="162"/>
      <c r="B651" s="162"/>
      <c r="C651" s="162"/>
      <c r="D651" s="162"/>
      <c r="E651" s="162"/>
      <c r="F651" s="162"/>
      <c r="G651" s="162"/>
      <c r="H651" s="162"/>
      <c r="I651" s="162"/>
      <c r="J651" s="162"/>
      <c r="K651" s="162"/>
      <c r="L651" s="162"/>
      <c r="M651" s="162"/>
      <c r="N651" s="38"/>
      <c r="O651" s="38"/>
    </row>
    <row r="652" spans="1:15" ht="15" hidden="1" customHeight="1" x14ac:dyDescent="0.25">
      <c r="A652" s="162"/>
      <c r="B652" s="162"/>
      <c r="C652" s="162"/>
      <c r="D652" s="162"/>
      <c r="E652" s="162"/>
      <c r="F652" s="162"/>
      <c r="G652" s="162"/>
      <c r="H652" s="162"/>
      <c r="I652" s="162"/>
      <c r="J652" s="162"/>
      <c r="K652" s="162"/>
      <c r="L652" s="162"/>
      <c r="M652" s="162"/>
      <c r="N652" s="38"/>
      <c r="O652" s="38"/>
    </row>
    <row r="653" spans="1:15" ht="15" hidden="1" customHeight="1" x14ac:dyDescent="0.25">
      <c r="A653" s="162"/>
      <c r="B653" s="162"/>
      <c r="C653" s="162"/>
      <c r="D653" s="162"/>
      <c r="E653" s="162"/>
      <c r="F653" s="162"/>
      <c r="G653" s="162"/>
      <c r="H653" s="162"/>
      <c r="I653" s="162"/>
      <c r="J653" s="162"/>
      <c r="K653" s="162"/>
      <c r="L653" s="162"/>
      <c r="M653" s="162"/>
      <c r="N653" s="38"/>
      <c r="O653" s="38"/>
    </row>
    <row r="654" spans="1:15" ht="15" hidden="1" customHeight="1" x14ac:dyDescent="0.25">
      <c r="A654" s="162"/>
      <c r="B654" s="162"/>
      <c r="C654" s="162"/>
      <c r="D654" s="162"/>
      <c r="E654" s="162"/>
      <c r="F654" s="162"/>
      <c r="G654" s="162"/>
      <c r="H654" s="162"/>
      <c r="I654" s="162"/>
      <c r="J654" s="162"/>
      <c r="K654" s="162"/>
      <c r="L654" s="162"/>
      <c r="M654" s="162"/>
      <c r="N654" s="38"/>
      <c r="O654" s="38"/>
    </row>
    <row r="655" spans="1:15" ht="15" hidden="1" customHeight="1" x14ac:dyDescent="0.25">
      <c r="A655" s="162"/>
      <c r="B655" s="162"/>
      <c r="C655" s="162"/>
      <c r="D655" s="162"/>
      <c r="E655" s="162"/>
      <c r="F655" s="162"/>
      <c r="G655" s="162"/>
      <c r="H655" s="162"/>
      <c r="I655" s="162"/>
      <c r="J655" s="162"/>
      <c r="K655" s="162"/>
      <c r="L655" s="162"/>
      <c r="M655" s="162"/>
      <c r="N655" s="38"/>
      <c r="O655" s="38"/>
    </row>
    <row r="656" spans="1:15" ht="15" hidden="1" customHeight="1" x14ac:dyDescent="0.25">
      <c r="A656" s="162"/>
      <c r="B656" s="162"/>
      <c r="C656" s="162"/>
      <c r="D656" s="162"/>
      <c r="E656" s="162"/>
      <c r="F656" s="162"/>
      <c r="G656" s="162"/>
      <c r="H656" s="162"/>
      <c r="I656" s="162"/>
      <c r="J656" s="162"/>
      <c r="K656" s="162"/>
      <c r="L656" s="162"/>
      <c r="M656" s="162"/>
      <c r="N656" s="38"/>
      <c r="O656" s="38"/>
    </row>
    <row r="657" spans="1:15" ht="15" hidden="1" customHeight="1" x14ac:dyDescent="0.25">
      <c r="A657" s="162"/>
      <c r="B657" s="162"/>
      <c r="C657" s="162"/>
      <c r="D657" s="162"/>
      <c r="E657" s="162"/>
      <c r="F657" s="162"/>
      <c r="G657" s="162"/>
      <c r="H657" s="162"/>
      <c r="I657" s="162"/>
      <c r="J657" s="162"/>
      <c r="K657" s="162"/>
      <c r="L657" s="162"/>
      <c r="M657" s="162"/>
      <c r="N657" s="38"/>
      <c r="O657" s="38"/>
    </row>
    <row r="658" spans="1:15" ht="15" hidden="1" customHeight="1" x14ac:dyDescent="0.25">
      <c r="A658" s="162"/>
      <c r="B658" s="162"/>
      <c r="C658" s="162"/>
      <c r="D658" s="162"/>
      <c r="E658" s="162"/>
      <c r="F658" s="162"/>
      <c r="G658" s="162"/>
      <c r="H658" s="162"/>
      <c r="I658" s="162"/>
      <c r="J658" s="162"/>
      <c r="K658" s="162"/>
      <c r="L658" s="162"/>
      <c r="M658" s="162"/>
      <c r="N658" s="38"/>
      <c r="O658" s="38"/>
    </row>
    <row r="659" spans="1:15" ht="15" hidden="1" customHeight="1" x14ac:dyDescent="0.25">
      <c r="A659" s="162"/>
      <c r="B659" s="162"/>
      <c r="C659" s="162"/>
      <c r="D659" s="162"/>
      <c r="E659" s="162"/>
      <c r="F659" s="162"/>
      <c r="G659" s="162"/>
      <c r="H659" s="162"/>
      <c r="I659" s="162"/>
      <c r="J659" s="162"/>
      <c r="K659" s="162"/>
      <c r="L659" s="162"/>
      <c r="M659" s="162"/>
      <c r="N659" s="38"/>
      <c r="O659" s="38"/>
    </row>
    <row r="660" spans="1:15" ht="15" hidden="1" customHeight="1" x14ac:dyDescent="0.25">
      <c r="A660" s="162"/>
      <c r="B660" s="162"/>
      <c r="C660" s="162"/>
      <c r="D660" s="162"/>
      <c r="E660" s="162"/>
      <c r="F660" s="162"/>
      <c r="G660" s="162"/>
      <c r="H660" s="162"/>
      <c r="I660" s="162"/>
      <c r="J660" s="162"/>
      <c r="K660" s="162"/>
      <c r="L660" s="162"/>
      <c r="M660" s="162"/>
      <c r="N660" s="38"/>
      <c r="O660" s="38"/>
    </row>
    <row r="661" spans="1:15" ht="15" hidden="1" customHeight="1" x14ac:dyDescent="0.25">
      <c r="A661" s="162"/>
      <c r="B661" s="162"/>
      <c r="C661" s="162"/>
      <c r="D661" s="162"/>
      <c r="E661" s="162"/>
      <c r="F661" s="162"/>
      <c r="G661" s="162"/>
      <c r="H661" s="162"/>
      <c r="I661" s="162"/>
      <c r="J661" s="162"/>
      <c r="K661" s="162"/>
      <c r="L661" s="162"/>
      <c r="M661" s="162"/>
      <c r="N661" s="38"/>
      <c r="O661" s="38"/>
    </row>
    <row r="662" spans="1:15" ht="15" hidden="1" customHeight="1" x14ac:dyDescent="0.25">
      <c r="A662" s="162"/>
      <c r="B662" s="162"/>
      <c r="C662" s="162"/>
      <c r="D662" s="162"/>
      <c r="E662" s="162"/>
      <c r="F662" s="162"/>
      <c r="G662" s="162"/>
      <c r="H662" s="162"/>
      <c r="I662" s="162"/>
      <c r="J662" s="162"/>
      <c r="K662" s="162"/>
      <c r="L662" s="162"/>
      <c r="M662" s="162"/>
      <c r="N662" s="38"/>
      <c r="O662" s="38"/>
    </row>
    <row r="663" spans="1:15" ht="15" hidden="1" customHeight="1" x14ac:dyDescent="0.25">
      <c r="A663" s="162"/>
      <c r="B663" s="162"/>
      <c r="C663" s="162"/>
      <c r="D663" s="162"/>
      <c r="E663" s="162"/>
      <c r="F663" s="162"/>
      <c r="G663" s="162"/>
      <c r="H663" s="162"/>
      <c r="I663" s="162"/>
      <c r="J663" s="162"/>
      <c r="K663" s="162"/>
      <c r="L663" s="162"/>
      <c r="M663" s="162"/>
      <c r="N663" s="38"/>
      <c r="O663" s="38"/>
    </row>
    <row r="664" spans="1:15" ht="15" hidden="1" customHeight="1" x14ac:dyDescent="0.25">
      <c r="A664" s="162"/>
      <c r="B664" s="162"/>
      <c r="C664" s="162"/>
      <c r="D664" s="162"/>
      <c r="E664" s="162"/>
      <c r="F664" s="162"/>
      <c r="G664" s="162"/>
      <c r="H664" s="162"/>
      <c r="I664" s="162"/>
      <c r="J664" s="162"/>
      <c r="K664" s="162"/>
      <c r="L664" s="162"/>
      <c r="M664" s="162"/>
      <c r="N664" s="38"/>
      <c r="O664" s="38"/>
    </row>
    <row r="665" spans="1:15" ht="15" hidden="1" customHeight="1" x14ac:dyDescent="0.25">
      <c r="A665" s="162"/>
      <c r="B665" s="162"/>
      <c r="C665" s="162"/>
      <c r="D665" s="162"/>
      <c r="E665" s="162"/>
      <c r="F665" s="162"/>
      <c r="G665" s="162"/>
      <c r="H665" s="162"/>
      <c r="I665" s="162"/>
      <c r="J665" s="162"/>
      <c r="K665" s="162"/>
      <c r="L665" s="162"/>
      <c r="M665" s="162"/>
      <c r="N665" s="38"/>
      <c r="O665" s="38"/>
    </row>
    <row r="666" spans="1:15" ht="15" hidden="1" customHeight="1" x14ac:dyDescent="0.25">
      <c r="A666" s="162"/>
      <c r="B666" s="162"/>
      <c r="C666" s="162"/>
      <c r="D666" s="162"/>
      <c r="E666" s="162"/>
      <c r="F666" s="162"/>
      <c r="G666" s="162"/>
      <c r="H666" s="162"/>
      <c r="I666" s="162"/>
      <c r="J666" s="162"/>
      <c r="K666" s="162"/>
      <c r="L666" s="162"/>
      <c r="M666" s="162"/>
      <c r="N666" s="38"/>
      <c r="O666" s="38"/>
    </row>
    <row r="667" spans="1:15" ht="15" hidden="1" customHeight="1" x14ac:dyDescent="0.25">
      <c r="A667" s="162"/>
      <c r="B667" s="162"/>
      <c r="C667" s="162"/>
      <c r="D667" s="162"/>
      <c r="E667" s="162"/>
      <c r="F667" s="162"/>
      <c r="G667" s="162"/>
      <c r="H667" s="162"/>
      <c r="I667" s="162"/>
      <c r="J667" s="162"/>
      <c r="K667" s="162"/>
      <c r="L667" s="162"/>
      <c r="M667" s="162"/>
      <c r="N667" s="38"/>
      <c r="O667" s="38"/>
    </row>
    <row r="668" spans="1:15" ht="15" hidden="1" customHeight="1" x14ac:dyDescent="0.25">
      <c r="A668" s="162"/>
      <c r="B668" s="162"/>
      <c r="C668" s="162"/>
      <c r="D668" s="162"/>
      <c r="E668" s="162"/>
      <c r="F668" s="162"/>
      <c r="G668" s="162"/>
      <c r="H668" s="162"/>
      <c r="I668" s="162"/>
      <c r="J668" s="162"/>
      <c r="K668" s="162"/>
      <c r="L668" s="162"/>
      <c r="M668" s="162"/>
      <c r="N668" s="38"/>
      <c r="O668" s="38"/>
    </row>
    <row r="669" spans="1:15" ht="15" hidden="1" customHeight="1" x14ac:dyDescent="0.25">
      <c r="A669" s="162"/>
      <c r="B669" s="162"/>
      <c r="C669" s="162"/>
      <c r="D669" s="162"/>
      <c r="E669" s="162"/>
      <c r="F669" s="162"/>
      <c r="G669" s="162"/>
      <c r="H669" s="162"/>
      <c r="I669" s="162"/>
      <c r="J669" s="162"/>
      <c r="K669" s="162"/>
      <c r="L669" s="162"/>
      <c r="M669" s="162"/>
      <c r="N669" s="38"/>
      <c r="O669" s="38"/>
    </row>
    <row r="670" spans="1:15" ht="15" hidden="1" customHeight="1" x14ac:dyDescent="0.25">
      <c r="A670" s="162"/>
      <c r="B670" s="162"/>
      <c r="C670" s="162"/>
      <c r="D670" s="162"/>
      <c r="E670" s="162"/>
      <c r="F670" s="162"/>
      <c r="G670" s="162"/>
      <c r="H670" s="162"/>
      <c r="I670" s="162"/>
      <c r="J670" s="162"/>
      <c r="K670" s="162"/>
      <c r="L670" s="162"/>
      <c r="M670" s="162"/>
      <c r="N670" s="38"/>
      <c r="O670" s="38"/>
    </row>
    <row r="671" spans="1:15" ht="15" hidden="1" customHeight="1" x14ac:dyDescent="0.25">
      <c r="A671" s="162"/>
      <c r="B671" s="162"/>
      <c r="C671" s="162"/>
      <c r="D671" s="162"/>
      <c r="E671" s="162"/>
      <c r="F671" s="162"/>
      <c r="G671" s="162"/>
      <c r="H671" s="162"/>
      <c r="I671" s="162"/>
      <c r="J671" s="162"/>
      <c r="K671" s="162"/>
      <c r="L671" s="162"/>
      <c r="M671" s="162"/>
      <c r="N671" s="38"/>
      <c r="O671" s="38"/>
    </row>
    <row r="672" spans="1:15" ht="15" hidden="1" customHeight="1" x14ac:dyDescent="0.25">
      <c r="A672" s="162"/>
      <c r="B672" s="162"/>
      <c r="C672" s="162"/>
      <c r="D672" s="162"/>
      <c r="E672" s="162"/>
      <c r="F672" s="162"/>
      <c r="G672" s="162"/>
      <c r="H672" s="162"/>
      <c r="I672" s="162"/>
      <c r="J672" s="162"/>
      <c r="K672" s="162"/>
      <c r="L672" s="162"/>
      <c r="M672" s="162"/>
      <c r="N672" s="38"/>
      <c r="O672" s="38"/>
    </row>
    <row r="673" spans="1:15" ht="15" hidden="1" customHeight="1" x14ac:dyDescent="0.25">
      <c r="A673" s="162"/>
      <c r="B673" s="162"/>
      <c r="C673" s="162"/>
      <c r="D673" s="162"/>
      <c r="E673" s="162"/>
      <c r="F673" s="162"/>
      <c r="G673" s="162"/>
      <c r="H673" s="162"/>
      <c r="I673" s="162"/>
      <c r="J673" s="162"/>
      <c r="K673" s="162"/>
      <c r="L673" s="162"/>
      <c r="M673" s="162"/>
      <c r="N673" s="38"/>
      <c r="O673" s="38"/>
    </row>
    <row r="674" spans="1:15" ht="15" hidden="1" customHeight="1" x14ac:dyDescent="0.25">
      <c r="A674" s="162"/>
      <c r="B674" s="162"/>
      <c r="C674" s="162"/>
      <c r="D674" s="162"/>
      <c r="E674" s="162"/>
      <c r="F674" s="162"/>
      <c r="G674" s="162"/>
      <c r="H674" s="162"/>
      <c r="I674" s="162"/>
      <c r="J674" s="162"/>
      <c r="K674" s="162"/>
      <c r="L674" s="162"/>
      <c r="M674" s="162"/>
      <c r="N674" s="38"/>
      <c r="O674" s="38"/>
    </row>
    <row r="675" spans="1:15" ht="15" hidden="1" customHeight="1" x14ac:dyDescent="0.25">
      <c r="A675" s="162"/>
      <c r="B675" s="162"/>
      <c r="C675" s="162"/>
      <c r="D675" s="162"/>
      <c r="E675" s="162"/>
      <c r="F675" s="162"/>
      <c r="G675" s="162"/>
      <c r="H675" s="162"/>
      <c r="I675" s="162"/>
      <c r="J675" s="162"/>
      <c r="K675" s="162"/>
      <c r="L675" s="162"/>
      <c r="M675" s="162"/>
      <c r="N675" s="38"/>
      <c r="O675" s="38"/>
    </row>
    <row r="676" spans="1:15" ht="15" hidden="1" customHeight="1" x14ac:dyDescent="0.25">
      <c r="A676" s="162"/>
      <c r="B676" s="162"/>
      <c r="C676" s="162"/>
      <c r="D676" s="162"/>
      <c r="E676" s="162"/>
      <c r="F676" s="162"/>
      <c r="G676" s="162"/>
      <c r="H676" s="162"/>
      <c r="I676" s="162"/>
      <c r="J676" s="162"/>
      <c r="K676" s="162"/>
      <c r="L676" s="162"/>
      <c r="M676" s="162"/>
      <c r="N676" s="38"/>
      <c r="O676" s="38"/>
    </row>
    <row r="677" spans="1:15" ht="15" hidden="1" customHeight="1" x14ac:dyDescent="0.25">
      <c r="A677" s="162"/>
      <c r="B677" s="162"/>
      <c r="C677" s="162"/>
      <c r="D677" s="162"/>
      <c r="E677" s="162"/>
      <c r="F677" s="162"/>
      <c r="G677" s="162"/>
      <c r="H677" s="162"/>
      <c r="I677" s="162"/>
      <c r="J677" s="162"/>
      <c r="K677" s="162"/>
      <c r="L677" s="162"/>
      <c r="M677" s="162"/>
      <c r="N677" s="38"/>
      <c r="O677" s="38"/>
    </row>
    <row r="678" spans="1:15" ht="15" hidden="1" customHeight="1" x14ac:dyDescent="0.25">
      <c r="A678" s="162"/>
      <c r="B678" s="162"/>
      <c r="C678" s="162"/>
      <c r="D678" s="162"/>
      <c r="E678" s="162"/>
      <c r="F678" s="162"/>
      <c r="G678" s="162"/>
      <c r="H678" s="162"/>
      <c r="I678" s="162"/>
      <c r="J678" s="162"/>
      <c r="K678" s="162"/>
      <c r="L678" s="162"/>
      <c r="M678" s="162"/>
      <c r="N678" s="38"/>
      <c r="O678" s="38"/>
    </row>
    <row r="679" spans="1:15" ht="15" hidden="1" customHeight="1" x14ac:dyDescent="0.25">
      <c r="A679" s="162"/>
      <c r="B679" s="162"/>
      <c r="C679" s="162"/>
      <c r="D679" s="162"/>
      <c r="E679" s="162"/>
      <c r="F679" s="162"/>
      <c r="G679" s="162"/>
      <c r="H679" s="162"/>
      <c r="I679" s="162"/>
      <c r="J679" s="162"/>
      <c r="K679" s="162"/>
      <c r="L679" s="162"/>
      <c r="M679" s="162"/>
      <c r="N679" s="38"/>
      <c r="O679" s="38"/>
    </row>
    <row r="680" spans="1:15" ht="15" hidden="1" customHeight="1" x14ac:dyDescent="0.25">
      <c r="A680" s="162"/>
      <c r="B680" s="162"/>
      <c r="C680" s="162"/>
      <c r="D680" s="162"/>
      <c r="E680" s="162"/>
      <c r="F680" s="162"/>
      <c r="G680" s="162"/>
      <c r="H680" s="162"/>
      <c r="I680" s="162"/>
      <c r="J680" s="162"/>
      <c r="K680" s="162"/>
      <c r="L680" s="162"/>
      <c r="M680" s="162"/>
      <c r="N680" s="38"/>
      <c r="O680" s="38"/>
    </row>
    <row r="681" spans="1:15" ht="15" hidden="1" customHeight="1" x14ac:dyDescent="0.25">
      <c r="A681" s="162"/>
      <c r="B681" s="162"/>
      <c r="C681" s="162"/>
      <c r="D681" s="162"/>
      <c r="E681" s="162"/>
      <c r="F681" s="162"/>
      <c r="G681" s="162"/>
      <c r="H681" s="162"/>
      <c r="I681" s="162"/>
      <c r="J681" s="162"/>
      <c r="K681" s="162"/>
      <c r="L681" s="162"/>
      <c r="M681" s="162"/>
      <c r="N681" s="38"/>
      <c r="O681" s="38"/>
    </row>
    <row r="682" spans="1:15" ht="15" hidden="1" customHeight="1" x14ac:dyDescent="0.25">
      <c r="A682" s="162"/>
      <c r="B682" s="162"/>
      <c r="C682" s="162"/>
      <c r="D682" s="162"/>
      <c r="E682" s="162"/>
      <c r="F682" s="162"/>
      <c r="G682" s="162"/>
      <c r="H682" s="162"/>
      <c r="I682" s="162"/>
      <c r="J682" s="162"/>
      <c r="K682" s="162"/>
      <c r="L682" s="162"/>
      <c r="M682" s="162"/>
      <c r="N682" s="38"/>
      <c r="O682" s="38"/>
    </row>
    <row r="683" spans="1:15" ht="15" hidden="1" customHeight="1" x14ac:dyDescent="0.25">
      <c r="A683" s="162"/>
      <c r="B683" s="162"/>
      <c r="C683" s="162"/>
      <c r="D683" s="162"/>
      <c r="E683" s="162"/>
      <c r="F683" s="162"/>
      <c r="G683" s="162"/>
      <c r="H683" s="162"/>
      <c r="I683" s="162"/>
      <c r="J683" s="162"/>
      <c r="K683" s="162"/>
      <c r="L683" s="162"/>
      <c r="M683" s="162"/>
      <c r="N683" s="38"/>
      <c r="O683" s="38"/>
    </row>
    <row r="684" spans="1:15" ht="15" hidden="1" customHeight="1" x14ac:dyDescent="0.25">
      <c r="A684" s="162"/>
      <c r="B684" s="162"/>
      <c r="C684" s="162"/>
      <c r="D684" s="162"/>
      <c r="E684" s="162"/>
      <c r="F684" s="162"/>
      <c r="G684" s="162"/>
      <c r="H684" s="162"/>
      <c r="I684" s="162"/>
      <c r="J684" s="162"/>
      <c r="K684" s="162"/>
      <c r="L684" s="162"/>
      <c r="M684" s="162"/>
      <c r="N684" s="38"/>
      <c r="O684" s="38"/>
    </row>
    <row r="685" spans="1:15" ht="15" hidden="1" customHeight="1" x14ac:dyDescent="0.25">
      <c r="A685" s="162"/>
      <c r="B685" s="162"/>
      <c r="C685" s="162"/>
      <c r="D685" s="162"/>
      <c r="E685" s="162"/>
      <c r="F685" s="162"/>
      <c r="G685" s="162"/>
      <c r="H685" s="162"/>
      <c r="I685" s="162"/>
      <c r="J685" s="162"/>
      <c r="K685" s="162"/>
      <c r="L685" s="162"/>
      <c r="M685" s="162"/>
      <c r="N685" s="38"/>
      <c r="O685" s="38"/>
    </row>
    <row r="686" spans="1:15" ht="15" hidden="1" customHeight="1" x14ac:dyDescent="0.25">
      <c r="A686" s="162"/>
      <c r="B686" s="162"/>
      <c r="C686" s="162"/>
      <c r="D686" s="162"/>
      <c r="E686" s="162"/>
      <c r="F686" s="162"/>
      <c r="G686" s="162"/>
      <c r="H686" s="162"/>
      <c r="I686" s="162"/>
      <c r="J686" s="162"/>
      <c r="K686" s="162"/>
      <c r="L686" s="162"/>
      <c r="M686" s="162"/>
      <c r="N686" s="38"/>
      <c r="O686" s="38"/>
    </row>
    <row r="687" spans="1:15" ht="15" hidden="1" customHeight="1" x14ac:dyDescent="0.25">
      <c r="A687" s="162"/>
      <c r="B687" s="162"/>
      <c r="C687" s="162"/>
      <c r="D687" s="162"/>
      <c r="E687" s="162"/>
      <c r="F687" s="162"/>
      <c r="G687" s="162"/>
      <c r="H687" s="162"/>
      <c r="I687" s="162"/>
      <c r="J687" s="162"/>
      <c r="K687" s="162"/>
      <c r="L687" s="162"/>
      <c r="M687" s="162"/>
      <c r="N687" s="38"/>
      <c r="O687" s="38"/>
    </row>
    <row r="688" spans="1:15" ht="15" hidden="1" customHeight="1" x14ac:dyDescent="0.25">
      <c r="A688" s="162"/>
      <c r="B688" s="162"/>
      <c r="C688" s="162"/>
      <c r="D688" s="162"/>
      <c r="E688" s="162"/>
      <c r="F688" s="162"/>
      <c r="G688" s="162"/>
      <c r="H688" s="162"/>
      <c r="I688" s="162"/>
      <c r="J688" s="162"/>
      <c r="K688" s="162"/>
      <c r="L688" s="162"/>
      <c r="M688" s="162"/>
      <c r="N688" s="38"/>
      <c r="O688" s="38"/>
    </row>
    <row r="689" spans="1:15" ht="15" hidden="1" customHeight="1" x14ac:dyDescent="0.25">
      <c r="A689" s="162"/>
      <c r="B689" s="162"/>
      <c r="C689" s="162"/>
      <c r="D689" s="162"/>
      <c r="E689" s="162"/>
      <c r="F689" s="162"/>
      <c r="G689" s="162"/>
      <c r="H689" s="162"/>
      <c r="I689" s="162"/>
      <c r="J689" s="162"/>
      <c r="K689" s="162"/>
      <c r="L689" s="162"/>
      <c r="M689" s="162"/>
      <c r="N689" s="38"/>
      <c r="O689" s="38"/>
    </row>
    <row r="690" spans="1:15" ht="15" hidden="1" customHeight="1" x14ac:dyDescent="0.25">
      <c r="A690" s="162"/>
      <c r="B690" s="162"/>
      <c r="C690" s="162"/>
      <c r="D690" s="162"/>
      <c r="E690" s="162"/>
      <c r="F690" s="162"/>
      <c r="G690" s="162"/>
      <c r="H690" s="162"/>
      <c r="I690" s="162"/>
      <c r="J690" s="162"/>
      <c r="K690" s="162"/>
      <c r="L690" s="162"/>
      <c r="M690" s="162"/>
      <c r="N690" s="38"/>
      <c r="O690" s="38"/>
    </row>
    <row r="691" spans="1:15" ht="15" hidden="1" customHeight="1" x14ac:dyDescent="0.25">
      <c r="A691" s="162"/>
      <c r="B691" s="162"/>
      <c r="C691" s="162"/>
      <c r="D691" s="162"/>
      <c r="E691" s="162"/>
      <c r="F691" s="162"/>
      <c r="G691" s="162"/>
      <c r="H691" s="162"/>
      <c r="I691" s="162"/>
      <c r="J691" s="162"/>
      <c r="K691" s="162"/>
      <c r="L691" s="162"/>
      <c r="M691" s="162"/>
      <c r="N691" s="38"/>
      <c r="O691" s="38"/>
    </row>
    <row r="692" spans="1:15" ht="15" hidden="1" customHeight="1" x14ac:dyDescent="0.25">
      <c r="A692" s="162"/>
      <c r="B692" s="162"/>
      <c r="C692" s="162"/>
      <c r="D692" s="162"/>
      <c r="E692" s="162"/>
      <c r="F692" s="162"/>
      <c r="G692" s="162"/>
      <c r="H692" s="162"/>
      <c r="I692" s="162"/>
      <c r="J692" s="162"/>
      <c r="K692" s="162"/>
      <c r="L692" s="162"/>
      <c r="M692" s="162"/>
      <c r="N692" s="38"/>
      <c r="O692" s="38"/>
    </row>
    <row r="693" spans="1:15" ht="15" hidden="1" customHeight="1" x14ac:dyDescent="0.25">
      <c r="A693" s="162"/>
      <c r="B693" s="162"/>
      <c r="C693" s="162"/>
      <c r="D693" s="162"/>
      <c r="E693" s="162"/>
      <c r="F693" s="162"/>
      <c r="G693" s="162"/>
      <c r="H693" s="162"/>
      <c r="I693" s="162"/>
      <c r="J693" s="162"/>
      <c r="K693" s="162"/>
      <c r="L693" s="162"/>
      <c r="M693" s="162"/>
      <c r="N693" s="38"/>
      <c r="O693" s="38"/>
    </row>
    <row r="694" spans="1:15" ht="15" hidden="1" customHeight="1" x14ac:dyDescent="0.25">
      <c r="A694" s="162"/>
      <c r="B694" s="162"/>
      <c r="C694" s="162"/>
      <c r="D694" s="162"/>
      <c r="E694" s="162"/>
      <c r="F694" s="162"/>
      <c r="G694" s="162"/>
      <c r="H694" s="162"/>
      <c r="I694" s="162"/>
      <c r="J694" s="162"/>
      <c r="K694" s="162"/>
      <c r="L694" s="162"/>
      <c r="M694" s="162"/>
      <c r="N694" s="38"/>
      <c r="O694" s="38"/>
    </row>
    <row r="695" spans="1:15" ht="15" hidden="1" customHeight="1" x14ac:dyDescent="0.25">
      <c r="A695" s="162"/>
      <c r="B695" s="162"/>
      <c r="C695" s="162"/>
      <c r="D695" s="162"/>
      <c r="E695" s="162"/>
      <c r="F695" s="162"/>
      <c r="G695" s="162"/>
      <c r="H695" s="162"/>
      <c r="I695" s="162"/>
      <c r="J695" s="162"/>
      <c r="K695" s="162"/>
      <c r="L695" s="162"/>
      <c r="M695" s="162"/>
      <c r="N695" s="38"/>
      <c r="O695" s="38"/>
    </row>
    <row r="696" spans="1:15" ht="15" hidden="1" customHeight="1" x14ac:dyDescent="0.25">
      <c r="A696" s="162"/>
      <c r="B696" s="162"/>
      <c r="C696" s="162"/>
      <c r="D696" s="162"/>
      <c r="E696" s="162"/>
      <c r="F696" s="162"/>
      <c r="G696" s="162"/>
      <c r="H696" s="162"/>
      <c r="I696" s="162"/>
      <c r="J696" s="162"/>
      <c r="K696" s="162"/>
      <c r="L696" s="162"/>
      <c r="M696" s="162"/>
      <c r="N696" s="38"/>
      <c r="O696" s="38"/>
    </row>
    <row r="697" spans="1:15" ht="15" hidden="1" customHeight="1" x14ac:dyDescent="0.25">
      <c r="A697" s="162"/>
      <c r="B697" s="162"/>
      <c r="C697" s="162"/>
      <c r="D697" s="162"/>
      <c r="E697" s="162"/>
      <c r="F697" s="162"/>
      <c r="G697" s="162"/>
      <c r="H697" s="162"/>
      <c r="I697" s="162"/>
      <c r="J697" s="162"/>
      <c r="K697" s="162"/>
      <c r="L697" s="162"/>
      <c r="M697" s="162"/>
      <c r="N697" s="38"/>
      <c r="O697" s="38"/>
    </row>
    <row r="698" spans="1:15" ht="15" hidden="1" customHeight="1" x14ac:dyDescent="0.25">
      <c r="A698" s="162"/>
      <c r="B698" s="162"/>
      <c r="C698" s="162"/>
      <c r="D698" s="162"/>
      <c r="E698" s="162"/>
      <c r="F698" s="162"/>
      <c r="G698" s="162"/>
      <c r="H698" s="162"/>
      <c r="I698" s="162"/>
      <c r="J698" s="162"/>
      <c r="K698" s="162"/>
      <c r="L698" s="162"/>
      <c r="M698" s="162"/>
      <c r="N698" s="38"/>
      <c r="O698" s="38"/>
    </row>
    <row r="699" spans="1:15" ht="15" hidden="1" customHeight="1" x14ac:dyDescent="0.25">
      <c r="A699" s="162"/>
      <c r="B699" s="162"/>
      <c r="C699" s="162"/>
      <c r="D699" s="162"/>
      <c r="E699" s="162"/>
      <c r="F699" s="162"/>
      <c r="G699" s="162"/>
      <c r="H699" s="162"/>
      <c r="I699" s="162"/>
      <c r="J699" s="162"/>
      <c r="K699" s="162"/>
      <c r="L699" s="162"/>
      <c r="M699" s="162"/>
      <c r="N699" s="38"/>
      <c r="O699" s="38"/>
    </row>
    <row r="700" spans="1:15" ht="15" hidden="1" customHeight="1" x14ac:dyDescent="0.25">
      <c r="A700" s="162"/>
      <c r="B700" s="162"/>
      <c r="C700" s="162"/>
      <c r="D700" s="162"/>
      <c r="E700" s="162"/>
      <c r="F700" s="162"/>
      <c r="G700" s="162"/>
      <c r="H700" s="162"/>
      <c r="I700" s="162"/>
      <c r="J700" s="162"/>
      <c r="K700" s="162"/>
      <c r="L700" s="162"/>
      <c r="M700" s="162"/>
      <c r="N700" s="38"/>
      <c r="O700" s="38"/>
    </row>
    <row r="701" spans="1:15" ht="15" hidden="1" customHeight="1" x14ac:dyDescent="0.25">
      <c r="A701" s="162"/>
      <c r="B701" s="162"/>
      <c r="C701" s="162"/>
      <c r="D701" s="162"/>
      <c r="E701" s="162"/>
      <c r="F701" s="162"/>
      <c r="G701" s="162"/>
      <c r="H701" s="162"/>
      <c r="I701" s="162"/>
      <c r="J701" s="162"/>
      <c r="K701" s="162"/>
      <c r="L701" s="162"/>
      <c r="M701" s="162"/>
      <c r="N701" s="38"/>
      <c r="O701" s="38"/>
    </row>
    <row r="702" spans="1:15" ht="15" hidden="1" customHeight="1" x14ac:dyDescent="0.25">
      <c r="A702" s="162"/>
      <c r="B702" s="162"/>
      <c r="C702" s="162"/>
      <c r="D702" s="162"/>
      <c r="E702" s="162"/>
      <c r="F702" s="162"/>
      <c r="G702" s="162"/>
      <c r="H702" s="162"/>
      <c r="I702" s="162"/>
      <c r="J702" s="162"/>
      <c r="K702" s="162"/>
      <c r="L702" s="162"/>
      <c r="M702" s="162"/>
      <c r="N702" s="38"/>
      <c r="O702" s="38"/>
    </row>
    <row r="703" spans="1:15" ht="15" hidden="1" customHeight="1" x14ac:dyDescent="0.25">
      <c r="A703" s="162"/>
      <c r="B703" s="162"/>
      <c r="C703" s="162"/>
      <c r="D703" s="162"/>
      <c r="E703" s="162"/>
      <c r="F703" s="162"/>
      <c r="G703" s="162"/>
      <c r="H703" s="162"/>
      <c r="I703" s="162"/>
      <c r="J703" s="162"/>
      <c r="K703" s="162"/>
      <c r="L703" s="162"/>
      <c r="M703" s="162"/>
      <c r="N703" s="38"/>
      <c r="O703" s="38"/>
    </row>
    <row r="704" spans="1:15" ht="15" hidden="1" customHeight="1" x14ac:dyDescent="0.25">
      <c r="A704" s="162"/>
      <c r="B704" s="162"/>
      <c r="C704" s="162"/>
      <c r="D704" s="162"/>
      <c r="E704" s="162"/>
      <c r="F704" s="162"/>
      <c r="G704" s="162"/>
      <c r="H704" s="162"/>
      <c r="I704" s="162"/>
      <c r="J704" s="162"/>
      <c r="K704" s="162"/>
      <c r="L704" s="162"/>
      <c r="M704" s="162"/>
      <c r="N704" s="38"/>
      <c r="O704" s="38"/>
    </row>
    <row r="705" spans="1:15" ht="15" hidden="1" customHeight="1" x14ac:dyDescent="0.25">
      <c r="A705" s="162"/>
      <c r="B705" s="162"/>
      <c r="C705" s="162"/>
      <c r="D705" s="162"/>
      <c r="E705" s="162"/>
      <c r="F705" s="162"/>
      <c r="G705" s="162"/>
      <c r="H705" s="162"/>
      <c r="I705" s="162"/>
      <c r="J705" s="162"/>
      <c r="K705" s="162"/>
      <c r="L705" s="162"/>
      <c r="M705" s="162"/>
      <c r="N705" s="38"/>
      <c r="O705" s="38"/>
    </row>
    <row r="706" spans="1:15" ht="15" hidden="1" customHeight="1" x14ac:dyDescent="0.25">
      <c r="A706" s="162"/>
      <c r="B706" s="162"/>
      <c r="C706" s="162"/>
      <c r="D706" s="162"/>
      <c r="E706" s="162"/>
      <c r="F706" s="162"/>
      <c r="G706" s="162"/>
      <c r="H706" s="162"/>
      <c r="I706" s="162"/>
      <c r="J706" s="162"/>
      <c r="K706" s="162"/>
      <c r="L706" s="162"/>
      <c r="M706" s="162"/>
      <c r="N706" s="38"/>
      <c r="O706" s="38"/>
    </row>
    <row r="707" spans="1:15" ht="15" hidden="1" customHeight="1" x14ac:dyDescent="0.25">
      <c r="A707" s="162"/>
      <c r="B707" s="162"/>
      <c r="C707" s="162"/>
      <c r="D707" s="162"/>
      <c r="E707" s="162"/>
      <c r="F707" s="162"/>
      <c r="G707" s="162"/>
      <c r="H707" s="162"/>
      <c r="I707" s="162"/>
      <c r="J707" s="162"/>
      <c r="K707" s="162"/>
      <c r="L707" s="162"/>
      <c r="M707" s="162"/>
      <c r="N707" s="38"/>
      <c r="O707" s="38"/>
    </row>
    <row r="708" spans="1:15" ht="15" hidden="1" customHeight="1" x14ac:dyDescent="0.25">
      <c r="A708" s="162"/>
      <c r="B708" s="162"/>
      <c r="C708" s="162"/>
      <c r="D708" s="162"/>
      <c r="E708" s="162"/>
      <c r="F708" s="162"/>
      <c r="G708" s="162"/>
      <c r="H708" s="162"/>
      <c r="I708" s="162"/>
      <c r="J708" s="162"/>
      <c r="K708" s="162"/>
      <c r="L708" s="162"/>
      <c r="M708" s="162"/>
      <c r="N708" s="38"/>
      <c r="O708" s="38"/>
    </row>
    <row r="709" spans="1:15" ht="15" hidden="1" customHeight="1" x14ac:dyDescent="0.25">
      <c r="A709" s="162"/>
      <c r="B709" s="162"/>
      <c r="C709" s="162"/>
      <c r="D709" s="162"/>
      <c r="E709" s="162"/>
      <c r="F709" s="162"/>
      <c r="G709" s="162"/>
      <c r="H709" s="162"/>
      <c r="I709" s="162"/>
      <c r="J709" s="162"/>
      <c r="K709" s="162"/>
      <c r="L709" s="162"/>
      <c r="M709" s="162"/>
      <c r="N709" s="38"/>
      <c r="O709" s="38"/>
    </row>
    <row r="710" spans="1:15" ht="15" hidden="1" customHeight="1" x14ac:dyDescent="0.25">
      <c r="A710" s="162"/>
      <c r="B710" s="162"/>
      <c r="C710" s="162"/>
      <c r="D710" s="162"/>
      <c r="E710" s="162"/>
      <c r="F710" s="162"/>
      <c r="G710" s="162"/>
      <c r="H710" s="162"/>
      <c r="I710" s="162"/>
      <c r="J710" s="162"/>
      <c r="K710" s="162"/>
      <c r="L710" s="162"/>
      <c r="M710" s="162"/>
      <c r="N710" s="38"/>
      <c r="O710" s="38"/>
    </row>
    <row r="711" spans="1:15" ht="15" hidden="1" customHeight="1" x14ac:dyDescent="0.25">
      <c r="A711" s="162"/>
      <c r="B711" s="162"/>
      <c r="C711" s="162"/>
      <c r="D711" s="162"/>
      <c r="E711" s="162"/>
      <c r="F711" s="162"/>
      <c r="G711" s="162"/>
      <c r="H711" s="162"/>
      <c r="I711" s="162"/>
      <c r="J711" s="162"/>
      <c r="K711" s="162"/>
      <c r="L711" s="162"/>
      <c r="M711" s="162"/>
      <c r="N711" s="38"/>
      <c r="O711" s="38"/>
    </row>
    <row r="712" spans="1:15" ht="15" hidden="1" customHeight="1" x14ac:dyDescent="0.25">
      <c r="A712" s="162"/>
      <c r="B712" s="162"/>
      <c r="C712" s="162"/>
      <c r="D712" s="162"/>
      <c r="E712" s="162"/>
      <c r="F712" s="162"/>
      <c r="G712" s="162"/>
      <c r="H712" s="162"/>
      <c r="I712" s="162"/>
      <c r="J712" s="162"/>
      <c r="K712" s="162"/>
      <c r="L712" s="162"/>
      <c r="M712" s="162"/>
      <c r="N712" s="38"/>
      <c r="O712" s="38"/>
    </row>
    <row r="713" spans="1:15" ht="15" hidden="1" customHeight="1" x14ac:dyDescent="0.25">
      <c r="A713" s="162"/>
      <c r="B713" s="162"/>
      <c r="C713" s="162"/>
      <c r="D713" s="162"/>
      <c r="E713" s="162"/>
      <c r="F713" s="162"/>
      <c r="G713" s="162"/>
      <c r="H713" s="162"/>
      <c r="I713" s="162"/>
      <c r="J713" s="162"/>
      <c r="K713" s="162"/>
      <c r="L713" s="162"/>
      <c r="M713" s="162"/>
      <c r="N713" s="38"/>
      <c r="O713" s="38"/>
    </row>
    <row r="714" spans="1:15" ht="15" hidden="1" customHeight="1" x14ac:dyDescent="0.25">
      <c r="A714" s="162"/>
      <c r="B714" s="162"/>
      <c r="C714" s="162"/>
      <c r="D714" s="162"/>
      <c r="E714" s="162"/>
      <c r="F714" s="162"/>
      <c r="G714" s="162"/>
      <c r="H714" s="162"/>
      <c r="I714" s="162"/>
      <c r="J714" s="162"/>
      <c r="K714" s="162"/>
      <c r="L714" s="162"/>
      <c r="M714" s="162"/>
      <c r="N714" s="38"/>
      <c r="O714" s="38"/>
    </row>
    <row r="715" spans="1:15" ht="15" hidden="1" customHeight="1" x14ac:dyDescent="0.25">
      <c r="A715" s="162"/>
      <c r="B715" s="162"/>
      <c r="C715" s="162"/>
      <c r="D715" s="162"/>
      <c r="E715" s="162"/>
      <c r="F715" s="162"/>
      <c r="G715" s="162"/>
      <c r="H715" s="162"/>
      <c r="I715" s="162"/>
      <c r="J715" s="162"/>
      <c r="K715" s="162"/>
      <c r="L715" s="162"/>
      <c r="M715" s="162"/>
      <c r="N715" s="38"/>
      <c r="O715" s="38"/>
    </row>
    <row r="716" spans="1:15" ht="15" hidden="1" customHeight="1" x14ac:dyDescent="0.25">
      <c r="A716" s="162"/>
      <c r="B716" s="162"/>
      <c r="C716" s="162"/>
      <c r="D716" s="162"/>
      <c r="E716" s="162"/>
      <c r="F716" s="162"/>
      <c r="G716" s="162"/>
      <c r="H716" s="162"/>
      <c r="I716" s="162"/>
      <c r="J716" s="162"/>
      <c r="K716" s="162"/>
      <c r="L716" s="162"/>
      <c r="M716" s="162"/>
      <c r="N716" s="38"/>
      <c r="O716" s="38"/>
    </row>
    <row r="717" spans="1:15" ht="15" hidden="1" customHeight="1" x14ac:dyDescent="0.25">
      <c r="A717" s="162"/>
      <c r="B717" s="162"/>
      <c r="C717" s="162"/>
      <c r="D717" s="162"/>
      <c r="E717" s="162"/>
      <c r="F717" s="162"/>
      <c r="G717" s="162"/>
      <c r="H717" s="162"/>
      <c r="I717" s="162"/>
      <c r="J717" s="162"/>
      <c r="K717" s="162"/>
      <c r="L717" s="162"/>
      <c r="M717" s="162"/>
      <c r="N717" s="38"/>
      <c r="O717" s="38"/>
    </row>
    <row r="718" spans="1:15" ht="15" hidden="1" customHeight="1" x14ac:dyDescent="0.25">
      <c r="A718" s="162"/>
      <c r="B718" s="162"/>
      <c r="C718" s="162"/>
      <c r="D718" s="162"/>
      <c r="E718" s="162"/>
      <c r="F718" s="162"/>
      <c r="G718" s="162"/>
      <c r="H718" s="162"/>
      <c r="I718" s="162"/>
      <c r="J718" s="162"/>
      <c r="K718" s="162"/>
      <c r="L718" s="162"/>
      <c r="M718" s="162"/>
      <c r="N718" s="38"/>
      <c r="O718" s="38"/>
    </row>
    <row r="719" spans="1:15" ht="15" hidden="1" customHeight="1" x14ac:dyDescent="0.25">
      <c r="A719" s="162"/>
      <c r="B719" s="162"/>
      <c r="C719" s="162"/>
      <c r="D719" s="162"/>
      <c r="E719" s="162"/>
      <c r="F719" s="162"/>
      <c r="G719" s="162"/>
      <c r="H719" s="162"/>
      <c r="I719" s="162"/>
      <c r="J719" s="162"/>
      <c r="K719" s="162"/>
      <c r="L719" s="162"/>
      <c r="M719" s="162"/>
      <c r="N719" s="38"/>
      <c r="O719" s="38"/>
    </row>
    <row r="720" spans="1:15" ht="15" hidden="1" customHeight="1" x14ac:dyDescent="0.25">
      <c r="A720" s="162"/>
      <c r="B720" s="162"/>
      <c r="C720" s="162"/>
      <c r="D720" s="162"/>
      <c r="E720" s="162"/>
      <c r="F720" s="162"/>
      <c r="G720" s="162"/>
      <c r="H720" s="162"/>
      <c r="I720" s="162"/>
      <c r="J720" s="162"/>
      <c r="K720" s="162"/>
      <c r="L720" s="162"/>
      <c r="M720" s="162"/>
      <c r="N720" s="38"/>
      <c r="O720" s="38"/>
    </row>
    <row r="721" spans="1:15" ht="15" hidden="1" customHeight="1" x14ac:dyDescent="0.25">
      <c r="A721" s="162"/>
      <c r="B721" s="162"/>
      <c r="C721" s="162"/>
      <c r="D721" s="162"/>
      <c r="E721" s="162"/>
      <c r="F721" s="162"/>
      <c r="G721" s="162"/>
      <c r="H721" s="162"/>
      <c r="I721" s="162"/>
      <c r="J721" s="162"/>
      <c r="K721" s="162"/>
      <c r="L721" s="162"/>
      <c r="M721" s="162"/>
      <c r="N721" s="38"/>
      <c r="O721" s="38"/>
    </row>
    <row r="722" spans="1:15" ht="15" hidden="1" customHeight="1" x14ac:dyDescent="0.25">
      <c r="A722" s="162"/>
      <c r="B722" s="162"/>
      <c r="C722" s="162"/>
      <c r="D722" s="162"/>
      <c r="E722" s="162"/>
      <c r="F722" s="162"/>
      <c r="G722" s="162"/>
      <c r="H722" s="162"/>
      <c r="I722" s="162"/>
      <c r="J722" s="162"/>
      <c r="K722" s="162"/>
      <c r="L722" s="162"/>
      <c r="M722" s="162"/>
      <c r="N722" s="38"/>
      <c r="O722" s="38"/>
    </row>
    <row r="723" spans="1:15" ht="15" hidden="1" customHeight="1" x14ac:dyDescent="0.25">
      <c r="A723" s="162"/>
      <c r="B723" s="162"/>
      <c r="C723" s="162"/>
      <c r="D723" s="162"/>
      <c r="E723" s="162"/>
      <c r="F723" s="162"/>
      <c r="G723" s="162"/>
      <c r="H723" s="162"/>
      <c r="I723" s="162"/>
      <c r="J723" s="162"/>
      <c r="K723" s="162"/>
      <c r="L723" s="162"/>
      <c r="M723" s="162"/>
      <c r="N723" s="38"/>
      <c r="O723" s="38"/>
    </row>
    <row r="724" spans="1:15" ht="15" hidden="1" customHeight="1" x14ac:dyDescent="0.25">
      <c r="A724" s="162"/>
      <c r="B724" s="162"/>
      <c r="C724" s="162"/>
      <c r="D724" s="162"/>
      <c r="E724" s="162"/>
      <c r="F724" s="162"/>
      <c r="G724" s="162"/>
      <c r="H724" s="162"/>
      <c r="I724" s="162"/>
      <c r="J724" s="162"/>
      <c r="K724" s="162"/>
      <c r="L724" s="162"/>
      <c r="M724" s="162"/>
      <c r="N724" s="38"/>
      <c r="O724" s="38"/>
    </row>
    <row r="725" spans="1:15" ht="15" hidden="1" customHeight="1" x14ac:dyDescent="0.25">
      <c r="A725" s="162"/>
      <c r="B725" s="162"/>
      <c r="C725" s="162"/>
      <c r="D725" s="162"/>
      <c r="E725" s="162"/>
      <c r="F725" s="162"/>
      <c r="G725" s="162"/>
      <c r="H725" s="162"/>
      <c r="I725" s="162"/>
      <c r="J725" s="162"/>
      <c r="K725" s="162"/>
      <c r="L725" s="162"/>
      <c r="M725" s="162"/>
      <c r="N725" s="38"/>
      <c r="O725" s="38"/>
    </row>
    <row r="726" spans="1:15" ht="15" hidden="1" customHeight="1" x14ac:dyDescent="0.25">
      <c r="A726" s="162"/>
      <c r="B726" s="162"/>
      <c r="C726" s="162"/>
      <c r="D726" s="162"/>
      <c r="E726" s="162"/>
      <c r="F726" s="162"/>
      <c r="G726" s="162"/>
      <c r="H726" s="162"/>
      <c r="I726" s="162"/>
      <c r="J726" s="162"/>
      <c r="K726" s="162"/>
      <c r="L726" s="162"/>
      <c r="M726" s="162"/>
      <c r="N726" s="38"/>
      <c r="O726" s="38"/>
    </row>
    <row r="727" spans="1:15" ht="15" hidden="1" customHeight="1" x14ac:dyDescent="0.25">
      <c r="A727" s="162"/>
      <c r="B727" s="162"/>
      <c r="C727" s="162"/>
      <c r="D727" s="162"/>
      <c r="E727" s="162"/>
      <c r="F727" s="162"/>
      <c r="G727" s="162"/>
      <c r="H727" s="162"/>
      <c r="I727" s="162"/>
      <c r="J727" s="162"/>
      <c r="K727" s="162"/>
      <c r="L727" s="162"/>
      <c r="M727" s="162"/>
      <c r="N727" s="38"/>
      <c r="O727" s="38"/>
    </row>
    <row r="728" spans="1:15" ht="15" hidden="1" customHeight="1" x14ac:dyDescent="0.25">
      <c r="A728" s="162"/>
      <c r="B728" s="162"/>
      <c r="C728" s="162"/>
      <c r="D728" s="162"/>
      <c r="E728" s="162"/>
      <c r="F728" s="162"/>
      <c r="G728" s="162"/>
      <c r="H728" s="162"/>
      <c r="I728" s="162"/>
      <c r="J728" s="162"/>
      <c r="K728" s="162"/>
      <c r="L728" s="162"/>
      <c r="M728" s="162"/>
      <c r="N728" s="38"/>
      <c r="O728" s="38"/>
    </row>
    <row r="729" spans="1:15" ht="15" hidden="1" customHeight="1" x14ac:dyDescent="0.25">
      <c r="A729" s="162"/>
      <c r="B729" s="162"/>
      <c r="C729" s="162"/>
      <c r="D729" s="162"/>
      <c r="E729" s="162"/>
      <c r="F729" s="162"/>
      <c r="G729" s="162"/>
      <c r="H729" s="162"/>
      <c r="I729" s="162"/>
      <c r="J729" s="162"/>
      <c r="K729" s="162"/>
      <c r="L729" s="162"/>
      <c r="M729" s="162"/>
      <c r="N729" s="38"/>
      <c r="O729" s="38"/>
    </row>
    <row r="730" spans="1:15" ht="15" hidden="1" customHeight="1" x14ac:dyDescent="0.25">
      <c r="A730" s="162"/>
      <c r="B730" s="162"/>
      <c r="C730" s="162"/>
      <c r="D730" s="162"/>
      <c r="E730" s="162"/>
      <c r="F730" s="162"/>
      <c r="G730" s="162"/>
      <c r="H730" s="162"/>
      <c r="I730" s="162"/>
      <c r="J730" s="162"/>
      <c r="K730" s="162"/>
      <c r="L730" s="162"/>
      <c r="M730" s="162"/>
      <c r="N730" s="38"/>
      <c r="O730" s="38"/>
    </row>
    <row r="731" spans="1:15" ht="15" hidden="1" customHeight="1" x14ac:dyDescent="0.25">
      <c r="A731" s="162"/>
      <c r="B731" s="162"/>
      <c r="C731" s="162"/>
      <c r="D731" s="162"/>
      <c r="E731" s="162"/>
      <c r="F731" s="162"/>
      <c r="G731" s="162"/>
      <c r="H731" s="162"/>
      <c r="I731" s="162"/>
      <c r="J731" s="162"/>
      <c r="K731" s="162"/>
      <c r="L731" s="162"/>
      <c r="M731" s="162"/>
      <c r="N731" s="38"/>
      <c r="O731" s="38"/>
    </row>
    <row r="732" spans="1:15" ht="15" hidden="1" customHeight="1" x14ac:dyDescent="0.25">
      <c r="A732" s="162"/>
      <c r="B732" s="162"/>
      <c r="C732" s="162"/>
      <c r="D732" s="162"/>
      <c r="E732" s="162"/>
      <c r="F732" s="162"/>
      <c r="G732" s="162"/>
      <c r="H732" s="162"/>
      <c r="I732" s="162"/>
      <c r="J732" s="162"/>
      <c r="K732" s="162"/>
      <c r="L732" s="162"/>
      <c r="M732" s="162"/>
      <c r="N732" s="38"/>
      <c r="O732" s="38"/>
    </row>
    <row r="733" spans="1:15" ht="15" hidden="1" customHeight="1" x14ac:dyDescent="0.25">
      <c r="A733" s="162"/>
      <c r="B733" s="162"/>
      <c r="C733" s="162"/>
      <c r="D733" s="162"/>
      <c r="E733" s="162"/>
      <c r="F733" s="162"/>
      <c r="G733" s="162"/>
      <c r="H733" s="162"/>
      <c r="I733" s="162"/>
      <c r="J733" s="162"/>
      <c r="K733" s="162"/>
      <c r="L733" s="162"/>
      <c r="M733" s="162"/>
      <c r="N733" s="38"/>
      <c r="O733" s="38"/>
    </row>
    <row r="734" spans="1:15" ht="15" hidden="1" customHeight="1" x14ac:dyDescent="0.25">
      <c r="A734" s="162"/>
      <c r="B734" s="162"/>
      <c r="C734" s="162"/>
      <c r="D734" s="162"/>
      <c r="E734" s="162"/>
      <c r="F734" s="162"/>
      <c r="G734" s="162"/>
      <c r="H734" s="162"/>
      <c r="I734" s="162"/>
      <c r="J734" s="162"/>
      <c r="K734" s="162"/>
      <c r="L734" s="162"/>
      <c r="M734" s="162"/>
      <c r="N734" s="38"/>
      <c r="O734" s="38"/>
    </row>
    <row r="735" spans="1:15" ht="15" hidden="1" customHeight="1" x14ac:dyDescent="0.25">
      <c r="A735" s="162"/>
      <c r="B735" s="162"/>
      <c r="C735" s="162"/>
      <c r="D735" s="162"/>
      <c r="E735" s="162"/>
      <c r="F735" s="162"/>
      <c r="G735" s="162"/>
      <c r="H735" s="162"/>
      <c r="I735" s="162"/>
      <c r="J735" s="162"/>
      <c r="K735" s="162"/>
      <c r="L735" s="162"/>
      <c r="M735" s="162"/>
      <c r="N735" s="38"/>
      <c r="O735" s="38"/>
    </row>
    <row r="736" spans="1:15" ht="15" hidden="1" customHeight="1" x14ac:dyDescent="0.25">
      <c r="A736" s="162"/>
      <c r="B736" s="162"/>
      <c r="C736" s="162"/>
      <c r="D736" s="162"/>
      <c r="E736" s="162"/>
      <c r="F736" s="162"/>
      <c r="G736" s="162"/>
      <c r="H736" s="162"/>
      <c r="I736" s="162"/>
      <c r="J736" s="162"/>
      <c r="K736" s="162"/>
      <c r="L736" s="162"/>
      <c r="M736" s="162"/>
      <c r="N736" s="38"/>
      <c r="O736" s="38"/>
    </row>
    <row r="737" spans="1:15" ht="15" hidden="1" customHeight="1" x14ac:dyDescent="0.25">
      <c r="A737" s="162"/>
      <c r="B737" s="162"/>
      <c r="C737" s="162"/>
      <c r="D737" s="162"/>
      <c r="E737" s="162"/>
      <c r="F737" s="162"/>
      <c r="G737" s="162"/>
      <c r="H737" s="162"/>
      <c r="I737" s="162"/>
      <c r="J737" s="162"/>
      <c r="K737" s="162"/>
      <c r="L737" s="162"/>
      <c r="M737" s="162"/>
      <c r="N737" s="38"/>
      <c r="O737" s="38"/>
    </row>
    <row r="738" spans="1:15" ht="15" hidden="1" customHeight="1" x14ac:dyDescent="0.25">
      <c r="A738" s="162"/>
      <c r="B738" s="162"/>
      <c r="C738" s="162"/>
      <c r="D738" s="162"/>
      <c r="E738" s="162"/>
      <c r="F738" s="162"/>
      <c r="G738" s="162"/>
      <c r="H738" s="162"/>
      <c r="I738" s="162"/>
      <c r="J738" s="162"/>
      <c r="K738" s="162"/>
      <c r="L738" s="162"/>
      <c r="M738" s="162"/>
      <c r="N738" s="38"/>
      <c r="O738" s="38"/>
    </row>
    <row r="739" spans="1:15" ht="15" hidden="1" customHeight="1" x14ac:dyDescent="0.25">
      <c r="A739" s="162"/>
      <c r="B739" s="162"/>
      <c r="C739" s="162"/>
      <c r="D739" s="162"/>
      <c r="E739" s="162"/>
      <c r="F739" s="162"/>
      <c r="G739" s="162"/>
      <c r="H739" s="162"/>
      <c r="I739" s="162"/>
      <c r="J739" s="162"/>
      <c r="K739" s="162"/>
      <c r="L739" s="162"/>
      <c r="M739" s="162"/>
      <c r="N739" s="38"/>
      <c r="O739" s="38"/>
    </row>
    <row r="740" spans="1:15" ht="15" hidden="1" customHeight="1" x14ac:dyDescent="0.25">
      <c r="A740" s="162"/>
      <c r="B740" s="162"/>
      <c r="C740" s="162"/>
      <c r="D740" s="162"/>
      <c r="E740" s="162"/>
      <c r="F740" s="162"/>
      <c r="G740" s="162"/>
      <c r="H740" s="162"/>
      <c r="I740" s="162"/>
      <c r="J740" s="162"/>
      <c r="K740" s="162"/>
      <c r="L740" s="162"/>
      <c r="M740" s="162"/>
      <c r="N740" s="38"/>
      <c r="O740" s="38"/>
    </row>
    <row r="741" spans="1:15" ht="15" hidden="1" customHeight="1" x14ac:dyDescent="0.25">
      <c r="A741" s="162"/>
      <c r="B741" s="162"/>
      <c r="C741" s="162"/>
      <c r="D741" s="162"/>
      <c r="E741" s="162"/>
      <c r="F741" s="162"/>
      <c r="G741" s="162"/>
      <c r="H741" s="162"/>
      <c r="I741" s="162"/>
      <c r="J741" s="162"/>
      <c r="K741" s="162"/>
      <c r="L741" s="162"/>
      <c r="M741" s="162"/>
      <c r="N741" s="38"/>
      <c r="O741" s="38"/>
    </row>
    <row r="742" spans="1:15" ht="15" hidden="1" customHeight="1" x14ac:dyDescent="0.25">
      <c r="A742" s="162"/>
      <c r="B742" s="162"/>
      <c r="C742" s="162"/>
      <c r="D742" s="162"/>
      <c r="E742" s="162"/>
      <c r="F742" s="162"/>
      <c r="G742" s="162"/>
      <c r="H742" s="162"/>
      <c r="I742" s="162"/>
      <c r="J742" s="162"/>
      <c r="K742" s="162"/>
      <c r="L742" s="162"/>
      <c r="M742" s="162"/>
      <c r="N742" s="38"/>
      <c r="O742" s="38"/>
    </row>
    <row r="743" spans="1:15" ht="15" hidden="1" customHeight="1" x14ac:dyDescent="0.25">
      <c r="A743" s="162"/>
      <c r="B743" s="162"/>
      <c r="C743" s="162"/>
      <c r="D743" s="162"/>
      <c r="E743" s="162"/>
      <c r="F743" s="162"/>
      <c r="G743" s="162"/>
      <c r="H743" s="162"/>
      <c r="I743" s="162"/>
      <c r="J743" s="162"/>
      <c r="K743" s="162"/>
      <c r="L743" s="162"/>
      <c r="M743" s="162"/>
      <c r="N743" s="38"/>
      <c r="O743" s="38"/>
    </row>
    <row r="744" spans="1:15" ht="15" hidden="1" customHeight="1" x14ac:dyDescent="0.25">
      <c r="A744" s="162"/>
      <c r="B744" s="162"/>
      <c r="C744" s="162"/>
      <c r="D744" s="162"/>
      <c r="E744" s="162"/>
      <c r="F744" s="162"/>
      <c r="G744" s="162"/>
      <c r="H744" s="162"/>
      <c r="I744" s="162"/>
      <c r="J744" s="162"/>
      <c r="K744" s="162"/>
      <c r="L744" s="162"/>
      <c r="M744" s="162"/>
      <c r="N744" s="38"/>
      <c r="O744" s="38"/>
    </row>
    <row r="745" spans="1:15" ht="15" hidden="1" customHeight="1" x14ac:dyDescent="0.25">
      <c r="A745" s="162"/>
      <c r="B745" s="162"/>
      <c r="C745" s="162"/>
      <c r="D745" s="162"/>
      <c r="E745" s="162"/>
      <c r="F745" s="162"/>
      <c r="G745" s="162"/>
      <c r="H745" s="162"/>
      <c r="I745" s="162"/>
      <c r="J745" s="162"/>
      <c r="K745" s="162"/>
      <c r="L745" s="162"/>
      <c r="M745" s="162"/>
      <c r="N745" s="38"/>
      <c r="O745" s="38"/>
    </row>
    <row r="746" spans="1:15" ht="15" hidden="1" customHeight="1" x14ac:dyDescent="0.25">
      <c r="A746" s="162"/>
      <c r="B746" s="162"/>
      <c r="C746" s="162"/>
      <c r="D746" s="162"/>
      <c r="E746" s="162"/>
      <c r="F746" s="162"/>
      <c r="G746" s="162"/>
      <c r="H746" s="162"/>
      <c r="I746" s="162"/>
      <c r="J746" s="162"/>
      <c r="K746" s="162"/>
      <c r="L746" s="162"/>
      <c r="M746" s="162"/>
      <c r="N746" s="38"/>
      <c r="O746" s="38"/>
    </row>
    <row r="747" spans="1:15" ht="15" hidden="1" customHeight="1" x14ac:dyDescent="0.25">
      <c r="A747" s="162"/>
      <c r="B747" s="162"/>
      <c r="C747" s="162"/>
      <c r="D747" s="162"/>
      <c r="E747" s="162"/>
      <c r="F747" s="162"/>
      <c r="G747" s="162"/>
      <c r="H747" s="162"/>
      <c r="I747" s="162"/>
      <c r="J747" s="162"/>
      <c r="K747" s="162"/>
      <c r="L747" s="162"/>
      <c r="M747" s="162"/>
      <c r="N747" s="38"/>
      <c r="O747" s="38"/>
    </row>
    <row r="748" spans="1:15" ht="15" hidden="1" customHeight="1" x14ac:dyDescent="0.25">
      <c r="A748" s="162"/>
      <c r="B748" s="162"/>
      <c r="C748" s="162"/>
      <c r="D748" s="162"/>
      <c r="E748" s="162"/>
      <c r="F748" s="162"/>
      <c r="G748" s="162"/>
      <c r="H748" s="162"/>
      <c r="I748" s="162"/>
      <c r="J748" s="162"/>
      <c r="K748" s="162"/>
      <c r="L748" s="162"/>
      <c r="M748" s="162"/>
      <c r="N748" s="38"/>
      <c r="O748" s="38"/>
    </row>
    <row r="749" spans="1:15" ht="15" hidden="1" customHeight="1" x14ac:dyDescent="0.25">
      <c r="A749" s="162"/>
      <c r="B749" s="162"/>
      <c r="C749" s="162"/>
      <c r="D749" s="162"/>
      <c r="E749" s="162"/>
      <c r="F749" s="162"/>
      <c r="G749" s="162"/>
      <c r="H749" s="162"/>
      <c r="I749" s="162"/>
      <c r="J749" s="162"/>
      <c r="K749" s="162"/>
      <c r="L749" s="162"/>
      <c r="M749" s="162"/>
      <c r="N749" s="38"/>
      <c r="O749" s="38"/>
    </row>
    <row r="750" spans="1:15" ht="15" hidden="1" customHeight="1" x14ac:dyDescent="0.25">
      <c r="A750" s="162"/>
      <c r="B750" s="162"/>
      <c r="C750" s="162"/>
      <c r="D750" s="162"/>
      <c r="E750" s="162"/>
      <c r="F750" s="162"/>
      <c r="G750" s="162"/>
      <c r="H750" s="162"/>
      <c r="I750" s="162"/>
      <c r="J750" s="162"/>
      <c r="K750" s="162"/>
      <c r="L750" s="162"/>
      <c r="M750" s="162"/>
      <c r="N750" s="38"/>
      <c r="O750" s="38"/>
    </row>
    <row r="751" spans="1:15" ht="15" hidden="1" customHeight="1" x14ac:dyDescent="0.25">
      <c r="A751" s="162"/>
      <c r="B751" s="162"/>
      <c r="C751" s="162"/>
      <c r="D751" s="162"/>
      <c r="E751" s="162"/>
      <c r="F751" s="162"/>
      <c r="G751" s="162"/>
      <c r="H751" s="162"/>
      <c r="I751" s="162"/>
      <c r="J751" s="162"/>
      <c r="K751" s="162"/>
      <c r="L751" s="162"/>
      <c r="M751" s="162"/>
      <c r="N751" s="38"/>
      <c r="O751" s="38"/>
    </row>
    <row r="752" spans="1:15" ht="15" hidden="1" customHeight="1" x14ac:dyDescent="0.25">
      <c r="A752" s="162"/>
      <c r="B752" s="162"/>
      <c r="C752" s="162"/>
      <c r="D752" s="162"/>
      <c r="E752" s="162"/>
      <c r="F752" s="162"/>
      <c r="G752" s="162"/>
      <c r="H752" s="162"/>
      <c r="I752" s="162"/>
      <c r="J752" s="162"/>
      <c r="K752" s="162"/>
      <c r="L752" s="162"/>
      <c r="M752" s="162"/>
      <c r="N752" s="38"/>
      <c r="O752" s="38"/>
    </row>
    <row r="753" spans="1:15" ht="15" hidden="1" customHeight="1" x14ac:dyDescent="0.25">
      <c r="A753" s="162"/>
      <c r="B753" s="162"/>
      <c r="C753" s="162"/>
      <c r="D753" s="162"/>
      <c r="E753" s="162"/>
      <c r="F753" s="162"/>
      <c r="G753" s="162"/>
      <c r="H753" s="162"/>
      <c r="I753" s="162"/>
      <c r="J753" s="162"/>
      <c r="K753" s="162"/>
      <c r="L753" s="162"/>
      <c r="M753" s="162"/>
      <c r="N753" s="38"/>
      <c r="O753" s="38"/>
    </row>
    <row r="754" spans="1:15" ht="15" hidden="1" customHeight="1" x14ac:dyDescent="0.25">
      <c r="A754" s="162"/>
      <c r="B754" s="162"/>
      <c r="C754" s="162"/>
      <c r="D754" s="162"/>
      <c r="E754" s="162"/>
      <c r="F754" s="162"/>
      <c r="G754" s="162"/>
      <c r="H754" s="162"/>
      <c r="I754" s="162"/>
      <c r="J754" s="162"/>
      <c r="K754" s="162"/>
      <c r="L754" s="162"/>
      <c r="M754" s="162"/>
      <c r="N754" s="38"/>
      <c r="O754" s="38"/>
    </row>
    <row r="755" spans="1:15" ht="15" hidden="1" customHeight="1" x14ac:dyDescent="0.25">
      <c r="A755" s="162"/>
      <c r="B755" s="162"/>
      <c r="C755" s="162"/>
      <c r="D755" s="162"/>
      <c r="E755" s="162"/>
      <c r="F755" s="162"/>
      <c r="G755" s="162"/>
      <c r="H755" s="162"/>
      <c r="I755" s="162"/>
      <c r="J755" s="162"/>
      <c r="K755" s="162"/>
      <c r="L755" s="162"/>
      <c r="M755" s="162"/>
      <c r="N755" s="38"/>
      <c r="O755" s="38"/>
    </row>
    <row r="756" spans="1:15" ht="15" hidden="1" customHeight="1" x14ac:dyDescent="0.25">
      <c r="A756" s="162"/>
      <c r="B756" s="162"/>
      <c r="C756" s="162"/>
      <c r="D756" s="162"/>
      <c r="E756" s="162"/>
      <c r="F756" s="162"/>
      <c r="G756" s="162"/>
      <c r="H756" s="162"/>
      <c r="I756" s="162"/>
      <c r="J756" s="162"/>
      <c r="K756" s="162"/>
      <c r="L756" s="162"/>
      <c r="M756" s="162"/>
      <c r="N756" s="38"/>
      <c r="O756" s="38"/>
    </row>
    <row r="757" spans="1:15" ht="15" hidden="1" customHeight="1" x14ac:dyDescent="0.25">
      <c r="A757" s="162"/>
      <c r="B757" s="162"/>
      <c r="C757" s="162"/>
      <c r="D757" s="162"/>
      <c r="E757" s="162"/>
      <c r="F757" s="162"/>
      <c r="G757" s="162"/>
      <c r="H757" s="162"/>
      <c r="I757" s="162"/>
      <c r="J757" s="162"/>
      <c r="K757" s="162"/>
      <c r="L757" s="162"/>
      <c r="M757" s="162"/>
      <c r="N757" s="38"/>
      <c r="O757" s="38"/>
    </row>
    <row r="758" spans="1:15" ht="15" hidden="1" customHeight="1" x14ac:dyDescent="0.25">
      <c r="A758" s="162"/>
      <c r="B758" s="162"/>
      <c r="C758" s="162"/>
      <c r="D758" s="162"/>
      <c r="E758" s="162"/>
      <c r="F758" s="162"/>
      <c r="G758" s="162"/>
      <c r="H758" s="162"/>
      <c r="I758" s="162"/>
      <c r="J758" s="162"/>
      <c r="K758" s="162"/>
      <c r="L758" s="162"/>
      <c r="M758" s="162"/>
      <c r="N758" s="38"/>
      <c r="O758" s="38"/>
    </row>
    <row r="759" spans="1:15" ht="15" hidden="1" customHeight="1" x14ac:dyDescent="0.25">
      <c r="A759" s="162"/>
      <c r="B759" s="162"/>
      <c r="C759" s="162"/>
      <c r="D759" s="162"/>
      <c r="E759" s="162"/>
      <c r="F759" s="162"/>
      <c r="G759" s="162"/>
      <c r="H759" s="162"/>
      <c r="I759" s="162"/>
      <c r="J759" s="162"/>
      <c r="K759" s="162"/>
      <c r="L759" s="162"/>
      <c r="M759" s="162"/>
      <c r="N759" s="38"/>
      <c r="O759" s="38"/>
    </row>
    <row r="760" spans="1:15" ht="15" hidden="1" customHeight="1" x14ac:dyDescent="0.25">
      <c r="A760" s="162"/>
      <c r="B760" s="162"/>
      <c r="C760" s="162"/>
      <c r="D760" s="162"/>
      <c r="E760" s="162"/>
      <c r="F760" s="162"/>
      <c r="G760" s="162"/>
      <c r="H760" s="162"/>
      <c r="I760" s="162"/>
      <c r="J760" s="162"/>
      <c r="K760" s="162"/>
      <c r="L760" s="162"/>
      <c r="M760" s="162"/>
      <c r="N760" s="38"/>
      <c r="O760" s="38"/>
    </row>
    <row r="761" spans="1:15" ht="15" hidden="1" customHeight="1" x14ac:dyDescent="0.25">
      <c r="A761" s="162"/>
      <c r="B761" s="162"/>
      <c r="C761" s="162"/>
      <c r="D761" s="162"/>
      <c r="E761" s="162"/>
      <c r="F761" s="162"/>
      <c r="G761" s="162"/>
      <c r="H761" s="162"/>
      <c r="I761" s="162"/>
      <c r="J761" s="162"/>
      <c r="K761" s="162"/>
      <c r="L761" s="162"/>
      <c r="M761" s="162"/>
      <c r="N761" s="38"/>
      <c r="O761" s="38"/>
    </row>
    <row r="762" spans="1:15" ht="15" hidden="1" customHeight="1" x14ac:dyDescent="0.25">
      <c r="A762" s="162"/>
      <c r="B762" s="162"/>
      <c r="C762" s="162"/>
      <c r="D762" s="162"/>
      <c r="E762" s="162"/>
      <c r="F762" s="162"/>
      <c r="G762" s="162"/>
      <c r="H762" s="162"/>
      <c r="I762" s="162"/>
      <c r="J762" s="162"/>
      <c r="K762" s="162"/>
      <c r="L762" s="162"/>
      <c r="M762" s="162"/>
      <c r="N762" s="38"/>
      <c r="O762" s="38"/>
    </row>
    <row r="763" spans="1:15" ht="15" hidden="1" customHeight="1" x14ac:dyDescent="0.25">
      <c r="A763" s="162"/>
      <c r="B763" s="162"/>
      <c r="C763" s="162"/>
      <c r="D763" s="162"/>
      <c r="E763" s="162"/>
      <c r="F763" s="162"/>
      <c r="G763" s="162"/>
      <c r="H763" s="162"/>
      <c r="I763" s="162"/>
      <c r="J763" s="162"/>
      <c r="K763" s="162"/>
      <c r="L763" s="162"/>
      <c r="M763" s="162"/>
      <c r="N763" s="38"/>
      <c r="O763" s="38"/>
    </row>
    <row r="764" spans="1:15" ht="15" hidden="1" customHeight="1" x14ac:dyDescent="0.25">
      <c r="A764" s="162"/>
      <c r="B764" s="162"/>
      <c r="C764" s="162"/>
      <c r="D764" s="162"/>
      <c r="E764" s="162"/>
      <c r="F764" s="162"/>
      <c r="G764" s="162"/>
      <c r="H764" s="162"/>
      <c r="I764" s="162"/>
      <c r="J764" s="162"/>
      <c r="K764" s="162"/>
      <c r="L764" s="162"/>
      <c r="M764" s="162"/>
      <c r="N764" s="38"/>
      <c r="O764" s="38"/>
    </row>
    <row r="765" spans="1:15" ht="15" hidden="1" customHeight="1" x14ac:dyDescent="0.25">
      <c r="A765" s="162"/>
      <c r="B765" s="162"/>
      <c r="C765" s="162"/>
      <c r="D765" s="162"/>
      <c r="E765" s="162"/>
      <c r="F765" s="162"/>
      <c r="G765" s="162"/>
      <c r="H765" s="162"/>
      <c r="I765" s="162"/>
      <c r="J765" s="162"/>
      <c r="K765" s="162"/>
      <c r="L765" s="162"/>
      <c r="M765" s="162"/>
      <c r="N765" s="38"/>
      <c r="O765" s="38"/>
    </row>
    <row r="766" spans="1:15" ht="15" hidden="1" customHeight="1" x14ac:dyDescent="0.25">
      <c r="A766" s="162"/>
      <c r="B766" s="162"/>
      <c r="C766" s="162"/>
      <c r="D766" s="162"/>
      <c r="E766" s="162"/>
      <c r="F766" s="162"/>
      <c r="G766" s="162"/>
      <c r="H766" s="162"/>
      <c r="I766" s="162"/>
      <c r="J766" s="162"/>
      <c r="K766" s="162"/>
      <c r="L766" s="162"/>
      <c r="M766" s="162"/>
      <c r="N766" s="38"/>
      <c r="O766" s="38"/>
    </row>
    <row r="767" spans="1:15" ht="15" hidden="1" customHeight="1" x14ac:dyDescent="0.25">
      <c r="A767" s="162"/>
      <c r="B767" s="162"/>
      <c r="C767" s="162"/>
      <c r="D767" s="162"/>
      <c r="E767" s="162"/>
      <c r="F767" s="162"/>
      <c r="G767" s="162"/>
      <c r="H767" s="162"/>
      <c r="I767" s="162"/>
      <c r="J767" s="162"/>
      <c r="K767" s="162"/>
      <c r="L767" s="162"/>
      <c r="M767" s="162"/>
      <c r="N767" s="38"/>
      <c r="O767" s="38"/>
    </row>
    <row r="768" spans="1:15" ht="15" hidden="1" customHeight="1" x14ac:dyDescent="0.25">
      <c r="A768" s="162"/>
      <c r="B768" s="162"/>
      <c r="C768" s="162"/>
      <c r="D768" s="162"/>
      <c r="E768" s="162"/>
      <c r="F768" s="162"/>
      <c r="G768" s="162"/>
      <c r="H768" s="162"/>
      <c r="I768" s="162"/>
      <c r="J768" s="162"/>
      <c r="K768" s="162"/>
      <c r="L768" s="162"/>
      <c r="M768" s="162"/>
      <c r="N768" s="38"/>
      <c r="O768" s="38"/>
    </row>
    <row r="769" spans="1:15" ht="15" hidden="1" customHeight="1" x14ac:dyDescent="0.25">
      <c r="A769" s="162"/>
      <c r="B769" s="162"/>
      <c r="C769" s="162"/>
      <c r="D769" s="162"/>
      <c r="E769" s="162"/>
      <c r="F769" s="162"/>
      <c r="G769" s="162"/>
      <c r="H769" s="162"/>
      <c r="I769" s="162"/>
      <c r="J769" s="162"/>
      <c r="K769" s="162"/>
      <c r="L769" s="162"/>
      <c r="M769" s="162"/>
      <c r="N769" s="38"/>
      <c r="O769" s="38"/>
    </row>
    <row r="770" spans="1:15" ht="15" hidden="1" customHeight="1" x14ac:dyDescent="0.25">
      <c r="A770" s="162"/>
      <c r="B770" s="162"/>
      <c r="C770" s="162"/>
      <c r="D770" s="162"/>
      <c r="E770" s="162"/>
      <c r="F770" s="162"/>
      <c r="G770" s="162"/>
      <c r="H770" s="162"/>
      <c r="I770" s="162"/>
      <c r="J770" s="162"/>
      <c r="K770" s="162"/>
      <c r="L770" s="162"/>
      <c r="M770" s="162"/>
      <c r="N770" s="38"/>
      <c r="O770" s="38"/>
    </row>
    <row r="771" spans="1:15" ht="15" hidden="1" customHeight="1" x14ac:dyDescent="0.25">
      <c r="A771" s="162"/>
      <c r="B771" s="162"/>
      <c r="C771" s="162"/>
      <c r="D771" s="162"/>
      <c r="E771" s="162"/>
      <c r="F771" s="162"/>
      <c r="G771" s="162"/>
      <c r="H771" s="162"/>
      <c r="I771" s="162"/>
      <c r="J771" s="162"/>
      <c r="K771" s="162"/>
      <c r="L771" s="162"/>
      <c r="M771" s="162"/>
      <c r="N771" s="38"/>
      <c r="O771" s="38"/>
    </row>
    <row r="772" spans="1:15" ht="15" hidden="1" customHeight="1" x14ac:dyDescent="0.25">
      <c r="A772" s="162"/>
      <c r="B772" s="162"/>
      <c r="C772" s="162"/>
      <c r="D772" s="162"/>
      <c r="E772" s="162"/>
      <c r="F772" s="162"/>
      <c r="G772" s="162"/>
      <c r="H772" s="162"/>
      <c r="I772" s="162"/>
      <c r="J772" s="162"/>
      <c r="K772" s="162"/>
      <c r="L772" s="162"/>
      <c r="M772" s="162"/>
      <c r="N772" s="38"/>
      <c r="O772" s="38"/>
    </row>
    <row r="773" spans="1:15" ht="15" hidden="1" customHeight="1" x14ac:dyDescent="0.25">
      <c r="A773" s="162"/>
      <c r="B773" s="162"/>
      <c r="C773" s="162"/>
      <c r="D773" s="162"/>
      <c r="E773" s="162"/>
      <c r="F773" s="162"/>
      <c r="G773" s="162"/>
      <c r="H773" s="162"/>
      <c r="I773" s="162"/>
      <c r="J773" s="162"/>
      <c r="K773" s="162"/>
      <c r="L773" s="162"/>
      <c r="M773" s="162"/>
      <c r="N773" s="38"/>
      <c r="O773" s="38"/>
    </row>
    <row r="774" spans="1:15" ht="15" hidden="1" customHeight="1" x14ac:dyDescent="0.25">
      <c r="A774" s="162"/>
      <c r="B774" s="162"/>
      <c r="C774" s="162"/>
      <c r="D774" s="162"/>
      <c r="E774" s="162"/>
      <c r="F774" s="162"/>
      <c r="G774" s="162"/>
      <c r="H774" s="162"/>
      <c r="I774" s="162"/>
      <c r="J774" s="162"/>
      <c r="K774" s="162"/>
      <c r="L774" s="162"/>
      <c r="M774" s="162"/>
      <c r="N774" s="38"/>
      <c r="O774" s="38"/>
    </row>
    <row r="775" spans="1:15" ht="15" hidden="1" customHeight="1" x14ac:dyDescent="0.25">
      <c r="A775" s="162"/>
      <c r="B775" s="162"/>
      <c r="C775" s="162"/>
      <c r="D775" s="162"/>
      <c r="E775" s="162"/>
      <c r="F775" s="162"/>
      <c r="G775" s="162"/>
      <c r="H775" s="162"/>
      <c r="I775" s="162"/>
      <c r="J775" s="162"/>
      <c r="K775" s="162"/>
      <c r="L775" s="162"/>
      <c r="M775" s="162"/>
      <c r="N775" s="38"/>
      <c r="O775" s="38"/>
    </row>
    <row r="776" spans="1:15" ht="15" hidden="1" customHeight="1" x14ac:dyDescent="0.25">
      <c r="A776" s="162"/>
      <c r="B776" s="162"/>
      <c r="C776" s="162"/>
      <c r="D776" s="162"/>
      <c r="E776" s="162"/>
      <c r="F776" s="162"/>
      <c r="G776" s="162"/>
      <c r="H776" s="162"/>
      <c r="I776" s="162"/>
      <c r="J776" s="162"/>
      <c r="K776" s="162"/>
      <c r="L776" s="162"/>
      <c r="M776" s="162"/>
      <c r="N776" s="38"/>
      <c r="O776" s="38"/>
    </row>
    <row r="777" spans="1:15" ht="15" hidden="1" customHeight="1" x14ac:dyDescent="0.25">
      <c r="A777" s="162"/>
      <c r="B777" s="162"/>
      <c r="C777" s="162"/>
      <c r="D777" s="162"/>
      <c r="E777" s="162"/>
      <c r="F777" s="162"/>
      <c r="G777" s="162"/>
      <c r="H777" s="162"/>
      <c r="I777" s="162"/>
      <c r="J777" s="162"/>
      <c r="K777" s="162"/>
      <c r="L777" s="162"/>
      <c r="M777" s="162"/>
      <c r="N777" s="38"/>
      <c r="O777" s="38"/>
    </row>
    <row r="778" spans="1:15" ht="15" hidden="1" customHeight="1" x14ac:dyDescent="0.25">
      <c r="A778" s="162"/>
      <c r="B778" s="162"/>
      <c r="C778" s="162"/>
      <c r="D778" s="162"/>
      <c r="E778" s="162"/>
      <c r="F778" s="162"/>
      <c r="G778" s="162"/>
      <c r="H778" s="162"/>
      <c r="I778" s="162"/>
      <c r="J778" s="162"/>
      <c r="K778" s="162"/>
      <c r="L778" s="162"/>
      <c r="M778" s="162"/>
      <c r="N778" s="38"/>
      <c r="O778" s="38"/>
    </row>
    <row r="779" spans="1:15" ht="15" hidden="1" customHeight="1" x14ac:dyDescent="0.25">
      <c r="A779" s="162"/>
      <c r="B779" s="162"/>
      <c r="C779" s="162"/>
      <c r="D779" s="162"/>
      <c r="E779" s="162"/>
      <c r="F779" s="162"/>
      <c r="G779" s="162"/>
      <c r="H779" s="162"/>
      <c r="I779" s="162"/>
      <c r="J779" s="162"/>
      <c r="K779" s="162"/>
      <c r="L779" s="162"/>
      <c r="M779" s="162"/>
      <c r="N779" s="38"/>
      <c r="O779" s="38"/>
    </row>
    <row r="780" spans="1:15" ht="15" hidden="1" customHeight="1" x14ac:dyDescent="0.25">
      <c r="A780" s="162"/>
      <c r="B780" s="162"/>
      <c r="C780" s="162"/>
      <c r="D780" s="162"/>
      <c r="E780" s="162"/>
      <c r="F780" s="162"/>
      <c r="G780" s="162"/>
      <c r="H780" s="162"/>
      <c r="I780" s="162"/>
      <c r="J780" s="162"/>
      <c r="K780" s="162"/>
      <c r="L780" s="162"/>
      <c r="M780" s="162"/>
      <c r="N780" s="38"/>
      <c r="O780" s="38"/>
    </row>
    <row r="781" spans="1:15" ht="15" hidden="1" customHeight="1" x14ac:dyDescent="0.25">
      <c r="A781" s="162"/>
      <c r="B781" s="162"/>
      <c r="C781" s="162"/>
      <c r="D781" s="162"/>
      <c r="E781" s="162"/>
      <c r="F781" s="162"/>
      <c r="G781" s="162"/>
      <c r="H781" s="162"/>
      <c r="I781" s="162"/>
      <c r="J781" s="162"/>
      <c r="K781" s="162"/>
      <c r="L781" s="162"/>
      <c r="M781" s="162"/>
      <c r="N781" s="38"/>
      <c r="O781" s="38"/>
    </row>
    <row r="782" spans="1:15" ht="15" hidden="1" customHeight="1" x14ac:dyDescent="0.25">
      <c r="A782" s="162"/>
      <c r="B782" s="162"/>
      <c r="C782" s="162"/>
      <c r="D782" s="162"/>
      <c r="E782" s="162"/>
      <c r="F782" s="162"/>
      <c r="G782" s="162"/>
      <c r="H782" s="162"/>
      <c r="I782" s="162"/>
      <c r="J782" s="162"/>
      <c r="K782" s="162"/>
      <c r="L782" s="162"/>
      <c r="M782" s="162"/>
      <c r="N782" s="38"/>
      <c r="O782" s="38"/>
    </row>
    <row r="783" spans="1:15" ht="15" hidden="1" customHeight="1" x14ac:dyDescent="0.25">
      <c r="A783" s="162"/>
      <c r="B783" s="162"/>
      <c r="C783" s="162"/>
      <c r="D783" s="162"/>
      <c r="E783" s="162"/>
      <c r="F783" s="162"/>
      <c r="G783" s="162"/>
      <c r="H783" s="162"/>
      <c r="I783" s="162"/>
      <c r="J783" s="162"/>
      <c r="K783" s="162"/>
      <c r="L783" s="162"/>
      <c r="M783" s="162"/>
      <c r="N783" s="38"/>
      <c r="O783" s="38"/>
    </row>
    <row r="784" spans="1:15" ht="15" hidden="1" customHeight="1" x14ac:dyDescent="0.25">
      <c r="A784" s="162"/>
      <c r="B784" s="162"/>
      <c r="C784" s="162"/>
      <c r="D784" s="162"/>
      <c r="E784" s="162"/>
      <c r="F784" s="162"/>
      <c r="G784" s="162"/>
      <c r="H784" s="162"/>
      <c r="I784" s="162"/>
      <c r="J784" s="162"/>
      <c r="K784" s="162"/>
      <c r="L784" s="162"/>
      <c r="M784" s="162"/>
      <c r="N784" s="38"/>
      <c r="O784" s="38"/>
    </row>
    <row r="785" spans="1:15" ht="15" hidden="1" customHeight="1" x14ac:dyDescent="0.25">
      <c r="A785" s="162"/>
      <c r="B785" s="162"/>
      <c r="C785" s="162"/>
      <c r="D785" s="162"/>
      <c r="E785" s="162"/>
      <c r="F785" s="162"/>
      <c r="G785" s="162"/>
      <c r="H785" s="162"/>
      <c r="I785" s="162"/>
      <c r="J785" s="162"/>
      <c r="K785" s="162"/>
      <c r="L785" s="162"/>
      <c r="M785" s="162"/>
      <c r="N785" s="38"/>
      <c r="O785" s="38"/>
    </row>
    <row r="786" spans="1:15" ht="15" hidden="1" customHeight="1" x14ac:dyDescent="0.25">
      <c r="A786" s="162"/>
      <c r="B786" s="162"/>
      <c r="C786" s="162"/>
      <c r="D786" s="162"/>
      <c r="E786" s="162"/>
      <c r="F786" s="162"/>
      <c r="G786" s="162"/>
      <c r="H786" s="162"/>
      <c r="I786" s="162"/>
      <c r="J786" s="162"/>
      <c r="K786" s="162"/>
      <c r="L786" s="162"/>
      <c r="M786" s="162"/>
      <c r="N786" s="38"/>
      <c r="O786" s="38"/>
    </row>
    <row r="787" spans="1:15" ht="15" hidden="1" customHeight="1" x14ac:dyDescent="0.25">
      <c r="A787" s="162"/>
      <c r="B787" s="162"/>
      <c r="C787" s="162"/>
      <c r="D787" s="162"/>
      <c r="E787" s="162"/>
      <c r="F787" s="162"/>
      <c r="G787" s="162"/>
      <c r="H787" s="162"/>
      <c r="I787" s="162"/>
      <c r="J787" s="162"/>
      <c r="K787" s="162"/>
      <c r="L787" s="162"/>
      <c r="M787" s="162"/>
      <c r="N787" s="38"/>
      <c r="O787" s="38"/>
    </row>
    <row r="788" spans="1:15" ht="15" hidden="1" customHeight="1" x14ac:dyDescent="0.25">
      <c r="A788" s="162"/>
      <c r="B788" s="162"/>
      <c r="C788" s="162"/>
      <c r="D788" s="162"/>
      <c r="E788" s="162"/>
      <c r="F788" s="162"/>
      <c r="G788" s="162"/>
      <c r="H788" s="162"/>
      <c r="I788" s="162"/>
      <c r="J788" s="162"/>
      <c r="K788" s="162"/>
      <c r="L788" s="162"/>
      <c r="M788" s="162"/>
      <c r="N788" s="38"/>
      <c r="O788" s="38"/>
    </row>
    <row r="789" spans="1:15" ht="15" hidden="1" customHeight="1" x14ac:dyDescent="0.25">
      <c r="A789" s="162"/>
      <c r="B789" s="162"/>
      <c r="C789" s="162"/>
      <c r="D789" s="162"/>
      <c r="E789" s="162"/>
      <c r="F789" s="162"/>
      <c r="G789" s="162"/>
      <c r="H789" s="162"/>
      <c r="I789" s="162"/>
      <c r="J789" s="162"/>
      <c r="K789" s="162"/>
      <c r="L789" s="162"/>
      <c r="M789" s="162"/>
      <c r="N789" s="38"/>
      <c r="O789" s="38"/>
    </row>
    <row r="790" spans="1:15" ht="15" hidden="1" customHeight="1" x14ac:dyDescent="0.25">
      <c r="A790" s="162"/>
      <c r="B790" s="162"/>
      <c r="C790" s="162"/>
      <c r="D790" s="162"/>
      <c r="E790" s="162"/>
      <c r="F790" s="162"/>
      <c r="G790" s="162"/>
      <c r="H790" s="162"/>
      <c r="I790" s="162"/>
      <c r="J790" s="162"/>
      <c r="K790" s="162"/>
      <c r="L790" s="162"/>
      <c r="M790" s="162"/>
      <c r="N790" s="38"/>
      <c r="O790" s="38"/>
    </row>
    <row r="791" spans="1:15" ht="15" hidden="1" customHeight="1" x14ac:dyDescent="0.25">
      <c r="A791" s="162"/>
      <c r="B791" s="162"/>
      <c r="C791" s="162"/>
      <c r="D791" s="162"/>
      <c r="E791" s="162"/>
      <c r="F791" s="162"/>
      <c r="G791" s="162"/>
      <c r="H791" s="162"/>
      <c r="I791" s="162"/>
      <c r="J791" s="162"/>
      <c r="K791" s="162"/>
      <c r="L791" s="162"/>
      <c r="M791" s="162"/>
      <c r="N791" s="38"/>
      <c r="O791" s="38"/>
    </row>
    <row r="792" spans="1:15" ht="15" hidden="1" customHeight="1" x14ac:dyDescent="0.25">
      <c r="A792" s="162"/>
      <c r="B792" s="162"/>
      <c r="C792" s="162"/>
      <c r="D792" s="162"/>
      <c r="E792" s="162"/>
      <c r="F792" s="162"/>
      <c r="G792" s="162"/>
      <c r="H792" s="162"/>
      <c r="I792" s="162"/>
      <c r="J792" s="162"/>
      <c r="K792" s="162"/>
      <c r="L792" s="162"/>
      <c r="M792" s="162"/>
      <c r="N792" s="38"/>
      <c r="O792" s="38"/>
    </row>
    <row r="793" spans="1:15" ht="15" hidden="1" customHeight="1" x14ac:dyDescent="0.25">
      <c r="A793" s="162"/>
      <c r="B793" s="162"/>
      <c r="C793" s="162"/>
      <c r="D793" s="162"/>
      <c r="E793" s="162"/>
      <c r="F793" s="162"/>
      <c r="G793" s="162"/>
      <c r="H793" s="162"/>
      <c r="I793" s="162"/>
      <c r="J793" s="162"/>
      <c r="K793" s="162"/>
      <c r="L793" s="162"/>
      <c r="M793" s="162"/>
      <c r="N793" s="38"/>
      <c r="O793" s="38"/>
    </row>
    <row r="794" spans="1:15" ht="15" hidden="1" customHeight="1" x14ac:dyDescent="0.25">
      <c r="A794" s="162"/>
      <c r="B794" s="162"/>
      <c r="C794" s="162"/>
      <c r="D794" s="162"/>
      <c r="E794" s="162"/>
      <c r="F794" s="162"/>
      <c r="G794" s="162"/>
      <c r="H794" s="162"/>
      <c r="I794" s="162"/>
      <c r="J794" s="162"/>
      <c r="K794" s="162"/>
      <c r="L794" s="162"/>
      <c r="M794" s="162"/>
      <c r="N794" s="38"/>
      <c r="O794" s="38"/>
    </row>
    <row r="795" spans="1:15" ht="15" hidden="1" customHeight="1" x14ac:dyDescent="0.25">
      <c r="A795" s="162"/>
      <c r="B795" s="162"/>
      <c r="C795" s="162"/>
      <c r="D795" s="162"/>
      <c r="E795" s="162"/>
      <c r="F795" s="162"/>
      <c r="G795" s="162"/>
      <c r="H795" s="162"/>
      <c r="I795" s="162"/>
      <c r="J795" s="162"/>
      <c r="K795" s="162"/>
      <c r="L795" s="162"/>
      <c r="M795" s="162"/>
      <c r="N795" s="38"/>
      <c r="O795" s="38"/>
    </row>
    <row r="796" spans="1:15" ht="15" hidden="1" customHeight="1" x14ac:dyDescent="0.25">
      <c r="A796" s="162"/>
      <c r="B796" s="162"/>
      <c r="C796" s="162"/>
      <c r="D796" s="162"/>
      <c r="E796" s="162"/>
      <c r="F796" s="162"/>
      <c r="G796" s="162"/>
      <c r="H796" s="162"/>
      <c r="I796" s="162"/>
      <c r="J796" s="162"/>
      <c r="K796" s="162"/>
      <c r="L796" s="162"/>
      <c r="M796" s="162"/>
      <c r="N796" s="38"/>
      <c r="O796" s="38"/>
    </row>
    <row r="797" spans="1:15" ht="15" hidden="1" customHeight="1" x14ac:dyDescent="0.25">
      <c r="A797" s="162"/>
      <c r="B797" s="162"/>
      <c r="C797" s="162"/>
      <c r="D797" s="162"/>
      <c r="E797" s="162"/>
      <c r="F797" s="162"/>
      <c r="G797" s="162"/>
      <c r="H797" s="162"/>
      <c r="I797" s="162"/>
      <c r="J797" s="162"/>
      <c r="K797" s="162"/>
      <c r="L797" s="162"/>
      <c r="M797" s="162"/>
      <c r="N797" s="38"/>
      <c r="O797" s="38"/>
    </row>
    <row r="798" spans="1:15" ht="15" hidden="1" customHeight="1" x14ac:dyDescent="0.25">
      <c r="A798" s="162"/>
      <c r="B798" s="162"/>
      <c r="C798" s="162"/>
      <c r="D798" s="162"/>
      <c r="E798" s="162"/>
      <c r="F798" s="162"/>
      <c r="G798" s="162"/>
      <c r="H798" s="162"/>
      <c r="I798" s="162"/>
      <c r="J798" s="162"/>
      <c r="K798" s="162"/>
      <c r="L798" s="162"/>
      <c r="M798" s="162"/>
      <c r="N798" s="38"/>
      <c r="O798" s="38"/>
    </row>
    <row r="799" spans="1:15" ht="15" hidden="1" customHeight="1" x14ac:dyDescent="0.25">
      <c r="A799" s="162"/>
      <c r="B799" s="162"/>
      <c r="C799" s="162"/>
      <c r="D799" s="162"/>
      <c r="E799" s="162"/>
      <c r="F799" s="162"/>
      <c r="G799" s="162"/>
      <c r="H799" s="162"/>
      <c r="I799" s="162"/>
      <c r="J799" s="162"/>
      <c r="K799" s="162"/>
      <c r="L799" s="162"/>
      <c r="M799" s="162"/>
      <c r="N799" s="38"/>
      <c r="O799" s="38"/>
    </row>
    <row r="800" spans="1:15" ht="15" hidden="1" customHeight="1" x14ac:dyDescent="0.25">
      <c r="A800" s="162"/>
      <c r="B800" s="162"/>
      <c r="C800" s="162"/>
      <c r="D800" s="162"/>
      <c r="E800" s="162"/>
      <c r="F800" s="162"/>
      <c r="G800" s="162"/>
      <c r="H800" s="162"/>
      <c r="I800" s="162"/>
      <c r="J800" s="162"/>
      <c r="K800" s="162"/>
      <c r="L800" s="162"/>
      <c r="M800" s="162"/>
      <c r="N800" s="38"/>
      <c r="O800" s="38"/>
    </row>
    <row r="801" spans="1:15" ht="15" hidden="1" customHeight="1" x14ac:dyDescent="0.25">
      <c r="A801" s="162"/>
      <c r="B801" s="162"/>
      <c r="C801" s="162"/>
      <c r="D801" s="162"/>
      <c r="E801" s="162"/>
      <c r="F801" s="162"/>
      <c r="G801" s="162"/>
      <c r="H801" s="162"/>
      <c r="I801" s="162"/>
      <c r="J801" s="162"/>
      <c r="K801" s="162"/>
      <c r="L801" s="162"/>
      <c r="M801" s="162"/>
      <c r="N801" s="38"/>
      <c r="O801" s="38"/>
    </row>
    <row r="802" spans="1:15" ht="15" hidden="1" customHeight="1" x14ac:dyDescent="0.25">
      <c r="A802" s="162"/>
      <c r="B802" s="162"/>
      <c r="C802" s="162"/>
      <c r="D802" s="162"/>
      <c r="E802" s="162"/>
      <c r="F802" s="162"/>
      <c r="G802" s="162"/>
      <c r="H802" s="162"/>
      <c r="I802" s="162"/>
      <c r="J802" s="162"/>
      <c r="K802" s="162"/>
      <c r="L802" s="162"/>
      <c r="M802" s="162"/>
      <c r="N802" s="38"/>
      <c r="O802" s="38"/>
    </row>
    <row r="803" spans="1:15" ht="15" hidden="1" customHeight="1" x14ac:dyDescent="0.25">
      <c r="A803" s="162"/>
      <c r="B803" s="162"/>
      <c r="C803" s="162"/>
      <c r="D803" s="162"/>
      <c r="E803" s="162"/>
      <c r="F803" s="162"/>
      <c r="G803" s="162"/>
      <c r="H803" s="162"/>
      <c r="I803" s="162"/>
      <c r="J803" s="162"/>
      <c r="K803" s="162"/>
      <c r="L803" s="162"/>
      <c r="M803" s="162"/>
      <c r="N803" s="38"/>
      <c r="O803" s="38"/>
    </row>
    <row r="804" spans="1:15" ht="15" hidden="1" customHeight="1" x14ac:dyDescent="0.25">
      <c r="A804" s="162"/>
      <c r="B804" s="162"/>
      <c r="C804" s="162"/>
      <c r="D804" s="162"/>
      <c r="E804" s="162"/>
      <c r="F804" s="162"/>
      <c r="G804" s="162"/>
      <c r="H804" s="162"/>
      <c r="I804" s="162"/>
      <c r="J804" s="162"/>
      <c r="K804" s="162"/>
      <c r="L804" s="162"/>
      <c r="M804" s="162"/>
      <c r="N804" s="38"/>
      <c r="O804" s="38"/>
    </row>
    <row r="805" spans="1:15" ht="15" hidden="1" customHeight="1" x14ac:dyDescent="0.25">
      <c r="A805" s="162"/>
      <c r="B805" s="162"/>
      <c r="C805" s="162"/>
      <c r="D805" s="162"/>
      <c r="E805" s="162"/>
      <c r="F805" s="162"/>
      <c r="G805" s="162"/>
      <c r="H805" s="162"/>
      <c r="I805" s="162"/>
      <c r="J805" s="162"/>
      <c r="K805" s="162"/>
      <c r="L805" s="162"/>
      <c r="M805" s="162"/>
      <c r="N805" s="38"/>
      <c r="O805" s="38"/>
    </row>
    <row r="806" spans="1:15" ht="15" hidden="1" customHeight="1" x14ac:dyDescent="0.25">
      <c r="A806" s="162"/>
      <c r="B806" s="162"/>
      <c r="C806" s="162"/>
      <c r="D806" s="162"/>
      <c r="E806" s="162"/>
      <c r="F806" s="162"/>
      <c r="G806" s="162"/>
      <c r="H806" s="162"/>
      <c r="I806" s="162"/>
      <c r="J806" s="162"/>
      <c r="K806" s="162"/>
      <c r="L806" s="162"/>
      <c r="M806" s="162"/>
      <c r="N806" s="38"/>
      <c r="O806" s="38"/>
    </row>
    <row r="807" spans="1:15" ht="15" hidden="1" customHeight="1" x14ac:dyDescent="0.25">
      <c r="A807" s="162"/>
      <c r="B807" s="162"/>
      <c r="C807" s="162"/>
      <c r="D807" s="162"/>
      <c r="E807" s="162"/>
      <c r="F807" s="162"/>
      <c r="G807" s="162"/>
      <c r="H807" s="162"/>
      <c r="I807" s="162"/>
      <c r="J807" s="162"/>
      <c r="K807" s="162"/>
      <c r="L807" s="162"/>
      <c r="M807" s="162"/>
      <c r="N807" s="38"/>
      <c r="O807" s="38"/>
    </row>
    <row r="808" spans="1:15" ht="15" hidden="1" customHeight="1" x14ac:dyDescent="0.25">
      <c r="A808" s="162"/>
      <c r="B808" s="162"/>
      <c r="C808" s="162"/>
      <c r="D808" s="162"/>
      <c r="E808" s="162"/>
      <c r="F808" s="162"/>
      <c r="G808" s="162"/>
      <c r="H808" s="162"/>
      <c r="I808" s="162"/>
      <c r="J808" s="162"/>
      <c r="K808" s="162"/>
      <c r="L808" s="162"/>
      <c r="M808" s="162"/>
      <c r="N808" s="38"/>
      <c r="O808" s="38"/>
    </row>
    <row r="809" spans="1:15" ht="15" hidden="1" customHeight="1" x14ac:dyDescent="0.25">
      <c r="A809" s="162"/>
      <c r="B809" s="162"/>
      <c r="C809" s="162"/>
      <c r="D809" s="162"/>
      <c r="E809" s="162"/>
      <c r="F809" s="162"/>
      <c r="G809" s="162"/>
      <c r="H809" s="162"/>
      <c r="I809" s="162"/>
      <c r="J809" s="162"/>
      <c r="K809" s="162"/>
      <c r="L809" s="162"/>
      <c r="M809" s="162"/>
      <c r="N809" s="38"/>
      <c r="O809" s="38"/>
    </row>
    <row r="810" spans="1:15" ht="15" hidden="1" customHeight="1" x14ac:dyDescent="0.25">
      <c r="A810" s="162"/>
      <c r="B810" s="162"/>
      <c r="C810" s="162"/>
      <c r="D810" s="162"/>
      <c r="E810" s="162"/>
      <c r="F810" s="162"/>
      <c r="G810" s="162"/>
      <c r="H810" s="162"/>
      <c r="I810" s="162"/>
      <c r="J810" s="162"/>
      <c r="K810" s="162"/>
      <c r="L810" s="162"/>
      <c r="M810" s="162"/>
      <c r="N810" s="38"/>
      <c r="O810" s="38"/>
    </row>
    <row r="811" spans="1:15" ht="15" hidden="1" customHeight="1" x14ac:dyDescent="0.25">
      <c r="A811" s="162"/>
      <c r="B811" s="162"/>
      <c r="C811" s="162"/>
      <c r="D811" s="162"/>
      <c r="E811" s="162"/>
      <c r="F811" s="162"/>
      <c r="G811" s="162"/>
      <c r="H811" s="162"/>
      <c r="I811" s="162"/>
      <c r="J811" s="162"/>
      <c r="K811" s="162"/>
      <c r="L811" s="162"/>
      <c r="M811" s="162"/>
      <c r="N811" s="38"/>
      <c r="O811" s="38"/>
    </row>
    <row r="812" spans="1:15" ht="15" hidden="1" customHeight="1" x14ac:dyDescent="0.25">
      <c r="A812" s="162"/>
      <c r="B812" s="162"/>
      <c r="C812" s="162"/>
      <c r="D812" s="162"/>
      <c r="E812" s="162"/>
      <c r="F812" s="162"/>
      <c r="G812" s="162"/>
      <c r="H812" s="162"/>
      <c r="I812" s="162"/>
      <c r="J812" s="162"/>
      <c r="K812" s="162"/>
      <c r="L812" s="162"/>
      <c r="M812" s="162"/>
      <c r="N812" s="38"/>
      <c r="O812" s="38"/>
    </row>
    <row r="813" spans="1:15" ht="15" hidden="1" customHeight="1" x14ac:dyDescent="0.25">
      <c r="A813" s="162"/>
      <c r="B813" s="162"/>
      <c r="C813" s="162"/>
      <c r="D813" s="162"/>
      <c r="E813" s="162"/>
      <c r="F813" s="162"/>
      <c r="G813" s="162"/>
      <c r="H813" s="162"/>
      <c r="I813" s="162"/>
      <c r="J813" s="162"/>
      <c r="K813" s="162"/>
      <c r="L813" s="162"/>
      <c r="M813" s="162"/>
      <c r="N813" s="38"/>
      <c r="O813" s="38"/>
    </row>
    <row r="814" spans="1:15" ht="15" hidden="1" customHeight="1" x14ac:dyDescent="0.25">
      <c r="A814" s="162"/>
      <c r="B814" s="162"/>
      <c r="C814" s="162"/>
      <c r="D814" s="162"/>
      <c r="E814" s="162"/>
      <c r="F814" s="162"/>
      <c r="G814" s="162"/>
      <c r="H814" s="162"/>
      <c r="I814" s="162"/>
      <c r="J814" s="162"/>
      <c r="K814" s="162"/>
      <c r="L814" s="162"/>
      <c r="M814" s="162"/>
      <c r="N814" s="38"/>
      <c r="O814" s="38"/>
    </row>
    <row r="815" spans="1:15" ht="15" hidden="1" customHeight="1" x14ac:dyDescent="0.25">
      <c r="A815" s="162"/>
      <c r="B815" s="162"/>
      <c r="C815" s="162"/>
      <c r="D815" s="162"/>
      <c r="E815" s="162"/>
      <c r="F815" s="162"/>
      <c r="G815" s="162"/>
      <c r="H815" s="162"/>
      <c r="I815" s="162"/>
      <c r="J815" s="162"/>
      <c r="K815" s="162"/>
      <c r="L815" s="162"/>
      <c r="M815" s="162"/>
      <c r="N815" s="38"/>
      <c r="O815" s="38"/>
    </row>
    <row r="816" spans="1:15" ht="15" hidden="1" customHeight="1" x14ac:dyDescent="0.25">
      <c r="A816" s="162"/>
      <c r="B816" s="162"/>
      <c r="C816" s="162"/>
      <c r="D816" s="162"/>
      <c r="E816" s="162"/>
      <c r="F816" s="162"/>
      <c r="G816" s="162"/>
      <c r="H816" s="162"/>
      <c r="I816" s="162"/>
      <c r="J816" s="162"/>
      <c r="K816" s="162"/>
      <c r="L816" s="162"/>
      <c r="M816" s="162"/>
      <c r="N816" s="38"/>
      <c r="O816" s="38"/>
    </row>
    <row r="817" spans="1:15" ht="15" hidden="1" customHeight="1" x14ac:dyDescent="0.25">
      <c r="A817" s="162"/>
      <c r="B817" s="162"/>
      <c r="C817" s="162"/>
      <c r="D817" s="162"/>
      <c r="E817" s="162"/>
      <c r="F817" s="162"/>
      <c r="G817" s="162"/>
      <c r="H817" s="162"/>
      <c r="I817" s="162"/>
      <c r="J817" s="162"/>
      <c r="K817" s="162"/>
      <c r="L817" s="162"/>
      <c r="M817" s="162"/>
      <c r="N817" s="38"/>
      <c r="O817" s="38"/>
    </row>
    <row r="818" spans="1:15" ht="15" hidden="1" customHeight="1" x14ac:dyDescent="0.25">
      <c r="A818" s="162"/>
      <c r="B818" s="162"/>
      <c r="C818" s="162"/>
      <c r="D818" s="162"/>
      <c r="E818" s="162"/>
      <c r="F818" s="162"/>
      <c r="G818" s="162"/>
      <c r="H818" s="162"/>
      <c r="I818" s="162"/>
      <c r="J818" s="162"/>
      <c r="K818" s="162"/>
      <c r="L818" s="162"/>
      <c r="M818" s="162"/>
      <c r="N818" s="38"/>
      <c r="O818" s="38"/>
    </row>
    <row r="819" spans="1:15" ht="15" hidden="1" customHeight="1" x14ac:dyDescent="0.25">
      <c r="A819" s="162"/>
      <c r="B819" s="162"/>
      <c r="C819" s="162"/>
      <c r="D819" s="162"/>
      <c r="E819" s="162"/>
      <c r="F819" s="162"/>
      <c r="G819" s="162"/>
      <c r="H819" s="162"/>
      <c r="I819" s="162"/>
      <c r="J819" s="162"/>
      <c r="K819" s="162"/>
      <c r="L819" s="162"/>
      <c r="M819" s="162"/>
      <c r="N819" s="38"/>
      <c r="O819" s="38"/>
    </row>
    <row r="820" spans="1:15" ht="15" hidden="1" customHeight="1" x14ac:dyDescent="0.25">
      <c r="A820" s="162"/>
      <c r="B820" s="162"/>
      <c r="C820" s="162"/>
      <c r="D820" s="162"/>
      <c r="E820" s="162"/>
      <c r="F820" s="162"/>
      <c r="G820" s="162"/>
      <c r="H820" s="162"/>
      <c r="I820" s="162"/>
      <c r="J820" s="162"/>
      <c r="K820" s="162"/>
      <c r="L820" s="162"/>
      <c r="M820" s="162"/>
      <c r="N820" s="38"/>
      <c r="O820" s="38"/>
    </row>
    <row r="821" spans="1:15" ht="15" hidden="1" customHeight="1" x14ac:dyDescent="0.25">
      <c r="A821" s="162"/>
      <c r="B821" s="162"/>
      <c r="C821" s="162"/>
      <c r="D821" s="162"/>
      <c r="E821" s="162"/>
      <c r="F821" s="162"/>
      <c r="G821" s="162"/>
      <c r="H821" s="162"/>
      <c r="I821" s="162"/>
      <c r="J821" s="162"/>
      <c r="K821" s="162"/>
      <c r="L821" s="162"/>
      <c r="M821" s="162"/>
      <c r="N821" s="38"/>
      <c r="O821" s="38"/>
    </row>
    <row r="822" spans="1:15" ht="15" hidden="1" customHeight="1" x14ac:dyDescent="0.25">
      <c r="A822" s="162"/>
      <c r="B822" s="162"/>
      <c r="C822" s="162"/>
      <c r="D822" s="162"/>
      <c r="E822" s="162"/>
      <c r="F822" s="162"/>
      <c r="G822" s="162"/>
      <c r="H822" s="162"/>
      <c r="I822" s="162"/>
      <c r="J822" s="162"/>
      <c r="K822" s="162"/>
      <c r="L822" s="162"/>
      <c r="M822" s="162"/>
      <c r="N822" s="38"/>
      <c r="O822" s="38"/>
    </row>
    <row r="823" spans="1:15" ht="15" hidden="1" customHeight="1" x14ac:dyDescent="0.25">
      <c r="A823" s="162"/>
      <c r="B823" s="162"/>
      <c r="C823" s="162"/>
      <c r="D823" s="162"/>
      <c r="E823" s="162"/>
      <c r="F823" s="162"/>
      <c r="G823" s="162"/>
      <c r="H823" s="162"/>
      <c r="I823" s="162"/>
      <c r="J823" s="162"/>
      <c r="K823" s="162"/>
      <c r="L823" s="162"/>
      <c r="M823" s="162"/>
      <c r="N823" s="38"/>
      <c r="O823" s="38"/>
    </row>
    <row r="824" spans="1:15" ht="15" hidden="1" customHeight="1" x14ac:dyDescent="0.25">
      <c r="A824" s="162"/>
      <c r="B824" s="162"/>
      <c r="C824" s="162"/>
      <c r="D824" s="162"/>
      <c r="E824" s="162"/>
      <c r="F824" s="162"/>
      <c r="G824" s="162"/>
      <c r="H824" s="162"/>
      <c r="I824" s="162"/>
      <c r="J824" s="162"/>
      <c r="K824" s="162"/>
      <c r="L824" s="162"/>
      <c r="M824" s="162"/>
      <c r="N824" s="38"/>
      <c r="O824" s="38"/>
    </row>
    <row r="825" spans="1:15" ht="15" hidden="1" customHeight="1" x14ac:dyDescent="0.25">
      <c r="A825" s="162"/>
      <c r="B825" s="162"/>
      <c r="C825" s="162"/>
      <c r="D825" s="162"/>
      <c r="E825" s="162"/>
      <c r="F825" s="162"/>
      <c r="G825" s="162"/>
      <c r="H825" s="162"/>
      <c r="I825" s="162"/>
      <c r="J825" s="162"/>
      <c r="K825" s="162"/>
      <c r="L825" s="162"/>
      <c r="M825" s="162"/>
      <c r="N825" s="38"/>
      <c r="O825" s="38"/>
    </row>
    <row r="826" spans="1:15" ht="15" hidden="1" customHeight="1" x14ac:dyDescent="0.25">
      <c r="A826" s="162"/>
      <c r="B826" s="162"/>
      <c r="C826" s="162"/>
      <c r="D826" s="162"/>
      <c r="E826" s="162"/>
      <c r="F826" s="162"/>
      <c r="G826" s="162"/>
      <c r="H826" s="162"/>
      <c r="I826" s="162"/>
      <c r="J826" s="162"/>
      <c r="K826" s="162"/>
      <c r="L826" s="162"/>
      <c r="M826" s="162"/>
      <c r="N826" s="38"/>
      <c r="O826" s="38"/>
    </row>
    <row r="827" spans="1:15" ht="15" hidden="1" customHeight="1" x14ac:dyDescent="0.25">
      <c r="A827" s="162"/>
      <c r="B827" s="162"/>
      <c r="C827" s="162"/>
      <c r="D827" s="162"/>
      <c r="E827" s="162"/>
      <c r="F827" s="162"/>
      <c r="G827" s="162"/>
      <c r="H827" s="162"/>
      <c r="I827" s="162"/>
      <c r="J827" s="162"/>
      <c r="K827" s="162"/>
      <c r="L827" s="162"/>
      <c r="M827" s="162"/>
      <c r="N827" s="38"/>
      <c r="O827" s="38"/>
    </row>
    <row r="828" spans="1:15" ht="15" hidden="1" customHeight="1" x14ac:dyDescent="0.25">
      <c r="A828" s="162"/>
      <c r="B828" s="162"/>
      <c r="C828" s="162"/>
      <c r="D828" s="162"/>
      <c r="E828" s="162"/>
      <c r="F828" s="162"/>
      <c r="G828" s="162"/>
      <c r="H828" s="162"/>
      <c r="I828" s="162"/>
      <c r="J828" s="162"/>
      <c r="K828" s="162"/>
      <c r="L828" s="162"/>
      <c r="M828" s="162"/>
      <c r="N828" s="38"/>
      <c r="O828" s="38"/>
    </row>
    <row r="829" spans="1:15" ht="15" hidden="1" customHeight="1" x14ac:dyDescent="0.25">
      <c r="A829" s="162"/>
      <c r="B829" s="162"/>
      <c r="C829" s="162"/>
      <c r="D829" s="162"/>
      <c r="E829" s="162"/>
      <c r="F829" s="162"/>
      <c r="G829" s="162"/>
      <c r="H829" s="162"/>
      <c r="I829" s="162"/>
      <c r="J829" s="162"/>
      <c r="K829" s="162"/>
      <c r="L829" s="162"/>
      <c r="M829" s="162"/>
      <c r="N829" s="38"/>
      <c r="O829" s="38"/>
    </row>
    <row r="830" spans="1:15" ht="15" hidden="1" customHeight="1" x14ac:dyDescent="0.25">
      <c r="A830" s="162"/>
      <c r="B830" s="162"/>
      <c r="C830" s="162"/>
      <c r="D830" s="162"/>
      <c r="E830" s="162"/>
      <c r="F830" s="162"/>
      <c r="G830" s="162"/>
      <c r="H830" s="162"/>
      <c r="I830" s="162"/>
      <c r="J830" s="162"/>
      <c r="K830" s="162"/>
      <c r="L830" s="162"/>
      <c r="M830" s="162"/>
      <c r="N830" s="38"/>
      <c r="O830" s="38"/>
    </row>
    <row r="831" spans="1:15" ht="15" hidden="1" customHeight="1" x14ac:dyDescent="0.25">
      <c r="A831" s="162"/>
      <c r="B831" s="162"/>
      <c r="C831" s="162"/>
      <c r="D831" s="162"/>
      <c r="E831" s="162"/>
      <c r="F831" s="162"/>
      <c r="G831" s="162"/>
      <c r="H831" s="162"/>
      <c r="I831" s="162"/>
      <c r="J831" s="162"/>
      <c r="K831" s="162"/>
      <c r="L831" s="162"/>
      <c r="M831" s="162"/>
      <c r="N831" s="38"/>
      <c r="O831" s="38"/>
    </row>
    <row r="832" spans="1:15" ht="15" hidden="1" customHeight="1" x14ac:dyDescent="0.25">
      <c r="A832" s="162"/>
      <c r="B832" s="162"/>
      <c r="C832" s="162"/>
      <c r="D832" s="162"/>
      <c r="E832" s="162"/>
      <c r="F832" s="162"/>
      <c r="G832" s="162"/>
      <c r="H832" s="162"/>
      <c r="I832" s="162"/>
      <c r="J832" s="162"/>
      <c r="K832" s="162"/>
      <c r="L832" s="162"/>
      <c r="M832" s="162"/>
      <c r="N832" s="38"/>
      <c r="O832" s="38"/>
    </row>
    <row r="833" spans="1:15" ht="15" hidden="1" customHeight="1" x14ac:dyDescent="0.25">
      <c r="A833" s="162"/>
      <c r="B833" s="162"/>
      <c r="C833" s="162"/>
      <c r="D833" s="162"/>
      <c r="E833" s="162"/>
      <c r="F833" s="162"/>
      <c r="G833" s="162"/>
      <c r="H833" s="162"/>
      <c r="I833" s="162"/>
      <c r="J833" s="162"/>
      <c r="K833" s="162"/>
      <c r="L833" s="162"/>
      <c r="M833" s="162"/>
      <c r="N833" s="38"/>
      <c r="O833" s="38"/>
    </row>
    <row r="834" spans="1:15" ht="15" hidden="1" customHeight="1" x14ac:dyDescent="0.25">
      <c r="A834" s="162"/>
      <c r="B834" s="162"/>
      <c r="C834" s="162"/>
      <c r="D834" s="162"/>
      <c r="E834" s="162"/>
      <c r="F834" s="162"/>
      <c r="G834" s="162"/>
      <c r="H834" s="162"/>
      <c r="I834" s="162"/>
      <c r="J834" s="162"/>
      <c r="K834" s="162"/>
      <c r="L834" s="162"/>
      <c r="M834" s="162"/>
      <c r="N834" s="38"/>
      <c r="O834" s="38"/>
    </row>
    <row r="835" spans="1:15" ht="15" hidden="1" customHeight="1" x14ac:dyDescent="0.25">
      <c r="A835" s="160"/>
      <c r="B835" s="160"/>
      <c r="C835" s="38"/>
      <c r="D835" s="38"/>
      <c r="E835" s="38"/>
      <c r="F835" s="38"/>
      <c r="G835" s="38"/>
      <c r="H835" s="38"/>
      <c r="I835" s="38"/>
      <c r="J835" s="38"/>
      <c r="K835" s="38"/>
      <c r="L835" s="38"/>
      <c r="M835" s="38"/>
      <c r="N835" s="38"/>
      <c r="O835" s="38"/>
    </row>
    <row r="836" spans="1:15" ht="15" hidden="1" customHeight="1" x14ac:dyDescent="0.25">
      <c r="A836" s="160"/>
      <c r="B836" s="160"/>
      <c r="C836" s="38"/>
      <c r="D836" s="38"/>
      <c r="E836" s="38"/>
      <c r="F836" s="38"/>
      <c r="G836" s="38"/>
      <c r="H836" s="38"/>
      <c r="I836" s="38"/>
      <c r="J836" s="38"/>
      <c r="K836" s="38"/>
      <c r="L836" s="38"/>
      <c r="M836" s="38"/>
      <c r="N836" s="38"/>
      <c r="O836" s="38"/>
    </row>
    <row r="837" spans="1:15" ht="15" hidden="1" customHeight="1" x14ac:dyDescent="0.25">
      <c r="A837" s="160"/>
      <c r="B837" s="160"/>
      <c r="C837" s="38"/>
      <c r="D837" s="38"/>
      <c r="E837" s="38"/>
      <c r="F837" s="38"/>
      <c r="G837" s="38"/>
      <c r="H837" s="38"/>
      <c r="I837" s="38"/>
      <c r="J837" s="38"/>
      <c r="K837" s="38"/>
      <c r="L837" s="38"/>
      <c r="M837" s="38"/>
      <c r="N837" s="38"/>
      <c r="O837" s="38"/>
    </row>
    <row r="838" spans="1:15" ht="15" hidden="1" customHeight="1" x14ac:dyDescent="0.25">
      <c r="A838" s="160"/>
      <c r="B838" s="160"/>
      <c r="C838" s="38"/>
      <c r="D838" s="38"/>
      <c r="E838" s="38"/>
      <c r="F838" s="38"/>
      <c r="G838" s="38"/>
      <c r="H838" s="38"/>
      <c r="I838" s="38"/>
      <c r="J838" s="38"/>
      <c r="K838" s="38"/>
      <c r="L838" s="38"/>
      <c r="M838" s="38"/>
      <c r="N838" s="38"/>
      <c r="O838" s="38"/>
    </row>
    <row r="839" spans="1:15" ht="15" hidden="1" customHeight="1" x14ac:dyDescent="0.25">
      <c r="A839" s="160"/>
      <c r="B839" s="160"/>
      <c r="C839" s="38"/>
      <c r="D839" s="38"/>
      <c r="E839" s="38"/>
      <c r="F839" s="38"/>
      <c r="G839" s="38"/>
      <c r="H839" s="38"/>
      <c r="I839" s="38"/>
      <c r="J839" s="38"/>
      <c r="K839" s="38"/>
      <c r="L839" s="38"/>
      <c r="M839" s="38"/>
      <c r="N839" s="38"/>
      <c r="O839" s="38"/>
    </row>
    <row r="840" spans="1:15" ht="15" hidden="1" customHeight="1" x14ac:dyDescent="0.25">
      <c r="A840" s="160"/>
      <c r="B840" s="160"/>
      <c r="C840" s="38"/>
      <c r="D840" s="38"/>
      <c r="E840" s="38"/>
      <c r="F840" s="38"/>
      <c r="G840" s="38"/>
      <c r="H840" s="38"/>
      <c r="I840" s="38"/>
      <c r="J840" s="38"/>
      <c r="K840" s="38"/>
      <c r="L840" s="38"/>
      <c r="M840" s="38"/>
      <c r="N840" s="38"/>
      <c r="O840" s="38"/>
    </row>
    <row r="841" spans="1:15" ht="15" hidden="1" customHeight="1" x14ac:dyDescent="0.25">
      <c r="A841" s="160"/>
      <c r="B841" s="160"/>
      <c r="C841" s="38"/>
      <c r="D841" s="38"/>
      <c r="E841" s="38"/>
      <c r="F841" s="38"/>
      <c r="G841" s="38"/>
      <c r="H841" s="38"/>
      <c r="I841" s="38"/>
      <c r="J841" s="38"/>
      <c r="K841" s="38"/>
      <c r="L841" s="38"/>
      <c r="M841" s="38"/>
      <c r="N841" s="38"/>
      <c r="O841" s="38"/>
    </row>
    <row r="842" spans="1:15" ht="15" hidden="1" customHeight="1" x14ac:dyDescent="0.25">
      <c r="A842" s="160"/>
      <c r="B842" s="160"/>
      <c r="C842" s="38"/>
      <c r="D842" s="38"/>
      <c r="E842" s="38"/>
      <c r="F842" s="38"/>
      <c r="G842" s="38"/>
      <c r="H842" s="38"/>
      <c r="I842" s="38"/>
      <c r="J842" s="38"/>
      <c r="K842" s="38"/>
      <c r="L842" s="38"/>
      <c r="M842" s="38"/>
      <c r="N842" s="38"/>
      <c r="O842" s="38"/>
    </row>
    <row r="843" spans="1:15" ht="15" hidden="1" customHeight="1" x14ac:dyDescent="0.25">
      <c r="A843" s="160"/>
      <c r="B843" s="160"/>
      <c r="C843" s="38"/>
      <c r="D843" s="38"/>
      <c r="E843" s="38"/>
      <c r="F843" s="38"/>
      <c r="G843" s="38"/>
      <c r="H843" s="38"/>
      <c r="I843" s="38"/>
      <c r="J843" s="38"/>
      <c r="K843" s="38"/>
      <c r="L843" s="38"/>
      <c r="M843" s="38"/>
      <c r="N843" s="38"/>
      <c r="O843" s="38"/>
    </row>
    <row r="844" spans="1:15" ht="15" hidden="1" customHeight="1" x14ac:dyDescent="0.25">
      <c r="A844" s="160"/>
      <c r="B844" s="160"/>
      <c r="C844" s="38"/>
      <c r="D844" s="38"/>
      <c r="E844" s="38"/>
      <c r="F844" s="38"/>
      <c r="G844" s="38"/>
      <c r="H844" s="38"/>
      <c r="I844" s="38"/>
      <c r="J844" s="38"/>
      <c r="K844" s="38"/>
      <c r="L844" s="38"/>
      <c r="M844" s="38"/>
      <c r="N844" s="38"/>
      <c r="O844" s="38"/>
    </row>
    <row r="845" spans="1:15" ht="15" hidden="1" customHeight="1" x14ac:dyDescent="0.25">
      <c r="A845" s="160"/>
      <c r="B845" s="160"/>
      <c r="C845" s="38"/>
      <c r="D845" s="38"/>
      <c r="E845" s="38"/>
      <c r="F845" s="38"/>
      <c r="G845" s="38"/>
      <c r="H845" s="38"/>
      <c r="I845" s="38"/>
      <c r="J845" s="38"/>
      <c r="K845" s="38"/>
      <c r="L845" s="38"/>
      <c r="M845" s="38"/>
      <c r="N845" s="38"/>
      <c r="O845" s="38"/>
    </row>
    <row r="846" spans="1:15" ht="15" hidden="1" customHeight="1" x14ac:dyDescent="0.25">
      <c r="A846" s="160"/>
      <c r="B846" s="160"/>
      <c r="C846" s="38"/>
      <c r="D846" s="38"/>
      <c r="E846" s="38"/>
      <c r="F846" s="38"/>
      <c r="G846" s="38"/>
      <c r="H846" s="38"/>
      <c r="I846" s="38"/>
      <c r="J846" s="38"/>
      <c r="K846" s="38"/>
      <c r="L846" s="38"/>
      <c r="M846" s="38"/>
      <c r="N846" s="38"/>
      <c r="O846" s="38"/>
    </row>
    <row r="847" spans="1:15" ht="15" hidden="1" customHeight="1" x14ac:dyDescent="0.25">
      <c r="A847" s="160"/>
      <c r="B847" s="160"/>
      <c r="C847" s="38"/>
      <c r="D847" s="38"/>
      <c r="E847" s="38"/>
      <c r="F847" s="38"/>
      <c r="G847" s="38"/>
      <c r="H847" s="38"/>
      <c r="I847" s="38"/>
      <c r="J847" s="38"/>
      <c r="K847" s="38"/>
      <c r="L847" s="38"/>
      <c r="M847" s="38"/>
      <c r="N847" s="38"/>
      <c r="O847" s="38"/>
    </row>
    <row r="848" spans="1:15" ht="15" hidden="1" customHeight="1" x14ac:dyDescent="0.25">
      <c r="A848" s="160"/>
      <c r="B848" s="160"/>
      <c r="C848" s="38"/>
      <c r="D848" s="38"/>
      <c r="E848" s="38"/>
      <c r="F848" s="38"/>
      <c r="G848" s="38"/>
      <c r="H848" s="38"/>
      <c r="I848" s="38"/>
      <c r="J848" s="38"/>
      <c r="K848" s="38"/>
      <c r="L848" s="38"/>
      <c r="M848" s="38"/>
      <c r="N848" s="38"/>
      <c r="O848" s="38"/>
    </row>
    <row r="849" spans="1:15" ht="15" hidden="1" customHeight="1" x14ac:dyDescent="0.25">
      <c r="A849" s="160"/>
      <c r="B849" s="160"/>
      <c r="C849" s="38"/>
      <c r="D849" s="38"/>
      <c r="E849" s="38"/>
      <c r="F849" s="38"/>
      <c r="G849" s="38"/>
      <c r="H849" s="38"/>
      <c r="I849" s="38"/>
      <c r="J849" s="38"/>
      <c r="K849" s="38"/>
      <c r="L849" s="38"/>
      <c r="M849" s="38"/>
      <c r="N849" s="38"/>
      <c r="O849" s="38"/>
    </row>
    <row r="850" spans="1:15" ht="15" hidden="1" customHeight="1" x14ac:dyDescent="0.25">
      <c r="A850" s="160"/>
      <c r="B850" s="160"/>
      <c r="C850" s="38"/>
      <c r="D850" s="38"/>
      <c r="E850" s="38"/>
      <c r="F850" s="38"/>
      <c r="G850" s="38"/>
      <c r="H850" s="38"/>
      <c r="I850" s="38"/>
      <c r="J850" s="38"/>
      <c r="K850" s="38"/>
      <c r="L850" s="38"/>
      <c r="M850" s="38"/>
      <c r="N850" s="38"/>
      <c r="O850" s="38"/>
    </row>
    <row r="851" spans="1:15" ht="15" hidden="1" customHeight="1" x14ac:dyDescent="0.25">
      <c r="A851" s="160"/>
      <c r="B851" s="160"/>
      <c r="C851" s="38"/>
      <c r="D851" s="38"/>
      <c r="E851" s="38"/>
      <c r="F851" s="38"/>
      <c r="G851" s="38"/>
      <c r="H851" s="38"/>
      <c r="I851" s="38"/>
      <c r="J851" s="38"/>
      <c r="K851" s="38"/>
      <c r="L851" s="38"/>
      <c r="M851" s="38"/>
      <c r="N851" s="38"/>
      <c r="O851" s="38"/>
    </row>
    <row r="852" spans="1:15" ht="15" hidden="1" customHeight="1" x14ac:dyDescent="0.25">
      <c r="A852" s="160"/>
      <c r="B852" s="160"/>
      <c r="C852" s="38"/>
      <c r="D852" s="38"/>
      <c r="E852" s="38"/>
      <c r="F852" s="38"/>
      <c r="G852" s="38"/>
      <c r="H852" s="38"/>
      <c r="I852" s="38"/>
      <c r="J852" s="38"/>
      <c r="K852" s="38"/>
      <c r="L852" s="38"/>
      <c r="M852" s="38"/>
      <c r="N852" s="38"/>
      <c r="O852" s="38"/>
    </row>
    <row r="853" spans="1:15" ht="15" hidden="1" customHeight="1" x14ac:dyDescent="0.25">
      <c r="A853" s="160"/>
      <c r="B853" s="160"/>
      <c r="C853" s="38"/>
      <c r="D853" s="38"/>
      <c r="E853" s="38"/>
      <c r="F853" s="38"/>
      <c r="G853" s="38"/>
      <c r="H853" s="38"/>
      <c r="I853" s="38"/>
      <c r="J853" s="38"/>
      <c r="K853" s="38"/>
      <c r="L853" s="38"/>
      <c r="M853" s="38"/>
      <c r="N853" s="38"/>
      <c r="O853" s="38"/>
    </row>
    <row r="854" spans="1:15" ht="15" hidden="1" customHeight="1" x14ac:dyDescent="0.25">
      <c r="A854" s="160"/>
      <c r="B854" s="160"/>
      <c r="C854" s="38"/>
      <c r="D854" s="38"/>
      <c r="E854" s="38"/>
      <c r="F854" s="38"/>
      <c r="G854" s="38"/>
      <c r="H854" s="38"/>
      <c r="I854" s="38"/>
      <c r="J854" s="38"/>
      <c r="K854" s="38"/>
      <c r="L854" s="38"/>
      <c r="M854" s="38"/>
      <c r="N854" s="38"/>
      <c r="O854" s="38"/>
    </row>
    <row r="855" spans="1:15" ht="15" hidden="1" customHeight="1" x14ac:dyDescent="0.25">
      <c r="A855" s="160"/>
      <c r="B855" s="160"/>
      <c r="C855" s="38"/>
      <c r="D855" s="38"/>
      <c r="E855" s="38"/>
      <c r="F855" s="38"/>
      <c r="G855" s="38"/>
      <c r="H855" s="38"/>
      <c r="I855" s="38"/>
      <c r="J855" s="38"/>
      <c r="K855" s="38"/>
      <c r="L855" s="38"/>
      <c r="M855" s="38"/>
      <c r="N855" s="38"/>
      <c r="O855" s="38"/>
    </row>
    <row r="856" spans="1:15" ht="15" hidden="1" customHeight="1" x14ac:dyDescent="0.25">
      <c r="A856" s="160"/>
      <c r="B856" s="160"/>
      <c r="C856" s="38"/>
      <c r="D856" s="38"/>
      <c r="E856" s="38"/>
      <c r="F856" s="38"/>
      <c r="G856" s="38"/>
      <c r="H856" s="38"/>
      <c r="I856" s="38"/>
      <c r="J856" s="38"/>
      <c r="K856" s="38"/>
      <c r="L856" s="38"/>
      <c r="M856" s="38"/>
      <c r="N856" s="38"/>
      <c r="O856" s="38"/>
    </row>
    <row r="857" spans="1:15" ht="15" hidden="1" customHeight="1" x14ac:dyDescent="0.25">
      <c r="A857" s="160"/>
      <c r="B857" s="160"/>
      <c r="C857" s="38"/>
      <c r="D857" s="38"/>
      <c r="E857" s="38"/>
      <c r="F857" s="38"/>
      <c r="G857" s="38"/>
      <c r="H857" s="38"/>
      <c r="I857" s="38"/>
      <c r="J857" s="38"/>
      <c r="K857" s="38"/>
      <c r="L857" s="38"/>
      <c r="M857" s="38"/>
      <c r="N857" s="38"/>
      <c r="O857" s="38"/>
    </row>
    <row r="858" spans="1:15" ht="15" hidden="1" customHeight="1" x14ac:dyDescent="0.25">
      <c r="A858" s="160"/>
      <c r="B858" s="160"/>
      <c r="C858" s="38"/>
      <c r="D858" s="38"/>
      <c r="E858" s="38"/>
      <c r="F858" s="38"/>
      <c r="G858" s="38"/>
      <c r="H858" s="38"/>
      <c r="I858" s="38"/>
      <c r="J858" s="38"/>
      <c r="K858" s="38"/>
      <c r="L858" s="38"/>
      <c r="M858" s="38"/>
      <c r="N858" s="38"/>
      <c r="O858" s="38"/>
    </row>
    <row r="859" spans="1:15" ht="15" hidden="1" customHeight="1" x14ac:dyDescent="0.25">
      <c r="A859" s="160"/>
      <c r="B859" s="160"/>
      <c r="C859" s="38"/>
      <c r="D859" s="38"/>
      <c r="E859" s="38"/>
      <c r="F859" s="38"/>
      <c r="G859" s="38"/>
      <c r="H859" s="38"/>
      <c r="I859" s="38"/>
      <c r="J859" s="38"/>
      <c r="K859" s="38"/>
      <c r="L859" s="38"/>
      <c r="M859" s="38"/>
      <c r="N859" s="38"/>
      <c r="O859" s="38"/>
    </row>
    <row r="860" spans="1:15" ht="15" hidden="1" customHeight="1" x14ac:dyDescent="0.25">
      <c r="A860" s="160"/>
      <c r="B860" s="160"/>
      <c r="C860" s="38"/>
      <c r="D860" s="38"/>
      <c r="E860" s="38"/>
      <c r="F860" s="38"/>
      <c r="G860" s="38"/>
      <c r="H860" s="38"/>
      <c r="I860" s="38"/>
      <c r="J860" s="38"/>
      <c r="K860" s="38"/>
      <c r="L860" s="38"/>
      <c r="M860" s="38"/>
      <c r="N860" s="38"/>
      <c r="O860" s="38"/>
    </row>
    <row r="861" spans="1:15" ht="15" hidden="1" customHeight="1" x14ac:dyDescent="0.25">
      <c r="A861" s="160"/>
      <c r="B861" s="160"/>
      <c r="C861" s="38"/>
      <c r="D861" s="38"/>
      <c r="E861" s="38"/>
      <c r="F861" s="38"/>
      <c r="G861" s="38"/>
      <c r="H861" s="38"/>
      <c r="I861" s="38"/>
      <c r="J861" s="38"/>
      <c r="K861" s="38"/>
      <c r="L861" s="38"/>
      <c r="M861" s="38"/>
      <c r="N861" s="38"/>
      <c r="O861" s="38"/>
    </row>
    <row r="862" spans="1:15" ht="15" hidden="1" customHeight="1" x14ac:dyDescent="0.25">
      <c r="A862" s="160"/>
      <c r="B862" s="160"/>
      <c r="C862" s="38"/>
      <c r="D862" s="38"/>
      <c r="E862" s="38"/>
      <c r="F862" s="38"/>
      <c r="G862" s="38"/>
      <c r="H862" s="38"/>
      <c r="I862" s="38"/>
      <c r="J862" s="38"/>
      <c r="K862" s="38"/>
      <c r="L862" s="38"/>
      <c r="M862" s="38"/>
      <c r="N862" s="38"/>
      <c r="O862" s="38"/>
    </row>
    <row r="863" spans="1:15" ht="15" hidden="1" customHeight="1" x14ac:dyDescent="0.25">
      <c r="A863" s="160"/>
      <c r="B863" s="160"/>
      <c r="C863" s="38"/>
      <c r="D863" s="38"/>
      <c r="E863" s="38"/>
      <c r="F863" s="38"/>
      <c r="G863" s="38"/>
      <c r="H863" s="38"/>
      <c r="I863" s="38"/>
      <c r="J863" s="38"/>
      <c r="K863" s="38"/>
      <c r="L863" s="38"/>
      <c r="M863" s="38"/>
      <c r="N863" s="38"/>
      <c r="O863" s="38"/>
    </row>
    <row r="864" spans="1:15" ht="15" hidden="1" customHeight="1" x14ac:dyDescent="0.25">
      <c r="A864" s="160"/>
      <c r="B864" s="160"/>
      <c r="C864" s="38"/>
      <c r="D864" s="38"/>
      <c r="E864" s="38"/>
      <c r="F864" s="38"/>
      <c r="G864" s="38"/>
      <c r="H864" s="38"/>
      <c r="I864" s="38"/>
      <c r="J864" s="38"/>
      <c r="K864" s="38"/>
      <c r="L864" s="38"/>
      <c r="M864" s="38"/>
      <c r="N864" s="38"/>
      <c r="O864" s="38"/>
    </row>
    <row r="865" spans="1:15" ht="15" hidden="1" customHeight="1" x14ac:dyDescent="0.25">
      <c r="A865" s="160"/>
      <c r="B865" s="160"/>
      <c r="C865" s="38"/>
      <c r="D865" s="38"/>
      <c r="E865" s="38"/>
      <c r="F865" s="38"/>
      <c r="G865" s="38"/>
      <c r="H865" s="38"/>
      <c r="I865" s="38"/>
      <c r="J865" s="38"/>
      <c r="K865" s="38"/>
      <c r="L865" s="38"/>
      <c r="M865" s="38"/>
      <c r="N865" s="38"/>
      <c r="O865" s="38"/>
    </row>
    <row r="866" spans="1:15" ht="15" hidden="1" customHeight="1" x14ac:dyDescent="0.25">
      <c r="A866" s="160"/>
      <c r="B866" s="160"/>
      <c r="C866" s="38"/>
      <c r="D866" s="38"/>
      <c r="E866" s="38"/>
      <c r="F866" s="38"/>
      <c r="G866" s="38"/>
      <c r="H866" s="38"/>
      <c r="I866" s="38"/>
      <c r="J866" s="38"/>
      <c r="K866" s="38"/>
      <c r="L866" s="38"/>
      <c r="M866" s="38"/>
      <c r="N866" s="38"/>
      <c r="O866" s="38"/>
    </row>
    <row r="867" spans="1:15" ht="15" hidden="1" customHeight="1" x14ac:dyDescent="0.25">
      <c r="A867" s="160"/>
      <c r="B867" s="160"/>
      <c r="C867" s="38"/>
      <c r="D867" s="38"/>
      <c r="E867" s="38"/>
      <c r="F867" s="38"/>
      <c r="G867" s="38"/>
      <c r="H867" s="38"/>
      <c r="I867" s="38"/>
      <c r="J867" s="38"/>
      <c r="K867" s="38"/>
      <c r="L867" s="38"/>
      <c r="M867" s="38"/>
      <c r="N867" s="38"/>
      <c r="O867" s="38"/>
    </row>
    <row r="868" spans="1:15" ht="15" hidden="1" customHeight="1" x14ac:dyDescent="0.25">
      <c r="A868" s="160"/>
      <c r="B868" s="160"/>
      <c r="C868" s="38"/>
      <c r="D868" s="38"/>
      <c r="E868" s="38"/>
      <c r="F868" s="38"/>
      <c r="G868" s="38"/>
      <c r="H868" s="38"/>
      <c r="I868" s="38"/>
      <c r="J868" s="38"/>
      <c r="K868" s="38"/>
      <c r="L868" s="38"/>
      <c r="M868" s="38"/>
      <c r="N868" s="38"/>
      <c r="O868" s="38"/>
    </row>
    <row r="869" spans="1:15" ht="15" hidden="1" customHeight="1" x14ac:dyDescent="0.25">
      <c r="A869" s="160"/>
      <c r="B869" s="160"/>
      <c r="C869" s="38"/>
      <c r="D869" s="38"/>
      <c r="E869" s="38"/>
      <c r="F869" s="38"/>
      <c r="G869" s="38"/>
      <c r="H869" s="38"/>
      <c r="I869" s="38"/>
      <c r="J869" s="38"/>
      <c r="K869" s="38"/>
      <c r="L869" s="38"/>
      <c r="M869" s="38"/>
      <c r="N869" s="38"/>
      <c r="O869" s="38"/>
    </row>
    <row r="870" spans="1:15" ht="15" hidden="1" customHeight="1" x14ac:dyDescent="0.25">
      <c r="A870" s="160"/>
      <c r="B870" s="160"/>
      <c r="C870" s="38"/>
      <c r="D870" s="38"/>
      <c r="E870" s="38"/>
      <c r="F870" s="38"/>
      <c r="G870" s="38"/>
      <c r="H870" s="38"/>
      <c r="I870" s="38"/>
      <c r="J870" s="38"/>
      <c r="K870" s="38"/>
      <c r="L870" s="38"/>
      <c r="M870" s="38"/>
      <c r="N870" s="38"/>
      <c r="O870" s="38"/>
    </row>
    <row r="871" spans="1:15" ht="15" hidden="1" customHeight="1" x14ac:dyDescent="0.25">
      <c r="A871" s="160"/>
      <c r="B871" s="160"/>
      <c r="C871" s="38"/>
      <c r="D871" s="38"/>
      <c r="E871" s="38"/>
      <c r="F871" s="38"/>
      <c r="G871" s="38"/>
      <c r="H871" s="38"/>
      <c r="I871" s="38"/>
      <c r="J871" s="38"/>
      <c r="K871" s="38"/>
      <c r="L871" s="38"/>
      <c r="M871" s="38"/>
      <c r="N871" s="38"/>
      <c r="O871" s="38"/>
    </row>
    <row r="872" spans="1:15" ht="15" hidden="1" customHeight="1" x14ac:dyDescent="0.25">
      <c r="A872" s="160"/>
      <c r="B872" s="160"/>
      <c r="C872" s="38"/>
      <c r="D872" s="38"/>
      <c r="E872" s="38"/>
      <c r="F872" s="38"/>
      <c r="G872" s="38"/>
      <c r="H872" s="38"/>
      <c r="I872" s="38"/>
      <c r="J872" s="38"/>
      <c r="K872" s="38"/>
      <c r="L872" s="38"/>
      <c r="M872" s="38"/>
      <c r="N872" s="38"/>
      <c r="O872" s="38"/>
    </row>
    <row r="873" spans="1:15" ht="15" hidden="1" customHeight="1" x14ac:dyDescent="0.25">
      <c r="A873" s="160"/>
      <c r="B873" s="160"/>
      <c r="C873" s="38"/>
      <c r="D873" s="38"/>
      <c r="E873" s="38"/>
      <c r="F873" s="38"/>
      <c r="G873" s="38"/>
      <c r="H873" s="38"/>
      <c r="I873" s="38"/>
      <c r="J873" s="38"/>
      <c r="K873" s="38"/>
      <c r="L873" s="38"/>
      <c r="M873" s="38"/>
      <c r="N873" s="38"/>
      <c r="O873" s="38"/>
    </row>
    <row r="874" spans="1:15" ht="15" hidden="1" customHeight="1" x14ac:dyDescent="0.25">
      <c r="A874" s="160"/>
      <c r="B874" s="160"/>
      <c r="C874" s="38"/>
      <c r="D874" s="38"/>
      <c r="E874" s="38"/>
      <c r="F874" s="38"/>
      <c r="G874" s="38"/>
      <c r="H874" s="38"/>
      <c r="I874" s="38"/>
      <c r="J874" s="38"/>
      <c r="K874" s="38"/>
      <c r="L874" s="38"/>
      <c r="M874" s="38"/>
      <c r="N874" s="38"/>
      <c r="O874" s="38"/>
    </row>
    <row r="875" spans="1:15" ht="15" hidden="1" customHeight="1" x14ac:dyDescent="0.25">
      <c r="A875" s="160"/>
      <c r="B875" s="160"/>
      <c r="C875" s="38"/>
      <c r="D875" s="38"/>
      <c r="E875" s="38"/>
      <c r="F875" s="38"/>
      <c r="G875" s="38"/>
      <c r="H875" s="38"/>
      <c r="I875" s="38"/>
      <c r="J875" s="38"/>
      <c r="K875" s="38"/>
      <c r="L875" s="38"/>
      <c r="M875" s="38"/>
      <c r="N875" s="38"/>
      <c r="O875" s="38"/>
    </row>
    <row r="876" spans="1:15" ht="15" hidden="1" customHeight="1" x14ac:dyDescent="0.25">
      <c r="A876" s="160"/>
      <c r="B876" s="160"/>
      <c r="C876" s="38"/>
      <c r="D876" s="38"/>
      <c r="E876" s="38"/>
      <c r="F876" s="38"/>
      <c r="G876" s="38"/>
      <c r="H876" s="38"/>
      <c r="I876" s="38"/>
      <c r="J876" s="38"/>
      <c r="K876" s="38"/>
      <c r="L876" s="38"/>
      <c r="M876" s="38"/>
      <c r="N876" s="38"/>
      <c r="O876" s="38"/>
    </row>
    <row r="877" spans="1:15" ht="15" hidden="1" customHeight="1" x14ac:dyDescent="0.25">
      <c r="A877" s="160"/>
      <c r="B877" s="160"/>
      <c r="C877" s="38"/>
      <c r="D877" s="38"/>
      <c r="E877" s="38"/>
      <c r="F877" s="38"/>
      <c r="G877" s="38"/>
      <c r="H877" s="38"/>
      <c r="I877" s="38"/>
      <c r="J877" s="38"/>
      <c r="K877" s="38"/>
      <c r="L877" s="38"/>
      <c r="M877" s="38"/>
      <c r="N877" s="38"/>
      <c r="O877" s="38"/>
    </row>
    <row r="878" spans="1:15" ht="15" hidden="1" customHeight="1" x14ac:dyDescent="0.25">
      <c r="A878" s="160"/>
      <c r="B878" s="160"/>
      <c r="C878" s="38"/>
      <c r="D878" s="38"/>
      <c r="E878" s="38"/>
      <c r="F878" s="38"/>
      <c r="G878" s="38"/>
      <c r="H878" s="38"/>
      <c r="I878" s="38"/>
      <c r="J878" s="38"/>
      <c r="K878" s="38"/>
      <c r="L878" s="38"/>
      <c r="M878" s="38"/>
      <c r="N878" s="38"/>
      <c r="O878" s="38"/>
    </row>
    <row r="879" spans="1:15" ht="15" hidden="1" customHeight="1" x14ac:dyDescent="0.25">
      <c r="A879" s="160"/>
      <c r="B879" s="160"/>
      <c r="C879" s="38"/>
      <c r="D879" s="38"/>
      <c r="E879" s="38"/>
      <c r="F879" s="38"/>
      <c r="G879" s="38"/>
      <c r="H879" s="38"/>
      <c r="I879" s="38"/>
      <c r="J879" s="38"/>
      <c r="K879" s="38"/>
      <c r="L879" s="38"/>
      <c r="M879" s="38"/>
      <c r="N879" s="38"/>
      <c r="O879" s="38"/>
    </row>
    <row r="880" spans="1:15" ht="15" hidden="1" customHeight="1" x14ac:dyDescent="0.25">
      <c r="A880" s="160"/>
      <c r="B880" s="160"/>
      <c r="C880" s="38"/>
      <c r="D880" s="38"/>
      <c r="E880" s="38"/>
      <c r="F880" s="38"/>
      <c r="G880" s="38"/>
      <c r="H880" s="38"/>
      <c r="I880" s="38"/>
      <c r="J880" s="38"/>
      <c r="K880" s="38"/>
      <c r="L880" s="38"/>
      <c r="M880" s="38"/>
      <c r="N880" s="38"/>
      <c r="O880" s="38"/>
    </row>
    <row r="881" spans="1:15" ht="15" hidden="1" customHeight="1" x14ac:dyDescent="0.25">
      <c r="A881" s="160"/>
      <c r="B881" s="160"/>
      <c r="C881" s="38"/>
      <c r="D881" s="38"/>
      <c r="E881" s="38"/>
      <c r="F881" s="38"/>
      <c r="G881" s="38"/>
      <c r="H881" s="38"/>
      <c r="I881" s="38"/>
      <c r="J881" s="38"/>
      <c r="K881" s="38"/>
      <c r="L881" s="38"/>
      <c r="M881" s="38"/>
      <c r="N881" s="38"/>
      <c r="O881" s="38"/>
    </row>
    <row r="882" spans="1:15" ht="15" hidden="1" customHeight="1" x14ac:dyDescent="0.25">
      <c r="A882" s="160"/>
      <c r="B882" s="160"/>
      <c r="C882" s="38"/>
      <c r="D882" s="38"/>
      <c r="E882" s="38"/>
      <c r="F882" s="38"/>
      <c r="G882" s="38"/>
      <c r="H882" s="38"/>
      <c r="I882" s="38"/>
      <c r="J882" s="38"/>
      <c r="K882" s="38"/>
      <c r="L882" s="38"/>
      <c r="M882" s="38"/>
      <c r="N882" s="38"/>
      <c r="O882" s="38"/>
    </row>
    <row r="883" spans="1:15" ht="15" hidden="1" customHeight="1" x14ac:dyDescent="0.25">
      <c r="A883" s="160"/>
      <c r="B883" s="160"/>
      <c r="C883" s="38"/>
      <c r="D883" s="38"/>
      <c r="E883" s="38"/>
      <c r="F883" s="38"/>
      <c r="G883" s="38"/>
      <c r="H883" s="38"/>
      <c r="I883" s="38"/>
      <c r="J883" s="38"/>
      <c r="K883" s="38"/>
      <c r="L883" s="38"/>
      <c r="M883" s="38"/>
      <c r="N883" s="38"/>
      <c r="O883" s="38"/>
    </row>
    <row r="884" spans="1:15" ht="15" hidden="1" customHeight="1" x14ac:dyDescent="0.25">
      <c r="A884" s="160"/>
      <c r="B884" s="160"/>
      <c r="C884" s="38"/>
      <c r="D884" s="38"/>
      <c r="E884" s="38"/>
      <c r="F884" s="38"/>
      <c r="G884" s="38"/>
      <c r="H884" s="38"/>
      <c r="I884" s="38"/>
      <c r="J884" s="38"/>
      <c r="K884" s="38"/>
      <c r="L884" s="38"/>
      <c r="M884" s="38"/>
      <c r="N884" s="38"/>
      <c r="O884" s="38"/>
    </row>
    <row r="885" spans="1:15" ht="15" hidden="1" customHeight="1" x14ac:dyDescent="0.25">
      <c r="A885" s="160"/>
      <c r="B885" s="160"/>
      <c r="C885" s="38"/>
      <c r="D885" s="38"/>
      <c r="E885" s="38"/>
      <c r="F885" s="38"/>
      <c r="G885" s="38"/>
      <c r="H885" s="38"/>
      <c r="I885" s="38"/>
      <c r="J885" s="38"/>
      <c r="K885" s="38"/>
      <c r="L885" s="38"/>
      <c r="M885" s="38"/>
      <c r="N885" s="38"/>
      <c r="O885" s="38"/>
    </row>
    <row r="886" spans="1:15" ht="15" hidden="1" customHeight="1" x14ac:dyDescent="0.25">
      <c r="A886" s="160"/>
      <c r="B886" s="160"/>
      <c r="C886" s="38"/>
      <c r="D886" s="38"/>
      <c r="E886" s="38"/>
      <c r="F886" s="38"/>
      <c r="G886" s="38"/>
      <c r="H886" s="38"/>
      <c r="I886" s="38"/>
      <c r="J886" s="38"/>
      <c r="K886" s="38"/>
      <c r="L886" s="38"/>
      <c r="M886" s="38"/>
      <c r="N886" s="38"/>
      <c r="O886" s="38"/>
    </row>
    <row r="887" spans="1:15" ht="15" hidden="1" customHeight="1" x14ac:dyDescent="0.25">
      <c r="A887" s="160"/>
      <c r="B887" s="160"/>
      <c r="C887" s="38"/>
      <c r="D887" s="38"/>
      <c r="E887" s="38"/>
      <c r="F887" s="38"/>
      <c r="G887" s="38"/>
      <c r="H887" s="38"/>
      <c r="I887" s="38"/>
      <c r="J887" s="38"/>
      <c r="K887" s="38"/>
      <c r="L887" s="38"/>
      <c r="M887" s="38"/>
      <c r="N887" s="38"/>
      <c r="O887" s="38"/>
    </row>
    <row r="888" spans="1:15" hidden="1" x14ac:dyDescent="0.25">
      <c r="A888" s="160"/>
      <c r="B888" s="160"/>
      <c r="C888" s="38"/>
      <c r="D888" s="38"/>
      <c r="E888" s="38"/>
      <c r="F888" s="38"/>
      <c r="G888" s="38"/>
      <c r="H888" s="38"/>
      <c r="I888" s="38"/>
      <c r="J888" s="38"/>
      <c r="K888" s="38"/>
      <c r="L888" s="38"/>
      <c r="M888" s="38"/>
      <c r="N888" s="38"/>
      <c r="O888" s="38"/>
    </row>
  </sheetData>
  <mergeCells count="158">
    <mergeCell ref="A59:M59"/>
    <mergeCell ref="A54:M54"/>
    <mergeCell ref="A55:H55"/>
    <mergeCell ref="C56:F56"/>
    <mergeCell ref="G56:H56"/>
    <mergeCell ref="I56:L56"/>
    <mergeCell ref="C52:D52"/>
    <mergeCell ref="E52:F53"/>
    <mergeCell ref="G52:H53"/>
    <mergeCell ref="I52:L53"/>
    <mergeCell ref="M52:M53"/>
    <mergeCell ref="C53:D53"/>
    <mergeCell ref="F58:M58"/>
    <mergeCell ref="C50:D50"/>
    <mergeCell ref="E50:F51"/>
    <mergeCell ref="G50:H51"/>
    <mergeCell ref="I50:L51"/>
    <mergeCell ref="M50:M51"/>
    <mergeCell ref="C51:D51"/>
    <mergeCell ref="C48:D48"/>
    <mergeCell ref="E48:F49"/>
    <mergeCell ref="G48:H49"/>
    <mergeCell ref="I48:L49"/>
    <mergeCell ref="M48:M49"/>
    <mergeCell ref="C49:D49"/>
    <mergeCell ref="C46:D46"/>
    <mergeCell ref="E46:F47"/>
    <mergeCell ref="G46:H47"/>
    <mergeCell ref="I46:L47"/>
    <mergeCell ref="M46:M47"/>
    <mergeCell ref="C47:D47"/>
    <mergeCell ref="C44:D44"/>
    <mergeCell ref="E44:F45"/>
    <mergeCell ref="G44:H45"/>
    <mergeCell ref="I44:L45"/>
    <mergeCell ref="M44:M45"/>
    <mergeCell ref="C45:D45"/>
    <mergeCell ref="C42:D42"/>
    <mergeCell ref="E42:F43"/>
    <mergeCell ref="G42:H43"/>
    <mergeCell ref="I42:L43"/>
    <mergeCell ref="M42:M43"/>
    <mergeCell ref="C43:D43"/>
    <mergeCell ref="C40:D40"/>
    <mergeCell ref="E40:F41"/>
    <mergeCell ref="G40:H41"/>
    <mergeCell ref="I40:L41"/>
    <mergeCell ref="M40:M41"/>
    <mergeCell ref="C41:D41"/>
    <mergeCell ref="C38:D38"/>
    <mergeCell ref="E38:F39"/>
    <mergeCell ref="G38:H39"/>
    <mergeCell ref="I38:L39"/>
    <mergeCell ref="M38:M39"/>
    <mergeCell ref="C39:D39"/>
    <mergeCell ref="C36:D36"/>
    <mergeCell ref="E36:F37"/>
    <mergeCell ref="G36:H37"/>
    <mergeCell ref="I36:L37"/>
    <mergeCell ref="M36:M37"/>
    <mergeCell ref="C37:D37"/>
    <mergeCell ref="C34:D34"/>
    <mergeCell ref="E34:F35"/>
    <mergeCell ref="G34:H35"/>
    <mergeCell ref="I34:L35"/>
    <mergeCell ref="M34:M35"/>
    <mergeCell ref="C35:D35"/>
    <mergeCell ref="C32:D32"/>
    <mergeCell ref="E32:F33"/>
    <mergeCell ref="G32:H33"/>
    <mergeCell ref="I32:L33"/>
    <mergeCell ref="M32:M33"/>
    <mergeCell ref="C33:D33"/>
    <mergeCell ref="C30:D30"/>
    <mergeCell ref="E30:F31"/>
    <mergeCell ref="G30:H31"/>
    <mergeCell ref="I30:L31"/>
    <mergeCell ref="M30:M31"/>
    <mergeCell ref="C31:D31"/>
    <mergeCell ref="C28:D28"/>
    <mergeCell ref="E28:F29"/>
    <mergeCell ref="G28:H29"/>
    <mergeCell ref="I28:L29"/>
    <mergeCell ref="M28:M29"/>
    <mergeCell ref="C29:D29"/>
    <mergeCell ref="C26:D26"/>
    <mergeCell ref="E26:F27"/>
    <mergeCell ref="G26:H27"/>
    <mergeCell ref="I26:L27"/>
    <mergeCell ref="M26:M27"/>
    <mergeCell ref="C27:D27"/>
    <mergeCell ref="C24:D24"/>
    <mergeCell ref="E24:F25"/>
    <mergeCell ref="G24:H25"/>
    <mergeCell ref="I24:L25"/>
    <mergeCell ref="M24:M25"/>
    <mergeCell ref="C25:D25"/>
    <mergeCell ref="C22:D22"/>
    <mergeCell ref="E22:F23"/>
    <mergeCell ref="G22:H23"/>
    <mergeCell ref="I22:L23"/>
    <mergeCell ref="M22:M23"/>
    <mergeCell ref="C23:D23"/>
    <mergeCell ref="C20:D20"/>
    <mergeCell ref="E20:F21"/>
    <mergeCell ref="G20:H21"/>
    <mergeCell ref="I20:L21"/>
    <mergeCell ref="M20:M21"/>
    <mergeCell ref="C21:D21"/>
    <mergeCell ref="C18:D18"/>
    <mergeCell ref="E18:F19"/>
    <mergeCell ref="G18:H19"/>
    <mergeCell ref="I18:L19"/>
    <mergeCell ref="M18:M19"/>
    <mergeCell ref="C19:D19"/>
    <mergeCell ref="C16:D16"/>
    <mergeCell ref="E16:F17"/>
    <mergeCell ref="G16:H17"/>
    <mergeCell ref="I16:L17"/>
    <mergeCell ref="M16:M17"/>
    <mergeCell ref="C17:D17"/>
    <mergeCell ref="C14:D14"/>
    <mergeCell ref="E14:F15"/>
    <mergeCell ref="G14:H15"/>
    <mergeCell ref="I14:L15"/>
    <mergeCell ref="M14:M15"/>
    <mergeCell ref="C15:D15"/>
    <mergeCell ref="C12:D12"/>
    <mergeCell ref="E12:F13"/>
    <mergeCell ref="G12:H13"/>
    <mergeCell ref="I12:L13"/>
    <mergeCell ref="M12:M13"/>
    <mergeCell ref="C13:D13"/>
    <mergeCell ref="M8:M9"/>
    <mergeCell ref="C9:D9"/>
    <mergeCell ref="C10:D10"/>
    <mergeCell ref="E10:F11"/>
    <mergeCell ref="G10:H11"/>
    <mergeCell ref="I10:L11"/>
    <mergeCell ref="M10:M11"/>
    <mergeCell ref="C11:D11"/>
    <mergeCell ref="E7:F7"/>
    <mergeCell ref="G7:H7"/>
    <mergeCell ref="I7:L7"/>
    <mergeCell ref="C8:D8"/>
    <mergeCell ref="E8:F9"/>
    <mergeCell ref="G8:H9"/>
    <mergeCell ref="I8:L9"/>
    <mergeCell ref="A1:M1"/>
    <mergeCell ref="B4:E4"/>
    <mergeCell ref="F4:H4"/>
    <mergeCell ref="I4:M4"/>
    <mergeCell ref="C6:D6"/>
    <mergeCell ref="E6:F6"/>
    <mergeCell ref="G6:H6"/>
    <mergeCell ref="I6:L6"/>
    <mergeCell ref="M6:M7"/>
    <mergeCell ref="C7:D7"/>
  </mergeCells>
  <conditionalFormatting sqref="A8:C9 E8 G8 I8 M8">
    <cfRule type="expression" dxfId="289" priority="24">
      <formula>$A$9="Holiday"</formula>
    </cfRule>
  </conditionalFormatting>
  <conditionalFormatting sqref="A10:C11 E10 G10 I10 M10">
    <cfRule type="expression" dxfId="288" priority="23">
      <formula>$A$11="Holiday"</formula>
    </cfRule>
  </conditionalFormatting>
  <conditionalFormatting sqref="A12:C13 E12 G12 I12 M12">
    <cfRule type="expression" dxfId="287" priority="22">
      <formula>$A$13="Holiday"</formula>
    </cfRule>
  </conditionalFormatting>
  <conditionalFormatting sqref="A14:C15 E14 G14 I14 M14">
    <cfRule type="expression" dxfId="286" priority="21">
      <formula>$A$15="Holiday"</formula>
    </cfRule>
  </conditionalFormatting>
  <conditionalFormatting sqref="A16:C17 E16 G16 I16 M16">
    <cfRule type="expression" dxfId="285" priority="20">
      <formula>$A$17="Holiday"</formula>
    </cfRule>
  </conditionalFormatting>
  <conditionalFormatting sqref="A18:C19 E18 G18 I18 M18">
    <cfRule type="expression" dxfId="284" priority="19">
      <formula>$A$19="Holiday"</formula>
    </cfRule>
  </conditionalFormatting>
  <conditionalFormatting sqref="A20:C21 E20 G20 I20 M20">
    <cfRule type="expression" dxfId="283" priority="18">
      <formula>$A$21="Holiday"</formula>
    </cfRule>
  </conditionalFormatting>
  <conditionalFormatting sqref="A22:C23 E22 G22 I22 M22">
    <cfRule type="expression" dxfId="282" priority="17">
      <formula>$A$23="Holiday"</formula>
    </cfRule>
  </conditionalFormatting>
  <conditionalFormatting sqref="A24:C25 E24 G24 I24 M24">
    <cfRule type="expression" dxfId="281" priority="16">
      <formula>$A$25="Holiday"</formula>
    </cfRule>
  </conditionalFormatting>
  <conditionalFormatting sqref="A26:C27 E26 G26 I26 M26">
    <cfRule type="expression" dxfId="280" priority="15">
      <formula>$A$27="Holiday"</formula>
    </cfRule>
  </conditionalFormatting>
  <conditionalFormatting sqref="A28:C29 E28 G28 I28 M28">
    <cfRule type="expression" dxfId="279" priority="14">
      <formula>$A$29="Holiday"</formula>
    </cfRule>
  </conditionalFormatting>
  <conditionalFormatting sqref="A30:C31 E30 G30 I30 M30">
    <cfRule type="expression" dxfId="278" priority="13">
      <formula>$A$31="Holiday"</formula>
    </cfRule>
  </conditionalFormatting>
  <conditionalFormatting sqref="A32:C33 E32 G32 I32 M32">
    <cfRule type="expression" dxfId="277" priority="12">
      <formula>$A$33="Holiday"</formula>
    </cfRule>
  </conditionalFormatting>
  <conditionalFormatting sqref="A34:C35 E34 G34 I34 M34">
    <cfRule type="expression" dxfId="276" priority="11">
      <formula>$A$35="Holiday"</formula>
    </cfRule>
  </conditionalFormatting>
  <conditionalFormatting sqref="A36:C37 E36 G36 I36 M36">
    <cfRule type="expression" dxfId="275" priority="10">
      <formula>$A$37="Holiday"</formula>
    </cfRule>
  </conditionalFormatting>
  <conditionalFormatting sqref="A38:C39 E38 G38 I38 M38">
    <cfRule type="expression" dxfId="274" priority="9">
      <formula>$A$39="Holiday"</formula>
    </cfRule>
  </conditionalFormatting>
  <conditionalFormatting sqref="A40:C41 E40 G40 I40 M40">
    <cfRule type="expression" dxfId="273" priority="8">
      <formula>$A$41="Holiday"</formula>
    </cfRule>
  </conditionalFormatting>
  <conditionalFormatting sqref="A42:C43 E42 G42 I42 M42">
    <cfRule type="expression" dxfId="272" priority="7">
      <formula>$A$43="Holiday"</formula>
    </cfRule>
  </conditionalFormatting>
  <conditionalFormatting sqref="A44:C45 E44 G44 I44 M44">
    <cfRule type="expression" dxfId="271" priority="6">
      <formula>$A$45="Holiday"</formula>
    </cfRule>
  </conditionalFormatting>
  <conditionalFormatting sqref="A46:C47 E46 G46 I46 M46">
    <cfRule type="expression" dxfId="270" priority="5">
      <formula>$A$47="Holiday"</formula>
    </cfRule>
  </conditionalFormatting>
  <conditionalFormatting sqref="A48:C49 E48 G48 I48 M48">
    <cfRule type="expression" dxfId="269" priority="4">
      <formula>$A$49="Holiday"</formula>
    </cfRule>
  </conditionalFormatting>
  <conditionalFormatting sqref="A50:C51 E50 G50 I50 M50">
    <cfRule type="expression" dxfId="268" priority="3">
      <formula>$A$51="Holiday"</formula>
    </cfRule>
  </conditionalFormatting>
  <conditionalFormatting sqref="A52:C53 E52 G52 I52 M52">
    <cfRule type="expression" dxfId="267" priority="2">
      <formula>$A$53="Holiday"</formula>
    </cfRule>
  </conditionalFormatting>
  <conditionalFormatting sqref="A59">
    <cfRule type="expression" dxfId="266" priority="1">
      <formula>$A$11="Holiday"</formula>
    </cfRule>
  </conditionalFormatting>
  <printOptions horizontalCentered="1"/>
  <pageMargins left="0" right="0" top="0.6" bottom="0.2" header="0.1" footer="0"/>
  <pageSetup orientation="portrait" horizontalDpi="4294967295" verticalDpi="4294967295" r:id="rId1"/>
  <headerFooter>
    <oddHeader>&amp;C&amp;"Arial,Bold"&amp;14MONTHLY GROUP MILEAGE LOG&amp;"-,Regular"&amp;11
&amp;"Arial,Regular"County Vehicle Program / HR - CSD
&amp;R&amp;G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DE244-27C4-4B29-A912-34096F05054D}">
  <sheetPr>
    <tabColor theme="6"/>
  </sheetPr>
  <dimension ref="A1:O888"/>
  <sheetViews>
    <sheetView zoomScale="120" zoomScaleNormal="120" workbookViewId="0">
      <selection activeCell="E30" sqref="E30:F31"/>
    </sheetView>
  </sheetViews>
  <sheetFormatPr defaultColWidth="0" defaultRowHeight="15" customHeight="1" zeroHeight="1" x14ac:dyDescent="0.25"/>
  <cols>
    <col min="1" max="1" width="12.7109375" style="11" customWidth="1"/>
    <col min="2" max="2" width="11.5703125" style="11" customWidth="1"/>
    <col min="3" max="3" width="7" style="10" customWidth="1"/>
    <col min="4" max="4" width="8.140625" style="10" customWidth="1"/>
    <col min="5" max="5" width="6" style="10" bestFit="1" customWidth="1"/>
    <col min="6" max="6" width="7.42578125" style="10" customWidth="1"/>
    <col min="7" max="7" width="4.42578125" style="10" customWidth="1"/>
    <col min="8" max="8" width="6.28515625" style="10" customWidth="1"/>
    <col min="9" max="9" width="10" style="10" customWidth="1"/>
    <col min="10" max="10" width="2.85546875" style="10" customWidth="1"/>
    <col min="11" max="11" width="11.85546875" style="10" customWidth="1"/>
    <col min="12" max="12" width="5.42578125" style="10" customWidth="1"/>
    <col min="13" max="13" width="10" style="10" customWidth="1"/>
    <col min="14" max="14" width="0.28515625" style="10" customWidth="1"/>
    <col min="15" max="15" width="0.140625" style="10" customWidth="1"/>
    <col min="16" max="16384" width="9.140625" style="10" hidden="1"/>
  </cols>
  <sheetData>
    <row r="1" spans="1:14" ht="37.5" customHeight="1" x14ac:dyDescent="0.25">
      <c r="A1" s="244" t="s">
        <v>1052</v>
      </c>
      <c r="B1" s="244"/>
      <c r="C1" s="244"/>
      <c r="D1" s="244"/>
      <c r="E1" s="244"/>
      <c r="F1" s="244"/>
      <c r="G1" s="244"/>
      <c r="H1" s="244"/>
      <c r="I1" s="244"/>
      <c r="J1" s="244"/>
      <c r="K1" s="244"/>
      <c r="L1" s="244"/>
      <c r="M1" s="244"/>
    </row>
    <row r="2" spans="1:14" ht="6" customHeight="1" x14ac:dyDescent="0.25">
      <c r="A2" s="156"/>
      <c r="B2" s="156"/>
      <c r="C2" s="156"/>
      <c r="D2" s="156"/>
      <c r="E2" s="156"/>
      <c r="F2" s="156"/>
      <c r="G2" s="156"/>
      <c r="H2" s="156"/>
      <c r="I2" s="156"/>
      <c r="J2" s="156"/>
      <c r="K2" s="156"/>
      <c r="L2" s="156"/>
      <c r="M2" s="156"/>
      <c r="N2" s="74"/>
    </row>
    <row r="3" spans="1:14" ht="14.25" customHeight="1" x14ac:dyDescent="0.25">
      <c r="A3" s="175" t="s">
        <v>1030</v>
      </c>
      <c r="B3" s="156" t="str">
        <f>IF('JANUARY - MILEAGE LOG'!$B$3="","",'JANUARY - MILEAGE LOG'!$B$3)</f>
        <v/>
      </c>
      <c r="C3" s="175" t="s">
        <v>997</v>
      </c>
      <c r="D3" s="156" t="str">
        <f>IF('JANUARY - MILEAGE LOG'!$D$3="","",'JANUARY - MILEAGE LOG'!$D$3)</f>
        <v/>
      </c>
      <c r="E3" s="175" t="s">
        <v>1031</v>
      </c>
      <c r="F3" s="156" t="str">
        <f>IF('JANUARY - MILEAGE LOG'!$F$3="","",'JANUARY - MILEAGE LOG'!$F$3)</f>
        <v/>
      </c>
      <c r="G3" s="178"/>
      <c r="H3" s="179" t="str">
        <f>IF('JANUARY - MILEAGE LOG'!$H$3="","",'JANUARY - MILEAGE LOG'!$H$3)</f>
        <v xml:space="preserve">AUTHORIZED MILEAGE: 00.01 - 00  </v>
      </c>
      <c r="I3" s="179"/>
      <c r="J3" s="179"/>
      <c r="K3" s="179"/>
      <c r="L3" s="180" t="str">
        <f>IF('JANUARY - MILEAGE LOG'!$L$3="","",'JANUARY - MILEAGE LOG'!$L$3)</f>
        <v>(Round Trip Miles Per Day)</v>
      </c>
      <c r="M3" s="179"/>
      <c r="N3" s="172"/>
    </row>
    <row r="4" spans="1:14" ht="14.25" customHeight="1" x14ac:dyDescent="0.25">
      <c r="A4" s="157" t="s">
        <v>1032</v>
      </c>
      <c r="B4" s="264" t="str">
        <f>IF('JANUARY - MILEAGE LOG'!$B$4="","",'JANUARY - MILEAGE LOG'!$B$4)</f>
        <v/>
      </c>
      <c r="C4" s="264" t="str">
        <f>IF('JANUARY - MILEAGE LOG'!C4="","",'JANUARY - MILEAGE LOG'!C4)</f>
        <v/>
      </c>
      <c r="D4" s="264" t="str">
        <f>IF('JANUARY - MILEAGE LOG'!D4="","",'JANUARY - MILEAGE LOG'!D4)</f>
        <v/>
      </c>
      <c r="E4" s="264" t="str">
        <f>IF('JANUARY - MILEAGE LOG'!E4="","",'JANUARY - MILEAGE LOG'!E4)</f>
        <v/>
      </c>
      <c r="F4" s="245" t="s">
        <v>1033</v>
      </c>
      <c r="G4" s="245"/>
      <c r="H4" s="245"/>
      <c r="I4" s="264" t="str">
        <f>IF('JANUARY - MILEAGE LOG'!$I$4="","",'JANUARY - MILEAGE LOG'!$I$4)</f>
        <v/>
      </c>
      <c r="J4" s="264" t="str">
        <f>IF('JANUARY - MILEAGE LOG'!J4="","",'JANUARY - MILEAGE LOG'!J4)</f>
        <v/>
      </c>
      <c r="K4" s="264" t="str">
        <f>IF('JANUARY - MILEAGE LOG'!K4="","",'JANUARY - MILEAGE LOG'!K4)</f>
        <v/>
      </c>
      <c r="L4" s="264" t="str">
        <f>IF('JANUARY - MILEAGE LOG'!L4="","",'JANUARY - MILEAGE LOG'!L4)</f>
        <v/>
      </c>
      <c r="M4" s="264" t="str">
        <f>IF('JANUARY - MILEAGE LOG'!M4="","",'JANUARY - MILEAGE LOG'!M4)</f>
        <v/>
      </c>
      <c r="N4" s="74"/>
    </row>
    <row r="5" spans="1:14" ht="8.25" customHeight="1" x14ac:dyDescent="0.25">
      <c r="A5" s="171"/>
      <c r="B5" s="161"/>
      <c r="C5" s="171"/>
      <c r="D5" s="161"/>
      <c r="E5" s="171"/>
      <c r="F5" s="161"/>
      <c r="G5" s="159"/>
      <c r="H5" s="159"/>
      <c r="I5" s="159"/>
      <c r="J5" s="159"/>
      <c r="K5" s="159"/>
      <c r="L5" s="159"/>
      <c r="M5" s="159"/>
      <c r="N5" s="74"/>
    </row>
    <row r="6" spans="1:14" ht="12.75" customHeight="1" x14ac:dyDescent="0.25">
      <c r="A6" s="189" t="s">
        <v>3</v>
      </c>
      <c r="B6" s="190" t="s">
        <v>1020</v>
      </c>
      <c r="C6" s="250" t="s">
        <v>1022</v>
      </c>
      <c r="D6" s="251"/>
      <c r="E6" s="250" t="s">
        <v>1023</v>
      </c>
      <c r="F6" s="250"/>
      <c r="G6" s="250" t="s">
        <v>1025</v>
      </c>
      <c r="H6" s="251"/>
      <c r="I6" s="250" t="s">
        <v>1028</v>
      </c>
      <c r="J6" s="251"/>
      <c r="K6" s="251"/>
      <c r="L6" s="251"/>
      <c r="M6" s="251" t="s">
        <v>1027</v>
      </c>
      <c r="N6" s="74"/>
    </row>
    <row r="7" spans="1:14" ht="11.25" customHeight="1" thickBot="1" x14ac:dyDescent="0.3">
      <c r="A7" s="188">
        <f>'YEAR SELECTION'!E2</f>
        <v>2025</v>
      </c>
      <c r="B7" s="191" t="s">
        <v>1021</v>
      </c>
      <c r="C7" s="248" t="s">
        <v>1021</v>
      </c>
      <c r="D7" s="249"/>
      <c r="E7" s="248" t="s">
        <v>1024</v>
      </c>
      <c r="F7" s="248"/>
      <c r="G7" s="248" t="s">
        <v>1026</v>
      </c>
      <c r="H7" s="249"/>
      <c r="I7" s="248" t="s">
        <v>1029</v>
      </c>
      <c r="J7" s="249"/>
      <c r="K7" s="249"/>
      <c r="L7" s="249"/>
      <c r="M7" s="249"/>
      <c r="N7" s="74"/>
    </row>
    <row r="8" spans="1:14" ht="12" customHeight="1" thickTop="1" x14ac:dyDescent="0.25">
      <c r="A8" s="81">
        <f ca="1">'PROCESS APR - LOG'!K1</f>
        <v>1</v>
      </c>
      <c r="B8" s="173"/>
      <c r="C8" s="252"/>
      <c r="D8" s="253"/>
      <c r="E8" s="254"/>
      <c r="F8" s="255"/>
      <c r="G8" s="254"/>
      <c r="H8" s="255"/>
      <c r="I8" s="215"/>
      <c r="J8" s="216"/>
      <c r="K8" s="216"/>
      <c r="L8" s="217"/>
      <c r="M8" s="221"/>
      <c r="N8" s="74"/>
    </row>
    <row r="9" spans="1:14" ht="12" customHeight="1" x14ac:dyDescent="0.25">
      <c r="A9" s="77" t="str">
        <f ca="1">'PROCESS APR - LOG'!L1</f>
        <v>Tuesday</v>
      </c>
      <c r="B9" s="177"/>
      <c r="C9" s="234"/>
      <c r="D9" s="235"/>
      <c r="E9" s="238"/>
      <c r="F9" s="239"/>
      <c r="G9" s="238"/>
      <c r="H9" s="239"/>
      <c r="I9" s="218"/>
      <c r="J9" s="219"/>
      <c r="K9" s="219"/>
      <c r="L9" s="220"/>
      <c r="M9" s="222"/>
      <c r="N9" s="74"/>
    </row>
    <row r="10" spans="1:14" ht="12" customHeight="1" x14ac:dyDescent="0.25">
      <c r="A10" s="78">
        <f ca="1">'PROCESS APR - LOG'!K2</f>
        <v>2</v>
      </c>
      <c r="B10" s="176"/>
      <c r="C10" s="256"/>
      <c r="D10" s="257"/>
      <c r="E10" s="240"/>
      <c r="F10" s="241"/>
      <c r="G10" s="240"/>
      <c r="H10" s="241"/>
      <c r="I10" s="227"/>
      <c r="J10" s="228"/>
      <c r="K10" s="228"/>
      <c r="L10" s="229"/>
      <c r="M10" s="246"/>
      <c r="N10" s="74"/>
    </row>
    <row r="11" spans="1:14" ht="12" customHeight="1" x14ac:dyDescent="0.25">
      <c r="A11" s="80" t="str">
        <f ca="1">'PROCESS APR - LOG'!L2</f>
        <v>Wednesday</v>
      </c>
      <c r="B11" s="176"/>
      <c r="C11" s="256"/>
      <c r="D11" s="257"/>
      <c r="E11" s="242"/>
      <c r="F11" s="243"/>
      <c r="G11" s="242"/>
      <c r="H11" s="243"/>
      <c r="I11" s="230"/>
      <c r="J11" s="231"/>
      <c r="K11" s="231"/>
      <c r="L11" s="232"/>
      <c r="M11" s="247"/>
      <c r="N11" s="74"/>
    </row>
    <row r="12" spans="1:14" ht="12" customHeight="1" x14ac:dyDescent="0.25">
      <c r="A12" s="75">
        <f ca="1">'PROCESS APR - LOG'!K3</f>
        <v>3</v>
      </c>
      <c r="B12" s="177"/>
      <c r="C12" s="234"/>
      <c r="D12" s="235"/>
      <c r="E12" s="236"/>
      <c r="F12" s="237"/>
      <c r="G12" s="236"/>
      <c r="H12" s="237"/>
      <c r="I12" s="223"/>
      <c r="J12" s="224"/>
      <c r="K12" s="224"/>
      <c r="L12" s="225"/>
      <c r="M12" s="226"/>
      <c r="N12" s="74"/>
    </row>
    <row r="13" spans="1:14" ht="12" customHeight="1" x14ac:dyDescent="0.25">
      <c r="A13" s="77" t="str">
        <f ca="1">'PROCESS APR - LOG'!L3</f>
        <v>Thursday</v>
      </c>
      <c r="B13" s="177"/>
      <c r="C13" s="234"/>
      <c r="D13" s="235"/>
      <c r="E13" s="238"/>
      <c r="F13" s="239"/>
      <c r="G13" s="238"/>
      <c r="H13" s="239"/>
      <c r="I13" s="218"/>
      <c r="J13" s="219"/>
      <c r="K13" s="219"/>
      <c r="L13" s="220"/>
      <c r="M13" s="222"/>
      <c r="N13" s="74"/>
    </row>
    <row r="14" spans="1:14" ht="12" customHeight="1" x14ac:dyDescent="0.25">
      <c r="A14" s="78">
        <f ca="1">'PROCESS APR - LOG'!K4</f>
        <v>4</v>
      </c>
      <c r="B14" s="176"/>
      <c r="C14" s="256"/>
      <c r="D14" s="257"/>
      <c r="E14" s="240"/>
      <c r="F14" s="241"/>
      <c r="G14" s="240"/>
      <c r="H14" s="241"/>
      <c r="I14" s="227"/>
      <c r="J14" s="228"/>
      <c r="K14" s="228"/>
      <c r="L14" s="229"/>
      <c r="M14" s="246"/>
      <c r="N14" s="74"/>
    </row>
    <row r="15" spans="1:14" ht="12" customHeight="1" x14ac:dyDescent="0.25">
      <c r="A15" s="80" t="str">
        <f ca="1">'PROCESS APR - LOG'!L4</f>
        <v>Friday</v>
      </c>
      <c r="B15" s="176"/>
      <c r="C15" s="256"/>
      <c r="D15" s="257"/>
      <c r="E15" s="242"/>
      <c r="F15" s="243"/>
      <c r="G15" s="242"/>
      <c r="H15" s="243"/>
      <c r="I15" s="230"/>
      <c r="J15" s="231"/>
      <c r="K15" s="231"/>
      <c r="L15" s="232"/>
      <c r="M15" s="247"/>
      <c r="N15" s="74"/>
    </row>
    <row r="16" spans="1:14" ht="12" customHeight="1" x14ac:dyDescent="0.25">
      <c r="A16" s="75">
        <f ca="1">'PROCESS APR - LOG'!K5</f>
        <v>7</v>
      </c>
      <c r="B16" s="177"/>
      <c r="C16" s="234"/>
      <c r="D16" s="235"/>
      <c r="E16" s="236"/>
      <c r="F16" s="237"/>
      <c r="G16" s="236"/>
      <c r="H16" s="237"/>
      <c r="I16" s="223"/>
      <c r="J16" s="224"/>
      <c r="K16" s="224"/>
      <c r="L16" s="225"/>
      <c r="M16" s="226"/>
      <c r="N16" s="74"/>
    </row>
    <row r="17" spans="1:14" ht="12" customHeight="1" x14ac:dyDescent="0.25">
      <c r="A17" s="77" t="str">
        <f ca="1">'PROCESS APR - LOG'!L5</f>
        <v>Monday</v>
      </c>
      <c r="B17" s="177"/>
      <c r="C17" s="234"/>
      <c r="D17" s="235"/>
      <c r="E17" s="238"/>
      <c r="F17" s="239"/>
      <c r="G17" s="238"/>
      <c r="H17" s="239"/>
      <c r="I17" s="218"/>
      <c r="J17" s="219"/>
      <c r="K17" s="219"/>
      <c r="L17" s="220"/>
      <c r="M17" s="222"/>
      <c r="N17" s="74"/>
    </row>
    <row r="18" spans="1:14" ht="12" customHeight="1" x14ac:dyDescent="0.25">
      <c r="A18" s="78">
        <f ca="1">'PROCESS APR - LOG'!K6</f>
        <v>8</v>
      </c>
      <c r="B18" s="176"/>
      <c r="C18" s="256"/>
      <c r="D18" s="257"/>
      <c r="E18" s="240"/>
      <c r="F18" s="241"/>
      <c r="G18" s="240"/>
      <c r="H18" s="241"/>
      <c r="I18" s="227"/>
      <c r="J18" s="228"/>
      <c r="K18" s="228"/>
      <c r="L18" s="229"/>
      <c r="M18" s="246"/>
      <c r="N18" s="74"/>
    </row>
    <row r="19" spans="1:14" ht="12" customHeight="1" x14ac:dyDescent="0.25">
      <c r="A19" s="80" t="str">
        <f ca="1">'PROCESS APR - LOG'!L6</f>
        <v>Tuesday</v>
      </c>
      <c r="B19" s="176"/>
      <c r="C19" s="256"/>
      <c r="D19" s="257"/>
      <c r="E19" s="242"/>
      <c r="F19" s="243"/>
      <c r="G19" s="242"/>
      <c r="H19" s="243"/>
      <c r="I19" s="230"/>
      <c r="J19" s="231"/>
      <c r="K19" s="231"/>
      <c r="L19" s="232"/>
      <c r="M19" s="247"/>
      <c r="N19" s="74"/>
    </row>
    <row r="20" spans="1:14" ht="12" customHeight="1" x14ac:dyDescent="0.25">
      <c r="A20" s="75">
        <f ca="1">'PROCESS APR - LOG'!K7</f>
        <v>9</v>
      </c>
      <c r="B20" s="177"/>
      <c r="C20" s="234"/>
      <c r="D20" s="235"/>
      <c r="E20" s="236"/>
      <c r="F20" s="237"/>
      <c r="G20" s="236"/>
      <c r="H20" s="237"/>
      <c r="I20" s="223"/>
      <c r="J20" s="224"/>
      <c r="K20" s="224"/>
      <c r="L20" s="225"/>
      <c r="M20" s="226"/>
      <c r="N20" s="74"/>
    </row>
    <row r="21" spans="1:14" ht="12" customHeight="1" x14ac:dyDescent="0.25">
      <c r="A21" s="77" t="str">
        <f ca="1">'PROCESS APR - LOG'!L7</f>
        <v>Wednesday</v>
      </c>
      <c r="B21" s="177"/>
      <c r="C21" s="234"/>
      <c r="D21" s="235"/>
      <c r="E21" s="238"/>
      <c r="F21" s="239"/>
      <c r="G21" s="238"/>
      <c r="H21" s="239"/>
      <c r="I21" s="218"/>
      <c r="J21" s="219"/>
      <c r="K21" s="219"/>
      <c r="L21" s="220"/>
      <c r="M21" s="222"/>
      <c r="N21" s="74"/>
    </row>
    <row r="22" spans="1:14" ht="12" customHeight="1" x14ac:dyDescent="0.25">
      <c r="A22" s="78">
        <f ca="1">'PROCESS APR - LOG'!K8</f>
        <v>10</v>
      </c>
      <c r="B22" s="176"/>
      <c r="C22" s="256"/>
      <c r="D22" s="257"/>
      <c r="E22" s="240"/>
      <c r="F22" s="241"/>
      <c r="G22" s="240"/>
      <c r="H22" s="241"/>
      <c r="I22" s="227"/>
      <c r="J22" s="228"/>
      <c r="K22" s="228"/>
      <c r="L22" s="229"/>
      <c r="M22" s="246"/>
      <c r="N22" s="74"/>
    </row>
    <row r="23" spans="1:14" ht="12" customHeight="1" x14ac:dyDescent="0.25">
      <c r="A23" s="80" t="str">
        <f ca="1">'PROCESS APR - LOG'!L8</f>
        <v>Thursday</v>
      </c>
      <c r="B23" s="176"/>
      <c r="C23" s="256"/>
      <c r="D23" s="257"/>
      <c r="E23" s="242"/>
      <c r="F23" s="243"/>
      <c r="G23" s="242"/>
      <c r="H23" s="243"/>
      <c r="I23" s="230"/>
      <c r="J23" s="231"/>
      <c r="K23" s="231"/>
      <c r="L23" s="232"/>
      <c r="M23" s="247"/>
      <c r="N23" s="74"/>
    </row>
    <row r="24" spans="1:14" ht="12" customHeight="1" x14ac:dyDescent="0.25">
      <c r="A24" s="75">
        <f ca="1">'PROCESS APR - LOG'!K9</f>
        <v>11</v>
      </c>
      <c r="B24" s="177"/>
      <c r="C24" s="234"/>
      <c r="D24" s="235"/>
      <c r="E24" s="236"/>
      <c r="F24" s="237"/>
      <c r="G24" s="236"/>
      <c r="H24" s="237"/>
      <c r="I24" s="223"/>
      <c r="J24" s="224"/>
      <c r="K24" s="224"/>
      <c r="L24" s="225"/>
      <c r="M24" s="226"/>
      <c r="N24" s="74"/>
    </row>
    <row r="25" spans="1:14" ht="12" customHeight="1" x14ac:dyDescent="0.25">
      <c r="A25" s="77" t="str">
        <f ca="1">'PROCESS APR - LOG'!L9</f>
        <v>Friday</v>
      </c>
      <c r="B25" s="177"/>
      <c r="C25" s="234"/>
      <c r="D25" s="235"/>
      <c r="E25" s="238"/>
      <c r="F25" s="239"/>
      <c r="G25" s="238"/>
      <c r="H25" s="239"/>
      <c r="I25" s="218"/>
      <c r="J25" s="219"/>
      <c r="K25" s="219"/>
      <c r="L25" s="220"/>
      <c r="M25" s="222"/>
      <c r="N25" s="74"/>
    </row>
    <row r="26" spans="1:14" ht="12" customHeight="1" x14ac:dyDescent="0.25">
      <c r="A26" s="78">
        <f ca="1">'PROCESS APR - LOG'!K10</f>
        <v>14</v>
      </c>
      <c r="B26" s="176"/>
      <c r="C26" s="256"/>
      <c r="D26" s="257"/>
      <c r="E26" s="240"/>
      <c r="F26" s="241"/>
      <c r="G26" s="240"/>
      <c r="H26" s="241"/>
      <c r="I26" s="227"/>
      <c r="J26" s="228"/>
      <c r="K26" s="228"/>
      <c r="L26" s="229"/>
      <c r="M26" s="246"/>
      <c r="N26" s="74"/>
    </row>
    <row r="27" spans="1:14" ht="12" customHeight="1" x14ac:dyDescent="0.25">
      <c r="A27" s="80" t="str">
        <f ca="1">'PROCESS APR - LOG'!L10</f>
        <v>Monday</v>
      </c>
      <c r="B27" s="176"/>
      <c r="C27" s="256"/>
      <c r="D27" s="257"/>
      <c r="E27" s="242"/>
      <c r="F27" s="243"/>
      <c r="G27" s="242"/>
      <c r="H27" s="243"/>
      <c r="I27" s="230"/>
      <c r="J27" s="231"/>
      <c r="K27" s="231"/>
      <c r="L27" s="232"/>
      <c r="M27" s="247"/>
      <c r="N27" s="74"/>
    </row>
    <row r="28" spans="1:14" ht="12" customHeight="1" x14ac:dyDescent="0.25">
      <c r="A28" s="75">
        <f ca="1">'PROCESS APR - LOG'!K11</f>
        <v>15</v>
      </c>
      <c r="B28" s="177"/>
      <c r="C28" s="234"/>
      <c r="D28" s="235"/>
      <c r="E28" s="236"/>
      <c r="F28" s="237"/>
      <c r="G28" s="236"/>
      <c r="H28" s="237"/>
      <c r="I28" s="223"/>
      <c r="J28" s="224"/>
      <c r="K28" s="224"/>
      <c r="L28" s="225"/>
      <c r="M28" s="226"/>
      <c r="N28" s="74"/>
    </row>
    <row r="29" spans="1:14" ht="12" customHeight="1" x14ac:dyDescent="0.25">
      <c r="A29" s="77" t="str">
        <f ca="1">'PROCESS APR - LOG'!L11</f>
        <v>Tuesday</v>
      </c>
      <c r="B29" s="177"/>
      <c r="C29" s="234"/>
      <c r="D29" s="235"/>
      <c r="E29" s="238"/>
      <c r="F29" s="239"/>
      <c r="G29" s="238"/>
      <c r="H29" s="239"/>
      <c r="I29" s="218"/>
      <c r="J29" s="219"/>
      <c r="K29" s="219"/>
      <c r="L29" s="220"/>
      <c r="M29" s="222"/>
      <c r="N29" s="74"/>
    </row>
    <row r="30" spans="1:14" ht="12" customHeight="1" x14ac:dyDescent="0.25">
      <c r="A30" s="78">
        <f ca="1">'PROCESS APR - LOG'!K12</f>
        <v>16</v>
      </c>
      <c r="B30" s="176"/>
      <c r="C30" s="256"/>
      <c r="D30" s="257"/>
      <c r="E30" s="240"/>
      <c r="F30" s="241"/>
      <c r="G30" s="240"/>
      <c r="H30" s="241"/>
      <c r="I30" s="227"/>
      <c r="J30" s="228"/>
      <c r="K30" s="228"/>
      <c r="L30" s="229"/>
      <c r="M30" s="246"/>
      <c r="N30" s="74"/>
    </row>
    <row r="31" spans="1:14" ht="12" customHeight="1" x14ac:dyDescent="0.25">
      <c r="A31" s="80" t="str">
        <f ca="1">'PROCESS APR - LOG'!L12</f>
        <v>Wednesday</v>
      </c>
      <c r="B31" s="176"/>
      <c r="C31" s="256"/>
      <c r="D31" s="257"/>
      <c r="E31" s="242"/>
      <c r="F31" s="243"/>
      <c r="G31" s="242"/>
      <c r="H31" s="243"/>
      <c r="I31" s="230"/>
      <c r="J31" s="231"/>
      <c r="K31" s="231"/>
      <c r="L31" s="232"/>
      <c r="M31" s="247"/>
      <c r="N31" s="74"/>
    </row>
    <row r="32" spans="1:14" ht="12" customHeight="1" x14ac:dyDescent="0.25">
      <c r="A32" s="75">
        <f ca="1">'PROCESS APR - LOG'!K13</f>
        <v>17</v>
      </c>
      <c r="B32" s="177"/>
      <c r="C32" s="234"/>
      <c r="D32" s="235"/>
      <c r="E32" s="236"/>
      <c r="F32" s="237"/>
      <c r="G32" s="236"/>
      <c r="H32" s="237"/>
      <c r="I32" s="223"/>
      <c r="J32" s="224"/>
      <c r="K32" s="224"/>
      <c r="L32" s="225"/>
      <c r="M32" s="226"/>
      <c r="N32" s="74"/>
    </row>
    <row r="33" spans="1:14" ht="12" customHeight="1" x14ac:dyDescent="0.25">
      <c r="A33" s="77" t="str">
        <f ca="1">'PROCESS APR - LOG'!L13</f>
        <v>Thursday</v>
      </c>
      <c r="B33" s="177"/>
      <c r="C33" s="234"/>
      <c r="D33" s="235"/>
      <c r="E33" s="238"/>
      <c r="F33" s="239"/>
      <c r="G33" s="238"/>
      <c r="H33" s="239"/>
      <c r="I33" s="218"/>
      <c r="J33" s="219"/>
      <c r="K33" s="219"/>
      <c r="L33" s="220"/>
      <c r="M33" s="222"/>
      <c r="N33" s="74"/>
    </row>
    <row r="34" spans="1:14" ht="12" customHeight="1" x14ac:dyDescent="0.25">
      <c r="A34" s="78">
        <f ca="1">'PROCESS APR - LOG'!K14</f>
        <v>18</v>
      </c>
      <c r="B34" s="176"/>
      <c r="C34" s="256"/>
      <c r="D34" s="257"/>
      <c r="E34" s="240"/>
      <c r="F34" s="241"/>
      <c r="G34" s="240"/>
      <c r="H34" s="241"/>
      <c r="I34" s="227"/>
      <c r="J34" s="228"/>
      <c r="K34" s="228"/>
      <c r="L34" s="229"/>
      <c r="M34" s="246"/>
      <c r="N34" s="74"/>
    </row>
    <row r="35" spans="1:14" ht="12" customHeight="1" x14ac:dyDescent="0.25">
      <c r="A35" s="80" t="str">
        <f ca="1">'PROCESS APR - LOG'!L14</f>
        <v>Friday</v>
      </c>
      <c r="B35" s="176"/>
      <c r="C35" s="256"/>
      <c r="D35" s="257"/>
      <c r="E35" s="242"/>
      <c r="F35" s="243"/>
      <c r="G35" s="242"/>
      <c r="H35" s="243"/>
      <c r="I35" s="230"/>
      <c r="J35" s="231"/>
      <c r="K35" s="231"/>
      <c r="L35" s="232"/>
      <c r="M35" s="247"/>
      <c r="N35" s="74"/>
    </row>
    <row r="36" spans="1:14" ht="12" customHeight="1" x14ac:dyDescent="0.25">
      <c r="A36" s="75">
        <f ca="1">'PROCESS APR - LOG'!K15</f>
        <v>21</v>
      </c>
      <c r="B36" s="177"/>
      <c r="C36" s="234"/>
      <c r="D36" s="235"/>
      <c r="E36" s="236"/>
      <c r="F36" s="237"/>
      <c r="G36" s="236"/>
      <c r="H36" s="237"/>
      <c r="I36" s="223"/>
      <c r="J36" s="224"/>
      <c r="K36" s="224"/>
      <c r="L36" s="225"/>
      <c r="M36" s="226"/>
      <c r="N36" s="74"/>
    </row>
    <row r="37" spans="1:14" ht="12" customHeight="1" x14ac:dyDescent="0.25">
      <c r="A37" s="77" t="str">
        <f ca="1">'PROCESS APR - LOG'!L15</f>
        <v>Monday</v>
      </c>
      <c r="B37" s="177"/>
      <c r="C37" s="234"/>
      <c r="D37" s="235"/>
      <c r="E37" s="238"/>
      <c r="F37" s="239"/>
      <c r="G37" s="238"/>
      <c r="H37" s="239"/>
      <c r="I37" s="218"/>
      <c r="J37" s="219"/>
      <c r="K37" s="219"/>
      <c r="L37" s="220"/>
      <c r="M37" s="222"/>
      <c r="N37" s="74"/>
    </row>
    <row r="38" spans="1:14" ht="12" customHeight="1" x14ac:dyDescent="0.25">
      <c r="A38" s="78">
        <f ca="1">'PROCESS APR - LOG'!K16</f>
        <v>22</v>
      </c>
      <c r="B38" s="176"/>
      <c r="C38" s="256"/>
      <c r="D38" s="257"/>
      <c r="E38" s="240"/>
      <c r="F38" s="241"/>
      <c r="G38" s="240"/>
      <c r="H38" s="241"/>
      <c r="I38" s="227"/>
      <c r="J38" s="228"/>
      <c r="K38" s="228"/>
      <c r="L38" s="229"/>
      <c r="M38" s="246"/>
      <c r="N38" s="74"/>
    </row>
    <row r="39" spans="1:14" ht="12" customHeight="1" x14ac:dyDescent="0.25">
      <c r="A39" s="80" t="str">
        <f ca="1">'PROCESS APR - LOG'!L16</f>
        <v>Tuesday</v>
      </c>
      <c r="B39" s="176"/>
      <c r="C39" s="256"/>
      <c r="D39" s="257"/>
      <c r="E39" s="242"/>
      <c r="F39" s="243"/>
      <c r="G39" s="242"/>
      <c r="H39" s="243"/>
      <c r="I39" s="230"/>
      <c r="J39" s="231"/>
      <c r="K39" s="231"/>
      <c r="L39" s="232"/>
      <c r="M39" s="247"/>
      <c r="N39" s="74"/>
    </row>
    <row r="40" spans="1:14" ht="12" customHeight="1" x14ac:dyDescent="0.25">
      <c r="A40" s="75">
        <f ca="1">'PROCESS APR - LOG'!K17</f>
        <v>23</v>
      </c>
      <c r="B40" s="177"/>
      <c r="C40" s="234"/>
      <c r="D40" s="235"/>
      <c r="E40" s="236"/>
      <c r="F40" s="237"/>
      <c r="G40" s="236"/>
      <c r="H40" s="237"/>
      <c r="I40" s="223"/>
      <c r="J40" s="224"/>
      <c r="K40" s="224"/>
      <c r="L40" s="225"/>
      <c r="M40" s="226"/>
      <c r="N40" s="74"/>
    </row>
    <row r="41" spans="1:14" ht="12" customHeight="1" x14ac:dyDescent="0.25">
      <c r="A41" s="77" t="str">
        <f ca="1">'PROCESS APR - LOG'!L17</f>
        <v>Wednesday</v>
      </c>
      <c r="B41" s="177"/>
      <c r="C41" s="234"/>
      <c r="D41" s="235"/>
      <c r="E41" s="238"/>
      <c r="F41" s="239"/>
      <c r="G41" s="238"/>
      <c r="H41" s="239"/>
      <c r="I41" s="218"/>
      <c r="J41" s="219"/>
      <c r="K41" s="219"/>
      <c r="L41" s="220"/>
      <c r="M41" s="222"/>
      <c r="N41" s="74"/>
    </row>
    <row r="42" spans="1:14" ht="12" customHeight="1" x14ac:dyDescent="0.25">
      <c r="A42" s="78">
        <f ca="1">'PROCESS APR - LOG'!K18</f>
        <v>24</v>
      </c>
      <c r="B42" s="176"/>
      <c r="C42" s="256"/>
      <c r="D42" s="257"/>
      <c r="E42" s="240"/>
      <c r="F42" s="241"/>
      <c r="G42" s="240"/>
      <c r="H42" s="241"/>
      <c r="I42" s="227"/>
      <c r="J42" s="228"/>
      <c r="K42" s="228"/>
      <c r="L42" s="229"/>
      <c r="M42" s="246"/>
      <c r="N42" s="74"/>
    </row>
    <row r="43" spans="1:14" ht="12" customHeight="1" x14ac:dyDescent="0.25">
      <c r="A43" s="80" t="str">
        <f ca="1">'PROCESS APR - LOG'!L18</f>
        <v>Thursday</v>
      </c>
      <c r="B43" s="176"/>
      <c r="C43" s="256"/>
      <c r="D43" s="257"/>
      <c r="E43" s="242"/>
      <c r="F43" s="243"/>
      <c r="G43" s="242"/>
      <c r="H43" s="243"/>
      <c r="I43" s="230"/>
      <c r="J43" s="231"/>
      <c r="K43" s="231"/>
      <c r="L43" s="232"/>
      <c r="M43" s="247"/>
      <c r="N43" s="74"/>
    </row>
    <row r="44" spans="1:14" ht="12" customHeight="1" x14ac:dyDescent="0.25">
      <c r="A44" s="75">
        <f ca="1">'PROCESS APR - LOG'!K19</f>
        <v>25</v>
      </c>
      <c r="B44" s="177"/>
      <c r="C44" s="234"/>
      <c r="D44" s="235"/>
      <c r="E44" s="236"/>
      <c r="F44" s="237"/>
      <c r="G44" s="236"/>
      <c r="H44" s="237"/>
      <c r="I44" s="223"/>
      <c r="J44" s="224"/>
      <c r="K44" s="224"/>
      <c r="L44" s="225"/>
      <c r="M44" s="226"/>
      <c r="N44" s="74"/>
    </row>
    <row r="45" spans="1:14" ht="12" customHeight="1" x14ac:dyDescent="0.25">
      <c r="A45" s="77" t="str">
        <f ca="1">'PROCESS APR - LOG'!L19</f>
        <v>Friday</v>
      </c>
      <c r="B45" s="177"/>
      <c r="C45" s="234"/>
      <c r="D45" s="235"/>
      <c r="E45" s="238"/>
      <c r="F45" s="239"/>
      <c r="G45" s="238"/>
      <c r="H45" s="239"/>
      <c r="I45" s="218"/>
      <c r="J45" s="219"/>
      <c r="K45" s="219"/>
      <c r="L45" s="220"/>
      <c r="M45" s="222"/>
      <c r="N45" s="74"/>
    </row>
    <row r="46" spans="1:14" ht="12" customHeight="1" x14ac:dyDescent="0.25">
      <c r="A46" s="78">
        <f ca="1">'PROCESS APR - LOG'!K20</f>
        <v>28</v>
      </c>
      <c r="B46" s="176"/>
      <c r="C46" s="256"/>
      <c r="D46" s="257"/>
      <c r="E46" s="240"/>
      <c r="F46" s="241"/>
      <c r="G46" s="240"/>
      <c r="H46" s="241"/>
      <c r="I46" s="227"/>
      <c r="J46" s="228"/>
      <c r="K46" s="228"/>
      <c r="L46" s="229"/>
      <c r="M46" s="246"/>
      <c r="N46" s="74"/>
    </row>
    <row r="47" spans="1:14" ht="12" customHeight="1" x14ac:dyDescent="0.25">
      <c r="A47" s="80" t="str">
        <f ca="1">'PROCESS APR - LOG'!L20</f>
        <v>Monday</v>
      </c>
      <c r="B47" s="176"/>
      <c r="C47" s="256"/>
      <c r="D47" s="257"/>
      <c r="E47" s="242"/>
      <c r="F47" s="243"/>
      <c r="G47" s="242"/>
      <c r="H47" s="243"/>
      <c r="I47" s="230"/>
      <c r="J47" s="231"/>
      <c r="K47" s="231"/>
      <c r="L47" s="232"/>
      <c r="M47" s="247"/>
      <c r="N47" s="74"/>
    </row>
    <row r="48" spans="1:14" ht="12" customHeight="1" x14ac:dyDescent="0.25">
      <c r="A48" s="75">
        <f ca="1">'PROCESS APR - LOG'!K21</f>
        <v>29</v>
      </c>
      <c r="B48" s="177"/>
      <c r="C48" s="234"/>
      <c r="D48" s="235"/>
      <c r="E48" s="236"/>
      <c r="F48" s="237"/>
      <c r="G48" s="236"/>
      <c r="H48" s="237"/>
      <c r="I48" s="223"/>
      <c r="J48" s="224"/>
      <c r="K48" s="224"/>
      <c r="L48" s="225"/>
      <c r="M48" s="226"/>
      <c r="N48" s="74"/>
    </row>
    <row r="49" spans="1:15" ht="12" customHeight="1" x14ac:dyDescent="0.25">
      <c r="A49" s="77" t="str">
        <f ca="1">'PROCESS APR - LOG'!L21</f>
        <v>Tuesday</v>
      </c>
      <c r="B49" s="177"/>
      <c r="C49" s="234"/>
      <c r="D49" s="235"/>
      <c r="E49" s="238"/>
      <c r="F49" s="239"/>
      <c r="G49" s="238"/>
      <c r="H49" s="239"/>
      <c r="I49" s="218"/>
      <c r="J49" s="219"/>
      <c r="K49" s="219"/>
      <c r="L49" s="220"/>
      <c r="M49" s="222"/>
      <c r="N49" s="74"/>
    </row>
    <row r="50" spans="1:15" ht="12" customHeight="1" x14ac:dyDescent="0.25">
      <c r="A50" s="78">
        <f ca="1">'PROCESS APR - LOG'!K22</f>
        <v>30</v>
      </c>
      <c r="B50" s="176"/>
      <c r="C50" s="256"/>
      <c r="D50" s="257"/>
      <c r="E50" s="240"/>
      <c r="F50" s="241"/>
      <c r="G50" s="240"/>
      <c r="H50" s="241"/>
      <c r="I50" s="227"/>
      <c r="J50" s="228"/>
      <c r="K50" s="228"/>
      <c r="L50" s="229"/>
      <c r="M50" s="246"/>
      <c r="N50" s="74"/>
    </row>
    <row r="51" spans="1:15" ht="12" customHeight="1" x14ac:dyDescent="0.25">
      <c r="A51" s="80" t="str">
        <f ca="1">'PROCESS APR - LOG'!L22</f>
        <v>Wednesday</v>
      </c>
      <c r="B51" s="176"/>
      <c r="C51" s="256"/>
      <c r="D51" s="257"/>
      <c r="E51" s="242"/>
      <c r="F51" s="243"/>
      <c r="G51" s="242"/>
      <c r="H51" s="243"/>
      <c r="I51" s="230"/>
      <c r="J51" s="231"/>
      <c r="K51" s="231"/>
      <c r="L51" s="232"/>
      <c r="M51" s="247"/>
      <c r="N51" s="74"/>
    </row>
    <row r="52" spans="1:15" ht="12" customHeight="1" x14ac:dyDescent="0.25">
      <c r="A52" s="75" t="str">
        <f ca="1">'PROCESS APR - LOG'!K23</f>
        <v/>
      </c>
      <c r="B52" s="177"/>
      <c r="C52" s="234"/>
      <c r="D52" s="235"/>
      <c r="E52" s="236"/>
      <c r="F52" s="237"/>
      <c r="G52" s="236"/>
      <c r="H52" s="237"/>
      <c r="I52" s="223"/>
      <c r="J52" s="224"/>
      <c r="K52" s="224"/>
      <c r="L52" s="225"/>
      <c r="M52" s="226"/>
      <c r="N52" s="74"/>
    </row>
    <row r="53" spans="1:15" ht="12" customHeight="1" x14ac:dyDescent="0.25">
      <c r="A53" s="77" t="str">
        <f ca="1">'PROCESS APR - LOG'!L23</f>
        <v/>
      </c>
      <c r="B53" s="177"/>
      <c r="C53" s="234"/>
      <c r="D53" s="235"/>
      <c r="E53" s="238"/>
      <c r="F53" s="239"/>
      <c r="G53" s="238"/>
      <c r="H53" s="239"/>
      <c r="I53" s="218"/>
      <c r="J53" s="219"/>
      <c r="K53" s="219"/>
      <c r="L53" s="220"/>
      <c r="M53" s="222"/>
      <c r="N53" s="74"/>
    </row>
    <row r="54" spans="1:15" ht="6.75" customHeight="1" x14ac:dyDescent="0.25">
      <c r="A54" s="258"/>
      <c r="B54" s="258"/>
      <c r="C54" s="258"/>
      <c r="D54" s="258"/>
      <c r="E54" s="258"/>
      <c r="F54" s="258"/>
      <c r="G54" s="258"/>
      <c r="H54" s="258"/>
      <c r="I54" s="258"/>
      <c r="J54" s="258"/>
      <c r="K54" s="258"/>
      <c r="L54" s="258"/>
      <c r="M54" s="258"/>
      <c r="N54" s="74"/>
    </row>
    <row r="55" spans="1:15" ht="15" customHeight="1" x14ac:dyDescent="0.25">
      <c r="A55" s="262" t="s">
        <v>1054</v>
      </c>
      <c r="B55" s="262"/>
      <c r="C55" s="262"/>
      <c r="D55" s="262"/>
      <c r="E55" s="262"/>
      <c r="F55" s="262"/>
      <c r="G55" s="262"/>
      <c r="H55" s="262"/>
      <c r="I55" s="186"/>
      <c r="J55" s="165"/>
      <c r="K55" s="165"/>
      <c r="L55" s="164"/>
      <c r="M55" s="166"/>
      <c r="N55" s="37"/>
      <c r="O55" s="38"/>
    </row>
    <row r="56" spans="1:15" ht="18" customHeight="1" x14ac:dyDescent="0.25">
      <c r="A56" s="184" t="s">
        <v>1019</v>
      </c>
      <c r="B56" s="185"/>
      <c r="C56" s="259" t="s">
        <v>1034</v>
      </c>
      <c r="D56" s="259"/>
      <c r="E56" s="259"/>
      <c r="F56" s="259"/>
      <c r="G56" s="260"/>
      <c r="H56" s="260"/>
      <c r="I56" s="259" t="s">
        <v>1035</v>
      </c>
      <c r="J56" s="259"/>
      <c r="K56" s="259"/>
      <c r="L56" s="259"/>
      <c r="M56" s="185"/>
      <c r="N56" s="37"/>
      <c r="O56" s="38"/>
    </row>
    <row r="57" spans="1:15" ht="9.75" customHeight="1" x14ac:dyDescent="0.25">
      <c r="A57" s="186"/>
      <c r="B57" s="167"/>
      <c r="C57" s="187"/>
      <c r="D57" s="187"/>
      <c r="E57" s="187"/>
      <c r="F57" s="187"/>
      <c r="G57" s="166"/>
      <c r="H57" s="166"/>
      <c r="I57" s="186"/>
      <c r="J57" s="186"/>
      <c r="K57" s="186"/>
      <c r="L57" s="186"/>
      <c r="M57" s="167"/>
      <c r="N57" s="37"/>
      <c r="O57" s="38"/>
    </row>
    <row r="58" spans="1:15" ht="17.25" customHeight="1" x14ac:dyDescent="0.25">
      <c r="A58" s="186" t="s">
        <v>1053</v>
      </c>
      <c r="B58" s="186"/>
      <c r="C58" s="186"/>
      <c r="D58" s="186"/>
      <c r="E58" s="186"/>
      <c r="F58" s="233"/>
      <c r="G58" s="233"/>
      <c r="H58" s="233"/>
      <c r="I58" s="233"/>
      <c r="J58" s="233"/>
      <c r="K58" s="233"/>
      <c r="L58" s="233"/>
      <c r="M58" s="233"/>
      <c r="N58" s="37"/>
      <c r="O58" s="38"/>
    </row>
    <row r="59" spans="1:15" ht="19.5" customHeight="1" x14ac:dyDescent="0.25">
      <c r="A59" s="261"/>
      <c r="B59" s="261"/>
      <c r="C59" s="261"/>
      <c r="D59" s="261"/>
      <c r="E59" s="261"/>
      <c r="F59" s="261"/>
      <c r="G59" s="261"/>
      <c r="H59" s="261"/>
      <c r="I59" s="261"/>
      <c r="J59" s="261"/>
      <c r="K59" s="261"/>
      <c r="L59" s="261"/>
      <c r="M59" s="261"/>
      <c r="N59" s="37"/>
      <c r="O59" s="38"/>
    </row>
    <row r="60" spans="1:15" ht="15" customHeight="1" x14ac:dyDescent="0.25">
      <c r="A60" s="162"/>
      <c r="B60" s="162"/>
      <c r="C60" s="162"/>
      <c r="D60" s="162"/>
      <c r="E60" s="162"/>
      <c r="F60" s="162"/>
      <c r="G60" s="162"/>
      <c r="H60" s="162"/>
      <c r="I60" s="162"/>
      <c r="J60" s="162"/>
      <c r="K60" s="162"/>
      <c r="L60" s="162"/>
      <c r="M60" s="162"/>
      <c r="N60" s="38"/>
      <c r="O60" s="38"/>
    </row>
    <row r="61" spans="1:15" ht="15" hidden="1" customHeight="1" x14ac:dyDescent="0.25">
      <c r="A61" s="162"/>
      <c r="B61" s="162"/>
      <c r="C61" s="162"/>
      <c r="D61" s="162"/>
      <c r="E61" s="162"/>
      <c r="F61" s="162"/>
      <c r="G61" s="162"/>
      <c r="H61" s="162"/>
      <c r="I61" s="162"/>
      <c r="J61" s="162"/>
      <c r="K61" s="162"/>
      <c r="L61" s="162"/>
      <c r="M61" s="162"/>
      <c r="N61" s="38"/>
      <c r="O61" s="38"/>
    </row>
    <row r="62" spans="1:15" ht="15" hidden="1" customHeight="1" x14ac:dyDescent="0.25">
      <c r="A62" s="162"/>
      <c r="B62" s="162"/>
      <c r="C62" s="162"/>
      <c r="D62" s="162"/>
      <c r="E62" s="162"/>
      <c r="F62" s="162"/>
      <c r="G62" s="162"/>
      <c r="H62" s="162"/>
      <c r="I62" s="162"/>
      <c r="J62" s="162"/>
      <c r="K62" s="162"/>
      <c r="L62" s="162"/>
      <c r="M62" s="162"/>
      <c r="N62" s="38"/>
      <c r="O62" s="38"/>
    </row>
    <row r="63" spans="1:15" ht="15" hidden="1" customHeight="1" x14ac:dyDescent="0.25">
      <c r="A63" s="162"/>
      <c r="B63" s="162"/>
      <c r="C63" s="162"/>
      <c r="D63" s="162"/>
      <c r="E63" s="162"/>
      <c r="F63" s="162"/>
      <c r="G63" s="162"/>
      <c r="H63" s="162"/>
      <c r="I63" s="162"/>
      <c r="J63" s="162"/>
      <c r="K63" s="162"/>
      <c r="L63" s="162"/>
      <c r="M63" s="162"/>
      <c r="N63" s="38"/>
      <c r="O63" s="38"/>
    </row>
    <row r="64" spans="1:15" ht="15" hidden="1" customHeight="1" x14ac:dyDescent="0.25">
      <c r="A64" s="162"/>
      <c r="B64" s="162"/>
      <c r="C64" s="162"/>
      <c r="D64" s="162"/>
      <c r="E64" s="162"/>
      <c r="F64" s="162"/>
      <c r="G64" s="162"/>
      <c r="H64" s="162"/>
      <c r="I64" s="162"/>
      <c r="J64" s="162"/>
      <c r="K64" s="162"/>
      <c r="L64" s="162"/>
      <c r="M64" s="162"/>
      <c r="N64" s="38"/>
      <c r="O64" s="38"/>
    </row>
    <row r="65" spans="1:15" ht="15" hidden="1" customHeight="1" x14ac:dyDescent="0.25">
      <c r="A65" s="162"/>
      <c r="B65" s="162"/>
      <c r="C65" s="162"/>
      <c r="D65" s="162"/>
      <c r="E65" s="162"/>
      <c r="F65" s="162"/>
      <c r="G65" s="162"/>
      <c r="H65" s="162"/>
      <c r="I65" s="162"/>
      <c r="J65" s="162"/>
      <c r="K65" s="162"/>
      <c r="L65" s="162"/>
      <c r="M65" s="162"/>
      <c r="N65" s="38"/>
      <c r="O65" s="38"/>
    </row>
    <row r="66" spans="1:15" ht="15" hidden="1" customHeight="1" x14ac:dyDescent="0.25">
      <c r="A66" s="162"/>
      <c r="B66" s="162"/>
      <c r="C66" s="162"/>
      <c r="D66" s="162"/>
      <c r="E66" s="162"/>
      <c r="F66" s="162"/>
      <c r="G66" s="162"/>
      <c r="H66" s="162"/>
      <c r="I66" s="162"/>
      <c r="J66" s="162"/>
      <c r="K66" s="162"/>
      <c r="L66" s="162"/>
      <c r="M66" s="162"/>
      <c r="N66" s="38"/>
      <c r="O66" s="38"/>
    </row>
    <row r="67" spans="1:15" ht="15" hidden="1" customHeight="1" x14ac:dyDescent="0.25">
      <c r="A67" s="162"/>
      <c r="B67" s="162"/>
      <c r="C67" s="162"/>
      <c r="D67" s="162"/>
      <c r="E67" s="162"/>
      <c r="F67" s="162"/>
      <c r="G67" s="162"/>
      <c r="H67" s="162"/>
      <c r="I67" s="162"/>
      <c r="J67" s="162"/>
      <c r="K67" s="162"/>
      <c r="L67" s="162"/>
      <c r="M67" s="162"/>
      <c r="N67" s="38"/>
      <c r="O67" s="38"/>
    </row>
    <row r="68" spans="1:15" ht="15" hidden="1" customHeight="1" x14ac:dyDescent="0.25">
      <c r="A68" s="162"/>
      <c r="B68" s="162"/>
      <c r="C68" s="162"/>
      <c r="D68" s="162"/>
      <c r="E68" s="162"/>
      <c r="F68" s="162"/>
      <c r="G68" s="162"/>
      <c r="H68" s="162"/>
      <c r="I68" s="162"/>
      <c r="J68" s="162"/>
      <c r="K68" s="162"/>
      <c r="L68" s="162"/>
      <c r="M68" s="162"/>
      <c r="N68" s="38"/>
      <c r="O68" s="38"/>
    </row>
    <row r="69" spans="1:15" ht="15" hidden="1" customHeight="1" x14ac:dyDescent="0.25">
      <c r="A69" s="162"/>
      <c r="B69" s="162"/>
      <c r="C69" s="162"/>
      <c r="D69" s="162"/>
      <c r="E69" s="162"/>
      <c r="F69" s="162"/>
      <c r="G69" s="162"/>
      <c r="H69" s="162"/>
      <c r="I69" s="162"/>
      <c r="J69" s="162"/>
      <c r="K69" s="162"/>
      <c r="L69" s="162"/>
      <c r="M69" s="162"/>
      <c r="N69" s="38"/>
      <c r="O69" s="38"/>
    </row>
    <row r="70" spans="1:15" ht="15" hidden="1" customHeight="1" x14ac:dyDescent="0.25">
      <c r="A70" s="162"/>
      <c r="B70" s="162"/>
      <c r="C70" s="162"/>
      <c r="D70" s="162"/>
      <c r="E70" s="162"/>
      <c r="F70" s="162"/>
      <c r="G70" s="162"/>
      <c r="H70" s="162"/>
      <c r="I70" s="162"/>
      <c r="J70" s="162"/>
      <c r="K70" s="162"/>
      <c r="L70" s="162"/>
      <c r="M70" s="162"/>
      <c r="N70" s="38"/>
      <c r="O70" s="38"/>
    </row>
    <row r="71" spans="1:15" ht="15" hidden="1" customHeight="1" x14ac:dyDescent="0.25">
      <c r="A71" s="162"/>
      <c r="B71" s="162"/>
      <c r="C71" s="162"/>
      <c r="D71" s="162"/>
      <c r="E71" s="162"/>
      <c r="F71" s="162"/>
      <c r="G71" s="162"/>
      <c r="H71" s="162"/>
      <c r="I71" s="162"/>
      <c r="J71" s="162"/>
      <c r="K71" s="162"/>
      <c r="L71" s="162"/>
      <c r="M71" s="162"/>
      <c r="N71" s="38"/>
      <c r="O71" s="38"/>
    </row>
    <row r="72" spans="1:15" ht="15" hidden="1" customHeight="1" x14ac:dyDescent="0.25">
      <c r="A72" s="162"/>
      <c r="B72" s="162"/>
      <c r="C72" s="162"/>
      <c r="D72" s="162"/>
      <c r="E72" s="162"/>
      <c r="F72" s="162"/>
      <c r="G72" s="162"/>
      <c r="H72" s="162"/>
      <c r="I72" s="162"/>
      <c r="J72" s="162"/>
      <c r="K72" s="162"/>
      <c r="L72" s="162"/>
      <c r="M72" s="162"/>
      <c r="N72" s="38"/>
      <c r="O72" s="38"/>
    </row>
    <row r="73" spans="1:15" ht="15" hidden="1" customHeight="1" x14ac:dyDescent="0.25">
      <c r="A73" s="162"/>
      <c r="B73" s="162"/>
      <c r="C73" s="162"/>
      <c r="D73" s="162"/>
      <c r="E73" s="162"/>
      <c r="F73" s="162"/>
      <c r="G73" s="162"/>
      <c r="H73" s="162"/>
      <c r="I73" s="162"/>
      <c r="J73" s="162"/>
      <c r="K73" s="162"/>
      <c r="L73" s="162"/>
      <c r="M73" s="162"/>
      <c r="N73" s="38"/>
      <c r="O73" s="38"/>
    </row>
    <row r="74" spans="1:15" ht="15" hidden="1" customHeight="1" x14ac:dyDescent="0.25">
      <c r="A74" s="162"/>
      <c r="B74" s="162"/>
      <c r="C74" s="162"/>
      <c r="D74" s="162"/>
      <c r="E74" s="162"/>
      <c r="F74" s="162"/>
      <c r="G74" s="162"/>
      <c r="H74" s="162"/>
      <c r="I74" s="162"/>
      <c r="J74" s="162"/>
      <c r="K74" s="162"/>
      <c r="L74" s="162"/>
      <c r="M74" s="162"/>
      <c r="N74" s="38"/>
      <c r="O74" s="38"/>
    </row>
    <row r="75" spans="1:15" ht="15" hidden="1" customHeight="1" x14ac:dyDescent="0.25">
      <c r="A75" s="162"/>
      <c r="B75" s="162"/>
      <c r="C75" s="162"/>
      <c r="D75" s="162"/>
      <c r="E75" s="162"/>
      <c r="F75" s="162"/>
      <c r="G75" s="162"/>
      <c r="H75" s="162"/>
      <c r="I75" s="162"/>
      <c r="J75" s="162"/>
      <c r="K75" s="162"/>
      <c r="L75" s="162"/>
      <c r="M75" s="162"/>
      <c r="N75" s="38"/>
      <c r="O75" s="38"/>
    </row>
    <row r="76" spans="1:15" ht="15" hidden="1" customHeight="1" x14ac:dyDescent="0.25">
      <c r="A76" s="162"/>
      <c r="B76" s="162"/>
      <c r="C76" s="162"/>
      <c r="D76" s="162"/>
      <c r="E76" s="162"/>
      <c r="F76" s="162"/>
      <c r="G76" s="162"/>
      <c r="H76" s="162"/>
      <c r="I76" s="162"/>
      <c r="J76" s="162"/>
      <c r="K76" s="162"/>
      <c r="L76" s="162"/>
      <c r="M76" s="162"/>
      <c r="N76" s="38"/>
      <c r="O76" s="38"/>
    </row>
    <row r="77" spans="1:15" ht="15" hidden="1" customHeight="1" x14ac:dyDescent="0.25">
      <c r="A77" s="162"/>
      <c r="B77" s="162"/>
      <c r="C77" s="162"/>
      <c r="D77" s="162"/>
      <c r="E77" s="162"/>
      <c r="F77" s="162"/>
      <c r="G77" s="162"/>
      <c r="H77" s="162"/>
      <c r="I77" s="162"/>
      <c r="J77" s="162"/>
      <c r="K77" s="162"/>
      <c r="L77" s="162"/>
      <c r="M77" s="162"/>
      <c r="N77" s="38"/>
      <c r="O77" s="38"/>
    </row>
    <row r="78" spans="1:15" ht="15" hidden="1" customHeight="1" x14ac:dyDescent="0.25">
      <c r="A78" s="162"/>
      <c r="B78" s="162"/>
      <c r="C78" s="162"/>
      <c r="D78" s="162"/>
      <c r="E78" s="162"/>
      <c r="F78" s="162"/>
      <c r="G78" s="162"/>
      <c r="H78" s="162"/>
      <c r="I78" s="162"/>
      <c r="J78" s="162"/>
      <c r="K78" s="162"/>
      <c r="L78" s="162"/>
      <c r="M78" s="162"/>
      <c r="N78" s="38"/>
      <c r="O78" s="38"/>
    </row>
    <row r="79" spans="1:15" ht="15" hidden="1" customHeight="1" x14ac:dyDescent="0.25">
      <c r="A79" s="162"/>
      <c r="B79" s="162"/>
      <c r="C79" s="162"/>
      <c r="D79" s="162"/>
      <c r="E79" s="162"/>
      <c r="F79" s="162"/>
      <c r="G79" s="162"/>
      <c r="H79" s="162"/>
      <c r="I79" s="162"/>
      <c r="J79" s="162"/>
      <c r="K79" s="162"/>
      <c r="L79" s="162"/>
      <c r="M79" s="162"/>
      <c r="N79" s="38"/>
      <c r="O79" s="38"/>
    </row>
    <row r="80" spans="1:15" ht="15" hidden="1" customHeight="1" x14ac:dyDescent="0.25">
      <c r="A80" s="162"/>
      <c r="B80" s="162"/>
      <c r="C80" s="162"/>
      <c r="D80" s="162"/>
      <c r="E80" s="162"/>
      <c r="F80" s="162"/>
      <c r="G80" s="162"/>
      <c r="H80" s="162"/>
      <c r="I80" s="162"/>
      <c r="J80" s="162"/>
      <c r="K80" s="162"/>
      <c r="L80" s="162"/>
      <c r="M80" s="162"/>
      <c r="N80" s="38"/>
      <c r="O80" s="38"/>
    </row>
    <row r="81" spans="1:15" ht="15" hidden="1" customHeight="1" x14ac:dyDescent="0.25">
      <c r="A81" s="162"/>
      <c r="B81" s="162"/>
      <c r="C81" s="162"/>
      <c r="D81" s="162"/>
      <c r="E81" s="162"/>
      <c r="F81" s="162"/>
      <c r="G81" s="162"/>
      <c r="H81" s="162"/>
      <c r="I81" s="162"/>
      <c r="J81" s="162"/>
      <c r="K81" s="162"/>
      <c r="L81" s="162"/>
      <c r="M81" s="162"/>
      <c r="N81" s="38"/>
      <c r="O81" s="38"/>
    </row>
    <row r="82" spans="1:15" ht="15" hidden="1" customHeight="1" x14ac:dyDescent="0.25">
      <c r="A82" s="162"/>
      <c r="B82" s="162"/>
      <c r="C82" s="162"/>
      <c r="D82" s="162"/>
      <c r="E82" s="162"/>
      <c r="F82" s="162"/>
      <c r="G82" s="162"/>
      <c r="H82" s="162"/>
      <c r="I82" s="162"/>
      <c r="J82" s="162"/>
      <c r="K82" s="162"/>
      <c r="L82" s="162"/>
      <c r="M82" s="162"/>
      <c r="N82" s="38"/>
      <c r="O82" s="38"/>
    </row>
    <row r="83" spans="1:15" ht="15" hidden="1" customHeight="1" x14ac:dyDescent="0.25">
      <c r="A83" s="162"/>
      <c r="B83" s="162"/>
      <c r="C83" s="162"/>
      <c r="D83" s="162"/>
      <c r="E83" s="162"/>
      <c r="F83" s="162"/>
      <c r="G83" s="162"/>
      <c r="H83" s="162"/>
      <c r="I83" s="162"/>
      <c r="J83" s="162"/>
      <c r="K83" s="162"/>
      <c r="L83" s="162"/>
      <c r="M83" s="162"/>
      <c r="N83" s="38"/>
      <c r="O83" s="38"/>
    </row>
    <row r="84" spans="1:15" ht="15" hidden="1" customHeight="1" x14ac:dyDescent="0.25">
      <c r="A84" s="162"/>
      <c r="B84" s="162"/>
      <c r="C84" s="162"/>
      <c r="D84" s="162"/>
      <c r="E84" s="162"/>
      <c r="F84" s="162"/>
      <c r="G84" s="162"/>
      <c r="H84" s="162"/>
      <c r="I84" s="162"/>
      <c r="J84" s="162"/>
      <c r="K84" s="162"/>
      <c r="L84" s="162"/>
      <c r="M84" s="162"/>
      <c r="N84" s="38"/>
      <c r="O84" s="38"/>
    </row>
    <row r="85" spans="1:15" ht="15" hidden="1" customHeight="1" x14ac:dyDescent="0.25">
      <c r="A85" s="162"/>
      <c r="B85" s="162"/>
      <c r="C85" s="162"/>
      <c r="D85" s="162"/>
      <c r="E85" s="162"/>
      <c r="F85" s="162"/>
      <c r="G85" s="162"/>
      <c r="H85" s="162"/>
      <c r="I85" s="162"/>
      <c r="J85" s="162"/>
      <c r="K85" s="162"/>
      <c r="L85" s="162"/>
      <c r="M85" s="162"/>
      <c r="N85" s="38"/>
      <c r="O85" s="38"/>
    </row>
    <row r="86" spans="1:15" ht="15" hidden="1" customHeight="1" x14ac:dyDescent="0.25">
      <c r="A86" s="162"/>
      <c r="B86" s="162"/>
      <c r="C86" s="162"/>
      <c r="D86" s="162"/>
      <c r="E86" s="162"/>
      <c r="F86" s="162"/>
      <c r="G86" s="162"/>
      <c r="H86" s="162"/>
      <c r="I86" s="162"/>
      <c r="J86" s="162"/>
      <c r="K86" s="162"/>
      <c r="L86" s="162"/>
      <c r="M86" s="162"/>
      <c r="N86" s="38"/>
      <c r="O86" s="38"/>
    </row>
    <row r="87" spans="1:15" ht="15" hidden="1" customHeight="1" x14ac:dyDescent="0.25">
      <c r="A87" s="162"/>
      <c r="B87" s="162"/>
      <c r="C87" s="162"/>
      <c r="D87" s="162"/>
      <c r="E87" s="162"/>
      <c r="F87" s="162"/>
      <c r="G87" s="162"/>
      <c r="H87" s="162"/>
      <c r="I87" s="162"/>
      <c r="J87" s="162"/>
      <c r="K87" s="162"/>
      <c r="L87" s="162"/>
      <c r="M87" s="162"/>
      <c r="N87" s="38"/>
      <c r="O87" s="38"/>
    </row>
    <row r="88" spans="1:15" ht="15" hidden="1" customHeight="1" x14ac:dyDescent="0.25">
      <c r="A88" s="162"/>
      <c r="B88" s="162"/>
      <c r="C88" s="162"/>
      <c r="D88" s="162"/>
      <c r="E88" s="162"/>
      <c r="F88" s="162"/>
      <c r="G88" s="162"/>
      <c r="H88" s="162"/>
      <c r="I88" s="162"/>
      <c r="J88" s="162"/>
      <c r="K88" s="162"/>
      <c r="L88" s="162"/>
      <c r="M88" s="162"/>
      <c r="N88" s="38"/>
      <c r="O88" s="38"/>
    </row>
    <row r="89" spans="1:15" ht="15" hidden="1" customHeight="1" x14ac:dyDescent="0.25">
      <c r="A89" s="162"/>
      <c r="B89" s="162"/>
      <c r="C89" s="162"/>
      <c r="D89" s="162"/>
      <c r="E89" s="162"/>
      <c r="F89" s="162"/>
      <c r="G89" s="162"/>
      <c r="H89" s="162"/>
      <c r="I89" s="162"/>
      <c r="J89" s="162"/>
      <c r="K89" s="162"/>
      <c r="L89" s="162"/>
      <c r="M89" s="162"/>
      <c r="N89" s="38"/>
      <c r="O89" s="38"/>
    </row>
    <row r="90" spans="1:15" ht="15" hidden="1" customHeight="1" x14ac:dyDescent="0.25">
      <c r="A90" s="162"/>
      <c r="B90" s="162"/>
      <c r="C90" s="162"/>
      <c r="D90" s="162"/>
      <c r="E90" s="162"/>
      <c r="F90" s="162"/>
      <c r="G90" s="162"/>
      <c r="H90" s="162"/>
      <c r="I90" s="162"/>
      <c r="J90" s="162"/>
      <c r="K90" s="162"/>
      <c r="L90" s="162"/>
      <c r="M90" s="162"/>
      <c r="N90" s="38"/>
      <c r="O90" s="38"/>
    </row>
    <row r="91" spans="1:15" ht="15" hidden="1" customHeight="1" x14ac:dyDescent="0.25">
      <c r="A91" s="162"/>
      <c r="B91" s="162"/>
      <c r="C91" s="162"/>
      <c r="D91" s="162"/>
      <c r="E91" s="162"/>
      <c r="F91" s="162"/>
      <c r="G91" s="162"/>
      <c r="H91" s="162"/>
      <c r="I91" s="162"/>
      <c r="J91" s="162"/>
      <c r="K91" s="162"/>
      <c r="L91" s="162"/>
      <c r="M91" s="162"/>
      <c r="N91" s="38"/>
      <c r="O91" s="38"/>
    </row>
    <row r="92" spans="1:15" ht="15" hidden="1" customHeight="1" x14ac:dyDescent="0.25">
      <c r="A92" s="162"/>
      <c r="B92" s="162"/>
      <c r="C92" s="162"/>
      <c r="D92" s="162"/>
      <c r="E92" s="162"/>
      <c r="F92" s="162"/>
      <c r="G92" s="162"/>
      <c r="H92" s="162"/>
      <c r="I92" s="162"/>
      <c r="J92" s="162"/>
      <c r="K92" s="162"/>
      <c r="L92" s="162"/>
      <c r="M92" s="162"/>
      <c r="N92" s="38"/>
      <c r="O92" s="38"/>
    </row>
    <row r="93" spans="1:15" ht="15" hidden="1" customHeight="1" x14ac:dyDescent="0.25">
      <c r="A93" s="162"/>
      <c r="B93" s="162"/>
      <c r="C93" s="162"/>
      <c r="D93" s="162"/>
      <c r="E93" s="162"/>
      <c r="F93" s="162"/>
      <c r="G93" s="162"/>
      <c r="H93" s="162"/>
      <c r="I93" s="162"/>
      <c r="J93" s="162"/>
      <c r="K93" s="162"/>
      <c r="L93" s="162"/>
      <c r="M93" s="162"/>
      <c r="N93" s="38"/>
      <c r="O93" s="38"/>
    </row>
    <row r="94" spans="1:15" ht="15" hidden="1" customHeight="1" x14ac:dyDescent="0.25">
      <c r="A94" s="162"/>
      <c r="B94" s="162"/>
      <c r="C94" s="162"/>
      <c r="D94" s="162"/>
      <c r="E94" s="162"/>
      <c r="F94" s="162"/>
      <c r="G94" s="162"/>
      <c r="H94" s="162"/>
      <c r="I94" s="162"/>
      <c r="J94" s="162"/>
      <c r="K94" s="162"/>
      <c r="L94" s="162"/>
      <c r="M94" s="162"/>
      <c r="N94" s="38"/>
      <c r="O94" s="38"/>
    </row>
    <row r="95" spans="1:15" ht="15" hidden="1" customHeight="1" x14ac:dyDescent="0.25">
      <c r="A95" s="162"/>
      <c r="B95" s="162"/>
      <c r="C95" s="162"/>
      <c r="D95" s="162"/>
      <c r="E95" s="162"/>
      <c r="F95" s="162"/>
      <c r="G95" s="162"/>
      <c r="H95" s="162"/>
      <c r="I95" s="162"/>
      <c r="J95" s="162"/>
      <c r="K95" s="162"/>
      <c r="L95" s="162"/>
      <c r="M95" s="162"/>
      <c r="N95" s="38"/>
      <c r="O95" s="38"/>
    </row>
    <row r="96" spans="1:15" ht="15" hidden="1" customHeight="1" x14ac:dyDescent="0.25">
      <c r="A96" s="162"/>
      <c r="B96" s="162"/>
      <c r="C96" s="162"/>
      <c r="D96" s="162"/>
      <c r="E96" s="162"/>
      <c r="F96" s="162"/>
      <c r="G96" s="162"/>
      <c r="H96" s="162"/>
      <c r="I96" s="162"/>
      <c r="J96" s="162"/>
      <c r="K96" s="162"/>
      <c r="L96" s="162"/>
      <c r="M96" s="162"/>
      <c r="N96" s="38"/>
      <c r="O96" s="38"/>
    </row>
    <row r="97" spans="1:15" ht="15" hidden="1" customHeight="1" x14ac:dyDescent="0.25">
      <c r="A97" s="162"/>
      <c r="B97" s="162"/>
      <c r="C97" s="162"/>
      <c r="D97" s="162"/>
      <c r="E97" s="162"/>
      <c r="F97" s="162"/>
      <c r="G97" s="162"/>
      <c r="H97" s="162"/>
      <c r="I97" s="162"/>
      <c r="J97" s="162"/>
      <c r="K97" s="162"/>
      <c r="L97" s="162"/>
      <c r="M97" s="162"/>
      <c r="N97" s="38"/>
      <c r="O97" s="38"/>
    </row>
    <row r="98" spans="1:15" ht="15" hidden="1" customHeight="1" x14ac:dyDescent="0.25">
      <c r="A98" s="162"/>
      <c r="B98" s="162"/>
      <c r="C98" s="162"/>
      <c r="D98" s="162"/>
      <c r="E98" s="162"/>
      <c r="F98" s="162"/>
      <c r="G98" s="162"/>
      <c r="H98" s="162"/>
      <c r="I98" s="162"/>
      <c r="J98" s="162"/>
      <c r="K98" s="162"/>
      <c r="L98" s="162"/>
      <c r="M98" s="162"/>
      <c r="N98" s="38"/>
      <c r="O98" s="38"/>
    </row>
    <row r="99" spans="1:15" ht="15" hidden="1" customHeight="1" x14ac:dyDescent="0.25">
      <c r="A99" s="162"/>
      <c r="B99" s="162"/>
      <c r="C99" s="162"/>
      <c r="D99" s="162"/>
      <c r="E99" s="162"/>
      <c r="F99" s="162"/>
      <c r="G99" s="162"/>
      <c r="H99" s="162"/>
      <c r="I99" s="162"/>
      <c r="J99" s="162"/>
      <c r="K99" s="162"/>
      <c r="L99" s="162"/>
      <c r="M99" s="162"/>
      <c r="N99" s="38"/>
      <c r="O99" s="38"/>
    </row>
    <row r="100" spans="1:15" ht="15" hidden="1" customHeight="1" x14ac:dyDescent="0.25">
      <c r="A100" s="162"/>
      <c r="B100" s="162"/>
      <c r="C100" s="162"/>
      <c r="D100" s="162"/>
      <c r="E100" s="162"/>
      <c r="F100" s="162"/>
      <c r="G100" s="162"/>
      <c r="H100" s="162"/>
      <c r="I100" s="162"/>
      <c r="J100" s="162"/>
      <c r="K100" s="162"/>
      <c r="L100" s="162"/>
      <c r="M100" s="162"/>
      <c r="N100" s="38"/>
      <c r="O100" s="38"/>
    </row>
    <row r="101" spans="1:15" ht="15" hidden="1" customHeight="1" x14ac:dyDescent="0.25">
      <c r="A101" s="162"/>
      <c r="B101" s="162"/>
      <c r="C101" s="162"/>
      <c r="D101" s="162"/>
      <c r="E101" s="162"/>
      <c r="F101" s="162"/>
      <c r="G101" s="162"/>
      <c r="H101" s="162"/>
      <c r="I101" s="162"/>
      <c r="J101" s="162"/>
      <c r="K101" s="162"/>
      <c r="L101" s="162"/>
      <c r="M101" s="162"/>
      <c r="N101" s="38"/>
      <c r="O101" s="38"/>
    </row>
    <row r="102" spans="1:15" ht="15" hidden="1" customHeight="1" x14ac:dyDescent="0.25">
      <c r="A102" s="162"/>
      <c r="B102" s="162"/>
      <c r="C102" s="162"/>
      <c r="D102" s="162"/>
      <c r="E102" s="162"/>
      <c r="F102" s="162"/>
      <c r="G102" s="162"/>
      <c r="H102" s="162"/>
      <c r="I102" s="162"/>
      <c r="J102" s="162"/>
      <c r="K102" s="162"/>
      <c r="L102" s="162"/>
      <c r="M102" s="162"/>
      <c r="N102" s="38"/>
      <c r="O102" s="38"/>
    </row>
    <row r="103" spans="1:15" ht="15" hidden="1" customHeight="1" x14ac:dyDescent="0.25">
      <c r="A103" s="162"/>
      <c r="B103" s="162"/>
      <c r="C103" s="162"/>
      <c r="D103" s="162"/>
      <c r="E103" s="162"/>
      <c r="F103" s="162"/>
      <c r="G103" s="162"/>
      <c r="H103" s="162"/>
      <c r="I103" s="162"/>
      <c r="J103" s="162"/>
      <c r="K103" s="162"/>
      <c r="L103" s="162"/>
      <c r="M103" s="162"/>
      <c r="N103" s="38"/>
      <c r="O103" s="38"/>
    </row>
    <row r="104" spans="1:15" ht="15" hidden="1" customHeight="1" x14ac:dyDescent="0.25">
      <c r="A104" s="162"/>
      <c r="B104" s="162"/>
      <c r="C104" s="162"/>
      <c r="D104" s="162"/>
      <c r="E104" s="162"/>
      <c r="F104" s="162"/>
      <c r="G104" s="162"/>
      <c r="H104" s="162"/>
      <c r="I104" s="162"/>
      <c r="J104" s="162"/>
      <c r="K104" s="162"/>
      <c r="L104" s="162"/>
      <c r="M104" s="162"/>
      <c r="N104" s="38"/>
      <c r="O104" s="38"/>
    </row>
    <row r="105" spans="1:15" ht="15" hidden="1" customHeight="1" x14ac:dyDescent="0.25">
      <c r="A105" s="162"/>
      <c r="B105" s="162"/>
      <c r="C105" s="162"/>
      <c r="D105" s="162"/>
      <c r="E105" s="162"/>
      <c r="F105" s="162"/>
      <c r="G105" s="162"/>
      <c r="H105" s="162"/>
      <c r="I105" s="162"/>
      <c r="J105" s="162"/>
      <c r="K105" s="162"/>
      <c r="L105" s="162"/>
      <c r="M105" s="162"/>
      <c r="N105" s="38"/>
      <c r="O105" s="38"/>
    </row>
    <row r="106" spans="1:15" ht="15" hidden="1" customHeight="1" x14ac:dyDescent="0.25">
      <c r="A106" s="162"/>
      <c r="B106" s="162"/>
      <c r="C106" s="162"/>
      <c r="D106" s="162"/>
      <c r="E106" s="162"/>
      <c r="F106" s="162"/>
      <c r="G106" s="162"/>
      <c r="H106" s="162"/>
      <c r="I106" s="162"/>
      <c r="J106" s="162"/>
      <c r="K106" s="162"/>
      <c r="L106" s="162"/>
      <c r="M106" s="162"/>
      <c r="N106" s="38"/>
      <c r="O106" s="38"/>
    </row>
    <row r="107" spans="1:15" ht="15" hidden="1" customHeight="1" x14ac:dyDescent="0.25">
      <c r="A107" s="162"/>
      <c r="B107" s="162"/>
      <c r="C107" s="162"/>
      <c r="D107" s="162"/>
      <c r="E107" s="162"/>
      <c r="F107" s="162"/>
      <c r="G107" s="162"/>
      <c r="H107" s="162"/>
      <c r="I107" s="162"/>
      <c r="J107" s="162"/>
      <c r="K107" s="162"/>
      <c r="L107" s="162"/>
      <c r="M107" s="162"/>
      <c r="N107" s="38"/>
      <c r="O107" s="38"/>
    </row>
    <row r="108" spans="1:15" ht="15" hidden="1" customHeight="1" x14ac:dyDescent="0.25">
      <c r="A108" s="162"/>
      <c r="B108" s="162"/>
      <c r="C108" s="162"/>
      <c r="D108" s="162"/>
      <c r="E108" s="162"/>
      <c r="F108" s="162"/>
      <c r="G108" s="162"/>
      <c r="H108" s="162"/>
      <c r="I108" s="162"/>
      <c r="J108" s="162"/>
      <c r="K108" s="162"/>
      <c r="L108" s="162"/>
      <c r="M108" s="162"/>
      <c r="N108" s="38"/>
      <c r="O108" s="38"/>
    </row>
    <row r="109" spans="1:15" ht="15" hidden="1" customHeight="1" x14ac:dyDescent="0.25">
      <c r="A109" s="162"/>
      <c r="B109" s="162"/>
      <c r="C109" s="162"/>
      <c r="D109" s="162"/>
      <c r="E109" s="162"/>
      <c r="F109" s="162"/>
      <c r="G109" s="162"/>
      <c r="H109" s="162"/>
      <c r="I109" s="162"/>
      <c r="J109" s="162"/>
      <c r="K109" s="162"/>
      <c r="L109" s="162"/>
      <c r="M109" s="162"/>
      <c r="N109" s="38"/>
      <c r="O109" s="38"/>
    </row>
    <row r="110" spans="1:15" ht="15" hidden="1" customHeight="1" x14ac:dyDescent="0.25">
      <c r="A110" s="162"/>
      <c r="B110" s="162"/>
      <c r="C110" s="162"/>
      <c r="D110" s="162"/>
      <c r="E110" s="162"/>
      <c r="F110" s="162"/>
      <c r="G110" s="162"/>
      <c r="H110" s="162"/>
      <c r="I110" s="162"/>
      <c r="J110" s="162"/>
      <c r="K110" s="162"/>
      <c r="L110" s="162"/>
      <c r="M110" s="162"/>
      <c r="N110" s="38"/>
      <c r="O110" s="38"/>
    </row>
    <row r="111" spans="1:15" ht="15" hidden="1" customHeight="1" x14ac:dyDescent="0.25">
      <c r="A111" s="162"/>
      <c r="B111" s="162"/>
      <c r="C111" s="162"/>
      <c r="D111" s="162"/>
      <c r="E111" s="162"/>
      <c r="F111" s="162"/>
      <c r="G111" s="162"/>
      <c r="H111" s="162"/>
      <c r="I111" s="162"/>
      <c r="J111" s="162"/>
      <c r="K111" s="162"/>
      <c r="L111" s="162"/>
      <c r="M111" s="162"/>
      <c r="N111" s="38"/>
      <c r="O111" s="38"/>
    </row>
    <row r="112" spans="1:15" ht="15" hidden="1" customHeight="1" x14ac:dyDescent="0.25">
      <c r="A112" s="162"/>
      <c r="B112" s="162"/>
      <c r="C112" s="162"/>
      <c r="D112" s="162"/>
      <c r="E112" s="162"/>
      <c r="F112" s="162"/>
      <c r="G112" s="162"/>
      <c r="H112" s="162"/>
      <c r="I112" s="162"/>
      <c r="J112" s="162"/>
      <c r="K112" s="162"/>
      <c r="L112" s="162"/>
      <c r="M112" s="162"/>
      <c r="N112" s="38"/>
      <c r="O112" s="38"/>
    </row>
    <row r="113" spans="1:15" ht="15" hidden="1" customHeight="1" x14ac:dyDescent="0.25">
      <c r="A113" s="162"/>
      <c r="B113" s="162"/>
      <c r="C113" s="162"/>
      <c r="D113" s="162"/>
      <c r="E113" s="162"/>
      <c r="F113" s="162"/>
      <c r="G113" s="162"/>
      <c r="H113" s="162"/>
      <c r="I113" s="162"/>
      <c r="J113" s="162"/>
      <c r="K113" s="162"/>
      <c r="L113" s="162"/>
      <c r="M113" s="162"/>
      <c r="N113" s="38"/>
      <c r="O113" s="38"/>
    </row>
    <row r="114" spans="1:15" ht="15" hidden="1" customHeight="1" x14ac:dyDescent="0.25">
      <c r="A114" s="162"/>
      <c r="B114" s="162"/>
      <c r="C114" s="162"/>
      <c r="D114" s="162"/>
      <c r="E114" s="162"/>
      <c r="F114" s="162"/>
      <c r="G114" s="162"/>
      <c r="H114" s="162"/>
      <c r="I114" s="162"/>
      <c r="J114" s="162"/>
      <c r="K114" s="162"/>
      <c r="L114" s="162"/>
      <c r="M114" s="162"/>
      <c r="N114" s="38"/>
      <c r="O114" s="38"/>
    </row>
    <row r="115" spans="1:15" ht="15" hidden="1" customHeight="1" x14ac:dyDescent="0.25">
      <c r="A115" s="162"/>
      <c r="B115" s="162"/>
      <c r="C115" s="162"/>
      <c r="D115" s="162"/>
      <c r="E115" s="162"/>
      <c r="F115" s="162"/>
      <c r="G115" s="162"/>
      <c r="H115" s="162"/>
      <c r="I115" s="162"/>
      <c r="J115" s="162"/>
      <c r="K115" s="162"/>
      <c r="L115" s="162"/>
      <c r="M115" s="162"/>
      <c r="N115" s="38"/>
      <c r="O115" s="38"/>
    </row>
    <row r="116" spans="1:15" ht="15" hidden="1" customHeight="1" x14ac:dyDescent="0.25">
      <c r="A116" s="162"/>
      <c r="B116" s="162"/>
      <c r="C116" s="162"/>
      <c r="D116" s="162"/>
      <c r="E116" s="162"/>
      <c r="F116" s="162"/>
      <c r="G116" s="162"/>
      <c r="H116" s="162"/>
      <c r="I116" s="162"/>
      <c r="J116" s="162"/>
      <c r="K116" s="162"/>
      <c r="L116" s="162"/>
      <c r="M116" s="162"/>
      <c r="N116" s="38"/>
      <c r="O116" s="38"/>
    </row>
    <row r="117" spans="1:15" ht="15" hidden="1" customHeight="1" x14ac:dyDescent="0.25">
      <c r="A117" s="162"/>
      <c r="B117" s="162"/>
      <c r="C117" s="162"/>
      <c r="D117" s="162"/>
      <c r="E117" s="162"/>
      <c r="F117" s="162"/>
      <c r="G117" s="162"/>
      <c r="H117" s="162"/>
      <c r="I117" s="162"/>
      <c r="J117" s="162"/>
      <c r="K117" s="162"/>
      <c r="L117" s="162"/>
      <c r="M117" s="162"/>
      <c r="N117" s="38"/>
      <c r="O117" s="38"/>
    </row>
    <row r="118" spans="1:15" ht="15" hidden="1" customHeight="1" x14ac:dyDescent="0.25">
      <c r="A118" s="162"/>
      <c r="B118" s="162"/>
      <c r="C118" s="162"/>
      <c r="D118" s="162"/>
      <c r="E118" s="162"/>
      <c r="F118" s="162"/>
      <c r="G118" s="162"/>
      <c r="H118" s="162"/>
      <c r="I118" s="162"/>
      <c r="J118" s="162"/>
      <c r="K118" s="162"/>
      <c r="L118" s="162"/>
      <c r="M118" s="162"/>
      <c r="N118" s="38"/>
      <c r="O118" s="38"/>
    </row>
    <row r="119" spans="1:15" ht="15" hidden="1" customHeight="1" x14ac:dyDescent="0.25">
      <c r="A119" s="162"/>
      <c r="B119" s="162"/>
      <c r="C119" s="162"/>
      <c r="D119" s="162"/>
      <c r="E119" s="162"/>
      <c r="F119" s="162"/>
      <c r="G119" s="162"/>
      <c r="H119" s="162"/>
      <c r="I119" s="162"/>
      <c r="J119" s="162"/>
      <c r="K119" s="162"/>
      <c r="L119" s="162"/>
      <c r="M119" s="162"/>
      <c r="N119" s="38"/>
      <c r="O119" s="38"/>
    </row>
    <row r="120" spans="1:15" ht="15" hidden="1" customHeight="1" x14ac:dyDescent="0.25">
      <c r="A120" s="162"/>
      <c r="B120" s="162"/>
      <c r="C120" s="162"/>
      <c r="D120" s="162"/>
      <c r="E120" s="162"/>
      <c r="F120" s="162"/>
      <c r="G120" s="162"/>
      <c r="H120" s="162"/>
      <c r="I120" s="162"/>
      <c r="J120" s="162"/>
      <c r="K120" s="162"/>
      <c r="L120" s="162"/>
      <c r="M120" s="162"/>
      <c r="N120" s="38"/>
      <c r="O120" s="38"/>
    </row>
    <row r="121" spans="1:15" ht="15" hidden="1" customHeight="1" x14ac:dyDescent="0.25">
      <c r="A121" s="162"/>
      <c r="B121" s="162"/>
      <c r="C121" s="162"/>
      <c r="D121" s="162"/>
      <c r="E121" s="162"/>
      <c r="F121" s="162"/>
      <c r="G121" s="162"/>
      <c r="H121" s="162"/>
      <c r="I121" s="162"/>
      <c r="J121" s="162"/>
      <c r="K121" s="162"/>
      <c r="L121" s="162"/>
      <c r="M121" s="162"/>
      <c r="N121" s="38"/>
      <c r="O121" s="38"/>
    </row>
    <row r="122" spans="1:15" ht="15" hidden="1" customHeight="1" x14ac:dyDescent="0.25">
      <c r="A122" s="162"/>
      <c r="B122" s="162"/>
      <c r="C122" s="162"/>
      <c r="D122" s="162"/>
      <c r="E122" s="162"/>
      <c r="F122" s="162"/>
      <c r="G122" s="162"/>
      <c r="H122" s="162"/>
      <c r="I122" s="162"/>
      <c r="J122" s="162"/>
      <c r="K122" s="162"/>
      <c r="L122" s="162"/>
      <c r="M122" s="162"/>
      <c r="N122" s="38"/>
      <c r="O122" s="38"/>
    </row>
    <row r="123" spans="1:15" ht="15" hidden="1" customHeight="1" x14ac:dyDescent="0.25">
      <c r="A123" s="162"/>
      <c r="B123" s="162"/>
      <c r="C123" s="162"/>
      <c r="D123" s="162"/>
      <c r="E123" s="162"/>
      <c r="F123" s="162"/>
      <c r="G123" s="162"/>
      <c r="H123" s="162"/>
      <c r="I123" s="162"/>
      <c r="J123" s="162"/>
      <c r="K123" s="162"/>
      <c r="L123" s="162"/>
      <c r="M123" s="162"/>
      <c r="N123" s="38"/>
      <c r="O123" s="38"/>
    </row>
    <row r="124" spans="1:15" ht="15" hidden="1" customHeight="1" x14ac:dyDescent="0.25">
      <c r="A124" s="162"/>
      <c r="B124" s="162"/>
      <c r="C124" s="162"/>
      <c r="D124" s="162"/>
      <c r="E124" s="162"/>
      <c r="F124" s="162"/>
      <c r="G124" s="162"/>
      <c r="H124" s="162"/>
      <c r="I124" s="162"/>
      <c r="J124" s="162"/>
      <c r="K124" s="162"/>
      <c r="L124" s="162"/>
      <c r="M124" s="162"/>
      <c r="N124" s="38"/>
      <c r="O124" s="38"/>
    </row>
    <row r="125" spans="1:15" ht="15" hidden="1" customHeight="1" x14ac:dyDescent="0.25">
      <c r="A125" s="162"/>
      <c r="B125" s="162"/>
      <c r="C125" s="162"/>
      <c r="D125" s="162"/>
      <c r="E125" s="162"/>
      <c r="F125" s="162"/>
      <c r="G125" s="162"/>
      <c r="H125" s="162"/>
      <c r="I125" s="162"/>
      <c r="J125" s="162"/>
      <c r="K125" s="162"/>
      <c r="L125" s="162"/>
      <c r="M125" s="162"/>
      <c r="N125" s="38"/>
      <c r="O125" s="38"/>
    </row>
    <row r="126" spans="1:15" ht="15" hidden="1" customHeight="1" x14ac:dyDescent="0.25">
      <c r="A126" s="162"/>
      <c r="B126" s="162"/>
      <c r="C126" s="162"/>
      <c r="D126" s="162"/>
      <c r="E126" s="162"/>
      <c r="F126" s="162"/>
      <c r="G126" s="162"/>
      <c r="H126" s="162"/>
      <c r="I126" s="162"/>
      <c r="J126" s="162"/>
      <c r="K126" s="162"/>
      <c r="L126" s="162"/>
      <c r="M126" s="162"/>
      <c r="N126" s="38"/>
      <c r="O126" s="38"/>
    </row>
    <row r="127" spans="1:15" ht="15" hidden="1" customHeight="1" x14ac:dyDescent="0.25">
      <c r="A127" s="162"/>
      <c r="B127" s="162"/>
      <c r="C127" s="162"/>
      <c r="D127" s="162"/>
      <c r="E127" s="162"/>
      <c r="F127" s="162"/>
      <c r="G127" s="162"/>
      <c r="H127" s="162"/>
      <c r="I127" s="162"/>
      <c r="J127" s="162"/>
      <c r="K127" s="162"/>
      <c r="L127" s="162"/>
      <c r="M127" s="162"/>
      <c r="N127" s="38"/>
      <c r="O127" s="38"/>
    </row>
    <row r="128" spans="1:15" ht="15" hidden="1" customHeight="1" x14ac:dyDescent="0.25">
      <c r="A128" s="162"/>
      <c r="B128" s="162"/>
      <c r="C128" s="162"/>
      <c r="D128" s="162"/>
      <c r="E128" s="162"/>
      <c r="F128" s="162"/>
      <c r="G128" s="162"/>
      <c r="H128" s="162"/>
      <c r="I128" s="162"/>
      <c r="J128" s="162"/>
      <c r="K128" s="162"/>
      <c r="L128" s="162"/>
      <c r="M128" s="162"/>
      <c r="N128" s="38"/>
      <c r="O128" s="38"/>
    </row>
    <row r="129" spans="1:15" ht="15" hidden="1" customHeight="1" x14ac:dyDescent="0.25">
      <c r="A129" s="162"/>
      <c r="B129" s="162"/>
      <c r="C129" s="162"/>
      <c r="D129" s="162"/>
      <c r="E129" s="162"/>
      <c r="F129" s="162"/>
      <c r="G129" s="162"/>
      <c r="H129" s="162"/>
      <c r="I129" s="162"/>
      <c r="J129" s="162"/>
      <c r="K129" s="162"/>
      <c r="L129" s="162"/>
      <c r="M129" s="162"/>
      <c r="N129" s="38"/>
      <c r="O129" s="38"/>
    </row>
    <row r="130" spans="1:15" ht="15" hidden="1" customHeight="1" x14ac:dyDescent="0.25">
      <c r="A130" s="162"/>
      <c r="B130" s="162"/>
      <c r="C130" s="162"/>
      <c r="D130" s="162"/>
      <c r="E130" s="162"/>
      <c r="F130" s="162"/>
      <c r="G130" s="162"/>
      <c r="H130" s="162"/>
      <c r="I130" s="162"/>
      <c r="J130" s="162"/>
      <c r="K130" s="162"/>
      <c r="L130" s="162"/>
      <c r="M130" s="162"/>
      <c r="N130" s="38"/>
      <c r="O130" s="38"/>
    </row>
    <row r="131" spans="1:15" ht="15" hidden="1" customHeight="1" x14ac:dyDescent="0.25">
      <c r="A131" s="162"/>
      <c r="B131" s="162"/>
      <c r="C131" s="162"/>
      <c r="D131" s="162"/>
      <c r="E131" s="162"/>
      <c r="F131" s="162"/>
      <c r="G131" s="162"/>
      <c r="H131" s="162"/>
      <c r="I131" s="162"/>
      <c r="J131" s="162"/>
      <c r="K131" s="162"/>
      <c r="L131" s="162"/>
      <c r="M131" s="162"/>
      <c r="N131" s="38"/>
      <c r="O131" s="38"/>
    </row>
    <row r="132" spans="1:15" ht="15" hidden="1" customHeight="1" x14ac:dyDescent="0.25">
      <c r="A132" s="162"/>
      <c r="B132" s="162"/>
      <c r="C132" s="162"/>
      <c r="D132" s="162"/>
      <c r="E132" s="162"/>
      <c r="F132" s="162"/>
      <c r="G132" s="162"/>
      <c r="H132" s="162"/>
      <c r="I132" s="162"/>
      <c r="J132" s="162"/>
      <c r="K132" s="162"/>
      <c r="L132" s="162"/>
      <c r="M132" s="162"/>
      <c r="N132" s="38"/>
      <c r="O132" s="38"/>
    </row>
    <row r="133" spans="1:15" ht="15" hidden="1" customHeight="1" x14ac:dyDescent="0.25">
      <c r="A133" s="162"/>
      <c r="B133" s="162"/>
      <c r="C133" s="162"/>
      <c r="D133" s="162"/>
      <c r="E133" s="162"/>
      <c r="F133" s="162"/>
      <c r="G133" s="162"/>
      <c r="H133" s="162"/>
      <c r="I133" s="162"/>
      <c r="J133" s="162"/>
      <c r="K133" s="162"/>
      <c r="L133" s="162"/>
      <c r="M133" s="162"/>
      <c r="N133" s="38"/>
      <c r="O133" s="38"/>
    </row>
    <row r="134" spans="1:15" ht="15" hidden="1" customHeight="1" x14ac:dyDescent="0.25">
      <c r="A134" s="162"/>
      <c r="B134" s="162"/>
      <c r="C134" s="162"/>
      <c r="D134" s="162"/>
      <c r="E134" s="162"/>
      <c r="F134" s="162"/>
      <c r="G134" s="162"/>
      <c r="H134" s="162"/>
      <c r="I134" s="162"/>
      <c r="J134" s="162"/>
      <c r="K134" s="162"/>
      <c r="L134" s="162"/>
      <c r="M134" s="162"/>
      <c r="N134" s="38"/>
      <c r="O134" s="38"/>
    </row>
    <row r="135" spans="1:15" ht="15" hidden="1" customHeight="1" x14ac:dyDescent="0.25">
      <c r="A135" s="162"/>
      <c r="B135" s="162"/>
      <c r="C135" s="162"/>
      <c r="D135" s="162"/>
      <c r="E135" s="162"/>
      <c r="F135" s="162"/>
      <c r="G135" s="162"/>
      <c r="H135" s="162"/>
      <c r="I135" s="162"/>
      <c r="J135" s="162"/>
      <c r="K135" s="162"/>
      <c r="L135" s="162"/>
      <c r="M135" s="162"/>
      <c r="N135" s="38"/>
      <c r="O135" s="38"/>
    </row>
    <row r="136" spans="1:15" ht="15" hidden="1" customHeight="1" x14ac:dyDescent="0.25">
      <c r="A136" s="162"/>
      <c r="B136" s="162"/>
      <c r="C136" s="162"/>
      <c r="D136" s="162"/>
      <c r="E136" s="162"/>
      <c r="F136" s="162"/>
      <c r="G136" s="162"/>
      <c r="H136" s="162"/>
      <c r="I136" s="162"/>
      <c r="J136" s="162"/>
      <c r="K136" s="162"/>
      <c r="L136" s="162"/>
      <c r="M136" s="162"/>
      <c r="N136" s="38"/>
      <c r="O136" s="38"/>
    </row>
    <row r="137" spans="1:15" ht="15" hidden="1" customHeight="1" x14ac:dyDescent="0.25">
      <c r="A137" s="162"/>
      <c r="B137" s="162"/>
      <c r="C137" s="162"/>
      <c r="D137" s="162"/>
      <c r="E137" s="162"/>
      <c r="F137" s="162"/>
      <c r="G137" s="162"/>
      <c r="H137" s="162"/>
      <c r="I137" s="162"/>
      <c r="J137" s="162"/>
      <c r="K137" s="162"/>
      <c r="L137" s="162"/>
      <c r="M137" s="162"/>
      <c r="N137" s="38"/>
      <c r="O137" s="38"/>
    </row>
    <row r="138" spans="1:15" ht="15" hidden="1" customHeight="1" x14ac:dyDescent="0.25">
      <c r="A138" s="162"/>
      <c r="B138" s="162"/>
      <c r="C138" s="162"/>
      <c r="D138" s="162"/>
      <c r="E138" s="162"/>
      <c r="F138" s="162"/>
      <c r="G138" s="162"/>
      <c r="H138" s="162"/>
      <c r="I138" s="162"/>
      <c r="J138" s="162"/>
      <c r="K138" s="162"/>
      <c r="L138" s="162"/>
      <c r="M138" s="162"/>
      <c r="N138" s="38"/>
      <c r="O138" s="38"/>
    </row>
    <row r="139" spans="1:15" ht="15" hidden="1" customHeight="1" x14ac:dyDescent="0.25">
      <c r="A139" s="162"/>
      <c r="B139" s="162"/>
      <c r="C139" s="162"/>
      <c r="D139" s="162"/>
      <c r="E139" s="162"/>
      <c r="F139" s="162"/>
      <c r="G139" s="162"/>
      <c r="H139" s="162"/>
      <c r="I139" s="162"/>
      <c r="J139" s="162"/>
      <c r="K139" s="162"/>
      <c r="L139" s="162"/>
      <c r="M139" s="162"/>
      <c r="N139" s="38"/>
      <c r="O139" s="38"/>
    </row>
    <row r="140" spans="1:15" ht="15" hidden="1" customHeight="1" x14ac:dyDescent="0.25">
      <c r="A140" s="162"/>
      <c r="B140" s="162"/>
      <c r="C140" s="162"/>
      <c r="D140" s="162"/>
      <c r="E140" s="162"/>
      <c r="F140" s="162"/>
      <c r="G140" s="162"/>
      <c r="H140" s="162"/>
      <c r="I140" s="162"/>
      <c r="J140" s="162"/>
      <c r="K140" s="162"/>
      <c r="L140" s="162"/>
      <c r="M140" s="162"/>
      <c r="N140" s="38"/>
      <c r="O140" s="38"/>
    </row>
    <row r="141" spans="1:15" ht="15" hidden="1" customHeight="1" x14ac:dyDescent="0.25">
      <c r="A141" s="162"/>
      <c r="B141" s="162"/>
      <c r="C141" s="162"/>
      <c r="D141" s="162"/>
      <c r="E141" s="162"/>
      <c r="F141" s="162"/>
      <c r="G141" s="162"/>
      <c r="H141" s="162"/>
      <c r="I141" s="162"/>
      <c r="J141" s="162"/>
      <c r="K141" s="162"/>
      <c r="L141" s="162"/>
      <c r="M141" s="162"/>
      <c r="N141" s="38"/>
      <c r="O141" s="38"/>
    </row>
    <row r="142" spans="1:15" ht="15" hidden="1" customHeight="1" x14ac:dyDescent="0.25">
      <c r="A142" s="162"/>
      <c r="B142" s="162"/>
      <c r="C142" s="162"/>
      <c r="D142" s="162"/>
      <c r="E142" s="162"/>
      <c r="F142" s="162"/>
      <c r="G142" s="162"/>
      <c r="H142" s="162"/>
      <c r="I142" s="162"/>
      <c r="J142" s="162"/>
      <c r="K142" s="162"/>
      <c r="L142" s="162"/>
      <c r="M142" s="162"/>
      <c r="N142" s="38"/>
      <c r="O142" s="38"/>
    </row>
    <row r="143" spans="1:15" ht="15" hidden="1" customHeight="1" x14ac:dyDescent="0.25">
      <c r="A143" s="162"/>
      <c r="B143" s="162"/>
      <c r="C143" s="162"/>
      <c r="D143" s="162"/>
      <c r="E143" s="162"/>
      <c r="F143" s="162"/>
      <c r="G143" s="162"/>
      <c r="H143" s="162"/>
      <c r="I143" s="162"/>
      <c r="J143" s="162"/>
      <c r="K143" s="162"/>
      <c r="L143" s="162"/>
      <c r="M143" s="162"/>
      <c r="N143" s="38"/>
      <c r="O143" s="38"/>
    </row>
    <row r="144" spans="1:15" ht="15" hidden="1" customHeight="1" x14ac:dyDescent="0.25">
      <c r="A144" s="162"/>
      <c r="B144" s="162"/>
      <c r="C144" s="162"/>
      <c r="D144" s="162"/>
      <c r="E144" s="162"/>
      <c r="F144" s="162"/>
      <c r="G144" s="162"/>
      <c r="H144" s="162"/>
      <c r="I144" s="162"/>
      <c r="J144" s="162"/>
      <c r="K144" s="162"/>
      <c r="L144" s="162"/>
      <c r="M144" s="162"/>
      <c r="N144" s="38"/>
      <c r="O144" s="38"/>
    </row>
    <row r="145" spans="1:15" ht="15" hidden="1" customHeight="1" x14ac:dyDescent="0.25">
      <c r="A145" s="162"/>
      <c r="B145" s="162"/>
      <c r="C145" s="162"/>
      <c r="D145" s="162"/>
      <c r="E145" s="162"/>
      <c r="F145" s="162"/>
      <c r="G145" s="162"/>
      <c r="H145" s="162"/>
      <c r="I145" s="162"/>
      <c r="J145" s="162"/>
      <c r="K145" s="162"/>
      <c r="L145" s="162"/>
      <c r="M145" s="162"/>
      <c r="N145" s="38"/>
      <c r="O145" s="38"/>
    </row>
    <row r="146" spans="1:15" ht="15" hidden="1" customHeight="1" x14ac:dyDescent="0.25">
      <c r="A146" s="162"/>
      <c r="B146" s="162"/>
      <c r="C146" s="162"/>
      <c r="D146" s="162"/>
      <c r="E146" s="162"/>
      <c r="F146" s="162"/>
      <c r="G146" s="162"/>
      <c r="H146" s="162"/>
      <c r="I146" s="162"/>
      <c r="J146" s="162"/>
      <c r="K146" s="162"/>
      <c r="L146" s="162"/>
      <c r="M146" s="162"/>
      <c r="N146" s="38"/>
      <c r="O146" s="38"/>
    </row>
    <row r="147" spans="1:15" ht="15" hidden="1" customHeight="1" x14ac:dyDescent="0.25">
      <c r="A147" s="162"/>
      <c r="B147" s="162"/>
      <c r="C147" s="162"/>
      <c r="D147" s="162"/>
      <c r="E147" s="162"/>
      <c r="F147" s="162"/>
      <c r="G147" s="162"/>
      <c r="H147" s="162"/>
      <c r="I147" s="162"/>
      <c r="J147" s="162"/>
      <c r="K147" s="162"/>
      <c r="L147" s="162"/>
      <c r="M147" s="162"/>
      <c r="N147" s="38"/>
      <c r="O147" s="38"/>
    </row>
    <row r="148" spans="1:15" ht="15" hidden="1" customHeight="1" x14ac:dyDescent="0.25">
      <c r="A148" s="162"/>
      <c r="B148" s="162"/>
      <c r="C148" s="162"/>
      <c r="D148" s="162"/>
      <c r="E148" s="162"/>
      <c r="F148" s="162"/>
      <c r="G148" s="162"/>
      <c r="H148" s="162"/>
      <c r="I148" s="162"/>
      <c r="J148" s="162"/>
      <c r="K148" s="162"/>
      <c r="L148" s="162"/>
      <c r="M148" s="162"/>
      <c r="N148" s="38"/>
      <c r="O148" s="38"/>
    </row>
    <row r="149" spans="1:15" ht="15" hidden="1" customHeight="1" x14ac:dyDescent="0.25">
      <c r="A149" s="162"/>
      <c r="B149" s="162"/>
      <c r="C149" s="162"/>
      <c r="D149" s="162"/>
      <c r="E149" s="162"/>
      <c r="F149" s="162"/>
      <c r="G149" s="162"/>
      <c r="H149" s="162"/>
      <c r="I149" s="162"/>
      <c r="J149" s="162"/>
      <c r="K149" s="162"/>
      <c r="L149" s="162"/>
      <c r="M149" s="162"/>
      <c r="N149" s="38"/>
      <c r="O149" s="38"/>
    </row>
    <row r="150" spans="1:15" ht="15" hidden="1" customHeight="1" x14ac:dyDescent="0.25">
      <c r="A150" s="162"/>
      <c r="B150" s="162"/>
      <c r="C150" s="162"/>
      <c r="D150" s="162"/>
      <c r="E150" s="162"/>
      <c r="F150" s="162"/>
      <c r="G150" s="162"/>
      <c r="H150" s="162"/>
      <c r="I150" s="162"/>
      <c r="J150" s="162"/>
      <c r="K150" s="162"/>
      <c r="L150" s="162"/>
      <c r="M150" s="162"/>
      <c r="N150" s="38"/>
      <c r="O150" s="38"/>
    </row>
    <row r="151" spans="1:15" ht="15" hidden="1" customHeight="1" x14ac:dyDescent="0.25">
      <c r="A151" s="162"/>
      <c r="B151" s="162"/>
      <c r="C151" s="162"/>
      <c r="D151" s="162"/>
      <c r="E151" s="162"/>
      <c r="F151" s="162"/>
      <c r="G151" s="162"/>
      <c r="H151" s="162"/>
      <c r="I151" s="162"/>
      <c r="J151" s="162"/>
      <c r="K151" s="162"/>
      <c r="L151" s="162"/>
      <c r="M151" s="162"/>
      <c r="N151" s="38"/>
      <c r="O151" s="38"/>
    </row>
    <row r="152" spans="1:15" ht="15" hidden="1" customHeight="1" x14ac:dyDescent="0.25">
      <c r="A152" s="162"/>
      <c r="B152" s="162"/>
      <c r="C152" s="162"/>
      <c r="D152" s="162"/>
      <c r="E152" s="162"/>
      <c r="F152" s="162"/>
      <c r="G152" s="162"/>
      <c r="H152" s="162"/>
      <c r="I152" s="162"/>
      <c r="J152" s="162"/>
      <c r="K152" s="162"/>
      <c r="L152" s="162"/>
      <c r="M152" s="162"/>
      <c r="N152" s="38"/>
      <c r="O152" s="38"/>
    </row>
    <row r="153" spans="1:15" ht="15" hidden="1" customHeight="1" x14ac:dyDescent="0.25">
      <c r="A153" s="162"/>
      <c r="B153" s="162"/>
      <c r="C153" s="162"/>
      <c r="D153" s="162"/>
      <c r="E153" s="162"/>
      <c r="F153" s="162"/>
      <c r="G153" s="162"/>
      <c r="H153" s="162"/>
      <c r="I153" s="162"/>
      <c r="J153" s="162"/>
      <c r="K153" s="162"/>
      <c r="L153" s="162"/>
      <c r="M153" s="162"/>
      <c r="N153" s="38"/>
      <c r="O153" s="38"/>
    </row>
    <row r="154" spans="1:15" ht="15" hidden="1" customHeight="1" x14ac:dyDescent="0.25">
      <c r="A154" s="162"/>
      <c r="B154" s="162"/>
      <c r="C154" s="162"/>
      <c r="D154" s="162"/>
      <c r="E154" s="162"/>
      <c r="F154" s="162"/>
      <c r="G154" s="162"/>
      <c r="H154" s="162"/>
      <c r="I154" s="162"/>
      <c r="J154" s="162"/>
      <c r="K154" s="162"/>
      <c r="L154" s="162"/>
      <c r="M154" s="162"/>
      <c r="N154" s="38"/>
      <c r="O154" s="38"/>
    </row>
    <row r="155" spans="1:15" ht="15" hidden="1" customHeight="1" x14ac:dyDescent="0.25">
      <c r="A155" s="162"/>
      <c r="B155" s="162"/>
      <c r="C155" s="162"/>
      <c r="D155" s="162"/>
      <c r="E155" s="162"/>
      <c r="F155" s="162"/>
      <c r="G155" s="162"/>
      <c r="H155" s="162"/>
      <c r="I155" s="162"/>
      <c r="J155" s="162"/>
      <c r="K155" s="162"/>
      <c r="L155" s="162"/>
      <c r="M155" s="162"/>
      <c r="N155" s="38"/>
      <c r="O155" s="38"/>
    </row>
    <row r="156" spans="1:15" ht="15" hidden="1" customHeight="1" x14ac:dyDescent="0.25">
      <c r="A156" s="162"/>
      <c r="B156" s="162"/>
      <c r="C156" s="162"/>
      <c r="D156" s="162"/>
      <c r="E156" s="162"/>
      <c r="F156" s="162"/>
      <c r="G156" s="162"/>
      <c r="H156" s="162"/>
      <c r="I156" s="162"/>
      <c r="J156" s="162"/>
      <c r="K156" s="162"/>
      <c r="L156" s="162"/>
      <c r="M156" s="162"/>
      <c r="N156" s="38"/>
      <c r="O156" s="38"/>
    </row>
    <row r="157" spans="1:15" ht="15" hidden="1" customHeight="1" x14ac:dyDescent="0.25">
      <c r="A157" s="162"/>
      <c r="B157" s="162"/>
      <c r="C157" s="162"/>
      <c r="D157" s="162"/>
      <c r="E157" s="162"/>
      <c r="F157" s="162"/>
      <c r="G157" s="162"/>
      <c r="H157" s="162"/>
      <c r="I157" s="162"/>
      <c r="J157" s="162"/>
      <c r="K157" s="162"/>
      <c r="L157" s="162"/>
      <c r="M157" s="162"/>
      <c r="N157" s="38"/>
      <c r="O157" s="38"/>
    </row>
    <row r="158" spans="1:15" ht="15" hidden="1" customHeight="1" x14ac:dyDescent="0.25">
      <c r="A158" s="162"/>
      <c r="B158" s="162"/>
      <c r="C158" s="162"/>
      <c r="D158" s="162"/>
      <c r="E158" s="162"/>
      <c r="F158" s="162"/>
      <c r="G158" s="162"/>
      <c r="H158" s="162"/>
      <c r="I158" s="162"/>
      <c r="J158" s="162"/>
      <c r="K158" s="162"/>
      <c r="L158" s="162"/>
      <c r="M158" s="162"/>
      <c r="N158" s="38"/>
      <c r="O158" s="38"/>
    </row>
    <row r="159" spans="1:15" ht="15" hidden="1" customHeight="1" x14ac:dyDescent="0.25">
      <c r="A159" s="162"/>
      <c r="B159" s="162"/>
      <c r="C159" s="162"/>
      <c r="D159" s="162"/>
      <c r="E159" s="162"/>
      <c r="F159" s="162"/>
      <c r="G159" s="162"/>
      <c r="H159" s="162"/>
      <c r="I159" s="162"/>
      <c r="J159" s="162"/>
      <c r="K159" s="162"/>
      <c r="L159" s="162"/>
      <c r="M159" s="162"/>
      <c r="N159" s="38"/>
      <c r="O159" s="38"/>
    </row>
    <row r="160" spans="1:15" ht="15" hidden="1" customHeight="1" x14ac:dyDescent="0.25">
      <c r="A160" s="162"/>
      <c r="B160" s="162"/>
      <c r="C160" s="162"/>
      <c r="D160" s="162"/>
      <c r="E160" s="162"/>
      <c r="F160" s="162"/>
      <c r="G160" s="162"/>
      <c r="H160" s="162"/>
      <c r="I160" s="162"/>
      <c r="J160" s="162"/>
      <c r="K160" s="162"/>
      <c r="L160" s="162"/>
      <c r="M160" s="162"/>
      <c r="N160" s="38"/>
      <c r="O160" s="38"/>
    </row>
    <row r="161" spans="1:15" ht="15" hidden="1" customHeight="1" x14ac:dyDescent="0.25">
      <c r="A161" s="162"/>
      <c r="B161" s="162"/>
      <c r="C161" s="162"/>
      <c r="D161" s="162"/>
      <c r="E161" s="162"/>
      <c r="F161" s="162"/>
      <c r="G161" s="162"/>
      <c r="H161" s="162"/>
      <c r="I161" s="162"/>
      <c r="J161" s="162"/>
      <c r="K161" s="162"/>
      <c r="L161" s="162"/>
      <c r="M161" s="162"/>
      <c r="N161" s="38"/>
      <c r="O161" s="38"/>
    </row>
    <row r="162" spans="1:15" ht="15" hidden="1" customHeight="1" x14ac:dyDescent="0.25">
      <c r="A162" s="162"/>
      <c r="B162" s="162"/>
      <c r="C162" s="162"/>
      <c r="D162" s="162"/>
      <c r="E162" s="162"/>
      <c r="F162" s="162"/>
      <c r="G162" s="162"/>
      <c r="H162" s="162"/>
      <c r="I162" s="162"/>
      <c r="J162" s="162"/>
      <c r="K162" s="162"/>
      <c r="L162" s="162"/>
      <c r="M162" s="162"/>
      <c r="N162" s="38"/>
      <c r="O162" s="38"/>
    </row>
    <row r="163" spans="1:15" ht="15" hidden="1" customHeight="1" x14ac:dyDescent="0.25">
      <c r="A163" s="162"/>
      <c r="B163" s="162"/>
      <c r="C163" s="162"/>
      <c r="D163" s="162"/>
      <c r="E163" s="162"/>
      <c r="F163" s="162"/>
      <c r="G163" s="162"/>
      <c r="H163" s="162"/>
      <c r="I163" s="162"/>
      <c r="J163" s="162"/>
      <c r="K163" s="162"/>
      <c r="L163" s="162"/>
      <c r="M163" s="162"/>
      <c r="N163" s="38"/>
      <c r="O163" s="38"/>
    </row>
    <row r="164" spans="1:15" ht="15" hidden="1" customHeight="1" x14ac:dyDescent="0.25">
      <c r="A164" s="162"/>
      <c r="B164" s="162"/>
      <c r="C164" s="162"/>
      <c r="D164" s="162"/>
      <c r="E164" s="162"/>
      <c r="F164" s="162"/>
      <c r="G164" s="162"/>
      <c r="H164" s="162"/>
      <c r="I164" s="162"/>
      <c r="J164" s="162"/>
      <c r="K164" s="162"/>
      <c r="L164" s="162"/>
      <c r="M164" s="162"/>
      <c r="N164" s="38"/>
      <c r="O164" s="38"/>
    </row>
    <row r="165" spans="1:15" ht="15" hidden="1" customHeight="1" x14ac:dyDescent="0.25">
      <c r="A165" s="162"/>
      <c r="B165" s="162"/>
      <c r="C165" s="162"/>
      <c r="D165" s="162"/>
      <c r="E165" s="162"/>
      <c r="F165" s="162"/>
      <c r="G165" s="162"/>
      <c r="H165" s="162"/>
      <c r="I165" s="162"/>
      <c r="J165" s="162"/>
      <c r="K165" s="162"/>
      <c r="L165" s="162"/>
      <c r="M165" s="162"/>
      <c r="N165" s="38"/>
      <c r="O165" s="38"/>
    </row>
    <row r="166" spans="1:15" ht="15" hidden="1" customHeight="1" x14ac:dyDescent="0.25">
      <c r="A166" s="162"/>
      <c r="B166" s="162"/>
      <c r="C166" s="162"/>
      <c r="D166" s="162"/>
      <c r="E166" s="162"/>
      <c r="F166" s="162"/>
      <c r="G166" s="162"/>
      <c r="H166" s="162"/>
      <c r="I166" s="162"/>
      <c r="J166" s="162"/>
      <c r="K166" s="162"/>
      <c r="L166" s="162"/>
      <c r="M166" s="162"/>
      <c r="N166" s="38"/>
      <c r="O166" s="38"/>
    </row>
    <row r="167" spans="1:15" ht="15" hidden="1" customHeight="1" x14ac:dyDescent="0.25">
      <c r="A167" s="162"/>
      <c r="B167" s="162"/>
      <c r="C167" s="162"/>
      <c r="D167" s="162"/>
      <c r="E167" s="162"/>
      <c r="F167" s="162"/>
      <c r="G167" s="162"/>
      <c r="H167" s="162"/>
      <c r="I167" s="162"/>
      <c r="J167" s="162"/>
      <c r="K167" s="162"/>
      <c r="L167" s="162"/>
      <c r="M167" s="162"/>
      <c r="N167" s="38"/>
      <c r="O167" s="38"/>
    </row>
    <row r="168" spans="1:15" ht="15" hidden="1" customHeight="1" x14ac:dyDescent="0.25">
      <c r="A168" s="162"/>
      <c r="B168" s="162"/>
      <c r="C168" s="162"/>
      <c r="D168" s="162"/>
      <c r="E168" s="162"/>
      <c r="F168" s="162"/>
      <c r="G168" s="162"/>
      <c r="H168" s="162"/>
      <c r="I168" s="162"/>
      <c r="J168" s="162"/>
      <c r="K168" s="162"/>
      <c r="L168" s="162"/>
      <c r="M168" s="162"/>
      <c r="N168" s="38"/>
      <c r="O168" s="38"/>
    </row>
    <row r="169" spans="1:15" ht="15" hidden="1" customHeight="1" x14ac:dyDescent="0.25">
      <c r="A169" s="162"/>
      <c r="B169" s="162"/>
      <c r="C169" s="162"/>
      <c r="D169" s="162"/>
      <c r="E169" s="162"/>
      <c r="F169" s="162"/>
      <c r="G169" s="162"/>
      <c r="H169" s="162"/>
      <c r="I169" s="162"/>
      <c r="J169" s="162"/>
      <c r="K169" s="162"/>
      <c r="L169" s="162"/>
      <c r="M169" s="162"/>
      <c r="N169" s="38"/>
      <c r="O169" s="38"/>
    </row>
    <row r="170" spans="1:15" ht="15" hidden="1" customHeight="1" x14ac:dyDescent="0.25">
      <c r="A170" s="162"/>
      <c r="B170" s="162"/>
      <c r="C170" s="162"/>
      <c r="D170" s="162"/>
      <c r="E170" s="162"/>
      <c r="F170" s="162"/>
      <c r="G170" s="162"/>
      <c r="H170" s="162"/>
      <c r="I170" s="162"/>
      <c r="J170" s="162"/>
      <c r="K170" s="162"/>
      <c r="L170" s="162"/>
      <c r="M170" s="162"/>
      <c r="N170" s="38"/>
      <c r="O170" s="38"/>
    </row>
    <row r="171" spans="1:15" ht="15" hidden="1" customHeight="1" x14ac:dyDescent="0.25">
      <c r="A171" s="162"/>
      <c r="B171" s="162"/>
      <c r="C171" s="162"/>
      <c r="D171" s="162"/>
      <c r="E171" s="162"/>
      <c r="F171" s="162"/>
      <c r="G171" s="162"/>
      <c r="H171" s="162"/>
      <c r="I171" s="162"/>
      <c r="J171" s="162"/>
      <c r="K171" s="162"/>
      <c r="L171" s="162"/>
      <c r="M171" s="162"/>
      <c r="N171" s="38"/>
      <c r="O171" s="38"/>
    </row>
    <row r="172" spans="1:15" ht="15" hidden="1" customHeight="1" x14ac:dyDescent="0.25">
      <c r="A172" s="162"/>
      <c r="B172" s="162"/>
      <c r="C172" s="162"/>
      <c r="D172" s="162"/>
      <c r="E172" s="162"/>
      <c r="F172" s="162"/>
      <c r="G172" s="162"/>
      <c r="H172" s="162"/>
      <c r="I172" s="162"/>
      <c r="J172" s="162"/>
      <c r="K172" s="162"/>
      <c r="L172" s="162"/>
      <c r="M172" s="162"/>
      <c r="N172" s="38"/>
      <c r="O172" s="38"/>
    </row>
    <row r="173" spans="1:15" ht="15" hidden="1" customHeight="1" x14ac:dyDescent="0.25">
      <c r="A173" s="162"/>
      <c r="B173" s="162"/>
      <c r="C173" s="162"/>
      <c r="D173" s="162"/>
      <c r="E173" s="162"/>
      <c r="F173" s="162"/>
      <c r="G173" s="162"/>
      <c r="H173" s="162"/>
      <c r="I173" s="162"/>
      <c r="J173" s="162"/>
      <c r="K173" s="162"/>
      <c r="L173" s="162"/>
      <c r="M173" s="162"/>
      <c r="N173" s="38"/>
      <c r="O173" s="38"/>
    </row>
    <row r="174" spans="1:15" ht="15" hidden="1" customHeight="1" x14ac:dyDescent="0.25">
      <c r="A174" s="162"/>
      <c r="B174" s="162"/>
      <c r="C174" s="162"/>
      <c r="D174" s="162"/>
      <c r="E174" s="162"/>
      <c r="F174" s="162"/>
      <c r="G174" s="162"/>
      <c r="H174" s="162"/>
      <c r="I174" s="162"/>
      <c r="J174" s="162"/>
      <c r="K174" s="162"/>
      <c r="L174" s="162"/>
      <c r="M174" s="162"/>
      <c r="N174" s="38"/>
      <c r="O174" s="38"/>
    </row>
    <row r="175" spans="1:15" ht="15" hidden="1" customHeight="1" x14ac:dyDescent="0.25">
      <c r="A175" s="162"/>
      <c r="B175" s="162"/>
      <c r="C175" s="162"/>
      <c r="D175" s="162"/>
      <c r="E175" s="162"/>
      <c r="F175" s="162"/>
      <c r="G175" s="162"/>
      <c r="H175" s="162"/>
      <c r="I175" s="162"/>
      <c r="J175" s="162"/>
      <c r="K175" s="162"/>
      <c r="L175" s="162"/>
      <c r="M175" s="162"/>
      <c r="N175" s="38"/>
      <c r="O175" s="38"/>
    </row>
    <row r="176" spans="1:15" ht="15" hidden="1" customHeight="1" x14ac:dyDescent="0.25">
      <c r="A176" s="162"/>
      <c r="B176" s="162"/>
      <c r="C176" s="162"/>
      <c r="D176" s="162"/>
      <c r="E176" s="162"/>
      <c r="F176" s="162"/>
      <c r="G176" s="162"/>
      <c r="H176" s="162"/>
      <c r="I176" s="162"/>
      <c r="J176" s="162"/>
      <c r="K176" s="162"/>
      <c r="L176" s="162"/>
      <c r="M176" s="162"/>
      <c r="N176" s="38"/>
      <c r="O176" s="38"/>
    </row>
    <row r="177" spans="1:15" ht="15" hidden="1" customHeight="1" x14ac:dyDescent="0.25">
      <c r="A177" s="162"/>
      <c r="B177" s="162"/>
      <c r="C177" s="162"/>
      <c r="D177" s="162"/>
      <c r="E177" s="162"/>
      <c r="F177" s="162"/>
      <c r="G177" s="162"/>
      <c r="H177" s="162"/>
      <c r="I177" s="162"/>
      <c r="J177" s="162"/>
      <c r="K177" s="162"/>
      <c r="L177" s="162"/>
      <c r="M177" s="162"/>
      <c r="N177" s="38"/>
      <c r="O177" s="38"/>
    </row>
    <row r="178" spans="1:15" ht="15" hidden="1" customHeight="1" x14ac:dyDescent="0.25">
      <c r="A178" s="162"/>
      <c r="B178" s="162"/>
      <c r="C178" s="162"/>
      <c r="D178" s="162"/>
      <c r="E178" s="162"/>
      <c r="F178" s="162"/>
      <c r="G178" s="162"/>
      <c r="H178" s="162"/>
      <c r="I178" s="162"/>
      <c r="J178" s="162"/>
      <c r="K178" s="162"/>
      <c r="L178" s="162"/>
      <c r="M178" s="162"/>
      <c r="N178" s="38"/>
      <c r="O178" s="38"/>
    </row>
    <row r="179" spans="1:15" ht="15" hidden="1" customHeight="1" x14ac:dyDescent="0.25">
      <c r="A179" s="162"/>
      <c r="B179" s="162"/>
      <c r="C179" s="162"/>
      <c r="D179" s="162"/>
      <c r="E179" s="162"/>
      <c r="F179" s="162"/>
      <c r="G179" s="162"/>
      <c r="H179" s="162"/>
      <c r="I179" s="162"/>
      <c r="J179" s="162"/>
      <c r="K179" s="162"/>
      <c r="L179" s="162"/>
      <c r="M179" s="162"/>
      <c r="N179" s="38"/>
      <c r="O179" s="38"/>
    </row>
    <row r="180" spans="1:15" ht="15" hidden="1" customHeight="1" x14ac:dyDescent="0.25">
      <c r="A180" s="162"/>
      <c r="B180" s="162"/>
      <c r="C180" s="162"/>
      <c r="D180" s="162"/>
      <c r="E180" s="162"/>
      <c r="F180" s="162"/>
      <c r="G180" s="162"/>
      <c r="H180" s="162"/>
      <c r="I180" s="162"/>
      <c r="J180" s="162"/>
      <c r="K180" s="162"/>
      <c r="L180" s="162"/>
      <c r="M180" s="162"/>
      <c r="N180" s="38"/>
      <c r="O180" s="38"/>
    </row>
    <row r="181" spans="1:15" ht="15" hidden="1" customHeight="1" x14ac:dyDescent="0.25">
      <c r="A181" s="162"/>
      <c r="B181" s="162"/>
      <c r="C181" s="162"/>
      <c r="D181" s="162"/>
      <c r="E181" s="162"/>
      <c r="F181" s="162"/>
      <c r="G181" s="162"/>
      <c r="H181" s="162"/>
      <c r="I181" s="162"/>
      <c r="J181" s="162"/>
      <c r="K181" s="162"/>
      <c r="L181" s="162"/>
      <c r="M181" s="162"/>
      <c r="N181" s="38"/>
      <c r="O181" s="38"/>
    </row>
    <row r="182" spans="1:15" ht="15" hidden="1" customHeight="1" x14ac:dyDescent="0.25">
      <c r="A182" s="162"/>
      <c r="B182" s="162"/>
      <c r="C182" s="162"/>
      <c r="D182" s="162"/>
      <c r="E182" s="162"/>
      <c r="F182" s="162"/>
      <c r="G182" s="162"/>
      <c r="H182" s="162"/>
      <c r="I182" s="162"/>
      <c r="J182" s="162"/>
      <c r="K182" s="162"/>
      <c r="L182" s="162"/>
      <c r="M182" s="162"/>
      <c r="N182" s="38"/>
      <c r="O182" s="38"/>
    </row>
    <row r="183" spans="1:15" ht="15" hidden="1" customHeight="1" x14ac:dyDescent="0.25">
      <c r="A183" s="162"/>
      <c r="B183" s="162"/>
      <c r="C183" s="162"/>
      <c r="D183" s="162"/>
      <c r="E183" s="162"/>
      <c r="F183" s="162"/>
      <c r="G183" s="162"/>
      <c r="H183" s="162"/>
      <c r="I183" s="162"/>
      <c r="J183" s="162"/>
      <c r="K183" s="162"/>
      <c r="L183" s="162"/>
      <c r="M183" s="162"/>
      <c r="N183" s="38"/>
      <c r="O183" s="38"/>
    </row>
    <row r="184" spans="1:15" ht="15" hidden="1" customHeight="1" x14ac:dyDescent="0.25">
      <c r="A184" s="162"/>
      <c r="B184" s="162"/>
      <c r="C184" s="162"/>
      <c r="D184" s="162"/>
      <c r="E184" s="162"/>
      <c r="F184" s="162"/>
      <c r="G184" s="162"/>
      <c r="H184" s="162"/>
      <c r="I184" s="162"/>
      <c r="J184" s="162"/>
      <c r="K184" s="162"/>
      <c r="L184" s="162"/>
      <c r="M184" s="162"/>
      <c r="N184" s="38"/>
      <c r="O184" s="38"/>
    </row>
    <row r="185" spans="1:15" ht="15" hidden="1" customHeight="1" x14ac:dyDescent="0.25">
      <c r="A185" s="162"/>
      <c r="B185" s="162"/>
      <c r="C185" s="162"/>
      <c r="D185" s="162"/>
      <c r="E185" s="162"/>
      <c r="F185" s="162"/>
      <c r="G185" s="162"/>
      <c r="H185" s="162"/>
      <c r="I185" s="162"/>
      <c r="J185" s="162"/>
      <c r="K185" s="162"/>
      <c r="L185" s="162"/>
      <c r="M185" s="162"/>
      <c r="N185" s="38"/>
      <c r="O185" s="38"/>
    </row>
    <row r="186" spans="1:15" ht="15" hidden="1" customHeight="1" x14ac:dyDescent="0.25">
      <c r="A186" s="162"/>
      <c r="B186" s="162"/>
      <c r="C186" s="162"/>
      <c r="D186" s="162"/>
      <c r="E186" s="162"/>
      <c r="F186" s="162"/>
      <c r="G186" s="162"/>
      <c r="H186" s="162"/>
      <c r="I186" s="162"/>
      <c r="J186" s="162"/>
      <c r="K186" s="162"/>
      <c r="L186" s="162"/>
      <c r="M186" s="162"/>
      <c r="N186" s="38"/>
      <c r="O186" s="38"/>
    </row>
    <row r="187" spans="1:15" ht="15" hidden="1" customHeight="1" x14ac:dyDescent="0.25">
      <c r="A187" s="162"/>
      <c r="B187" s="162"/>
      <c r="C187" s="162"/>
      <c r="D187" s="162"/>
      <c r="E187" s="162"/>
      <c r="F187" s="162"/>
      <c r="G187" s="162"/>
      <c r="H187" s="162"/>
      <c r="I187" s="162"/>
      <c r="J187" s="162"/>
      <c r="K187" s="162"/>
      <c r="L187" s="162"/>
      <c r="M187" s="162"/>
      <c r="N187" s="38"/>
      <c r="O187" s="38"/>
    </row>
    <row r="188" spans="1:15" ht="15" hidden="1" customHeight="1" x14ac:dyDescent="0.25">
      <c r="A188" s="162"/>
      <c r="B188" s="162"/>
      <c r="C188" s="162"/>
      <c r="D188" s="162"/>
      <c r="E188" s="162"/>
      <c r="F188" s="162"/>
      <c r="G188" s="162"/>
      <c r="H188" s="162"/>
      <c r="I188" s="162"/>
      <c r="J188" s="162"/>
      <c r="K188" s="162"/>
      <c r="L188" s="162"/>
      <c r="M188" s="162"/>
      <c r="N188" s="38"/>
      <c r="O188" s="38"/>
    </row>
    <row r="189" spans="1:15" ht="15" hidden="1" customHeight="1" x14ac:dyDescent="0.25">
      <c r="A189" s="162"/>
      <c r="B189" s="162"/>
      <c r="C189" s="162"/>
      <c r="D189" s="162"/>
      <c r="E189" s="162"/>
      <c r="F189" s="162"/>
      <c r="G189" s="162"/>
      <c r="H189" s="162"/>
      <c r="I189" s="162"/>
      <c r="J189" s="162"/>
      <c r="K189" s="162"/>
      <c r="L189" s="162"/>
      <c r="M189" s="162"/>
      <c r="N189" s="38"/>
      <c r="O189" s="38"/>
    </row>
    <row r="190" spans="1:15" ht="15" hidden="1" customHeight="1" x14ac:dyDescent="0.25">
      <c r="A190" s="162"/>
      <c r="B190" s="162"/>
      <c r="C190" s="162"/>
      <c r="D190" s="162"/>
      <c r="E190" s="162"/>
      <c r="F190" s="162"/>
      <c r="G190" s="162"/>
      <c r="H190" s="162"/>
      <c r="I190" s="162"/>
      <c r="J190" s="162"/>
      <c r="K190" s="162"/>
      <c r="L190" s="162"/>
      <c r="M190" s="162"/>
      <c r="N190" s="38"/>
      <c r="O190" s="38"/>
    </row>
    <row r="191" spans="1:15" ht="15" hidden="1" customHeight="1" x14ac:dyDescent="0.25">
      <c r="A191" s="162"/>
      <c r="B191" s="162"/>
      <c r="C191" s="162"/>
      <c r="D191" s="162"/>
      <c r="E191" s="162"/>
      <c r="F191" s="162"/>
      <c r="G191" s="162"/>
      <c r="H191" s="162"/>
      <c r="I191" s="162"/>
      <c r="J191" s="162"/>
      <c r="K191" s="162"/>
      <c r="L191" s="162"/>
      <c r="M191" s="162"/>
      <c r="N191" s="38"/>
      <c r="O191" s="38"/>
    </row>
    <row r="192" spans="1:15" ht="15" hidden="1" customHeight="1" x14ac:dyDescent="0.25">
      <c r="A192" s="162"/>
      <c r="B192" s="162"/>
      <c r="C192" s="162"/>
      <c r="D192" s="162"/>
      <c r="E192" s="162"/>
      <c r="F192" s="162"/>
      <c r="G192" s="162"/>
      <c r="H192" s="162"/>
      <c r="I192" s="162"/>
      <c r="J192" s="162"/>
      <c r="K192" s="162"/>
      <c r="L192" s="162"/>
      <c r="M192" s="162"/>
      <c r="N192" s="38"/>
      <c r="O192" s="38"/>
    </row>
    <row r="193" spans="1:15" ht="15" hidden="1" customHeight="1" x14ac:dyDescent="0.25">
      <c r="A193" s="162"/>
      <c r="B193" s="162"/>
      <c r="C193" s="162"/>
      <c r="D193" s="162"/>
      <c r="E193" s="162"/>
      <c r="F193" s="162"/>
      <c r="G193" s="162"/>
      <c r="H193" s="162"/>
      <c r="I193" s="162"/>
      <c r="J193" s="162"/>
      <c r="K193" s="162"/>
      <c r="L193" s="162"/>
      <c r="M193" s="162"/>
      <c r="N193" s="38"/>
      <c r="O193" s="38"/>
    </row>
    <row r="194" spans="1:15" ht="15" hidden="1" customHeight="1" x14ac:dyDescent="0.25">
      <c r="A194" s="162"/>
      <c r="B194" s="162"/>
      <c r="C194" s="162"/>
      <c r="D194" s="162"/>
      <c r="E194" s="162"/>
      <c r="F194" s="162"/>
      <c r="G194" s="162"/>
      <c r="H194" s="162"/>
      <c r="I194" s="162"/>
      <c r="J194" s="162"/>
      <c r="K194" s="162"/>
      <c r="L194" s="162"/>
      <c r="M194" s="162"/>
      <c r="N194" s="38"/>
      <c r="O194" s="38"/>
    </row>
    <row r="195" spans="1:15" ht="15" hidden="1" customHeight="1" x14ac:dyDescent="0.25">
      <c r="A195" s="162"/>
      <c r="B195" s="162"/>
      <c r="C195" s="162"/>
      <c r="D195" s="162"/>
      <c r="E195" s="162"/>
      <c r="F195" s="162"/>
      <c r="G195" s="162"/>
      <c r="H195" s="162"/>
      <c r="I195" s="162"/>
      <c r="J195" s="162"/>
      <c r="K195" s="162"/>
      <c r="L195" s="162"/>
      <c r="M195" s="162"/>
      <c r="N195" s="38"/>
      <c r="O195" s="38"/>
    </row>
    <row r="196" spans="1:15" ht="15" hidden="1" customHeight="1" x14ac:dyDescent="0.25">
      <c r="A196" s="162"/>
      <c r="B196" s="162"/>
      <c r="C196" s="162"/>
      <c r="D196" s="162"/>
      <c r="E196" s="162"/>
      <c r="F196" s="162"/>
      <c r="G196" s="162"/>
      <c r="H196" s="162"/>
      <c r="I196" s="162"/>
      <c r="J196" s="162"/>
      <c r="K196" s="162"/>
      <c r="L196" s="162"/>
      <c r="M196" s="162"/>
      <c r="N196" s="38"/>
      <c r="O196" s="38"/>
    </row>
    <row r="197" spans="1:15" ht="15" hidden="1" customHeight="1" x14ac:dyDescent="0.25">
      <c r="A197" s="162"/>
      <c r="B197" s="162"/>
      <c r="C197" s="162"/>
      <c r="D197" s="162"/>
      <c r="E197" s="162"/>
      <c r="F197" s="162"/>
      <c r="G197" s="162"/>
      <c r="H197" s="162"/>
      <c r="I197" s="162"/>
      <c r="J197" s="162"/>
      <c r="K197" s="162"/>
      <c r="L197" s="162"/>
      <c r="M197" s="162"/>
      <c r="N197" s="38"/>
      <c r="O197" s="38"/>
    </row>
    <row r="198" spans="1:15" ht="15" hidden="1" customHeight="1" x14ac:dyDescent="0.25">
      <c r="A198" s="162"/>
      <c r="B198" s="162"/>
      <c r="C198" s="162"/>
      <c r="D198" s="162"/>
      <c r="E198" s="162"/>
      <c r="F198" s="162"/>
      <c r="G198" s="162"/>
      <c r="H198" s="162"/>
      <c r="I198" s="162"/>
      <c r="J198" s="162"/>
      <c r="K198" s="162"/>
      <c r="L198" s="162"/>
      <c r="M198" s="162"/>
      <c r="N198" s="38"/>
      <c r="O198" s="38"/>
    </row>
    <row r="199" spans="1:15" ht="15" hidden="1" customHeight="1" x14ac:dyDescent="0.25">
      <c r="A199" s="162"/>
      <c r="B199" s="162"/>
      <c r="C199" s="162"/>
      <c r="D199" s="162"/>
      <c r="E199" s="162"/>
      <c r="F199" s="162"/>
      <c r="G199" s="162"/>
      <c r="H199" s="162"/>
      <c r="I199" s="162"/>
      <c r="J199" s="162"/>
      <c r="K199" s="162"/>
      <c r="L199" s="162"/>
      <c r="M199" s="162"/>
      <c r="N199" s="38"/>
      <c r="O199" s="38"/>
    </row>
    <row r="200" spans="1:15" ht="15" hidden="1" customHeight="1" x14ac:dyDescent="0.25">
      <c r="A200" s="162"/>
      <c r="B200" s="162"/>
      <c r="C200" s="162"/>
      <c r="D200" s="162"/>
      <c r="E200" s="162"/>
      <c r="F200" s="162"/>
      <c r="G200" s="162"/>
      <c r="H200" s="162"/>
      <c r="I200" s="162"/>
      <c r="J200" s="162"/>
      <c r="K200" s="162"/>
      <c r="L200" s="162"/>
      <c r="M200" s="162"/>
      <c r="N200" s="38"/>
      <c r="O200" s="38"/>
    </row>
    <row r="201" spans="1:15" ht="15" hidden="1" customHeight="1" x14ac:dyDescent="0.25">
      <c r="A201" s="162"/>
      <c r="B201" s="162"/>
      <c r="C201" s="162"/>
      <c r="D201" s="162"/>
      <c r="E201" s="162"/>
      <c r="F201" s="162"/>
      <c r="G201" s="162"/>
      <c r="H201" s="162"/>
      <c r="I201" s="162"/>
      <c r="J201" s="162"/>
      <c r="K201" s="162"/>
      <c r="L201" s="162"/>
      <c r="M201" s="162"/>
      <c r="N201" s="38"/>
      <c r="O201" s="38"/>
    </row>
    <row r="202" spans="1:15" ht="15" hidden="1" customHeight="1" x14ac:dyDescent="0.25">
      <c r="A202" s="162"/>
      <c r="B202" s="162"/>
      <c r="C202" s="162"/>
      <c r="D202" s="162"/>
      <c r="E202" s="162"/>
      <c r="F202" s="162"/>
      <c r="G202" s="162"/>
      <c r="H202" s="162"/>
      <c r="I202" s="162"/>
      <c r="J202" s="162"/>
      <c r="K202" s="162"/>
      <c r="L202" s="162"/>
      <c r="M202" s="162"/>
      <c r="N202" s="38"/>
      <c r="O202" s="38"/>
    </row>
    <row r="203" spans="1:15" ht="15" hidden="1" customHeight="1" x14ac:dyDescent="0.25">
      <c r="A203" s="162"/>
      <c r="B203" s="162"/>
      <c r="C203" s="162"/>
      <c r="D203" s="162"/>
      <c r="E203" s="162"/>
      <c r="F203" s="162"/>
      <c r="G203" s="162"/>
      <c r="H203" s="162"/>
      <c r="I203" s="162"/>
      <c r="J203" s="162"/>
      <c r="K203" s="162"/>
      <c r="L203" s="162"/>
      <c r="M203" s="162"/>
      <c r="N203" s="38"/>
      <c r="O203" s="38"/>
    </row>
    <row r="204" spans="1:15" ht="15" hidden="1" customHeight="1" x14ac:dyDescent="0.25">
      <c r="A204" s="162"/>
      <c r="B204" s="162"/>
      <c r="C204" s="162"/>
      <c r="D204" s="162"/>
      <c r="E204" s="162"/>
      <c r="F204" s="162"/>
      <c r="G204" s="162"/>
      <c r="H204" s="162"/>
      <c r="I204" s="162"/>
      <c r="J204" s="162"/>
      <c r="K204" s="162"/>
      <c r="L204" s="162"/>
      <c r="M204" s="162"/>
      <c r="N204" s="38"/>
      <c r="O204" s="38"/>
    </row>
    <row r="205" spans="1:15" ht="15" hidden="1" customHeight="1" x14ac:dyDescent="0.25">
      <c r="A205" s="162"/>
      <c r="B205" s="162"/>
      <c r="C205" s="162"/>
      <c r="D205" s="162"/>
      <c r="E205" s="162"/>
      <c r="F205" s="162"/>
      <c r="G205" s="162"/>
      <c r="H205" s="162"/>
      <c r="I205" s="162"/>
      <c r="J205" s="162"/>
      <c r="K205" s="162"/>
      <c r="L205" s="162"/>
      <c r="M205" s="162"/>
      <c r="N205" s="38"/>
      <c r="O205" s="38"/>
    </row>
    <row r="206" spans="1:15" ht="15" hidden="1" customHeight="1" x14ac:dyDescent="0.25">
      <c r="A206" s="162"/>
      <c r="B206" s="162"/>
      <c r="C206" s="162"/>
      <c r="D206" s="162"/>
      <c r="E206" s="162"/>
      <c r="F206" s="162"/>
      <c r="G206" s="162"/>
      <c r="H206" s="162"/>
      <c r="I206" s="162"/>
      <c r="J206" s="162"/>
      <c r="K206" s="162"/>
      <c r="L206" s="162"/>
      <c r="M206" s="162"/>
      <c r="N206" s="38"/>
      <c r="O206" s="38"/>
    </row>
    <row r="207" spans="1:15" ht="15" hidden="1" customHeight="1" x14ac:dyDescent="0.25">
      <c r="A207" s="162"/>
      <c r="B207" s="162"/>
      <c r="C207" s="162"/>
      <c r="D207" s="162"/>
      <c r="E207" s="162"/>
      <c r="F207" s="162"/>
      <c r="G207" s="162"/>
      <c r="H207" s="162"/>
      <c r="I207" s="162"/>
      <c r="J207" s="162"/>
      <c r="K207" s="162"/>
      <c r="L207" s="162"/>
      <c r="M207" s="162"/>
      <c r="N207" s="38"/>
      <c r="O207" s="38"/>
    </row>
    <row r="208" spans="1:15" ht="15" hidden="1" customHeight="1" x14ac:dyDescent="0.25">
      <c r="A208" s="162"/>
      <c r="B208" s="162"/>
      <c r="C208" s="162"/>
      <c r="D208" s="162"/>
      <c r="E208" s="162"/>
      <c r="F208" s="162"/>
      <c r="G208" s="162"/>
      <c r="H208" s="162"/>
      <c r="I208" s="162"/>
      <c r="J208" s="162"/>
      <c r="K208" s="162"/>
      <c r="L208" s="162"/>
      <c r="M208" s="162"/>
      <c r="N208" s="38"/>
      <c r="O208" s="38"/>
    </row>
    <row r="209" spans="1:15" ht="15" hidden="1" customHeight="1" x14ac:dyDescent="0.25">
      <c r="A209" s="162"/>
      <c r="B209" s="162"/>
      <c r="C209" s="162"/>
      <c r="D209" s="162"/>
      <c r="E209" s="162"/>
      <c r="F209" s="162"/>
      <c r="G209" s="162"/>
      <c r="H209" s="162"/>
      <c r="I209" s="162"/>
      <c r="J209" s="162"/>
      <c r="K209" s="162"/>
      <c r="L209" s="162"/>
      <c r="M209" s="162"/>
      <c r="N209" s="38"/>
      <c r="O209" s="38"/>
    </row>
    <row r="210" spans="1:15" ht="15" hidden="1" customHeight="1" x14ac:dyDescent="0.25">
      <c r="A210" s="162"/>
      <c r="B210" s="162"/>
      <c r="C210" s="162"/>
      <c r="D210" s="162"/>
      <c r="E210" s="162"/>
      <c r="F210" s="162"/>
      <c r="G210" s="162"/>
      <c r="H210" s="162"/>
      <c r="I210" s="162"/>
      <c r="J210" s="162"/>
      <c r="K210" s="162"/>
      <c r="L210" s="162"/>
      <c r="M210" s="162"/>
      <c r="N210" s="38"/>
      <c r="O210" s="38"/>
    </row>
    <row r="211" spans="1:15" ht="15" hidden="1" customHeight="1" x14ac:dyDescent="0.25">
      <c r="A211" s="162"/>
      <c r="B211" s="162"/>
      <c r="C211" s="162"/>
      <c r="D211" s="162"/>
      <c r="E211" s="162"/>
      <c r="F211" s="162"/>
      <c r="G211" s="162"/>
      <c r="H211" s="162"/>
      <c r="I211" s="162"/>
      <c r="J211" s="162"/>
      <c r="K211" s="162"/>
      <c r="L211" s="162"/>
      <c r="M211" s="162"/>
      <c r="N211" s="38"/>
      <c r="O211" s="38"/>
    </row>
    <row r="212" spans="1:15" ht="15" hidden="1" customHeight="1" x14ac:dyDescent="0.25">
      <c r="A212" s="162"/>
      <c r="B212" s="162"/>
      <c r="C212" s="162"/>
      <c r="D212" s="162"/>
      <c r="E212" s="162"/>
      <c r="F212" s="162"/>
      <c r="G212" s="162"/>
      <c r="H212" s="162"/>
      <c r="I212" s="162"/>
      <c r="J212" s="162"/>
      <c r="K212" s="162"/>
      <c r="L212" s="162"/>
      <c r="M212" s="162"/>
      <c r="N212" s="38"/>
      <c r="O212" s="38"/>
    </row>
    <row r="213" spans="1:15" ht="15" hidden="1" customHeight="1" x14ac:dyDescent="0.25">
      <c r="A213" s="162"/>
      <c r="B213" s="162"/>
      <c r="C213" s="162"/>
      <c r="D213" s="162"/>
      <c r="E213" s="162"/>
      <c r="F213" s="162"/>
      <c r="G213" s="162"/>
      <c r="H213" s="162"/>
      <c r="I213" s="162"/>
      <c r="J213" s="162"/>
      <c r="K213" s="162"/>
      <c r="L213" s="162"/>
      <c r="M213" s="162"/>
      <c r="N213" s="38"/>
      <c r="O213" s="38"/>
    </row>
    <row r="214" spans="1:15" ht="15" hidden="1" customHeight="1" x14ac:dyDescent="0.25">
      <c r="A214" s="162"/>
      <c r="B214" s="162"/>
      <c r="C214" s="162"/>
      <c r="D214" s="162"/>
      <c r="E214" s="162"/>
      <c r="F214" s="162"/>
      <c r="G214" s="162"/>
      <c r="H214" s="162"/>
      <c r="I214" s="162"/>
      <c r="J214" s="162"/>
      <c r="K214" s="162"/>
      <c r="L214" s="162"/>
      <c r="M214" s="162"/>
      <c r="N214" s="38"/>
      <c r="O214" s="38"/>
    </row>
    <row r="215" spans="1:15" ht="15" hidden="1" customHeight="1" x14ac:dyDescent="0.25">
      <c r="A215" s="162"/>
      <c r="B215" s="162"/>
      <c r="C215" s="162"/>
      <c r="D215" s="162"/>
      <c r="E215" s="162"/>
      <c r="F215" s="162"/>
      <c r="G215" s="162"/>
      <c r="H215" s="162"/>
      <c r="I215" s="162"/>
      <c r="J215" s="162"/>
      <c r="K215" s="162"/>
      <c r="L215" s="162"/>
      <c r="M215" s="162"/>
      <c r="N215" s="38"/>
      <c r="O215" s="38"/>
    </row>
    <row r="216" spans="1:15" ht="15" hidden="1" customHeight="1" x14ac:dyDescent="0.25">
      <c r="A216" s="162"/>
      <c r="B216" s="162"/>
      <c r="C216" s="162"/>
      <c r="D216" s="162"/>
      <c r="E216" s="162"/>
      <c r="F216" s="162"/>
      <c r="G216" s="162"/>
      <c r="H216" s="162"/>
      <c r="I216" s="162"/>
      <c r="J216" s="162"/>
      <c r="K216" s="162"/>
      <c r="L216" s="162"/>
      <c r="M216" s="162"/>
      <c r="N216" s="38"/>
      <c r="O216" s="38"/>
    </row>
    <row r="217" spans="1:15" ht="15" hidden="1" customHeight="1" x14ac:dyDescent="0.25">
      <c r="A217" s="162"/>
      <c r="B217" s="162"/>
      <c r="C217" s="162"/>
      <c r="D217" s="162"/>
      <c r="E217" s="162"/>
      <c r="F217" s="162"/>
      <c r="G217" s="162"/>
      <c r="H217" s="162"/>
      <c r="I217" s="162"/>
      <c r="J217" s="162"/>
      <c r="K217" s="162"/>
      <c r="L217" s="162"/>
      <c r="M217" s="162"/>
      <c r="N217" s="38"/>
      <c r="O217" s="38"/>
    </row>
    <row r="218" spans="1:15" ht="15" hidden="1" customHeight="1" x14ac:dyDescent="0.25">
      <c r="A218" s="162"/>
      <c r="B218" s="162"/>
      <c r="C218" s="162"/>
      <c r="D218" s="162"/>
      <c r="E218" s="162"/>
      <c r="F218" s="162"/>
      <c r="G218" s="162"/>
      <c r="H218" s="162"/>
      <c r="I218" s="162"/>
      <c r="J218" s="162"/>
      <c r="K218" s="162"/>
      <c r="L218" s="162"/>
      <c r="M218" s="162"/>
      <c r="N218" s="38"/>
      <c r="O218" s="38"/>
    </row>
    <row r="219" spans="1:15" ht="15" hidden="1" customHeight="1" x14ac:dyDescent="0.25">
      <c r="A219" s="162"/>
      <c r="B219" s="162"/>
      <c r="C219" s="162"/>
      <c r="D219" s="162"/>
      <c r="E219" s="162"/>
      <c r="F219" s="162"/>
      <c r="G219" s="162"/>
      <c r="H219" s="162"/>
      <c r="I219" s="162"/>
      <c r="J219" s="162"/>
      <c r="K219" s="162"/>
      <c r="L219" s="162"/>
      <c r="M219" s="162"/>
      <c r="N219" s="38"/>
      <c r="O219" s="38"/>
    </row>
    <row r="220" spans="1:15" ht="15" hidden="1" customHeight="1" x14ac:dyDescent="0.25">
      <c r="A220" s="162"/>
      <c r="B220" s="162"/>
      <c r="C220" s="162"/>
      <c r="D220" s="162"/>
      <c r="E220" s="162"/>
      <c r="F220" s="162"/>
      <c r="G220" s="162"/>
      <c r="H220" s="162"/>
      <c r="I220" s="162"/>
      <c r="J220" s="162"/>
      <c r="K220" s="162"/>
      <c r="L220" s="162"/>
      <c r="M220" s="162"/>
      <c r="N220" s="38"/>
      <c r="O220" s="38"/>
    </row>
    <row r="221" spans="1:15" ht="15" hidden="1" customHeight="1" x14ac:dyDescent="0.25">
      <c r="A221" s="162"/>
      <c r="B221" s="162"/>
      <c r="C221" s="162"/>
      <c r="D221" s="162"/>
      <c r="E221" s="162"/>
      <c r="F221" s="162"/>
      <c r="G221" s="162"/>
      <c r="H221" s="162"/>
      <c r="I221" s="162"/>
      <c r="J221" s="162"/>
      <c r="K221" s="162"/>
      <c r="L221" s="162"/>
      <c r="M221" s="162"/>
      <c r="N221" s="38"/>
      <c r="O221" s="38"/>
    </row>
    <row r="222" spans="1:15" ht="15" hidden="1" customHeight="1" x14ac:dyDescent="0.25">
      <c r="A222" s="162"/>
      <c r="B222" s="162"/>
      <c r="C222" s="162"/>
      <c r="D222" s="162"/>
      <c r="E222" s="162"/>
      <c r="F222" s="162"/>
      <c r="G222" s="162"/>
      <c r="H222" s="162"/>
      <c r="I222" s="162"/>
      <c r="J222" s="162"/>
      <c r="K222" s="162"/>
      <c r="L222" s="162"/>
      <c r="M222" s="162"/>
      <c r="N222" s="38"/>
      <c r="O222" s="38"/>
    </row>
    <row r="223" spans="1:15" ht="15" hidden="1" customHeight="1" x14ac:dyDescent="0.25">
      <c r="A223" s="162"/>
      <c r="B223" s="162"/>
      <c r="C223" s="162"/>
      <c r="D223" s="162"/>
      <c r="E223" s="162"/>
      <c r="F223" s="162"/>
      <c r="G223" s="162"/>
      <c r="H223" s="162"/>
      <c r="I223" s="162"/>
      <c r="J223" s="162"/>
      <c r="K223" s="162"/>
      <c r="L223" s="162"/>
      <c r="M223" s="162"/>
      <c r="N223" s="38"/>
      <c r="O223" s="38"/>
    </row>
    <row r="224" spans="1:15" ht="15" hidden="1" customHeight="1" x14ac:dyDescent="0.25">
      <c r="A224" s="162"/>
      <c r="B224" s="162"/>
      <c r="C224" s="162"/>
      <c r="D224" s="162"/>
      <c r="E224" s="162"/>
      <c r="F224" s="162"/>
      <c r="G224" s="162"/>
      <c r="H224" s="162"/>
      <c r="I224" s="162"/>
      <c r="J224" s="162"/>
      <c r="K224" s="162"/>
      <c r="L224" s="162"/>
      <c r="M224" s="162"/>
      <c r="N224" s="38"/>
      <c r="O224" s="38"/>
    </row>
    <row r="225" spans="1:15" ht="15" hidden="1" customHeight="1" x14ac:dyDescent="0.25">
      <c r="A225" s="162"/>
      <c r="B225" s="162"/>
      <c r="C225" s="162"/>
      <c r="D225" s="162"/>
      <c r="E225" s="162"/>
      <c r="F225" s="162"/>
      <c r="G225" s="162"/>
      <c r="H225" s="162"/>
      <c r="I225" s="162"/>
      <c r="J225" s="162"/>
      <c r="K225" s="162"/>
      <c r="L225" s="162"/>
      <c r="M225" s="162"/>
      <c r="N225" s="38"/>
      <c r="O225" s="38"/>
    </row>
    <row r="226" spans="1:15" ht="15" hidden="1" customHeight="1" x14ac:dyDescent="0.25">
      <c r="A226" s="162"/>
      <c r="B226" s="162"/>
      <c r="C226" s="162"/>
      <c r="D226" s="162"/>
      <c r="E226" s="162"/>
      <c r="F226" s="162"/>
      <c r="G226" s="162"/>
      <c r="H226" s="162"/>
      <c r="I226" s="162"/>
      <c r="J226" s="162"/>
      <c r="K226" s="162"/>
      <c r="L226" s="162"/>
      <c r="M226" s="162"/>
      <c r="N226" s="38"/>
      <c r="O226" s="38"/>
    </row>
    <row r="227" spans="1:15" ht="15" hidden="1" customHeight="1" x14ac:dyDescent="0.25">
      <c r="A227" s="162"/>
      <c r="B227" s="162"/>
      <c r="C227" s="162"/>
      <c r="D227" s="162"/>
      <c r="E227" s="162"/>
      <c r="F227" s="162"/>
      <c r="G227" s="162"/>
      <c r="H227" s="162"/>
      <c r="I227" s="162"/>
      <c r="J227" s="162"/>
      <c r="K227" s="162"/>
      <c r="L227" s="162"/>
      <c r="M227" s="162"/>
      <c r="N227" s="38"/>
      <c r="O227" s="38"/>
    </row>
    <row r="228" spans="1:15" ht="15" hidden="1" customHeight="1" x14ac:dyDescent="0.25">
      <c r="A228" s="162"/>
      <c r="B228" s="162"/>
      <c r="C228" s="162"/>
      <c r="D228" s="162"/>
      <c r="E228" s="162"/>
      <c r="F228" s="162"/>
      <c r="G228" s="162"/>
      <c r="H228" s="162"/>
      <c r="I228" s="162"/>
      <c r="J228" s="162"/>
      <c r="K228" s="162"/>
      <c r="L228" s="162"/>
      <c r="M228" s="162"/>
      <c r="N228" s="38"/>
      <c r="O228" s="38"/>
    </row>
    <row r="229" spans="1:15" ht="15" hidden="1" customHeight="1" x14ac:dyDescent="0.25">
      <c r="A229" s="162"/>
      <c r="B229" s="162"/>
      <c r="C229" s="162"/>
      <c r="D229" s="162"/>
      <c r="E229" s="162"/>
      <c r="F229" s="162"/>
      <c r="G229" s="162"/>
      <c r="H229" s="162"/>
      <c r="I229" s="162"/>
      <c r="J229" s="162"/>
      <c r="K229" s="162"/>
      <c r="L229" s="162"/>
      <c r="M229" s="162"/>
      <c r="N229" s="38"/>
      <c r="O229" s="38"/>
    </row>
    <row r="230" spans="1:15" ht="15" hidden="1" customHeight="1" x14ac:dyDescent="0.25">
      <c r="A230" s="162"/>
      <c r="B230" s="162"/>
      <c r="C230" s="162"/>
      <c r="D230" s="162"/>
      <c r="E230" s="162"/>
      <c r="F230" s="162"/>
      <c r="G230" s="162"/>
      <c r="H230" s="162"/>
      <c r="I230" s="162"/>
      <c r="J230" s="162"/>
      <c r="K230" s="162"/>
      <c r="L230" s="162"/>
      <c r="M230" s="162"/>
      <c r="N230" s="38"/>
      <c r="O230" s="38"/>
    </row>
    <row r="231" spans="1:15" ht="15" hidden="1" customHeight="1" x14ac:dyDescent="0.25">
      <c r="A231" s="162"/>
      <c r="B231" s="162"/>
      <c r="C231" s="162"/>
      <c r="D231" s="162"/>
      <c r="E231" s="162"/>
      <c r="F231" s="162"/>
      <c r="G231" s="162"/>
      <c r="H231" s="162"/>
      <c r="I231" s="162"/>
      <c r="J231" s="162"/>
      <c r="K231" s="162"/>
      <c r="L231" s="162"/>
      <c r="M231" s="162"/>
      <c r="N231" s="38"/>
      <c r="O231" s="38"/>
    </row>
    <row r="232" spans="1:15" ht="15" hidden="1" customHeight="1" x14ac:dyDescent="0.25">
      <c r="A232" s="162"/>
      <c r="B232" s="162"/>
      <c r="C232" s="162"/>
      <c r="D232" s="162"/>
      <c r="E232" s="162"/>
      <c r="F232" s="162"/>
      <c r="G232" s="162"/>
      <c r="H232" s="162"/>
      <c r="I232" s="162"/>
      <c r="J232" s="162"/>
      <c r="K232" s="162"/>
      <c r="L232" s="162"/>
      <c r="M232" s="162"/>
      <c r="N232" s="38"/>
      <c r="O232" s="38"/>
    </row>
    <row r="233" spans="1:15" ht="15" hidden="1" customHeight="1" x14ac:dyDescent="0.25">
      <c r="A233" s="162"/>
      <c r="B233" s="162"/>
      <c r="C233" s="162"/>
      <c r="D233" s="162"/>
      <c r="E233" s="162"/>
      <c r="F233" s="162"/>
      <c r="G233" s="162"/>
      <c r="H233" s="162"/>
      <c r="I233" s="162"/>
      <c r="J233" s="162"/>
      <c r="K233" s="162"/>
      <c r="L233" s="162"/>
      <c r="M233" s="162"/>
      <c r="N233" s="38"/>
      <c r="O233" s="38"/>
    </row>
    <row r="234" spans="1:15" ht="15" hidden="1" customHeight="1" x14ac:dyDescent="0.25">
      <c r="A234" s="162"/>
      <c r="B234" s="162"/>
      <c r="C234" s="162"/>
      <c r="D234" s="162"/>
      <c r="E234" s="162"/>
      <c r="F234" s="162"/>
      <c r="G234" s="162"/>
      <c r="H234" s="162"/>
      <c r="I234" s="162"/>
      <c r="J234" s="162"/>
      <c r="K234" s="162"/>
      <c r="L234" s="162"/>
      <c r="M234" s="162"/>
      <c r="N234" s="38"/>
      <c r="O234" s="38"/>
    </row>
    <row r="235" spans="1:15" ht="15" hidden="1" customHeight="1" x14ac:dyDescent="0.25">
      <c r="A235" s="162"/>
      <c r="B235" s="162"/>
      <c r="C235" s="162"/>
      <c r="D235" s="162"/>
      <c r="E235" s="162"/>
      <c r="F235" s="162"/>
      <c r="G235" s="162"/>
      <c r="H235" s="162"/>
      <c r="I235" s="162"/>
      <c r="J235" s="162"/>
      <c r="K235" s="162"/>
      <c r="L235" s="162"/>
      <c r="M235" s="162"/>
      <c r="N235" s="38"/>
      <c r="O235" s="38"/>
    </row>
    <row r="236" spans="1:15" ht="15" hidden="1" customHeight="1" x14ac:dyDescent="0.25">
      <c r="A236" s="162"/>
      <c r="B236" s="162"/>
      <c r="C236" s="162"/>
      <c r="D236" s="162"/>
      <c r="E236" s="162"/>
      <c r="F236" s="162"/>
      <c r="G236" s="162"/>
      <c r="H236" s="162"/>
      <c r="I236" s="162"/>
      <c r="J236" s="162"/>
      <c r="K236" s="162"/>
      <c r="L236" s="162"/>
      <c r="M236" s="162"/>
      <c r="N236" s="38"/>
      <c r="O236" s="38"/>
    </row>
    <row r="237" spans="1:15" ht="15" hidden="1" customHeight="1" x14ac:dyDescent="0.25">
      <c r="A237" s="162"/>
      <c r="B237" s="162"/>
      <c r="C237" s="162"/>
      <c r="D237" s="162"/>
      <c r="E237" s="162"/>
      <c r="F237" s="162"/>
      <c r="G237" s="162"/>
      <c r="H237" s="162"/>
      <c r="I237" s="162"/>
      <c r="J237" s="162"/>
      <c r="K237" s="162"/>
      <c r="L237" s="162"/>
      <c r="M237" s="162"/>
      <c r="N237" s="38"/>
      <c r="O237" s="38"/>
    </row>
    <row r="238" spans="1:15" ht="15" hidden="1" customHeight="1" x14ac:dyDescent="0.25">
      <c r="A238" s="162"/>
      <c r="B238" s="162"/>
      <c r="C238" s="162"/>
      <c r="D238" s="162"/>
      <c r="E238" s="162"/>
      <c r="F238" s="162"/>
      <c r="G238" s="162"/>
      <c r="H238" s="162"/>
      <c r="I238" s="162"/>
      <c r="J238" s="162"/>
      <c r="K238" s="162"/>
      <c r="L238" s="162"/>
      <c r="M238" s="162"/>
      <c r="N238" s="38"/>
      <c r="O238" s="38"/>
    </row>
    <row r="239" spans="1:15" ht="15" hidden="1" customHeight="1" x14ac:dyDescent="0.25">
      <c r="A239" s="162"/>
      <c r="B239" s="162"/>
      <c r="C239" s="162"/>
      <c r="D239" s="162"/>
      <c r="E239" s="162"/>
      <c r="F239" s="162"/>
      <c r="G239" s="162"/>
      <c r="H239" s="162"/>
      <c r="I239" s="162"/>
      <c r="J239" s="162"/>
      <c r="K239" s="162"/>
      <c r="L239" s="162"/>
      <c r="M239" s="162"/>
      <c r="N239" s="38"/>
      <c r="O239" s="38"/>
    </row>
    <row r="240" spans="1:15" ht="15" hidden="1" customHeight="1" x14ac:dyDescent="0.25">
      <c r="A240" s="162"/>
      <c r="B240" s="162"/>
      <c r="C240" s="162"/>
      <c r="D240" s="162"/>
      <c r="E240" s="162"/>
      <c r="F240" s="162"/>
      <c r="G240" s="162"/>
      <c r="H240" s="162"/>
      <c r="I240" s="162"/>
      <c r="J240" s="162"/>
      <c r="K240" s="162"/>
      <c r="L240" s="162"/>
      <c r="M240" s="162"/>
      <c r="N240" s="38"/>
      <c r="O240" s="38"/>
    </row>
    <row r="241" spans="1:15" ht="15" hidden="1" customHeight="1" x14ac:dyDescent="0.25">
      <c r="A241" s="162"/>
      <c r="B241" s="162"/>
      <c r="C241" s="162"/>
      <c r="D241" s="162"/>
      <c r="E241" s="162"/>
      <c r="F241" s="162"/>
      <c r="G241" s="162"/>
      <c r="H241" s="162"/>
      <c r="I241" s="162"/>
      <c r="J241" s="162"/>
      <c r="K241" s="162"/>
      <c r="L241" s="162"/>
      <c r="M241" s="162"/>
      <c r="N241" s="38"/>
      <c r="O241" s="38"/>
    </row>
    <row r="242" spans="1:15" ht="15" hidden="1" customHeight="1" x14ac:dyDescent="0.25">
      <c r="A242" s="162"/>
      <c r="B242" s="162"/>
      <c r="C242" s="162"/>
      <c r="D242" s="162"/>
      <c r="E242" s="162"/>
      <c r="F242" s="162"/>
      <c r="G242" s="162"/>
      <c r="H242" s="162"/>
      <c r="I242" s="162"/>
      <c r="J242" s="162"/>
      <c r="K242" s="162"/>
      <c r="L242" s="162"/>
      <c r="M242" s="162"/>
      <c r="N242" s="38"/>
      <c r="O242" s="38"/>
    </row>
    <row r="243" spans="1:15" ht="15" hidden="1" customHeight="1" x14ac:dyDescent="0.25">
      <c r="A243" s="162"/>
      <c r="B243" s="162"/>
      <c r="C243" s="162"/>
      <c r="D243" s="162"/>
      <c r="E243" s="162"/>
      <c r="F243" s="162"/>
      <c r="G243" s="162"/>
      <c r="H243" s="162"/>
      <c r="I243" s="162"/>
      <c r="J243" s="162"/>
      <c r="K243" s="162"/>
      <c r="L243" s="162"/>
      <c r="M243" s="162"/>
      <c r="N243" s="38"/>
      <c r="O243" s="38"/>
    </row>
    <row r="244" spans="1:15" ht="15" hidden="1" customHeight="1" x14ac:dyDescent="0.25">
      <c r="A244" s="162"/>
      <c r="B244" s="162"/>
      <c r="C244" s="162"/>
      <c r="D244" s="162"/>
      <c r="E244" s="162"/>
      <c r="F244" s="162"/>
      <c r="G244" s="162"/>
      <c r="H244" s="162"/>
      <c r="I244" s="162"/>
      <c r="J244" s="162"/>
      <c r="K244" s="162"/>
      <c r="L244" s="162"/>
      <c r="M244" s="162"/>
      <c r="N244" s="38"/>
      <c r="O244" s="38"/>
    </row>
    <row r="245" spans="1:15" ht="15" hidden="1" customHeight="1" x14ac:dyDescent="0.25">
      <c r="A245" s="162"/>
      <c r="B245" s="162"/>
      <c r="C245" s="162"/>
      <c r="D245" s="162"/>
      <c r="E245" s="162"/>
      <c r="F245" s="162"/>
      <c r="G245" s="162"/>
      <c r="H245" s="162"/>
      <c r="I245" s="162"/>
      <c r="J245" s="162"/>
      <c r="K245" s="162"/>
      <c r="L245" s="162"/>
      <c r="M245" s="162"/>
      <c r="N245" s="38"/>
      <c r="O245" s="38"/>
    </row>
    <row r="246" spans="1:15" ht="15" hidden="1" customHeight="1" x14ac:dyDescent="0.25">
      <c r="A246" s="162"/>
      <c r="B246" s="162"/>
      <c r="C246" s="162"/>
      <c r="D246" s="162"/>
      <c r="E246" s="162"/>
      <c r="F246" s="162"/>
      <c r="G246" s="162"/>
      <c r="H246" s="162"/>
      <c r="I246" s="162"/>
      <c r="J246" s="162"/>
      <c r="K246" s="162"/>
      <c r="L246" s="162"/>
      <c r="M246" s="162"/>
      <c r="N246" s="38"/>
      <c r="O246" s="38"/>
    </row>
    <row r="247" spans="1:15" ht="15" hidden="1" customHeight="1" x14ac:dyDescent="0.25">
      <c r="A247" s="162"/>
      <c r="B247" s="162"/>
      <c r="C247" s="162"/>
      <c r="D247" s="162"/>
      <c r="E247" s="162"/>
      <c r="F247" s="162"/>
      <c r="G247" s="162"/>
      <c r="H247" s="162"/>
      <c r="I247" s="162"/>
      <c r="J247" s="162"/>
      <c r="K247" s="162"/>
      <c r="L247" s="162"/>
      <c r="M247" s="162"/>
      <c r="N247" s="38"/>
      <c r="O247" s="38"/>
    </row>
    <row r="248" spans="1:15" ht="15" hidden="1" customHeight="1" x14ac:dyDescent="0.25">
      <c r="A248" s="162"/>
      <c r="B248" s="162"/>
      <c r="C248" s="162"/>
      <c r="D248" s="162"/>
      <c r="E248" s="162"/>
      <c r="F248" s="162"/>
      <c r="G248" s="162"/>
      <c r="H248" s="162"/>
      <c r="I248" s="162"/>
      <c r="J248" s="162"/>
      <c r="K248" s="162"/>
      <c r="L248" s="162"/>
      <c r="M248" s="162"/>
      <c r="N248" s="38"/>
      <c r="O248" s="38"/>
    </row>
    <row r="249" spans="1:15" ht="15" hidden="1" customHeight="1" x14ac:dyDescent="0.25">
      <c r="A249" s="162"/>
      <c r="B249" s="162"/>
      <c r="C249" s="162"/>
      <c r="D249" s="162"/>
      <c r="E249" s="162"/>
      <c r="F249" s="162"/>
      <c r="G249" s="162"/>
      <c r="H249" s="162"/>
      <c r="I249" s="162"/>
      <c r="J249" s="162"/>
      <c r="K249" s="162"/>
      <c r="L249" s="162"/>
      <c r="M249" s="162"/>
      <c r="N249" s="38"/>
      <c r="O249" s="38"/>
    </row>
    <row r="250" spans="1:15" ht="15" hidden="1" customHeight="1" x14ac:dyDescent="0.25">
      <c r="A250" s="162"/>
      <c r="B250" s="162"/>
      <c r="C250" s="162"/>
      <c r="D250" s="162"/>
      <c r="E250" s="162"/>
      <c r="F250" s="162"/>
      <c r="G250" s="162"/>
      <c r="H250" s="162"/>
      <c r="I250" s="162"/>
      <c r="J250" s="162"/>
      <c r="K250" s="162"/>
      <c r="L250" s="162"/>
      <c r="M250" s="162"/>
      <c r="N250" s="38"/>
      <c r="O250" s="38"/>
    </row>
    <row r="251" spans="1:15" ht="15" hidden="1" customHeight="1" x14ac:dyDescent="0.25">
      <c r="A251" s="162"/>
      <c r="B251" s="162"/>
      <c r="C251" s="162"/>
      <c r="D251" s="162"/>
      <c r="E251" s="162"/>
      <c r="F251" s="162"/>
      <c r="G251" s="162"/>
      <c r="H251" s="162"/>
      <c r="I251" s="162"/>
      <c r="J251" s="162"/>
      <c r="K251" s="162"/>
      <c r="L251" s="162"/>
      <c r="M251" s="162"/>
      <c r="N251" s="38"/>
      <c r="O251" s="38"/>
    </row>
    <row r="252" spans="1:15" ht="15" hidden="1" customHeight="1" x14ac:dyDescent="0.25">
      <c r="A252" s="162"/>
      <c r="B252" s="162"/>
      <c r="C252" s="162"/>
      <c r="D252" s="162"/>
      <c r="E252" s="162"/>
      <c r="F252" s="162"/>
      <c r="G252" s="162"/>
      <c r="H252" s="162"/>
      <c r="I252" s="162"/>
      <c r="J252" s="162"/>
      <c r="K252" s="162"/>
      <c r="L252" s="162"/>
      <c r="M252" s="162"/>
      <c r="N252" s="38"/>
      <c r="O252" s="38"/>
    </row>
    <row r="253" spans="1:15" ht="15" hidden="1" customHeight="1" x14ac:dyDescent="0.25">
      <c r="A253" s="162"/>
      <c r="B253" s="162"/>
      <c r="C253" s="162"/>
      <c r="D253" s="162"/>
      <c r="E253" s="162"/>
      <c r="F253" s="162"/>
      <c r="G253" s="162"/>
      <c r="H253" s="162"/>
      <c r="I253" s="162"/>
      <c r="J253" s="162"/>
      <c r="K253" s="162"/>
      <c r="L253" s="162"/>
      <c r="M253" s="162"/>
      <c r="N253" s="38"/>
      <c r="O253" s="38"/>
    </row>
    <row r="254" spans="1:15" ht="15" hidden="1" customHeight="1" x14ac:dyDescent="0.25">
      <c r="A254" s="162"/>
      <c r="B254" s="162"/>
      <c r="C254" s="162"/>
      <c r="D254" s="162"/>
      <c r="E254" s="162"/>
      <c r="F254" s="162"/>
      <c r="G254" s="162"/>
      <c r="H254" s="162"/>
      <c r="I254" s="162"/>
      <c r="J254" s="162"/>
      <c r="K254" s="162"/>
      <c r="L254" s="162"/>
      <c r="M254" s="162"/>
      <c r="N254" s="38"/>
      <c r="O254" s="38"/>
    </row>
    <row r="255" spans="1:15" ht="15" hidden="1" customHeight="1" x14ac:dyDescent="0.25">
      <c r="A255" s="162"/>
      <c r="B255" s="162"/>
      <c r="C255" s="162"/>
      <c r="D255" s="162"/>
      <c r="E255" s="162"/>
      <c r="F255" s="162"/>
      <c r="G255" s="162"/>
      <c r="H255" s="162"/>
      <c r="I255" s="162"/>
      <c r="J255" s="162"/>
      <c r="K255" s="162"/>
      <c r="L255" s="162"/>
      <c r="M255" s="162"/>
      <c r="N255" s="38"/>
      <c r="O255" s="38"/>
    </row>
    <row r="256" spans="1:15" ht="15" hidden="1" customHeight="1" x14ac:dyDescent="0.25">
      <c r="A256" s="162"/>
      <c r="B256" s="162"/>
      <c r="C256" s="162"/>
      <c r="D256" s="162"/>
      <c r="E256" s="162"/>
      <c r="F256" s="162"/>
      <c r="G256" s="162"/>
      <c r="H256" s="162"/>
      <c r="I256" s="162"/>
      <c r="J256" s="162"/>
      <c r="K256" s="162"/>
      <c r="L256" s="162"/>
      <c r="M256" s="162"/>
      <c r="N256" s="38"/>
      <c r="O256" s="38"/>
    </row>
    <row r="257" spans="1:15" ht="15" hidden="1" customHeight="1" x14ac:dyDescent="0.25">
      <c r="A257" s="162"/>
      <c r="B257" s="162"/>
      <c r="C257" s="162"/>
      <c r="D257" s="162"/>
      <c r="E257" s="162"/>
      <c r="F257" s="162"/>
      <c r="G257" s="162"/>
      <c r="H257" s="162"/>
      <c r="I257" s="162"/>
      <c r="J257" s="162"/>
      <c r="K257" s="162"/>
      <c r="L257" s="162"/>
      <c r="M257" s="162"/>
      <c r="N257" s="38"/>
      <c r="O257" s="38"/>
    </row>
    <row r="258" spans="1:15" ht="15" hidden="1" customHeight="1" x14ac:dyDescent="0.25">
      <c r="A258" s="162"/>
      <c r="B258" s="162"/>
      <c r="C258" s="162"/>
      <c r="D258" s="162"/>
      <c r="E258" s="162"/>
      <c r="F258" s="162"/>
      <c r="G258" s="162"/>
      <c r="H258" s="162"/>
      <c r="I258" s="162"/>
      <c r="J258" s="162"/>
      <c r="K258" s="162"/>
      <c r="L258" s="162"/>
      <c r="M258" s="162"/>
      <c r="N258" s="38"/>
      <c r="O258" s="38"/>
    </row>
    <row r="259" spans="1:15" ht="15" hidden="1" customHeight="1" x14ac:dyDescent="0.25">
      <c r="A259" s="162"/>
      <c r="B259" s="162"/>
      <c r="C259" s="162"/>
      <c r="D259" s="162"/>
      <c r="E259" s="162"/>
      <c r="F259" s="162"/>
      <c r="G259" s="162"/>
      <c r="H259" s="162"/>
      <c r="I259" s="162"/>
      <c r="J259" s="162"/>
      <c r="K259" s="162"/>
      <c r="L259" s="162"/>
      <c r="M259" s="162"/>
      <c r="N259" s="38"/>
      <c r="O259" s="38"/>
    </row>
    <row r="260" spans="1:15" ht="15" hidden="1" customHeight="1" x14ac:dyDescent="0.25">
      <c r="A260" s="162"/>
      <c r="B260" s="162"/>
      <c r="C260" s="162"/>
      <c r="D260" s="162"/>
      <c r="E260" s="162"/>
      <c r="F260" s="162"/>
      <c r="G260" s="162"/>
      <c r="H260" s="162"/>
      <c r="I260" s="162"/>
      <c r="J260" s="162"/>
      <c r="K260" s="162"/>
      <c r="L260" s="162"/>
      <c r="M260" s="162"/>
      <c r="N260" s="38"/>
      <c r="O260" s="38"/>
    </row>
    <row r="261" spans="1:15" ht="15" hidden="1" customHeight="1" x14ac:dyDescent="0.25">
      <c r="A261" s="162"/>
      <c r="B261" s="162"/>
      <c r="C261" s="162"/>
      <c r="D261" s="162"/>
      <c r="E261" s="162"/>
      <c r="F261" s="162"/>
      <c r="G261" s="162"/>
      <c r="H261" s="162"/>
      <c r="I261" s="162"/>
      <c r="J261" s="162"/>
      <c r="K261" s="162"/>
      <c r="L261" s="162"/>
      <c r="M261" s="162"/>
      <c r="N261" s="38"/>
      <c r="O261" s="38"/>
    </row>
    <row r="262" spans="1:15" ht="15" hidden="1" customHeight="1" x14ac:dyDescent="0.25">
      <c r="A262" s="162"/>
      <c r="B262" s="162"/>
      <c r="C262" s="162"/>
      <c r="D262" s="162"/>
      <c r="E262" s="162"/>
      <c r="F262" s="162"/>
      <c r="G262" s="162"/>
      <c r="H262" s="162"/>
      <c r="I262" s="162"/>
      <c r="J262" s="162"/>
      <c r="K262" s="162"/>
      <c r="L262" s="162"/>
      <c r="M262" s="162"/>
      <c r="N262" s="38"/>
      <c r="O262" s="38"/>
    </row>
    <row r="263" spans="1:15" ht="15" hidden="1" customHeight="1" x14ac:dyDescent="0.25">
      <c r="A263" s="162"/>
      <c r="B263" s="162"/>
      <c r="C263" s="162"/>
      <c r="D263" s="162"/>
      <c r="E263" s="162"/>
      <c r="F263" s="162"/>
      <c r="G263" s="162"/>
      <c r="H263" s="162"/>
      <c r="I263" s="162"/>
      <c r="J263" s="162"/>
      <c r="K263" s="162"/>
      <c r="L263" s="162"/>
      <c r="M263" s="162"/>
      <c r="N263" s="38"/>
      <c r="O263" s="38"/>
    </row>
    <row r="264" spans="1:15" ht="15" hidden="1" customHeight="1" x14ac:dyDescent="0.25">
      <c r="A264" s="162"/>
      <c r="B264" s="162"/>
      <c r="C264" s="162"/>
      <c r="D264" s="162"/>
      <c r="E264" s="162"/>
      <c r="F264" s="162"/>
      <c r="G264" s="162"/>
      <c r="H264" s="162"/>
      <c r="I264" s="162"/>
      <c r="J264" s="162"/>
      <c r="K264" s="162"/>
      <c r="L264" s="162"/>
      <c r="M264" s="162"/>
      <c r="N264" s="38"/>
      <c r="O264" s="38"/>
    </row>
    <row r="265" spans="1:15" ht="15" hidden="1" customHeight="1" x14ac:dyDescent="0.25">
      <c r="A265" s="162"/>
      <c r="B265" s="162"/>
      <c r="C265" s="162"/>
      <c r="D265" s="162"/>
      <c r="E265" s="162"/>
      <c r="F265" s="162"/>
      <c r="G265" s="162"/>
      <c r="H265" s="162"/>
      <c r="I265" s="162"/>
      <c r="J265" s="162"/>
      <c r="K265" s="162"/>
      <c r="L265" s="162"/>
      <c r="M265" s="162"/>
      <c r="N265" s="38"/>
      <c r="O265" s="38"/>
    </row>
    <row r="266" spans="1:15" ht="15" hidden="1" customHeight="1" x14ac:dyDescent="0.25">
      <c r="A266" s="162"/>
      <c r="B266" s="162"/>
      <c r="C266" s="162"/>
      <c r="D266" s="162"/>
      <c r="E266" s="162"/>
      <c r="F266" s="162"/>
      <c r="G266" s="162"/>
      <c r="H266" s="162"/>
      <c r="I266" s="162"/>
      <c r="J266" s="162"/>
      <c r="K266" s="162"/>
      <c r="L266" s="162"/>
      <c r="M266" s="162"/>
      <c r="N266" s="38"/>
      <c r="O266" s="38"/>
    </row>
    <row r="267" spans="1:15" ht="15" hidden="1" customHeight="1" x14ac:dyDescent="0.25">
      <c r="A267" s="162"/>
      <c r="B267" s="162"/>
      <c r="C267" s="162"/>
      <c r="D267" s="162"/>
      <c r="E267" s="162"/>
      <c r="F267" s="162"/>
      <c r="G267" s="162"/>
      <c r="H267" s="162"/>
      <c r="I267" s="162"/>
      <c r="J267" s="162"/>
      <c r="K267" s="162"/>
      <c r="L267" s="162"/>
      <c r="M267" s="162"/>
      <c r="N267" s="38"/>
      <c r="O267" s="38"/>
    </row>
    <row r="268" spans="1:15" ht="15" hidden="1" customHeight="1" x14ac:dyDescent="0.25">
      <c r="A268" s="162"/>
      <c r="B268" s="162"/>
      <c r="C268" s="162"/>
      <c r="D268" s="162"/>
      <c r="E268" s="162"/>
      <c r="F268" s="162"/>
      <c r="G268" s="162"/>
      <c r="H268" s="162"/>
      <c r="I268" s="162"/>
      <c r="J268" s="162"/>
      <c r="K268" s="162"/>
      <c r="L268" s="162"/>
      <c r="M268" s="162"/>
      <c r="N268" s="38"/>
      <c r="O268" s="38"/>
    </row>
    <row r="269" spans="1:15" ht="15" hidden="1" customHeight="1" x14ac:dyDescent="0.25">
      <c r="A269" s="162"/>
      <c r="B269" s="162"/>
      <c r="C269" s="162"/>
      <c r="D269" s="162"/>
      <c r="E269" s="162"/>
      <c r="F269" s="162"/>
      <c r="G269" s="162"/>
      <c r="H269" s="162"/>
      <c r="I269" s="162"/>
      <c r="J269" s="162"/>
      <c r="K269" s="162"/>
      <c r="L269" s="162"/>
      <c r="M269" s="162"/>
      <c r="N269" s="38"/>
      <c r="O269" s="38"/>
    </row>
    <row r="270" spans="1:15" ht="15" hidden="1" customHeight="1" x14ac:dyDescent="0.25">
      <c r="A270" s="162"/>
      <c r="B270" s="162"/>
      <c r="C270" s="162"/>
      <c r="D270" s="162"/>
      <c r="E270" s="162"/>
      <c r="F270" s="162"/>
      <c r="G270" s="162"/>
      <c r="H270" s="162"/>
      <c r="I270" s="162"/>
      <c r="J270" s="162"/>
      <c r="K270" s="162"/>
      <c r="L270" s="162"/>
      <c r="M270" s="162"/>
      <c r="N270" s="38"/>
      <c r="O270" s="38"/>
    </row>
    <row r="271" spans="1:15" ht="15" hidden="1" customHeight="1" x14ac:dyDescent="0.25">
      <c r="A271" s="162"/>
      <c r="B271" s="162"/>
      <c r="C271" s="162"/>
      <c r="D271" s="162"/>
      <c r="E271" s="162"/>
      <c r="F271" s="162"/>
      <c r="G271" s="162"/>
      <c r="H271" s="162"/>
      <c r="I271" s="162"/>
      <c r="J271" s="162"/>
      <c r="K271" s="162"/>
      <c r="L271" s="162"/>
      <c r="M271" s="162"/>
      <c r="N271" s="38"/>
      <c r="O271" s="38"/>
    </row>
    <row r="272" spans="1:15" ht="15" hidden="1" customHeight="1" x14ac:dyDescent="0.25">
      <c r="A272" s="162"/>
      <c r="B272" s="162"/>
      <c r="C272" s="162"/>
      <c r="D272" s="162"/>
      <c r="E272" s="162"/>
      <c r="F272" s="162"/>
      <c r="G272" s="162"/>
      <c r="H272" s="162"/>
      <c r="I272" s="162"/>
      <c r="J272" s="162"/>
      <c r="K272" s="162"/>
      <c r="L272" s="162"/>
      <c r="M272" s="162"/>
      <c r="N272" s="38"/>
      <c r="O272" s="38"/>
    </row>
    <row r="273" spans="1:15" ht="15" hidden="1" customHeight="1" x14ac:dyDescent="0.25">
      <c r="A273" s="162"/>
      <c r="B273" s="162"/>
      <c r="C273" s="162"/>
      <c r="D273" s="162"/>
      <c r="E273" s="162"/>
      <c r="F273" s="162"/>
      <c r="G273" s="162"/>
      <c r="H273" s="162"/>
      <c r="I273" s="162"/>
      <c r="J273" s="162"/>
      <c r="K273" s="162"/>
      <c r="L273" s="162"/>
      <c r="M273" s="162"/>
      <c r="N273" s="38"/>
      <c r="O273" s="38"/>
    </row>
    <row r="274" spans="1:15" ht="15" hidden="1" customHeight="1" x14ac:dyDescent="0.25">
      <c r="A274" s="162"/>
      <c r="B274" s="162"/>
      <c r="C274" s="162"/>
      <c r="D274" s="162"/>
      <c r="E274" s="162"/>
      <c r="F274" s="162"/>
      <c r="G274" s="162"/>
      <c r="H274" s="162"/>
      <c r="I274" s="162"/>
      <c r="J274" s="162"/>
      <c r="K274" s="162"/>
      <c r="L274" s="162"/>
      <c r="M274" s="162"/>
      <c r="N274" s="38"/>
      <c r="O274" s="38"/>
    </row>
    <row r="275" spans="1:15" ht="15" hidden="1" customHeight="1" x14ac:dyDescent="0.25">
      <c r="A275" s="162"/>
      <c r="B275" s="162"/>
      <c r="C275" s="162"/>
      <c r="D275" s="162"/>
      <c r="E275" s="162"/>
      <c r="F275" s="162"/>
      <c r="G275" s="162"/>
      <c r="H275" s="162"/>
      <c r="I275" s="162"/>
      <c r="J275" s="162"/>
      <c r="K275" s="162"/>
      <c r="L275" s="162"/>
      <c r="M275" s="162"/>
      <c r="N275" s="38"/>
      <c r="O275" s="38"/>
    </row>
    <row r="276" spans="1:15" ht="15" hidden="1" customHeight="1" x14ac:dyDescent="0.25">
      <c r="A276" s="162"/>
      <c r="B276" s="162"/>
      <c r="C276" s="162"/>
      <c r="D276" s="162"/>
      <c r="E276" s="162"/>
      <c r="F276" s="162"/>
      <c r="G276" s="162"/>
      <c r="H276" s="162"/>
      <c r="I276" s="162"/>
      <c r="J276" s="162"/>
      <c r="K276" s="162"/>
      <c r="L276" s="162"/>
      <c r="M276" s="162"/>
      <c r="N276" s="38"/>
      <c r="O276" s="38"/>
    </row>
    <row r="277" spans="1:15" ht="15" hidden="1" customHeight="1" x14ac:dyDescent="0.25">
      <c r="A277" s="162"/>
      <c r="B277" s="162"/>
      <c r="C277" s="162"/>
      <c r="D277" s="162"/>
      <c r="E277" s="162"/>
      <c r="F277" s="162"/>
      <c r="G277" s="162"/>
      <c r="H277" s="162"/>
      <c r="I277" s="162"/>
      <c r="J277" s="162"/>
      <c r="K277" s="162"/>
      <c r="L277" s="162"/>
      <c r="M277" s="162"/>
      <c r="N277" s="38"/>
      <c r="O277" s="38"/>
    </row>
    <row r="278" spans="1:15" ht="15" hidden="1" customHeight="1" x14ac:dyDescent="0.25">
      <c r="A278" s="162"/>
      <c r="B278" s="162"/>
      <c r="C278" s="162"/>
      <c r="D278" s="162"/>
      <c r="E278" s="162"/>
      <c r="F278" s="162"/>
      <c r="G278" s="162"/>
      <c r="H278" s="162"/>
      <c r="I278" s="162"/>
      <c r="J278" s="162"/>
      <c r="K278" s="162"/>
      <c r="L278" s="162"/>
      <c r="M278" s="162"/>
      <c r="N278" s="38"/>
      <c r="O278" s="38"/>
    </row>
    <row r="279" spans="1:15" ht="15" hidden="1" customHeight="1" x14ac:dyDescent="0.25">
      <c r="A279" s="162"/>
      <c r="B279" s="162"/>
      <c r="C279" s="162"/>
      <c r="D279" s="162"/>
      <c r="E279" s="162"/>
      <c r="F279" s="162"/>
      <c r="G279" s="162"/>
      <c r="H279" s="162"/>
      <c r="I279" s="162"/>
      <c r="J279" s="162"/>
      <c r="K279" s="162"/>
      <c r="L279" s="162"/>
      <c r="M279" s="162"/>
      <c r="N279" s="38"/>
      <c r="O279" s="38"/>
    </row>
    <row r="280" spans="1:15" ht="15" hidden="1" customHeight="1" x14ac:dyDescent="0.25">
      <c r="A280" s="162"/>
      <c r="B280" s="162"/>
      <c r="C280" s="162"/>
      <c r="D280" s="162"/>
      <c r="E280" s="162"/>
      <c r="F280" s="162"/>
      <c r="G280" s="162"/>
      <c r="H280" s="162"/>
      <c r="I280" s="162"/>
      <c r="J280" s="162"/>
      <c r="K280" s="162"/>
      <c r="L280" s="162"/>
      <c r="M280" s="162"/>
      <c r="N280" s="38"/>
      <c r="O280" s="38"/>
    </row>
    <row r="281" spans="1:15" ht="15" hidden="1" customHeight="1" x14ac:dyDescent="0.25">
      <c r="A281" s="162"/>
      <c r="B281" s="162"/>
      <c r="C281" s="162"/>
      <c r="D281" s="162"/>
      <c r="E281" s="162"/>
      <c r="F281" s="162"/>
      <c r="G281" s="162"/>
      <c r="H281" s="162"/>
      <c r="I281" s="162"/>
      <c r="J281" s="162"/>
      <c r="K281" s="162"/>
      <c r="L281" s="162"/>
      <c r="M281" s="162"/>
      <c r="N281" s="38"/>
      <c r="O281" s="38"/>
    </row>
    <row r="282" spans="1:15" ht="15" hidden="1" customHeight="1" x14ac:dyDescent="0.25">
      <c r="A282" s="162"/>
      <c r="B282" s="162"/>
      <c r="C282" s="162"/>
      <c r="D282" s="162"/>
      <c r="E282" s="162"/>
      <c r="F282" s="162"/>
      <c r="G282" s="162"/>
      <c r="H282" s="162"/>
      <c r="I282" s="162"/>
      <c r="J282" s="162"/>
      <c r="K282" s="162"/>
      <c r="L282" s="162"/>
      <c r="M282" s="162"/>
      <c r="N282" s="38"/>
      <c r="O282" s="38"/>
    </row>
    <row r="283" spans="1:15" ht="15" hidden="1" customHeight="1" x14ac:dyDescent="0.25">
      <c r="A283" s="162"/>
      <c r="B283" s="162"/>
      <c r="C283" s="162"/>
      <c r="D283" s="162"/>
      <c r="E283" s="162"/>
      <c r="F283" s="162"/>
      <c r="G283" s="162"/>
      <c r="H283" s="162"/>
      <c r="I283" s="162"/>
      <c r="J283" s="162"/>
      <c r="K283" s="162"/>
      <c r="L283" s="162"/>
      <c r="M283" s="162"/>
      <c r="N283" s="38"/>
      <c r="O283" s="38"/>
    </row>
    <row r="284" spans="1:15" ht="15" hidden="1" customHeight="1" x14ac:dyDescent="0.25">
      <c r="A284" s="162"/>
      <c r="B284" s="162"/>
      <c r="C284" s="162"/>
      <c r="D284" s="162"/>
      <c r="E284" s="162"/>
      <c r="F284" s="162"/>
      <c r="G284" s="162"/>
      <c r="H284" s="162"/>
      <c r="I284" s="162"/>
      <c r="J284" s="162"/>
      <c r="K284" s="162"/>
      <c r="L284" s="162"/>
      <c r="M284" s="162"/>
      <c r="N284" s="38"/>
      <c r="O284" s="38"/>
    </row>
    <row r="285" spans="1:15" ht="15" hidden="1" customHeight="1" x14ac:dyDescent="0.25">
      <c r="A285" s="162"/>
      <c r="B285" s="162"/>
      <c r="C285" s="162"/>
      <c r="D285" s="162"/>
      <c r="E285" s="162"/>
      <c r="F285" s="162"/>
      <c r="G285" s="162"/>
      <c r="H285" s="162"/>
      <c r="I285" s="162"/>
      <c r="J285" s="162"/>
      <c r="K285" s="162"/>
      <c r="L285" s="162"/>
      <c r="M285" s="162"/>
      <c r="N285" s="38"/>
      <c r="O285" s="38"/>
    </row>
    <row r="286" spans="1:15" ht="15" hidden="1" customHeight="1" x14ac:dyDescent="0.25">
      <c r="A286" s="162"/>
      <c r="B286" s="162"/>
      <c r="C286" s="162"/>
      <c r="D286" s="162"/>
      <c r="E286" s="162"/>
      <c r="F286" s="162"/>
      <c r="G286" s="162"/>
      <c r="H286" s="162"/>
      <c r="I286" s="162"/>
      <c r="J286" s="162"/>
      <c r="K286" s="162"/>
      <c r="L286" s="162"/>
      <c r="M286" s="162"/>
      <c r="N286" s="38"/>
      <c r="O286" s="38"/>
    </row>
    <row r="287" spans="1:15" ht="15" hidden="1" customHeight="1" x14ac:dyDescent="0.25">
      <c r="A287" s="162"/>
      <c r="B287" s="162"/>
      <c r="C287" s="162"/>
      <c r="D287" s="162"/>
      <c r="E287" s="162"/>
      <c r="F287" s="162"/>
      <c r="G287" s="162"/>
      <c r="H287" s="162"/>
      <c r="I287" s="162"/>
      <c r="J287" s="162"/>
      <c r="K287" s="162"/>
      <c r="L287" s="162"/>
      <c r="M287" s="162"/>
      <c r="N287" s="38"/>
      <c r="O287" s="38"/>
    </row>
    <row r="288" spans="1:15" ht="15" hidden="1" customHeight="1" x14ac:dyDescent="0.25">
      <c r="A288" s="162"/>
      <c r="B288" s="162"/>
      <c r="C288" s="162"/>
      <c r="D288" s="162"/>
      <c r="E288" s="162"/>
      <c r="F288" s="162"/>
      <c r="G288" s="162"/>
      <c r="H288" s="162"/>
      <c r="I288" s="162"/>
      <c r="J288" s="162"/>
      <c r="K288" s="162"/>
      <c r="L288" s="162"/>
      <c r="M288" s="162"/>
      <c r="N288" s="38"/>
      <c r="O288" s="38"/>
    </row>
    <row r="289" spans="1:15" ht="15" hidden="1" customHeight="1" x14ac:dyDescent="0.25">
      <c r="A289" s="162"/>
      <c r="B289" s="162"/>
      <c r="C289" s="162"/>
      <c r="D289" s="162"/>
      <c r="E289" s="162"/>
      <c r="F289" s="162"/>
      <c r="G289" s="162"/>
      <c r="H289" s="162"/>
      <c r="I289" s="162"/>
      <c r="J289" s="162"/>
      <c r="K289" s="162"/>
      <c r="L289" s="162"/>
      <c r="M289" s="162"/>
      <c r="N289" s="38"/>
      <c r="O289" s="38"/>
    </row>
    <row r="290" spans="1:15" ht="15" hidden="1" customHeight="1" x14ac:dyDescent="0.25">
      <c r="A290" s="162"/>
      <c r="B290" s="162"/>
      <c r="C290" s="162"/>
      <c r="D290" s="162"/>
      <c r="E290" s="162"/>
      <c r="F290" s="162"/>
      <c r="G290" s="162"/>
      <c r="H290" s="162"/>
      <c r="I290" s="162"/>
      <c r="J290" s="162"/>
      <c r="K290" s="162"/>
      <c r="L290" s="162"/>
      <c r="M290" s="162"/>
      <c r="N290" s="38"/>
      <c r="O290" s="38"/>
    </row>
    <row r="291" spans="1:15" ht="15" hidden="1" customHeight="1" x14ac:dyDescent="0.25">
      <c r="A291" s="162"/>
      <c r="B291" s="162"/>
      <c r="C291" s="162"/>
      <c r="D291" s="162"/>
      <c r="E291" s="162"/>
      <c r="F291" s="162"/>
      <c r="G291" s="162"/>
      <c r="H291" s="162"/>
      <c r="I291" s="162"/>
      <c r="J291" s="162"/>
      <c r="K291" s="162"/>
      <c r="L291" s="162"/>
      <c r="M291" s="162"/>
      <c r="N291" s="38"/>
      <c r="O291" s="38"/>
    </row>
    <row r="292" spans="1:15" ht="15" hidden="1" customHeight="1" x14ac:dyDescent="0.25">
      <c r="A292" s="162"/>
      <c r="B292" s="162"/>
      <c r="C292" s="162"/>
      <c r="D292" s="162"/>
      <c r="E292" s="162"/>
      <c r="F292" s="162"/>
      <c r="G292" s="162"/>
      <c r="H292" s="162"/>
      <c r="I292" s="162"/>
      <c r="J292" s="162"/>
      <c r="K292" s="162"/>
      <c r="L292" s="162"/>
      <c r="M292" s="162"/>
      <c r="N292" s="38"/>
      <c r="O292" s="38"/>
    </row>
    <row r="293" spans="1:15" ht="15" hidden="1" customHeight="1" x14ac:dyDescent="0.25">
      <c r="A293" s="162"/>
      <c r="B293" s="162"/>
      <c r="C293" s="162"/>
      <c r="D293" s="162"/>
      <c r="E293" s="162"/>
      <c r="F293" s="162"/>
      <c r="G293" s="162"/>
      <c r="H293" s="162"/>
      <c r="I293" s="162"/>
      <c r="J293" s="162"/>
      <c r="K293" s="162"/>
      <c r="L293" s="162"/>
      <c r="M293" s="162"/>
      <c r="N293" s="38"/>
      <c r="O293" s="38"/>
    </row>
    <row r="294" spans="1:15" ht="15" hidden="1" customHeight="1" x14ac:dyDescent="0.25">
      <c r="A294" s="162"/>
      <c r="B294" s="162"/>
      <c r="C294" s="162"/>
      <c r="D294" s="162"/>
      <c r="E294" s="162"/>
      <c r="F294" s="162"/>
      <c r="G294" s="162"/>
      <c r="H294" s="162"/>
      <c r="I294" s="162"/>
      <c r="J294" s="162"/>
      <c r="K294" s="162"/>
      <c r="L294" s="162"/>
      <c r="M294" s="162"/>
      <c r="N294" s="38"/>
      <c r="O294" s="38"/>
    </row>
    <row r="295" spans="1:15" ht="15" hidden="1" customHeight="1" x14ac:dyDescent="0.25">
      <c r="A295" s="162"/>
      <c r="B295" s="162"/>
      <c r="C295" s="162"/>
      <c r="D295" s="162"/>
      <c r="E295" s="162"/>
      <c r="F295" s="162"/>
      <c r="G295" s="162"/>
      <c r="H295" s="162"/>
      <c r="I295" s="162"/>
      <c r="J295" s="162"/>
      <c r="K295" s="162"/>
      <c r="L295" s="162"/>
      <c r="M295" s="162"/>
      <c r="N295" s="38"/>
      <c r="O295" s="38"/>
    </row>
    <row r="296" spans="1:15" ht="15" hidden="1" customHeight="1" x14ac:dyDescent="0.25">
      <c r="A296" s="162"/>
      <c r="B296" s="162"/>
      <c r="C296" s="162"/>
      <c r="D296" s="162"/>
      <c r="E296" s="162"/>
      <c r="F296" s="162"/>
      <c r="G296" s="162"/>
      <c r="H296" s="162"/>
      <c r="I296" s="162"/>
      <c r="J296" s="162"/>
      <c r="K296" s="162"/>
      <c r="L296" s="162"/>
      <c r="M296" s="162"/>
      <c r="N296" s="38"/>
      <c r="O296" s="38"/>
    </row>
    <row r="297" spans="1:15" ht="15" hidden="1" customHeight="1" x14ac:dyDescent="0.25">
      <c r="A297" s="162"/>
      <c r="B297" s="162"/>
      <c r="C297" s="162"/>
      <c r="D297" s="162"/>
      <c r="E297" s="162"/>
      <c r="F297" s="162"/>
      <c r="G297" s="162"/>
      <c r="H297" s="162"/>
      <c r="I297" s="162"/>
      <c r="J297" s="162"/>
      <c r="K297" s="162"/>
      <c r="L297" s="162"/>
      <c r="M297" s="162"/>
      <c r="N297" s="38"/>
      <c r="O297" s="38"/>
    </row>
    <row r="298" spans="1:15" ht="15" hidden="1" customHeight="1" x14ac:dyDescent="0.25">
      <c r="A298" s="162"/>
      <c r="B298" s="162"/>
      <c r="C298" s="162"/>
      <c r="D298" s="162"/>
      <c r="E298" s="162"/>
      <c r="F298" s="162"/>
      <c r="G298" s="162"/>
      <c r="H298" s="162"/>
      <c r="I298" s="162"/>
      <c r="J298" s="162"/>
      <c r="K298" s="162"/>
      <c r="L298" s="162"/>
      <c r="M298" s="162"/>
      <c r="N298" s="38"/>
      <c r="O298" s="38"/>
    </row>
    <row r="299" spans="1:15" ht="15" hidden="1" customHeight="1" x14ac:dyDescent="0.25">
      <c r="A299" s="162"/>
      <c r="B299" s="162"/>
      <c r="C299" s="162"/>
      <c r="D299" s="162"/>
      <c r="E299" s="162"/>
      <c r="F299" s="162"/>
      <c r="G299" s="162"/>
      <c r="H299" s="162"/>
      <c r="I299" s="162"/>
      <c r="J299" s="162"/>
      <c r="K299" s="162"/>
      <c r="L299" s="162"/>
      <c r="M299" s="162"/>
      <c r="N299" s="38"/>
      <c r="O299" s="38"/>
    </row>
    <row r="300" spans="1:15" ht="15" hidden="1" customHeight="1" x14ac:dyDescent="0.25">
      <c r="A300" s="162"/>
      <c r="B300" s="162"/>
      <c r="C300" s="162"/>
      <c r="D300" s="162"/>
      <c r="E300" s="162"/>
      <c r="F300" s="162"/>
      <c r="G300" s="162"/>
      <c r="H300" s="162"/>
      <c r="I300" s="162"/>
      <c r="J300" s="162"/>
      <c r="K300" s="162"/>
      <c r="L300" s="162"/>
      <c r="M300" s="162"/>
      <c r="N300" s="38"/>
      <c r="O300" s="38"/>
    </row>
    <row r="301" spans="1:15" ht="15" hidden="1" customHeight="1" x14ac:dyDescent="0.25">
      <c r="A301" s="162"/>
      <c r="B301" s="162"/>
      <c r="C301" s="162"/>
      <c r="D301" s="162"/>
      <c r="E301" s="162"/>
      <c r="F301" s="162"/>
      <c r="G301" s="162"/>
      <c r="H301" s="162"/>
      <c r="I301" s="162"/>
      <c r="J301" s="162"/>
      <c r="K301" s="162"/>
      <c r="L301" s="162"/>
      <c r="M301" s="162"/>
      <c r="N301" s="38"/>
      <c r="O301" s="38"/>
    </row>
    <row r="302" spans="1:15" ht="15" hidden="1" customHeight="1" x14ac:dyDescent="0.25">
      <c r="A302" s="162"/>
      <c r="B302" s="162"/>
      <c r="C302" s="162"/>
      <c r="D302" s="162"/>
      <c r="E302" s="162"/>
      <c r="F302" s="162"/>
      <c r="G302" s="162"/>
      <c r="H302" s="162"/>
      <c r="I302" s="162"/>
      <c r="J302" s="162"/>
      <c r="K302" s="162"/>
      <c r="L302" s="162"/>
      <c r="M302" s="162"/>
      <c r="N302" s="38"/>
      <c r="O302" s="38"/>
    </row>
    <row r="303" spans="1:15" ht="15" hidden="1" customHeight="1" x14ac:dyDescent="0.25">
      <c r="A303" s="162"/>
      <c r="B303" s="162"/>
      <c r="C303" s="162"/>
      <c r="D303" s="162"/>
      <c r="E303" s="162"/>
      <c r="F303" s="162"/>
      <c r="G303" s="162"/>
      <c r="H303" s="162"/>
      <c r="I303" s="162"/>
      <c r="J303" s="162"/>
      <c r="K303" s="162"/>
      <c r="L303" s="162"/>
      <c r="M303" s="162"/>
      <c r="N303" s="38"/>
      <c r="O303" s="38"/>
    </row>
    <row r="304" spans="1:15" ht="15" hidden="1" customHeight="1" x14ac:dyDescent="0.25">
      <c r="A304" s="162"/>
      <c r="B304" s="162"/>
      <c r="C304" s="162"/>
      <c r="D304" s="162"/>
      <c r="E304" s="162"/>
      <c r="F304" s="162"/>
      <c r="G304" s="162"/>
      <c r="H304" s="162"/>
      <c r="I304" s="162"/>
      <c r="J304" s="162"/>
      <c r="K304" s="162"/>
      <c r="L304" s="162"/>
      <c r="M304" s="162"/>
      <c r="N304" s="38"/>
      <c r="O304" s="38"/>
    </row>
    <row r="305" spans="1:15" ht="15" hidden="1" customHeight="1" x14ac:dyDescent="0.25">
      <c r="A305" s="162"/>
      <c r="B305" s="162"/>
      <c r="C305" s="162"/>
      <c r="D305" s="162"/>
      <c r="E305" s="162"/>
      <c r="F305" s="162"/>
      <c r="G305" s="162"/>
      <c r="H305" s="162"/>
      <c r="I305" s="162"/>
      <c r="J305" s="162"/>
      <c r="K305" s="162"/>
      <c r="L305" s="162"/>
      <c r="M305" s="162"/>
      <c r="N305" s="38"/>
      <c r="O305" s="38"/>
    </row>
    <row r="306" spans="1:15" ht="15" hidden="1" customHeight="1" x14ac:dyDescent="0.25">
      <c r="A306" s="162"/>
      <c r="B306" s="162"/>
      <c r="C306" s="162"/>
      <c r="D306" s="162"/>
      <c r="E306" s="162"/>
      <c r="F306" s="162"/>
      <c r="G306" s="162"/>
      <c r="H306" s="162"/>
      <c r="I306" s="162"/>
      <c r="J306" s="162"/>
      <c r="K306" s="162"/>
      <c r="L306" s="162"/>
      <c r="M306" s="162"/>
      <c r="N306" s="38"/>
      <c r="O306" s="38"/>
    </row>
    <row r="307" spans="1:15" ht="15" hidden="1" customHeight="1" x14ac:dyDescent="0.25">
      <c r="A307" s="162"/>
      <c r="B307" s="162"/>
      <c r="C307" s="162"/>
      <c r="D307" s="162"/>
      <c r="E307" s="162"/>
      <c r="F307" s="162"/>
      <c r="G307" s="162"/>
      <c r="H307" s="162"/>
      <c r="I307" s="162"/>
      <c r="J307" s="162"/>
      <c r="K307" s="162"/>
      <c r="L307" s="162"/>
      <c r="M307" s="162"/>
      <c r="N307" s="38"/>
      <c r="O307" s="38"/>
    </row>
    <row r="308" spans="1:15" ht="15" hidden="1" customHeight="1" x14ac:dyDescent="0.25">
      <c r="A308" s="162"/>
      <c r="B308" s="162"/>
      <c r="C308" s="162"/>
      <c r="D308" s="162"/>
      <c r="E308" s="162"/>
      <c r="F308" s="162"/>
      <c r="G308" s="162"/>
      <c r="H308" s="162"/>
      <c r="I308" s="162"/>
      <c r="J308" s="162"/>
      <c r="K308" s="162"/>
      <c r="L308" s="162"/>
      <c r="M308" s="162"/>
      <c r="N308" s="38"/>
      <c r="O308" s="38"/>
    </row>
    <row r="309" spans="1:15" ht="15" hidden="1" customHeight="1" x14ac:dyDescent="0.25">
      <c r="A309" s="162"/>
      <c r="B309" s="162"/>
      <c r="C309" s="162"/>
      <c r="D309" s="162"/>
      <c r="E309" s="162"/>
      <c r="F309" s="162"/>
      <c r="G309" s="162"/>
      <c r="H309" s="162"/>
      <c r="I309" s="162"/>
      <c r="J309" s="162"/>
      <c r="K309" s="162"/>
      <c r="L309" s="162"/>
      <c r="M309" s="162"/>
      <c r="N309" s="38"/>
      <c r="O309" s="38"/>
    </row>
    <row r="310" spans="1:15" ht="15" hidden="1" customHeight="1" x14ac:dyDescent="0.25">
      <c r="A310" s="162"/>
      <c r="B310" s="162"/>
      <c r="C310" s="162"/>
      <c r="D310" s="162"/>
      <c r="E310" s="162"/>
      <c r="F310" s="162"/>
      <c r="G310" s="162"/>
      <c r="H310" s="162"/>
      <c r="I310" s="162"/>
      <c r="J310" s="162"/>
      <c r="K310" s="162"/>
      <c r="L310" s="162"/>
      <c r="M310" s="162"/>
      <c r="N310" s="38"/>
      <c r="O310" s="38"/>
    </row>
    <row r="311" spans="1:15" ht="15" hidden="1" customHeight="1" x14ac:dyDescent="0.25">
      <c r="A311" s="162"/>
      <c r="B311" s="162"/>
      <c r="C311" s="162"/>
      <c r="D311" s="162"/>
      <c r="E311" s="162"/>
      <c r="F311" s="162"/>
      <c r="G311" s="162"/>
      <c r="H311" s="162"/>
      <c r="I311" s="162"/>
      <c r="J311" s="162"/>
      <c r="K311" s="162"/>
      <c r="L311" s="162"/>
      <c r="M311" s="162"/>
      <c r="N311" s="38"/>
      <c r="O311" s="38"/>
    </row>
    <row r="312" spans="1:15" ht="15" hidden="1" customHeight="1" x14ac:dyDescent="0.25">
      <c r="A312" s="162"/>
      <c r="B312" s="162"/>
      <c r="C312" s="162"/>
      <c r="D312" s="162"/>
      <c r="E312" s="162"/>
      <c r="F312" s="162"/>
      <c r="G312" s="162"/>
      <c r="H312" s="162"/>
      <c r="I312" s="162"/>
      <c r="J312" s="162"/>
      <c r="K312" s="162"/>
      <c r="L312" s="162"/>
      <c r="M312" s="162"/>
      <c r="N312" s="38"/>
      <c r="O312" s="38"/>
    </row>
    <row r="313" spans="1:15" ht="15" hidden="1" customHeight="1" x14ac:dyDescent="0.25">
      <c r="A313" s="162"/>
      <c r="B313" s="162"/>
      <c r="C313" s="162"/>
      <c r="D313" s="162"/>
      <c r="E313" s="162"/>
      <c r="F313" s="162"/>
      <c r="G313" s="162"/>
      <c r="H313" s="162"/>
      <c r="I313" s="162"/>
      <c r="J313" s="162"/>
      <c r="K313" s="162"/>
      <c r="L313" s="162"/>
      <c r="M313" s="162"/>
      <c r="N313" s="38"/>
      <c r="O313" s="38"/>
    </row>
    <row r="314" spans="1:15" ht="15" hidden="1" customHeight="1" x14ac:dyDescent="0.25">
      <c r="A314" s="162"/>
      <c r="B314" s="162"/>
      <c r="C314" s="162"/>
      <c r="D314" s="162"/>
      <c r="E314" s="162"/>
      <c r="F314" s="162"/>
      <c r="G314" s="162"/>
      <c r="H314" s="162"/>
      <c r="I314" s="162"/>
      <c r="J314" s="162"/>
      <c r="K314" s="162"/>
      <c r="L314" s="162"/>
      <c r="M314" s="162"/>
      <c r="N314" s="38"/>
      <c r="O314" s="38"/>
    </row>
    <row r="315" spans="1:15" ht="15" hidden="1" customHeight="1" x14ac:dyDescent="0.25">
      <c r="A315" s="162"/>
      <c r="B315" s="162"/>
      <c r="C315" s="162"/>
      <c r="D315" s="162"/>
      <c r="E315" s="162"/>
      <c r="F315" s="162"/>
      <c r="G315" s="162"/>
      <c r="H315" s="162"/>
      <c r="I315" s="162"/>
      <c r="J315" s="162"/>
      <c r="K315" s="162"/>
      <c r="L315" s="162"/>
      <c r="M315" s="162"/>
      <c r="N315" s="38"/>
      <c r="O315" s="38"/>
    </row>
    <row r="316" spans="1:15" ht="15" hidden="1" customHeight="1" x14ac:dyDescent="0.25">
      <c r="A316" s="162"/>
      <c r="B316" s="162"/>
      <c r="C316" s="162"/>
      <c r="D316" s="162"/>
      <c r="E316" s="162"/>
      <c r="F316" s="162"/>
      <c r="G316" s="162"/>
      <c r="H316" s="162"/>
      <c r="I316" s="162"/>
      <c r="J316" s="162"/>
      <c r="K316" s="162"/>
      <c r="L316" s="162"/>
      <c r="M316" s="162"/>
      <c r="N316" s="38"/>
      <c r="O316" s="38"/>
    </row>
    <row r="317" spans="1:15" ht="15" hidden="1" customHeight="1" x14ac:dyDescent="0.25">
      <c r="A317" s="162"/>
      <c r="B317" s="162"/>
      <c r="C317" s="162"/>
      <c r="D317" s="162"/>
      <c r="E317" s="162"/>
      <c r="F317" s="162"/>
      <c r="G317" s="162"/>
      <c r="H317" s="162"/>
      <c r="I317" s="162"/>
      <c r="J317" s="162"/>
      <c r="K317" s="162"/>
      <c r="L317" s="162"/>
      <c r="M317" s="162"/>
      <c r="N317" s="38"/>
      <c r="O317" s="38"/>
    </row>
    <row r="318" spans="1:15" ht="15" hidden="1" customHeight="1" x14ac:dyDescent="0.25">
      <c r="A318" s="162"/>
      <c r="B318" s="162"/>
      <c r="C318" s="162"/>
      <c r="D318" s="162"/>
      <c r="E318" s="162"/>
      <c r="F318" s="162"/>
      <c r="G318" s="162"/>
      <c r="H318" s="162"/>
      <c r="I318" s="162"/>
      <c r="J318" s="162"/>
      <c r="K318" s="162"/>
      <c r="L318" s="162"/>
      <c r="M318" s="162"/>
      <c r="N318" s="38"/>
      <c r="O318" s="38"/>
    </row>
    <row r="319" spans="1:15" ht="15" hidden="1" customHeight="1" x14ac:dyDescent="0.25">
      <c r="A319" s="162"/>
      <c r="B319" s="162"/>
      <c r="C319" s="162"/>
      <c r="D319" s="162"/>
      <c r="E319" s="162"/>
      <c r="F319" s="162"/>
      <c r="G319" s="162"/>
      <c r="H319" s="162"/>
      <c r="I319" s="162"/>
      <c r="J319" s="162"/>
      <c r="K319" s="162"/>
      <c r="L319" s="162"/>
      <c r="M319" s="162"/>
      <c r="N319" s="38"/>
      <c r="O319" s="38"/>
    </row>
    <row r="320" spans="1:15" ht="15" hidden="1" customHeight="1" x14ac:dyDescent="0.25">
      <c r="A320" s="162"/>
      <c r="B320" s="162"/>
      <c r="C320" s="162"/>
      <c r="D320" s="162"/>
      <c r="E320" s="162"/>
      <c r="F320" s="162"/>
      <c r="G320" s="162"/>
      <c r="H320" s="162"/>
      <c r="I320" s="162"/>
      <c r="J320" s="162"/>
      <c r="K320" s="162"/>
      <c r="L320" s="162"/>
      <c r="M320" s="162"/>
      <c r="N320" s="38"/>
      <c r="O320" s="38"/>
    </row>
    <row r="321" spans="1:15" ht="15" hidden="1" customHeight="1" x14ac:dyDescent="0.25">
      <c r="A321" s="162"/>
      <c r="B321" s="162"/>
      <c r="C321" s="162"/>
      <c r="D321" s="162"/>
      <c r="E321" s="162"/>
      <c r="F321" s="162"/>
      <c r="G321" s="162"/>
      <c r="H321" s="162"/>
      <c r="I321" s="162"/>
      <c r="J321" s="162"/>
      <c r="K321" s="162"/>
      <c r="L321" s="162"/>
      <c r="M321" s="162"/>
      <c r="N321" s="38"/>
      <c r="O321" s="38"/>
    </row>
    <row r="322" spans="1:15" ht="15" hidden="1" customHeight="1" x14ac:dyDescent="0.25">
      <c r="A322" s="162"/>
      <c r="B322" s="162"/>
      <c r="C322" s="162"/>
      <c r="D322" s="162"/>
      <c r="E322" s="162"/>
      <c r="F322" s="162"/>
      <c r="G322" s="162"/>
      <c r="H322" s="162"/>
      <c r="I322" s="162"/>
      <c r="J322" s="162"/>
      <c r="K322" s="162"/>
      <c r="L322" s="162"/>
      <c r="M322" s="162"/>
      <c r="N322" s="38"/>
      <c r="O322" s="38"/>
    </row>
    <row r="323" spans="1:15" ht="15" hidden="1" customHeight="1" x14ac:dyDescent="0.25">
      <c r="A323" s="162"/>
      <c r="B323" s="162"/>
      <c r="C323" s="162"/>
      <c r="D323" s="162"/>
      <c r="E323" s="162"/>
      <c r="F323" s="162"/>
      <c r="G323" s="162"/>
      <c r="H323" s="162"/>
      <c r="I323" s="162"/>
      <c r="J323" s="162"/>
      <c r="K323" s="162"/>
      <c r="L323" s="162"/>
      <c r="M323" s="162"/>
      <c r="N323" s="38"/>
      <c r="O323" s="38"/>
    </row>
    <row r="324" spans="1:15" ht="15" hidden="1" customHeight="1" x14ac:dyDescent="0.25">
      <c r="A324" s="162"/>
      <c r="B324" s="162"/>
      <c r="C324" s="162"/>
      <c r="D324" s="162"/>
      <c r="E324" s="162"/>
      <c r="F324" s="162"/>
      <c r="G324" s="162"/>
      <c r="H324" s="162"/>
      <c r="I324" s="162"/>
      <c r="J324" s="162"/>
      <c r="K324" s="162"/>
      <c r="L324" s="162"/>
      <c r="M324" s="162"/>
      <c r="N324" s="38"/>
      <c r="O324" s="38"/>
    </row>
    <row r="325" spans="1:15" ht="15" hidden="1" customHeight="1" x14ac:dyDescent="0.25">
      <c r="A325" s="162"/>
      <c r="B325" s="162"/>
      <c r="C325" s="162"/>
      <c r="D325" s="162"/>
      <c r="E325" s="162"/>
      <c r="F325" s="162"/>
      <c r="G325" s="162"/>
      <c r="H325" s="162"/>
      <c r="I325" s="162"/>
      <c r="J325" s="162"/>
      <c r="K325" s="162"/>
      <c r="L325" s="162"/>
      <c r="M325" s="162"/>
      <c r="N325" s="38"/>
      <c r="O325" s="38"/>
    </row>
    <row r="326" spans="1:15" ht="15" hidden="1" customHeight="1" x14ac:dyDescent="0.25">
      <c r="A326" s="162"/>
      <c r="B326" s="162"/>
      <c r="C326" s="162"/>
      <c r="D326" s="162"/>
      <c r="E326" s="162"/>
      <c r="F326" s="162"/>
      <c r="G326" s="162"/>
      <c r="H326" s="162"/>
      <c r="I326" s="162"/>
      <c r="J326" s="162"/>
      <c r="K326" s="162"/>
      <c r="L326" s="162"/>
      <c r="M326" s="162"/>
      <c r="N326" s="38"/>
      <c r="O326" s="38"/>
    </row>
    <row r="327" spans="1:15" ht="15" hidden="1" customHeight="1" x14ac:dyDescent="0.25">
      <c r="A327" s="162"/>
      <c r="B327" s="162"/>
      <c r="C327" s="162"/>
      <c r="D327" s="162"/>
      <c r="E327" s="162"/>
      <c r="F327" s="162"/>
      <c r="G327" s="162"/>
      <c r="H327" s="162"/>
      <c r="I327" s="162"/>
      <c r="J327" s="162"/>
      <c r="K327" s="162"/>
      <c r="L327" s="162"/>
      <c r="M327" s="162"/>
      <c r="N327" s="38"/>
      <c r="O327" s="38"/>
    </row>
    <row r="328" spans="1:15" ht="15" hidden="1" customHeight="1" x14ac:dyDescent="0.25">
      <c r="A328" s="162"/>
      <c r="B328" s="162"/>
      <c r="C328" s="162"/>
      <c r="D328" s="162"/>
      <c r="E328" s="162"/>
      <c r="F328" s="162"/>
      <c r="G328" s="162"/>
      <c r="H328" s="162"/>
      <c r="I328" s="162"/>
      <c r="J328" s="162"/>
      <c r="K328" s="162"/>
      <c r="L328" s="162"/>
      <c r="M328" s="162"/>
      <c r="N328" s="38"/>
      <c r="O328" s="38"/>
    </row>
    <row r="329" spans="1:15" ht="15" hidden="1" customHeight="1" x14ac:dyDescent="0.25">
      <c r="A329" s="162"/>
      <c r="B329" s="162"/>
      <c r="C329" s="162"/>
      <c r="D329" s="162"/>
      <c r="E329" s="162"/>
      <c r="F329" s="162"/>
      <c r="G329" s="162"/>
      <c r="H329" s="162"/>
      <c r="I329" s="162"/>
      <c r="J329" s="162"/>
      <c r="K329" s="162"/>
      <c r="L329" s="162"/>
      <c r="M329" s="162"/>
      <c r="N329" s="38"/>
      <c r="O329" s="38"/>
    </row>
    <row r="330" spans="1:15" ht="15" hidden="1" customHeight="1" x14ac:dyDescent="0.25">
      <c r="A330" s="162"/>
      <c r="B330" s="162"/>
      <c r="C330" s="162"/>
      <c r="D330" s="162"/>
      <c r="E330" s="162"/>
      <c r="F330" s="162"/>
      <c r="G330" s="162"/>
      <c r="H330" s="162"/>
      <c r="I330" s="162"/>
      <c r="J330" s="162"/>
      <c r="K330" s="162"/>
      <c r="L330" s="162"/>
      <c r="M330" s="162"/>
      <c r="N330" s="38"/>
      <c r="O330" s="38"/>
    </row>
    <row r="331" spans="1:15" ht="15" hidden="1" customHeight="1" x14ac:dyDescent="0.25">
      <c r="A331" s="162"/>
      <c r="B331" s="162"/>
      <c r="C331" s="162"/>
      <c r="D331" s="162"/>
      <c r="E331" s="162"/>
      <c r="F331" s="162"/>
      <c r="G331" s="162"/>
      <c r="H331" s="162"/>
      <c r="I331" s="162"/>
      <c r="J331" s="162"/>
      <c r="K331" s="162"/>
      <c r="L331" s="162"/>
      <c r="M331" s="162"/>
      <c r="N331" s="38"/>
      <c r="O331" s="38"/>
    </row>
    <row r="332" spans="1:15" ht="15" hidden="1" customHeight="1" x14ac:dyDescent="0.25">
      <c r="A332" s="162"/>
      <c r="B332" s="162"/>
      <c r="C332" s="162"/>
      <c r="D332" s="162"/>
      <c r="E332" s="162"/>
      <c r="F332" s="162"/>
      <c r="G332" s="162"/>
      <c r="H332" s="162"/>
      <c r="I332" s="162"/>
      <c r="J332" s="162"/>
      <c r="K332" s="162"/>
      <c r="L332" s="162"/>
      <c r="M332" s="162"/>
      <c r="N332" s="38"/>
      <c r="O332" s="38"/>
    </row>
    <row r="333" spans="1:15" ht="15" hidden="1" customHeight="1" x14ac:dyDescent="0.25">
      <c r="A333" s="162"/>
      <c r="B333" s="162"/>
      <c r="C333" s="162"/>
      <c r="D333" s="162"/>
      <c r="E333" s="162"/>
      <c r="F333" s="162"/>
      <c r="G333" s="162"/>
      <c r="H333" s="162"/>
      <c r="I333" s="162"/>
      <c r="J333" s="162"/>
      <c r="K333" s="162"/>
      <c r="L333" s="162"/>
      <c r="M333" s="162"/>
      <c r="N333" s="38"/>
      <c r="O333" s="38"/>
    </row>
    <row r="334" spans="1:15" ht="15" hidden="1" customHeight="1" x14ac:dyDescent="0.25">
      <c r="A334" s="162"/>
      <c r="B334" s="162"/>
      <c r="C334" s="162"/>
      <c r="D334" s="162"/>
      <c r="E334" s="162"/>
      <c r="F334" s="162"/>
      <c r="G334" s="162"/>
      <c r="H334" s="162"/>
      <c r="I334" s="162"/>
      <c r="J334" s="162"/>
      <c r="K334" s="162"/>
      <c r="L334" s="162"/>
      <c r="M334" s="162"/>
      <c r="N334" s="38"/>
      <c r="O334" s="38"/>
    </row>
    <row r="335" spans="1:15" ht="15" hidden="1" customHeight="1" x14ac:dyDescent="0.25">
      <c r="A335" s="162"/>
      <c r="B335" s="162"/>
      <c r="C335" s="162"/>
      <c r="D335" s="162"/>
      <c r="E335" s="162"/>
      <c r="F335" s="162"/>
      <c r="G335" s="162"/>
      <c r="H335" s="162"/>
      <c r="I335" s="162"/>
      <c r="J335" s="162"/>
      <c r="K335" s="162"/>
      <c r="L335" s="162"/>
      <c r="M335" s="162"/>
      <c r="N335" s="38"/>
      <c r="O335" s="38"/>
    </row>
    <row r="336" spans="1:15" ht="15" hidden="1" customHeight="1" x14ac:dyDescent="0.25">
      <c r="A336" s="162"/>
      <c r="B336" s="162"/>
      <c r="C336" s="162"/>
      <c r="D336" s="162"/>
      <c r="E336" s="162"/>
      <c r="F336" s="162"/>
      <c r="G336" s="162"/>
      <c r="H336" s="162"/>
      <c r="I336" s="162"/>
      <c r="J336" s="162"/>
      <c r="K336" s="162"/>
      <c r="L336" s="162"/>
      <c r="M336" s="162"/>
      <c r="N336" s="38"/>
      <c r="O336" s="38"/>
    </row>
    <row r="337" spans="1:15" ht="15" hidden="1" customHeight="1" x14ac:dyDescent="0.25">
      <c r="A337" s="162"/>
      <c r="B337" s="162"/>
      <c r="C337" s="162"/>
      <c r="D337" s="162"/>
      <c r="E337" s="162"/>
      <c r="F337" s="162"/>
      <c r="G337" s="162"/>
      <c r="H337" s="162"/>
      <c r="I337" s="162"/>
      <c r="J337" s="162"/>
      <c r="K337" s="162"/>
      <c r="L337" s="162"/>
      <c r="M337" s="162"/>
      <c r="N337" s="38"/>
      <c r="O337" s="38"/>
    </row>
    <row r="338" spans="1:15" ht="15" hidden="1" customHeight="1" x14ac:dyDescent="0.25">
      <c r="A338" s="162"/>
      <c r="B338" s="162"/>
      <c r="C338" s="162"/>
      <c r="D338" s="162"/>
      <c r="E338" s="162"/>
      <c r="F338" s="162"/>
      <c r="G338" s="162"/>
      <c r="H338" s="162"/>
      <c r="I338" s="162"/>
      <c r="J338" s="162"/>
      <c r="K338" s="162"/>
      <c r="L338" s="162"/>
      <c r="M338" s="162"/>
      <c r="N338" s="38"/>
      <c r="O338" s="38"/>
    </row>
    <row r="339" spans="1:15" ht="15" hidden="1" customHeight="1" x14ac:dyDescent="0.25">
      <c r="A339" s="162"/>
      <c r="B339" s="162"/>
      <c r="C339" s="162"/>
      <c r="D339" s="162"/>
      <c r="E339" s="162"/>
      <c r="F339" s="162"/>
      <c r="G339" s="162"/>
      <c r="H339" s="162"/>
      <c r="I339" s="162"/>
      <c r="J339" s="162"/>
      <c r="K339" s="162"/>
      <c r="L339" s="162"/>
      <c r="M339" s="162"/>
      <c r="N339" s="38"/>
      <c r="O339" s="38"/>
    </row>
    <row r="340" spans="1:15" ht="15" hidden="1" customHeight="1" x14ac:dyDescent="0.25">
      <c r="A340" s="162"/>
      <c r="B340" s="162"/>
      <c r="C340" s="162"/>
      <c r="D340" s="162"/>
      <c r="E340" s="162"/>
      <c r="F340" s="162"/>
      <c r="G340" s="162"/>
      <c r="H340" s="162"/>
      <c r="I340" s="162"/>
      <c r="J340" s="162"/>
      <c r="K340" s="162"/>
      <c r="L340" s="162"/>
      <c r="M340" s="162"/>
      <c r="N340" s="38"/>
      <c r="O340" s="38"/>
    </row>
    <row r="341" spans="1:15" ht="15" hidden="1" customHeight="1" x14ac:dyDescent="0.25">
      <c r="A341" s="162"/>
      <c r="B341" s="162"/>
      <c r="C341" s="162"/>
      <c r="D341" s="162"/>
      <c r="E341" s="162"/>
      <c r="F341" s="162"/>
      <c r="G341" s="162"/>
      <c r="H341" s="162"/>
      <c r="I341" s="162"/>
      <c r="J341" s="162"/>
      <c r="K341" s="162"/>
      <c r="L341" s="162"/>
      <c r="M341" s="162"/>
      <c r="N341" s="38"/>
      <c r="O341" s="38"/>
    </row>
    <row r="342" spans="1:15" ht="15" hidden="1" customHeight="1" x14ac:dyDescent="0.25">
      <c r="A342" s="162"/>
      <c r="B342" s="162"/>
      <c r="C342" s="162"/>
      <c r="D342" s="162"/>
      <c r="E342" s="162"/>
      <c r="F342" s="162"/>
      <c r="G342" s="162"/>
      <c r="H342" s="162"/>
      <c r="I342" s="162"/>
      <c r="J342" s="162"/>
      <c r="K342" s="162"/>
      <c r="L342" s="162"/>
      <c r="M342" s="162"/>
      <c r="N342" s="38"/>
      <c r="O342" s="38"/>
    </row>
    <row r="343" spans="1:15" ht="15" hidden="1" customHeight="1" x14ac:dyDescent="0.25">
      <c r="A343" s="162"/>
      <c r="B343" s="162"/>
      <c r="C343" s="162"/>
      <c r="D343" s="162"/>
      <c r="E343" s="162"/>
      <c r="F343" s="162"/>
      <c r="G343" s="162"/>
      <c r="H343" s="162"/>
      <c r="I343" s="162"/>
      <c r="J343" s="162"/>
      <c r="K343" s="162"/>
      <c r="L343" s="162"/>
      <c r="M343" s="162"/>
      <c r="N343" s="38"/>
      <c r="O343" s="38"/>
    </row>
    <row r="344" spans="1:15" ht="15" hidden="1" customHeight="1" x14ac:dyDescent="0.25">
      <c r="A344" s="162"/>
      <c r="B344" s="162"/>
      <c r="C344" s="162"/>
      <c r="D344" s="162"/>
      <c r="E344" s="162"/>
      <c r="F344" s="162"/>
      <c r="G344" s="162"/>
      <c r="H344" s="162"/>
      <c r="I344" s="162"/>
      <c r="J344" s="162"/>
      <c r="K344" s="162"/>
      <c r="L344" s="162"/>
      <c r="M344" s="162"/>
      <c r="N344" s="38"/>
      <c r="O344" s="38"/>
    </row>
    <row r="345" spans="1:15" ht="15" hidden="1" customHeight="1" x14ac:dyDescent="0.25">
      <c r="A345" s="162"/>
      <c r="B345" s="162"/>
      <c r="C345" s="162"/>
      <c r="D345" s="162"/>
      <c r="E345" s="162"/>
      <c r="F345" s="162"/>
      <c r="G345" s="162"/>
      <c r="H345" s="162"/>
      <c r="I345" s="162"/>
      <c r="J345" s="162"/>
      <c r="K345" s="162"/>
      <c r="L345" s="162"/>
      <c r="M345" s="162"/>
      <c r="N345" s="38"/>
      <c r="O345" s="38"/>
    </row>
    <row r="346" spans="1:15" ht="15" hidden="1" customHeight="1" x14ac:dyDescent="0.25">
      <c r="A346" s="162"/>
      <c r="B346" s="162"/>
      <c r="C346" s="162"/>
      <c r="D346" s="162"/>
      <c r="E346" s="162"/>
      <c r="F346" s="162"/>
      <c r="G346" s="162"/>
      <c r="H346" s="162"/>
      <c r="I346" s="162"/>
      <c r="J346" s="162"/>
      <c r="K346" s="162"/>
      <c r="L346" s="162"/>
      <c r="M346" s="162"/>
      <c r="N346" s="38"/>
      <c r="O346" s="38"/>
    </row>
    <row r="347" spans="1:15" ht="15" hidden="1" customHeight="1" x14ac:dyDescent="0.25">
      <c r="A347" s="162"/>
      <c r="B347" s="162"/>
      <c r="C347" s="162"/>
      <c r="D347" s="162"/>
      <c r="E347" s="162"/>
      <c r="F347" s="162"/>
      <c r="G347" s="162"/>
      <c r="H347" s="162"/>
      <c r="I347" s="162"/>
      <c r="J347" s="162"/>
      <c r="K347" s="162"/>
      <c r="L347" s="162"/>
      <c r="M347" s="162"/>
      <c r="N347" s="38"/>
      <c r="O347" s="38"/>
    </row>
    <row r="348" spans="1:15" ht="15" hidden="1" customHeight="1" x14ac:dyDescent="0.25">
      <c r="A348" s="162"/>
      <c r="B348" s="162"/>
      <c r="C348" s="162"/>
      <c r="D348" s="162"/>
      <c r="E348" s="162"/>
      <c r="F348" s="162"/>
      <c r="G348" s="162"/>
      <c r="H348" s="162"/>
      <c r="I348" s="162"/>
      <c r="J348" s="162"/>
      <c r="K348" s="162"/>
      <c r="L348" s="162"/>
      <c r="M348" s="162"/>
      <c r="N348" s="38"/>
      <c r="O348" s="38"/>
    </row>
    <row r="349" spans="1:15" ht="15" hidden="1" customHeight="1" x14ac:dyDescent="0.25">
      <c r="A349" s="162"/>
      <c r="B349" s="162"/>
      <c r="C349" s="162"/>
      <c r="D349" s="162"/>
      <c r="E349" s="162"/>
      <c r="F349" s="162"/>
      <c r="G349" s="162"/>
      <c r="H349" s="162"/>
      <c r="I349" s="162"/>
      <c r="J349" s="162"/>
      <c r="K349" s="162"/>
      <c r="L349" s="162"/>
      <c r="M349" s="162"/>
      <c r="N349" s="38"/>
      <c r="O349" s="38"/>
    </row>
    <row r="350" spans="1:15" ht="15" hidden="1" customHeight="1" x14ac:dyDescent="0.25">
      <c r="A350" s="162"/>
      <c r="B350" s="162"/>
      <c r="C350" s="162"/>
      <c r="D350" s="162"/>
      <c r="E350" s="162"/>
      <c r="F350" s="162"/>
      <c r="G350" s="162"/>
      <c r="H350" s="162"/>
      <c r="I350" s="162"/>
      <c r="J350" s="162"/>
      <c r="K350" s="162"/>
      <c r="L350" s="162"/>
      <c r="M350" s="162"/>
      <c r="N350" s="38"/>
      <c r="O350" s="38"/>
    </row>
    <row r="351" spans="1:15" ht="15" hidden="1" customHeight="1" x14ac:dyDescent="0.25">
      <c r="A351" s="162"/>
      <c r="B351" s="162"/>
      <c r="C351" s="162"/>
      <c r="D351" s="162"/>
      <c r="E351" s="162"/>
      <c r="F351" s="162"/>
      <c r="G351" s="162"/>
      <c r="H351" s="162"/>
      <c r="I351" s="162"/>
      <c r="J351" s="162"/>
      <c r="K351" s="162"/>
      <c r="L351" s="162"/>
      <c r="M351" s="162"/>
      <c r="N351" s="38"/>
      <c r="O351" s="38"/>
    </row>
    <row r="352" spans="1:15" ht="15" hidden="1" customHeight="1" x14ac:dyDescent="0.25">
      <c r="A352" s="162"/>
      <c r="B352" s="162"/>
      <c r="C352" s="162"/>
      <c r="D352" s="162"/>
      <c r="E352" s="162"/>
      <c r="F352" s="162"/>
      <c r="G352" s="162"/>
      <c r="H352" s="162"/>
      <c r="I352" s="162"/>
      <c r="J352" s="162"/>
      <c r="K352" s="162"/>
      <c r="L352" s="162"/>
      <c r="M352" s="162"/>
      <c r="N352" s="38"/>
      <c r="O352" s="38"/>
    </row>
    <row r="353" spans="1:15" ht="15" hidden="1" customHeight="1" x14ac:dyDescent="0.25">
      <c r="A353" s="162"/>
      <c r="B353" s="162"/>
      <c r="C353" s="162"/>
      <c r="D353" s="162"/>
      <c r="E353" s="162"/>
      <c r="F353" s="162"/>
      <c r="G353" s="162"/>
      <c r="H353" s="162"/>
      <c r="I353" s="162"/>
      <c r="J353" s="162"/>
      <c r="K353" s="162"/>
      <c r="L353" s="162"/>
      <c r="M353" s="162"/>
      <c r="N353" s="38"/>
      <c r="O353" s="38"/>
    </row>
    <row r="354" spans="1:15" ht="15" hidden="1" customHeight="1" x14ac:dyDescent="0.25">
      <c r="A354" s="162"/>
      <c r="B354" s="162"/>
      <c r="C354" s="162"/>
      <c r="D354" s="162"/>
      <c r="E354" s="162"/>
      <c r="F354" s="162"/>
      <c r="G354" s="162"/>
      <c r="H354" s="162"/>
      <c r="I354" s="162"/>
      <c r="J354" s="162"/>
      <c r="K354" s="162"/>
      <c r="L354" s="162"/>
      <c r="M354" s="162"/>
      <c r="N354" s="38"/>
      <c r="O354" s="38"/>
    </row>
    <row r="355" spans="1:15" ht="15" hidden="1" customHeight="1" x14ac:dyDescent="0.25">
      <c r="A355" s="162"/>
      <c r="B355" s="162"/>
      <c r="C355" s="162"/>
      <c r="D355" s="162"/>
      <c r="E355" s="162"/>
      <c r="F355" s="162"/>
      <c r="G355" s="162"/>
      <c r="H355" s="162"/>
      <c r="I355" s="162"/>
      <c r="J355" s="162"/>
      <c r="K355" s="162"/>
      <c r="L355" s="162"/>
      <c r="M355" s="162"/>
      <c r="N355" s="38"/>
      <c r="O355" s="38"/>
    </row>
    <row r="356" spans="1:15" ht="15" hidden="1" customHeight="1" x14ac:dyDescent="0.25">
      <c r="A356" s="162"/>
      <c r="B356" s="162"/>
      <c r="C356" s="162"/>
      <c r="D356" s="162"/>
      <c r="E356" s="162"/>
      <c r="F356" s="162"/>
      <c r="G356" s="162"/>
      <c r="H356" s="162"/>
      <c r="I356" s="162"/>
      <c r="J356" s="162"/>
      <c r="K356" s="162"/>
      <c r="L356" s="162"/>
      <c r="M356" s="162"/>
      <c r="N356" s="38"/>
      <c r="O356" s="38"/>
    </row>
    <row r="357" spans="1:15" ht="15" hidden="1" customHeight="1" x14ac:dyDescent="0.25">
      <c r="A357" s="162"/>
      <c r="B357" s="162"/>
      <c r="C357" s="162"/>
      <c r="D357" s="162"/>
      <c r="E357" s="162"/>
      <c r="F357" s="162"/>
      <c r="G357" s="162"/>
      <c r="H357" s="162"/>
      <c r="I357" s="162"/>
      <c r="J357" s="162"/>
      <c r="K357" s="162"/>
      <c r="L357" s="162"/>
      <c r="M357" s="162"/>
      <c r="N357" s="38"/>
      <c r="O357" s="38"/>
    </row>
    <row r="358" spans="1:15" ht="15" hidden="1" customHeight="1" x14ac:dyDescent="0.25">
      <c r="A358" s="162"/>
      <c r="B358" s="162"/>
      <c r="C358" s="162"/>
      <c r="D358" s="162"/>
      <c r="E358" s="162"/>
      <c r="F358" s="162"/>
      <c r="G358" s="162"/>
      <c r="H358" s="162"/>
      <c r="I358" s="162"/>
      <c r="J358" s="162"/>
      <c r="K358" s="162"/>
      <c r="L358" s="162"/>
      <c r="M358" s="162"/>
      <c r="N358" s="38"/>
      <c r="O358" s="38"/>
    </row>
    <row r="359" spans="1:15" ht="15" hidden="1" customHeight="1" x14ac:dyDescent="0.25">
      <c r="A359" s="162"/>
      <c r="B359" s="162"/>
      <c r="C359" s="162"/>
      <c r="D359" s="162"/>
      <c r="E359" s="162"/>
      <c r="F359" s="162"/>
      <c r="G359" s="162"/>
      <c r="H359" s="162"/>
      <c r="I359" s="162"/>
      <c r="J359" s="162"/>
      <c r="K359" s="162"/>
      <c r="L359" s="162"/>
      <c r="M359" s="162"/>
      <c r="N359" s="38"/>
      <c r="O359" s="38"/>
    </row>
    <row r="360" spans="1:15" ht="15" hidden="1" customHeight="1" x14ac:dyDescent="0.25">
      <c r="A360" s="162"/>
      <c r="B360" s="162"/>
      <c r="C360" s="162"/>
      <c r="D360" s="162"/>
      <c r="E360" s="162"/>
      <c r="F360" s="162"/>
      <c r="G360" s="162"/>
      <c r="H360" s="162"/>
      <c r="I360" s="162"/>
      <c r="J360" s="162"/>
      <c r="K360" s="162"/>
      <c r="L360" s="162"/>
      <c r="M360" s="162"/>
      <c r="N360" s="38"/>
      <c r="O360" s="38"/>
    </row>
    <row r="361" spans="1:15" ht="15" hidden="1" customHeight="1" x14ac:dyDescent="0.25">
      <c r="A361" s="162"/>
      <c r="B361" s="162"/>
      <c r="C361" s="162"/>
      <c r="D361" s="162"/>
      <c r="E361" s="162"/>
      <c r="F361" s="162"/>
      <c r="G361" s="162"/>
      <c r="H361" s="162"/>
      <c r="I361" s="162"/>
      <c r="J361" s="162"/>
      <c r="K361" s="162"/>
      <c r="L361" s="162"/>
      <c r="M361" s="162"/>
      <c r="N361" s="38"/>
      <c r="O361" s="38"/>
    </row>
    <row r="362" spans="1:15" ht="15" hidden="1" customHeight="1" x14ac:dyDescent="0.25">
      <c r="A362" s="162"/>
      <c r="B362" s="162"/>
      <c r="C362" s="162"/>
      <c r="D362" s="162"/>
      <c r="E362" s="162"/>
      <c r="F362" s="162"/>
      <c r="G362" s="162"/>
      <c r="H362" s="162"/>
      <c r="I362" s="162"/>
      <c r="J362" s="162"/>
      <c r="K362" s="162"/>
      <c r="L362" s="162"/>
      <c r="M362" s="162"/>
      <c r="N362" s="38"/>
      <c r="O362" s="38"/>
    </row>
    <row r="363" spans="1:15" ht="15" hidden="1" customHeight="1" x14ac:dyDescent="0.25">
      <c r="A363" s="162"/>
      <c r="B363" s="162"/>
      <c r="C363" s="162"/>
      <c r="D363" s="162"/>
      <c r="E363" s="162"/>
      <c r="F363" s="162"/>
      <c r="G363" s="162"/>
      <c r="H363" s="162"/>
      <c r="I363" s="162"/>
      <c r="J363" s="162"/>
      <c r="K363" s="162"/>
      <c r="L363" s="162"/>
      <c r="M363" s="162"/>
      <c r="N363" s="38"/>
      <c r="O363" s="38"/>
    </row>
    <row r="364" spans="1:15" ht="15" hidden="1" customHeight="1" x14ac:dyDescent="0.25">
      <c r="A364" s="162"/>
      <c r="B364" s="162"/>
      <c r="C364" s="162"/>
      <c r="D364" s="162"/>
      <c r="E364" s="162"/>
      <c r="F364" s="162"/>
      <c r="G364" s="162"/>
      <c r="H364" s="162"/>
      <c r="I364" s="162"/>
      <c r="J364" s="162"/>
      <c r="K364" s="162"/>
      <c r="L364" s="162"/>
      <c r="M364" s="162"/>
      <c r="N364" s="38"/>
      <c r="O364" s="38"/>
    </row>
    <row r="365" spans="1:15" ht="15" hidden="1" customHeight="1" x14ac:dyDescent="0.25">
      <c r="A365" s="162"/>
      <c r="B365" s="162"/>
      <c r="C365" s="162"/>
      <c r="D365" s="162"/>
      <c r="E365" s="162"/>
      <c r="F365" s="162"/>
      <c r="G365" s="162"/>
      <c r="H365" s="162"/>
      <c r="I365" s="162"/>
      <c r="J365" s="162"/>
      <c r="K365" s="162"/>
      <c r="L365" s="162"/>
      <c r="M365" s="162"/>
      <c r="N365" s="38"/>
      <c r="O365" s="38"/>
    </row>
    <row r="366" spans="1:15" ht="15" hidden="1" customHeight="1" x14ac:dyDescent="0.25">
      <c r="A366" s="162"/>
      <c r="B366" s="162"/>
      <c r="C366" s="162"/>
      <c r="D366" s="162"/>
      <c r="E366" s="162"/>
      <c r="F366" s="162"/>
      <c r="G366" s="162"/>
      <c r="H366" s="162"/>
      <c r="I366" s="162"/>
      <c r="J366" s="162"/>
      <c r="K366" s="162"/>
      <c r="L366" s="162"/>
      <c r="M366" s="162"/>
      <c r="N366" s="38"/>
      <c r="O366" s="38"/>
    </row>
    <row r="367" spans="1:15" ht="15" hidden="1" customHeight="1" x14ac:dyDescent="0.25">
      <c r="A367" s="162"/>
      <c r="B367" s="162"/>
      <c r="C367" s="162"/>
      <c r="D367" s="162"/>
      <c r="E367" s="162"/>
      <c r="F367" s="162"/>
      <c r="G367" s="162"/>
      <c r="H367" s="162"/>
      <c r="I367" s="162"/>
      <c r="J367" s="162"/>
      <c r="K367" s="162"/>
      <c r="L367" s="162"/>
      <c r="M367" s="162"/>
      <c r="N367" s="38"/>
      <c r="O367" s="38"/>
    </row>
    <row r="368" spans="1:15" ht="15" hidden="1" customHeight="1" x14ac:dyDescent="0.25">
      <c r="A368" s="162"/>
      <c r="B368" s="162"/>
      <c r="C368" s="162"/>
      <c r="D368" s="162"/>
      <c r="E368" s="162"/>
      <c r="F368" s="162"/>
      <c r="G368" s="162"/>
      <c r="H368" s="162"/>
      <c r="I368" s="162"/>
      <c r="J368" s="162"/>
      <c r="K368" s="162"/>
      <c r="L368" s="162"/>
      <c r="M368" s="162"/>
      <c r="N368" s="38"/>
      <c r="O368" s="38"/>
    </row>
    <row r="369" spans="1:15" ht="15" hidden="1" customHeight="1" x14ac:dyDescent="0.25">
      <c r="A369" s="162"/>
      <c r="B369" s="162"/>
      <c r="C369" s="162"/>
      <c r="D369" s="162"/>
      <c r="E369" s="162"/>
      <c r="F369" s="162"/>
      <c r="G369" s="162"/>
      <c r="H369" s="162"/>
      <c r="I369" s="162"/>
      <c r="J369" s="162"/>
      <c r="K369" s="162"/>
      <c r="L369" s="162"/>
      <c r="M369" s="162"/>
      <c r="N369" s="38"/>
      <c r="O369" s="38"/>
    </row>
    <row r="370" spans="1:15" ht="15" hidden="1" customHeight="1" x14ac:dyDescent="0.25">
      <c r="A370" s="162"/>
      <c r="B370" s="162"/>
      <c r="C370" s="162"/>
      <c r="D370" s="162"/>
      <c r="E370" s="162"/>
      <c r="F370" s="162"/>
      <c r="G370" s="162"/>
      <c r="H370" s="162"/>
      <c r="I370" s="162"/>
      <c r="J370" s="162"/>
      <c r="K370" s="162"/>
      <c r="L370" s="162"/>
      <c r="M370" s="162"/>
      <c r="N370" s="38"/>
      <c r="O370" s="38"/>
    </row>
    <row r="371" spans="1:15" ht="15" hidden="1" customHeight="1" x14ac:dyDescent="0.25">
      <c r="A371" s="162"/>
      <c r="B371" s="162"/>
      <c r="C371" s="162"/>
      <c r="D371" s="162"/>
      <c r="E371" s="162"/>
      <c r="F371" s="162"/>
      <c r="G371" s="162"/>
      <c r="H371" s="162"/>
      <c r="I371" s="162"/>
      <c r="J371" s="162"/>
      <c r="K371" s="162"/>
      <c r="L371" s="162"/>
      <c r="M371" s="162"/>
      <c r="N371" s="38"/>
      <c r="O371" s="38"/>
    </row>
    <row r="372" spans="1:15" ht="15" hidden="1" customHeight="1" x14ac:dyDescent="0.25">
      <c r="A372" s="162"/>
      <c r="B372" s="162"/>
      <c r="C372" s="162"/>
      <c r="D372" s="162"/>
      <c r="E372" s="162"/>
      <c r="F372" s="162"/>
      <c r="G372" s="162"/>
      <c r="H372" s="162"/>
      <c r="I372" s="162"/>
      <c r="J372" s="162"/>
      <c r="K372" s="162"/>
      <c r="L372" s="162"/>
      <c r="M372" s="162"/>
      <c r="N372" s="38"/>
      <c r="O372" s="38"/>
    </row>
    <row r="373" spans="1:15" ht="15" hidden="1" customHeight="1" x14ac:dyDescent="0.25">
      <c r="A373" s="162"/>
      <c r="B373" s="162"/>
      <c r="C373" s="162"/>
      <c r="D373" s="162"/>
      <c r="E373" s="162"/>
      <c r="F373" s="162"/>
      <c r="G373" s="162"/>
      <c r="H373" s="162"/>
      <c r="I373" s="162"/>
      <c r="J373" s="162"/>
      <c r="K373" s="162"/>
      <c r="L373" s="162"/>
      <c r="M373" s="162"/>
      <c r="N373" s="38"/>
      <c r="O373" s="38"/>
    </row>
    <row r="374" spans="1:15" ht="15" hidden="1" customHeight="1" x14ac:dyDescent="0.25">
      <c r="A374" s="162"/>
      <c r="B374" s="162"/>
      <c r="C374" s="162"/>
      <c r="D374" s="162"/>
      <c r="E374" s="162"/>
      <c r="F374" s="162"/>
      <c r="G374" s="162"/>
      <c r="H374" s="162"/>
      <c r="I374" s="162"/>
      <c r="J374" s="162"/>
      <c r="K374" s="162"/>
      <c r="L374" s="162"/>
      <c r="M374" s="162"/>
      <c r="N374" s="38"/>
      <c r="O374" s="38"/>
    </row>
    <row r="375" spans="1:15" ht="15" hidden="1" customHeight="1" x14ac:dyDescent="0.25">
      <c r="A375" s="162"/>
      <c r="B375" s="162"/>
      <c r="C375" s="162"/>
      <c r="D375" s="162"/>
      <c r="E375" s="162"/>
      <c r="F375" s="162"/>
      <c r="G375" s="162"/>
      <c r="H375" s="162"/>
      <c r="I375" s="162"/>
      <c r="J375" s="162"/>
      <c r="K375" s="162"/>
      <c r="L375" s="162"/>
      <c r="M375" s="162"/>
      <c r="N375" s="38"/>
      <c r="O375" s="38"/>
    </row>
    <row r="376" spans="1:15" ht="15" hidden="1" customHeight="1" x14ac:dyDescent="0.25">
      <c r="A376" s="162"/>
      <c r="B376" s="162"/>
      <c r="C376" s="162"/>
      <c r="D376" s="162"/>
      <c r="E376" s="162"/>
      <c r="F376" s="162"/>
      <c r="G376" s="162"/>
      <c r="H376" s="162"/>
      <c r="I376" s="162"/>
      <c r="J376" s="162"/>
      <c r="K376" s="162"/>
      <c r="L376" s="162"/>
      <c r="M376" s="162"/>
      <c r="N376" s="38"/>
      <c r="O376" s="38"/>
    </row>
    <row r="377" spans="1:15" ht="15" hidden="1" customHeight="1" x14ac:dyDescent="0.25">
      <c r="A377" s="162"/>
      <c r="B377" s="162"/>
      <c r="C377" s="162"/>
      <c r="D377" s="162"/>
      <c r="E377" s="162"/>
      <c r="F377" s="162"/>
      <c r="G377" s="162"/>
      <c r="H377" s="162"/>
      <c r="I377" s="162"/>
      <c r="J377" s="162"/>
      <c r="K377" s="162"/>
      <c r="L377" s="162"/>
      <c r="M377" s="162"/>
      <c r="N377" s="38"/>
      <c r="O377" s="38"/>
    </row>
    <row r="378" spans="1:15" ht="15" hidden="1" customHeight="1" x14ac:dyDescent="0.25">
      <c r="A378" s="162"/>
      <c r="B378" s="162"/>
      <c r="C378" s="162"/>
      <c r="D378" s="162"/>
      <c r="E378" s="162"/>
      <c r="F378" s="162"/>
      <c r="G378" s="162"/>
      <c r="H378" s="162"/>
      <c r="I378" s="162"/>
      <c r="J378" s="162"/>
      <c r="K378" s="162"/>
      <c r="L378" s="162"/>
      <c r="M378" s="162"/>
      <c r="N378" s="38"/>
      <c r="O378" s="38"/>
    </row>
    <row r="379" spans="1:15" ht="15" hidden="1" customHeight="1" x14ac:dyDescent="0.25">
      <c r="A379" s="162"/>
      <c r="B379" s="162"/>
      <c r="C379" s="162"/>
      <c r="D379" s="162"/>
      <c r="E379" s="162"/>
      <c r="F379" s="162"/>
      <c r="G379" s="162"/>
      <c r="H379" s="162"/>
      <c r="I379" s="162"/>
      <c r="J379" s="162"/>
      <c r="K379" s="162"/>
      <c r="L379" s="162"/>
      <c r="M379" s="162"/>
      <c r="N379" s="38"/>
      <c r="O379" s="38"/>
    </row>
    <row r="380" spans="1:15" ht="15" hidden="1" customHeight="1" x14ac:dyDescent="0.25">
      <c r="A380" s="162"/>
      <c r="B380" s="162"/>
      <c r="C380" s="162"/>
      <c r="D380" s="162"/>
      <c r="E380" s="162"/>
      <c r="F380" s="162"/>
      <c r="G380" s="162"/>
      <c r="H380" s="162"/>
      <c r="I380" s="162"/>
      <c r="J380" s="162"/>
      <c r="K380" s="162"/>
      <c r="L380" s="162"/>
      <c r="M380" s="162"/>
      <c r="N380" s="38"/>
      <c r="O380" s="38"/>
    </row>
    <row r="381" spans="1:15" ht="15" hidden="1" customHeight="1" x14ac:dyDescent="0.25">
      <c r="A381" s="162"/>
      <c r="B381" s="162"/>
      <c r="C381" s="162"/>
      <c r="D381" s="162"/>
      <c r="E381" s="162"/>
      <c r="F381" s="162"/>
      <c r="G381" s="162"/>
      <c r="H381" s="162"/>
      <c r="I381" s="162"/>
      <c r="J381" s="162"/>
      <c r="K381" s="162"/>
      <c r="L381" s="162"/>
      <c r="M381" s="162"/>
      <c r="N381" s="38"/>
      <c r="O381" s="38"/>
    </row>
    <row r="382" spans="1:15" ht="15" hidden="1" customHeight="1" x14ac:dyDescent="0.25">
      <c r="A382" s="162"/>
      <c r="B382" s="162"/>
      <c r="C382" s="162"/>
      <c r="D382" s="162"/>
      <c r="E382" s="162"/>
      <c r="F382" s="162"/>
      <c r="G382" s="162"/>
      <c r="H382" s="162"/>
      <c r="I382" s="162"/>
      <c r="J382" s="162"/>
      <c r="K382" s="162"/>
      <c r="L382" s="162"/>
      <c r="M382" s="162"/>
      <c r="N382" s="38"/>
      <c r="O382" s="38"/>
    </row>
    <row r="383" spans="1:15" ht="15" hidden="1" customHeight="1" x14ac:dyDescent="0.25">
      <c r="A383" s="162"/>
      <c r="B383" s="162"/>
      <c r="C383" s="162"/>
      <c r="D383" s="162"/>
      <c r="E383" s="162"/>
      <c r="F383" s="162"/>
      <c r="G383" s="162"/>
      <c r="H383" s="162"/>
      <c r="I383" s="162"/>
      <c r="J383" s="162"/>
      <c r="K383" s="162"/>
      <c r="L383" s="162"/>
      <c r="M383" s="162"/>
      <c r="N383" s="38"/>
      <c r="O383" s="38"/>
    </row>
    <row r="384" spans="1:15" ht="15" hidden="1" customHeight="1" x14ac:dyDescent="0.25">
      <c r="A384" s="162"/>
      <c r="B384" s="162"/>
      <c r="C384" s="162"/>
      <c r="D384" s="162"/>
      <c r="E384" s="162"/>
      <c r="F384" s="162"/>
      <c r="G384" s="162"/>
      <c r="H384" s="162"/>
      <c r="I384" s="162"/>
      <c r="J384" s="162"/>
      <c r="K384" s="162"/>
      <c r="L384" s="162"/>
      <c r="M384" s="162"/>
      <c r="N384" s="38"/>
      <c r="O384" s="38"/>
    </row>
    <row r="385" spans="1:15" ht="15" hidden="1" customHeight="1" x14ac:dyDescent="0.25">
      <c r="A385" s="162"/>
      <c r="B385" s="162"/>
      <c r="C385" s="162"/>
      <c r="D385" s="162"/>
      <c r="E385" s="162"/>
      <c r="F385" s="162"/>
      <c r="G385" s="162"/>
      <c r="H385" s="162"/>
      <c r="I385" s="162"/>
      <c r="J385" s="162"/>
      <c r="K385" s="162"/>
      <c r="L385" s="162"/>
      <c r="M385" s="162"/>
      <c r="N385" s="38"/>
      <c r="O385" s="38"/>
    </row>
    <row r="386" spans="1:15" ht="15" hidden="1" customHeight="1" x14ac:dyDescent="0.25">
      <c r="A386" s="162"/>
      <c r="B386" s="162"/>
      <c r="C386" s="162"/>
      <c r="D386" s="162"/>
      <c r="E386" s="162"/>
      <c r="F386" s="162"/>
      <c r="G386" s="162"/>
      <c r="H386" s="162"/>
      <c r="I386" s="162"/>
      <c r="J386" s="162"/>
      <c r="K386" s="162"/>
      <c r="L386" s="162"/>
      <c r="M386" s="162"/>
      <c r="N386" s="38"/>
      <c r="O386" s="38"/>
    </row>
    <row r="387" spans="1:15" ht="15" hidden="1" customHeight="1" x14ac:dyDescent="0.25">
      <c r="A387" s="162"/>
      <c r="B387" s="162"/>
      <c r="C387" s="162"/>
      <c r="D387" s="162"/>
      <c r="E387" s="162"/>
      <c r="F387" s="162"/>
      <c r="G387" s="162"/>
      <c r="H387" s="162"/>
      <c r="I387" s="162"/>
      <c r="J387" s="162"/>
      <c r="K387" s="162"/>
      <c r="L387" s="162"/>
      <c r="M387" s="162"/>
      <c r="N387" s="38"/>
      <c r="O387" s="38"/>
    </row>
    <row r="388" spans="1:15" ht="15" hidden="1" customHeight="1" x14ac:dyDescent="0.25">
      <c r="A388" s="162"/>
      <c r="B388" s="162"/>
      <c r="C388" s="162"/>
      <c r="D388" s="162"/>
      <c r="E388" s="162"/>
      <c r="F388" s="162"/>
      <c r="G388" s="162"/>
      <c r="H388" s="162"/>
      <c r="I388" s="162"/>
      <c r="J388" s="162"/>
      <c r="K388" s="162"/>
      <c r="L388" s="162"/>
      <c r="M388" s="162"/>
      <c r="N388" s="38"/>
      <c r="O388" s="38"/>
    </row>
    <row r="389" spans="1:15" ht="15" hidden="1" customHeight="1" x14ac:dyDescent="0.25">
      <c r="A389" s="162"/>
      <c r="B389" s="162"/>
      <c r="C389" s="162"/>
      <c r="D389" s="162"/>
      <c r="E389" s="162"/>
      <c r="F389" s="162"/>
      <c r="G389" s="162"/>
      <c r="H389" s="162"/>
      <c r="I389" s="162"/>
      <c r="J389" s="162"/>
      <c r="K389" s="162"/>
      <c r="L389" s="162"/>
      <c r="M389" s="162"/>
      <c r="N389" s="38"/>
      <c r="O389" s="38"/>
    </row>
    <row r="390" spans="1:15" ht="15" hidden="1" customHeight="1" x14ac:dyDescent="0.25">
      <c r="A390" s="162"/>
      <c r="B390" s="162"/>
      <c r="C390" s="162"/>
      <c r="D390" s="162"/>
      <c r="E390" s="162"/>
      <c r="F390" s="162"/>
      <c r="G390" s="162"/>
      <c r="H390" s="162"/>
      <c r="I390" s="162"/>
      <c r="J390" s="162"/>
      <c r="K390" s="162"/>
      <c r="L390" s="162"/>
      <c r="M390" s="162"/>
      <c r="N390" s="38"/>
      <c r="O390" s="38"/>
    </row>
    <row r="391" spans="1:15" ht="15" hidden="1" customHeight="1" x14ac:dyDescent="0.25">
      <c r="A391" s="162"/>
      <c r="B391" s="162"/>
      <c r="C391" s="162"/>
      <c r="D391" s="162"/>
      <c r="E391" s="162"/>
      <c r="F391" s="162"/>
      <c r="G391" s="162"/>
      <c r="H391" s="162"/>
      <c r="I391" s="162"/>
      <c r="J391" s="162"/>
      <c r="K391" s="162"/>
      <c r="L391" s="162"/>
      <c r="M391" s="162"/>
      <c r="N391" s="38"/>
      <c r="O391" s="38"/>
    </row>
    <row r="392" spans="1:15" ht="15" hidden="1" customHeight="1" x14ac:dyDescent="0.25">
      <c r="A392" s="162"/>
      <c r="B392" s="162"/>
      <c r="C392" s="162"/>
      <c r="D392" s="162"/>
      <c r="E392" s="162"/>
      <c r="F392" s="162"/>
      <c r="G392" s="162"/>
      <c r="H392" s="162"/>
      <c r="I392" s="162"/>
      <c r="J392" s="162"/>
      <c r="K392" s="162"/>
      <c r="L392" s="162"/>
      <c r="M392" s="162"/>
      <c r="N392" s="38"/>
      <c r="O392" s="38"/>
    </row>
    <row r="393" spans="1:15" ht="15" hidden="1" customHeight="1" x14ac:dyDescent="0.25">
      <c r="A393" s="162"/>
      <c r="B393" s="162"/>
      <c r="C393" s="162"/>
      <c r="D393" s="162"/>
      <c r="E393" s="162"/>
      <c r="F393" s="162"/>
      <c r="G393" s="162"/>
      <c r="H393" s="162"/>
      <c r="I393" s="162"/>
      <c r="J393" s="162"/>
      <c r="K393" s="162"/>
      <c r="L393" s="162"/>
      <c r="M393" s="162"/>
      <c r="N393" s="38"/>
      <c r="O393" s="38"/>
    </row>
    <row r="394" spans="1:15" ht="15" hidden="1" customHeight="1" x14ac:dyDescent="0.25">
      <c r="A394" s="162"/>
      <c r="B394" s="162"/>
      <c r="C394" s="162"/>
      <c r="D394" s="162"/>
      <c r="E394" s="162"/>
      <c r="F394" s="162"/>
      <c r="G394" s="162"/>
      <c r="H394" s="162"/>
      <c r="I394" s="162"/>
      <c r="J394" s="162"/>
      <c r="K394" s="162"/>
      <c r="L394" s="162"/>
      <c r="M394" s="162"/>
      <c r="N394" s="38"/>
      <c r="O394" s="38"/>
    </row>
    <row r="395" spans="1:15" ht="15" hidden="1" customHeight="1" x14ac:dyDescent="0.25">
      <c r="A395" s="162"/>
      <c r="B395" s="162"/>
      <c r="C395" s="162"/>
      <c r="D395" s="162"/>
      <c r="E395" s="162"/>
      <c r="F395" s="162"/>
      <c r="G395" s="162"/>
      <c r="H395" s="162"/>
      <c r="I395" s="162"/>
      <c r="J395" s="162"/>
      <c r="K395" s="162"/>
      <c r="L395" s="162"/>
      <c r="M395" s="162"/>
      <c r="N395" s="38"/>
      <c r="O395" s="38"/>
    </row>
    <row r="396" spans="1:15" ht="15" hidden="1" customHeight="1" x14ac:dyDescent="0.25">
      <c r="A396" s="162"/>
      <c r="B396" s="162"/>
      <c r="C396" s="162"/>
      <c r="D396" s="162"/>
      <c r="E396" s="162"/>
      <c r="F396" s="162"/>
      <c r="G396" s="162"/>
      <c r="H396" s="162"/>
      <c r="I396" s="162"/>
      <c r="J396" s="162"/>
      <c r="K396" s="162"/>
      <c r="L396" s="162"/>
      <c r="M396" s="162"/>
      <c r="N396" s="38"/>
      <c r="O396" s="38"/>
    </row>
    <row r="397" spans="1:15" ht="15" hidden="1" customHeight="1" x14ac:dyDescent="0.25">
      <c r="A397" s="162"/>
      <c r="B397" s="162"/>
      <c r="C397" s="162"/>
      <c r="D397" s="162"/>
      <c r="E397" s="162"/>
      <c r="F397" s="162"/>
      <c r="G397" s="162"/>
      <c r="H397" s="162"/>
      <c r="I397" s="162"/>
      <c r="J397" s="162"/>
      <c r="K397" s="162"/>
      <c r="L397" s="162"/>
      <c r="M397" s="162"/>
      <c r="N397" s="38"/>
      <c r="O397" s="38"/>
    </row>
    <row r="398" spans="1:15" ht="15" hidden="1" customHeight="1" x14ac:dyDescent="0.25">
      <c r="A398" s="162"/>
      <c r="B398" s="162"/>
      <c r="C398" s="162"/>
      <c r="D398" s="162"/>
      <c r="E398" s="162"/>
      <c r="F398" s="162"/>
      <c r="G398" s="162"/>
      <c r="H398" s="162"/>
      <c r="I398" s="162"/>
      <c r="J398" s="162"/>
      <c r="K398" s="162"/>
      <c r="L398" s="162"/>
      <c r="M398" s="162"/>
      <c r="N398" s="38"/>
      <c r="O398" s="38"/>
    </row>
    <row r="399" spans="1:15" ht="15" hidden="1" customHeight="1" x14ac:dyDescent="0.25">
      <c r="A399" s="162"/>
      <c r="B399" s="162"/>
      <c r="C399" s="162"/>
      <c r="D399" s="162"/>
      <c r="E399" s="162"/>
      <c r="F399" s="162"/>
      <c r="G399" s="162"/>
      <c r="H399" s="162"/>
      <c r="I399" s="162"/>
      <c r="J399" s="162"/>
      <c r="K399" s="162"/>
      <c r="L399" s="162"/>
      <c r="M399" s="162"/>
      <c r="N399" s="38"/>
      <c r="O399" s="38"/>
    </row>
    <row r="400" spans="1:15" ht="15" hidden="1" customHeight="1" x14ac:dyDescent="0.25">
      <c r="A400" s="162"/>
      <c r="B400" s="162"/>
      <c r="C400" s="162"/>
      <c r="D400" s="162"/>
      <c r="E400" s="162"/>
      <c r="F400" s="162"/>
      <c r="G400" s="162"/>
      <c r="H400" s="162"/>
      <c r="I400" s="162"/>
      <c r="J400" s="162"/>
      <c r="K400" s="162"/>
      <c r="L400" s="162"/>
      <c r="M400" s="162"/>
      <c r="N400" s="38"/>
      <c r="O400" s="38"/>
    </row>
    <row r="401" spans="1:15" ht="15" hidden="1" customHeight="1" x14ac:dyDescent="0.25">
      <c r="A401" s="162"/>
      <c r="B401" s="162"/>
      <c r="C401" s="162"/>
      <c r="D401" s="162"/>
      <c r="E401" s="162"/>
      <c r="F401" s="162"/>
      <c r="G401" s="162"/>
      <c r="H401" s="162"/>
      <c r="I401" s="162"/>
      <c r="J401" s="162"/>
      <c r="K401" s="162"/>
      <c r="L401" s="162"/>
      <c r="M401" s="162"/>
      <c r="N401" s="38"/>
      <c r="O401" s="38"/>
    </row>
    <row r="402" spans="1:15" ht="15" hidden="1" customHeight="1" x14ac:dyDescent="0.25">
      <c r="A402" s="162"/>
      <c r="B402" s="162"/>
      <c r="C402" s="162"/>
      <c r="D402" s="162"/>
      <c r="E402" s="162"/>
      <c r="F402" s="162"/>
      <c r="G402" s="162"/>
      <c r="H402" s="162"/>
      <c r="I402" s="162"/>
      <c r="J402" s="162"/>
      <c r="K402" s="162"/>
      <c r="L402" s="162"/>
      <c r="M402" s="162"/>
      <c r="N402" s="38"/>
      <c r="O402" s="38"/>
    </row>
    <row r="403" spans="1:15" ht="15" hidden="1" customHeight="1" x14ac:dyDescent="0.25">
      <c r="A403" s="162"/>
      <c r="B403" s="162"/>
      <c r="C403" s="162"/>
      <c r="D403" s="162"/>
      <c r="E403" s="162"/>
      <c r="F403" s="162"/>
      <c r="G403" s="162"/>
      <c r="H403" s="162"/>
      <c r="I403" s="162"/>
      <c r="J403" s="162"/>
      <c r="K403" s="162"/>
      <c r="L403" s="162"/>
      <c r="M403" s="162"/>
      <c r="N403" s="38"/>
      <c r="O403" s="38"/>
    </row>
    <row r="404" spans="1:15" ht="15" hidden="1" customHeight="1" x14ac:dyDescent="0.25">
      <c r="A404" s="162"/>
      <c r="B404" s="162"/>
      <c r="C404" s="162"/>
      <c r="D404" s="162"/>
      <c r="E404" s="162"/>
      <c r="F404" s="162"/>
      <c r="G404" s="162"/>
      <c r="H404" s="162"/>
      <c r="I404" s="162"/>
      <c r="J404" s="162"/>
      <c r="K404" s="162"/>
      <c r="L404" s="162"/>
      <c r="M404" s="162"/>
      <c r="N404" s="38"/>
      <c r="O404" s="38"/>
    </row>
    <row r="405" spans="1:15" ht="15" hidden="1" customHeight="1" x14ac:dyDescent="0.25">
      <c r="A405" s="162"/>
      <c r="B405" s="162"/>
      <c r="C405" s="162"/>
      <c r="D405" s="162"/>
      <c r="E405" s="162"/>
      <c r="F405" s="162"/>
      <c r="G405" s="162"/>
      <c r="H405" s="162"/>
      <c r="I405" s="162"/>
      <c r="J405" s="162"/>
      <c r="K405" s="162"/>
      <c r="L405" s="162"/>
      <c r="M405" s="162"/>
      <c r="N405" s="38"/>
      <c r="O405" s="38"/>
    </row>
    <row r="406" spans="1:15" ht="15" hidden="1" customHeight="1" x14ac:dyDescent="0.25">
      <c r="A406" s="162"/>
      <c r="B406" s="162"/>
      <c r="C406" s="162"/>
      <c r="D406" s="162"/>
      <c r="E406" s="162"/>
      <c r="F406" s="162"/>
      <c r="G406" s="162"/>
      <c r="H406" s="162"/>
      <c r="I406" s="162"/>
      <c r="J406" s="162"/>
      <c r="K406" s="162"/>
      <c r="L406" s="162"/>
      <c r="M406" s="162"/>
      <c r="N406" s="38"/>
      <c r="O406" s="38"/>
    </row>
    <row r="407" spans="1:15" ht="15" hidden="1" customHeight="1" x14ac:dyDescent="0.25">
      <c r="A407" s="162"/>
      <c r="B407" s="162"/>
      <c r="C407" s="162"/>
      <c r="D407" s="162"/>
      <c r="E407" s="162"/>
      <c r="F407" s="162"/>
      <c r="G407" s="162"/>
      <c r="H407" s="162"/>
      <c r="I407" s="162"/>
      <c r="J407" s="162"/>
      <c r="K407" s="162"/>
      <c r="L407" s="162"/>
      <c r="M407" s="162"/>
      <c r="N407" s="38"/>
      <c r="O407" s="38"/>
    </row>
    <row r="408" spans="1:15" ht="15" hidden="1" customHeight="1" x14ac:dyDescent="0.25">
      <c r="A408" s="162"/>
      <c r="B408" s="162"/>
      <c r="C408" s="162"/>
      <c r="D408" s="162"/>
      <c r="E408" s="162"/>
      <c r="F408" s="162"/>
      <c r="G408" s="162"/>
      <c r="H408" s="162"/>
      <c r="I408" s="162"/>
      <c r="J408" s="162"/>
      <c r="K408" s="162"/>
      <c r="L408" s="162"/>
      <c r="M408" s="162"/>
      <c r="N408" s="38"/>
      <c r="O408" s="38"/>
    </row>
    <row r="409" spans="1:15" ht="15" hidden="1" customHeight="1" x14ac:dyDescent="0.25">
      <c r="A409" s="162"/>
      <c r="B409" s="162"/>
      <c r="C409" s="162"/>
      <c r="D409" s="162"/>
      <c r="E409" s="162"/>
      <c r="F409" s="162"/>
      <c r="G409" s="162"/>
      <c r="H409" s="162"/>
      <c r="I409" s="162"/>
      <c r="J409" s="162"/>
      <c r="K409" s="162"/>
      <c r="L409" s="162"/>
      <c r="M409" s="162"/>
      <c r="N409" s="38"/>
      <c r="O409" s="38"/>
    </row>
    <row r="410" spans="1:15" ht="15" hidden="1" customHeight="1" x14ac:dyDescent="0.25">
      <c r="A410" s="162"/>
      <c r="B410" s="162"/>
      <c r="C410" s="162"/>
      <c r="D410" s="162"/>
      <c r="E410" s="162"/>
      <c r="F410" s="162"/>
      <c r="G410" s="162"/>
      <c r="H410" s="162"/>
      <c r="I410" s="162"/>
      <c r="J410" s="162"/>
      <c r="K410" s="162"/>
      <c r="L410" s="162"/>
      <c r="M410" s="162"/>
      <c r="N410" s="38"/>
      <c r="O410" s="38"/>
    </row>
    <row r="411" spans="1:15" ht="15" hidden="1" customHeight="1" x14ac:dyDescent="0.25">
      <c r="A411" s="162"/>
      <c r="B411" s="162"/>
      <c r="C411" s="162"/>
      <c r="D411" s="162"/>
      <c r="E411" s="162"/>
      <c r="F411" s="162"/>
      <c r="G411" s="162"/>
      <c r="H411" s="162"/>
      <c r="I411" s="162"/>
      <c r="J411" s="162"/>
      <c r="K411" s="162"/>
      <c r="L411" s="162"/>
      <c r="M411" s="162"/>
      <c r="N411" s="38"/>
      <c r="O411" s="38"/>
    </row>
    <row r="412" spans="1:15" ht="15" hidden="1" customHeight="1" x14ac:dyDescent="0.25">
      <c r="A412" s="162"/>
      <c r="B412" s="162"/>
      <c r="C412" s="162"/>
      <c r="D412" s="162"/>
      <c r="E412" s="162"/>
      <c r="F412" s="162"/>
      <c r="G412" s="162"/>
      <c r="H412" s="162"/>
      <c r="I412" s="162"/>
      <c r="J412" s="162"/>
      <c r="K412" s="162"/>
      <c r="L412" s="162"/>
      <c r="M412" s="162"/>
      <c r="N412" s="38"/>
      <c r="O412" s="38"/>
    </row>
    <row r="413" spans="1:15" ht="15" hidden="1" customHeight="1" x14ac:dyDescent="0.25">
      <c r="A413" s="162"/>
      <c r="B413" s="162"/>
      <c r="C413" s="162"/>
      <c r="D413" s="162"/>
      <c r="E413" s="162"/>
      <c r="F413" s="162"/>
      <c r="G413" s="162"/>
      <c r="H413" s="162"/>
      <c r="I413" s="162"/>
      <c r="J413" s="162"/>
      <c r="K413" s="162"/>
      <c r="L413" s="162"/>
      <c r="M413" s="162"/>
      <c r="N413" s="38"/>
      <c r="O413" s="38"/>
    </row>
    <row r="414" spans="1:15" ht="15" hidden="1" customHeight="1" x14ac:dyDescent="0.25">
      <c r="A414" s="162"/>
      <c r="B414" s="162"/>
      <c r="C414" s="162"/>
      <c r="D414" s="162"/>
      <c r="E414" s="162"/>
      <c r="F414" s="162"/>
      <c r="G414" s="162"/>
      <c r="H414" s="162"/>
      <c r="I414" s="162"/>
      <c r="J414" s="162"/>
      <c r="K414" s="162"/>
      <c r="L414" s="162"/>
      <c r="M414" s="162"/>
      <c r="N414" s="38"/>
      <c r="O414" s="38"/>
    </row>
    <row r="415" spans="1:15" ht="15" hidden="1" customHeight="1" x14ac:dyDescent="0.25">
      <c r="A415" s="162"/>
      <c r="B415" s="162"/>
      <c r="C415" s="162"/>
      <c r="D415" s="162"/>
      <c r="E415" s="162"/>
      <c r="F415" s="162"/>
      <c r="G415" s="162"/>
      <c r="H415" s="162"/>
      <c r="I415" s="162"/>
      <c r="J415" s="162"/>
      <c r="K415" s="162"/>
      <c r="L415" s="162"/>
      <c r="M415" s="162"/>
      <c r="N415" s="38"/>
      <c r="O415" s="38"/>
    </row>
    <row r="416" spans="1:15" ht="15" hidden="1" customHeight="1" x14ac:dyDescent="0.25">
      <c r="A416" s="162"/>
      <c r="B416" s="162"/>
      <c r="C416" s="162"/>
      <c r="D416" s="162"/>
      <c r="E416" s="162"/>
      <c r="F416" s="162"/>
      <c r="G416" s="162"/>
      <c r="H416" s="162"/>
      <c r="I416" s="162"/>
      <c r="J416" s="162"/>
      <c r="K416" s="162"/>
      <c r="L416" s="162"/>
      <c r="M416" s="162"/>
      <c r="N416" s="38"/>
      <c r="O416" s="38"/>
    </row>
    <row r="417" spans="1:15" ht="15" hidden="1" customHeight="1" x14ac:dyDescent="0.25">
      <c r="A417" s="162"/>
      <c r="B417" s="162"/>
      <c r="C417" s="162"/>
      <c r="D417" s="162"/>
      <c r="E417" s="162"/>
      <c r="F417" s="162"/>
      <c r="G417" s="162"/>
      <c r="H417" s="162"/>
      <c r="I417" s="162"/>
      <c r="J417" s="162"/>
      <c r="K417" s="162"/>
      <c r="L417" s="162"/>
      <c r="M417" s="162"/>
      <c r="N417" s="38"/>
      <c r="O417" s="38"/>
    </row>
    <row r="418" spans="1:15" ht="15" hidden="1" customHeight="1" x14ac:dyDescent="0.25">
      <c r="A418" s="162"/>
      <c r="B418" s="162"/>
      <c r="C418" s="162"/>
      <c r="D418" s="162"/>
      <c r="E418" s="162"/>
      <c r="F418" s="162"/>
      <c r="G418" s="162"/>
      <c r="H418" s="162"/>
      <c r="I418" s="162"/>
      <c r="J418" s="162"/>
      <c r="K418" s="162"/>
      <c r="L418" s="162"/>
      <c r="M418" s="162"/>
      <c r="N418" s="38"/>
      <c r="O418" s="38"/>
    </row>
    <row r="419" spans="1:15" ht="15" hidden="1" customHeight="1" x14ac:dyDescent="0.25">
      <c r="A419" s="162"/>
      <c r="B419" s="162"/>
      <c r="C419" s="162"/>
      <c r="D419" s="162"/>
      <c r="E419" s="162"/>
      <c r="F419" s="162"/>
      <c r="G419" s="162"/>
      <c r="H419" s="162"/>
      <c r="I419" s="162"/>
      <c r="J419" s="162"/>
      <c r="K419" s="162"/>
      <c r="L419" s="162"/>
      <c r="M419" s="162"/>
      <c r="N419" s="38"/>
      <c r="O419" s="38"/>
    </row>
    <row r="420" spans="1:15" ht="15" hidden="1" customHeight="1" x14ac:dyDescent="0.25">
      <c r="A420" s="162"/>
      <c r="B420" s="162"/>
      <c r="C420" s="162"/>
      <c r="D420" s="162"/>
      <c r="E420" s="162"/>
      <c r="F420" s="162"/>
      <c r="G420" s="162"/>
      <c r="H420" s="162"/>
      <c r="I420" s="162"/>
      <c r="J420" s="162"/>
      <c r="K420" s="162"/>
      <c r="L420" s="162"/>
      <c r="M420" s="162"/>
      <c r="N420" s="38"/>
      <c r="O420" s="38"/>
    </row>
    <row r="421" spans="1:15" ht="15" hidden="1" customHeight="1" x14ac:dyDescent="0.25">
      <c r="A421" s="162"/>
      <c r="B421" s="162"/>
      <c r="C421" s="162"/>
      <c r="D421" s="162"/>
      <c r="E421" s="162"/>
      <c r="F421" s="162"/>
      <c r="G421" s="162"/>
      <c r="H421" s="162"/>
      <c r="I421" s="162"/>
      <c r="J421" s="162"/>
      <c r="K421" s="162"/>
      <c r="L421" s="162"/>
      <c r="M421" s="162"/>
      <c r="N421" s="38"/>
      <c r="O421" s="38"/>
    </row>
    <row r="422" spans="1:15" ht="15" hidden="1" customHeight="1" x14ac:dyDescent="0.25">
      <c r="A422" s="162"/>
      <c r="B422" s="162"/>
      <c r="C422" s="162"/>
      <c r="D422" s="162"/>
      <c r="E422" s="162"/>
      <c r="F422" s="162"/>
      <c r="G422" s="162"/>
      <c r="H422" s="162"/>
      <c r="I422" s="162"/>
      <c r="J422" s="162"/>
      <c r="K422" s="162"/>
      <c r="L422" s="162"/>
      <c r="M422" s="162"/>
      <c r="N422" s="38"/>
      <c r="O422" s="38"/>
    </row>
    <row r="423" spans="1:15" ht="15" hidden="1" customHeight="1" x14ac:dyDescent="0.25">
      <c r="A423" s="162"/>
      <c r="B423" s="162"/>
      <c r="C423" s="162"/>
      <c r="D423" s="162"/>
      <c r="E423" s="162"/>
      <c r="F423" s="162"/>
      <c r="G423" s="162"/>
      <c r="H423" s="162"/>
      <c r="I423" s="162"/>
      <c r="J423" s="162"/>
      <c r="K423" s="162"/>
      <c r="L423" s="162"/>
      <c r="M423" s="162"/>
      <c r="N423" s="38"/>
      <c r="O423" s="38"/>
    </row>
    <row r="424" spans="1:15" ht="15" hidden="1" customHeight="1" x14ac:dyDescent="0.25">
      <c r="A424" s="162"/>
      <c r="B424" s="162"/>
      <c r="C424" s="162"/>
      <c r="D424" s="162"/>
      <c r="E424" s="162"/>
      <c r="F424" s="162"/>
      <c r="G424" s="162"/>
      <c r="H424" s="162"/>
      <c r="I424" s="162"/>
      <c r="J424" s="162"/>
      <c r="K424" s="162"/>
      <c r="L424" s="162"/>
      <c r="M424" s="162"/>
      <c r="N424" s="38"/>
      <c r="O424" s="38"/>
    </row>
    <row r="425" spans="1:15" ht="15" hidden="1" customHeight="1" x14ac:dyDescent="0.25">
      <c r="A425" s="162"/>
      <c r="B425" s="162"/>
      <c r="C425" s="162"/>
      <c r="D425" s="162"/>
      <c r="E425" s="162"/>
      <c r="F425" s="162"/>
      <c r="G425" s="162"/>
      <c r="H425" s="162"/>
      <c r="I425" s="162"/>
      <c r="J425" s="162"/>
      <c r="K425" s="162"/>
      <c r="L425" s="162"/>
      <c r="M425" s="162"/>
      <c r="N425" s="38"/>
      <c r="O425" s="38"/>
    </row>
    <row r="426" spans="1:15" ht="15" hidden="1" customHeight="1" x14ac:dyDescent="0.25">
      <c r="A426" s="162"/>
      <c r="B426" s="162"/>
      <c r="C426" s="162"/>
      <c r="D426" s="162"/>
      <c r="E426" s="162"/>
      <c r="F426" s="162"/>
      <c r="G426" s="162"/>
      <c r="H426" s="162"/>
      <c r="I426" s="162"/>
      <c r="J426" s="162"/>
      <c r="K426" s="162"/>
      <c r="L426" s="162"/>
      <c r="M426" s="162"/>
      <c r="N426" s="38"/>
      <c r="O426" s="38"/>
    </row>
    <row r="427" spans="1:15" ht="15" hidden="1" customHeight="1" x14ac:dyDescent="0.25">
      <c r="A427" s="162"/>
      <c r="B427" s="162"/>
      <c r="C427" s="162"/>
      <c r="D427" s="162"/>
      <c r="E427" s="162"/>
      <c r="F427" s="162"/>
      <c r="G427" s="162"/>
      <c r="H427" s="162"/>
      <c r="I427" s="162"/>
      <c r="J427" s="162"/>
      <c r="K427" s="162"/>
      <c r="L427" s="162"/>
      <c r="M427" s="162"/>
      <c r="N427" s="38"/>
      <c r="O427" s="38"/>
    </row>
    <row r="428" spans="1:15" ht="15" hidden="1" customHeight="1" x14ac:dyDescent="0.25">
      <c r="A428" s="162"/>
      <c r="B428" s="162"/>
      <c r="C428" s="162"/>
      <c r="D428" s="162"/>
      <c r="E428" s="162"/>
      <c r="F428" s="162"/>
      <c r="G428" s="162"/>
      <c r="H428" s="162"/>
      <c r="I428" s="162"/>
      <c r="J428" s="162"/>
      <c r="K428" s="162"/>
      <c r="L428" s="162"/>
      <c r="M428" s="162"/>
      <c r="N428" s="38"/>
      <c r="O428" s="38"/>
    </row>
    <row r="429" spans="1:15" ht="15" hidden="1" customHeight="1" x14ac:dyDescent="0.25">
      <c r="A429" s="162"/>
      <c r="B429" s="162"/>
      <c r="C429" s="162"/>
      <c r="D429" s="162"/>
      <c r="E429" s="162"/>
      <c r="F429" s="162"/>
      <c r="G429" s="162"/>
      <c r="H429" s="162"/>
      <c r="I429" s="162"/>
      <c r="J429" s="162"/>
      <c r="K429" s="162"/>
      <c r="L429" s="162"/>
      <c r="M429" s="162"/>
      <c r="N429" s="38"/>
      <c r="O429" s="38"/>
    </row>
    <row r="430" spans="1:15" ht="15" hidden="1" customHeight="1" x14ac:dyDescent="0.25">
      <c r="A430" s="162"/>
      <c r="B430" s="162"/>
      <c r="C430" s="162"/>
      <c r="D430" s="162"/>
      <c r="E430" s="162"/>
      <c r="F430" s="162"/>
      <c r="G430" s="162"/>
      <c r="H430" s="162"/>
      <c r="I430" s="162"/>
      <c r="J430" s="162"/>
      <c r="K430" s="162"/>
      <c r="L430" s="162"/>
      <c r="M430" s="162"/>
      <c r="N430" s="38"/>
      <c r="O430" s="38"/>
    </row>
    <row r="431" spans="1:15" ht="15" hidden="1" customHeight="1" x14ac:dyDescent="0.25">
      <c r="A431" s="162"/>
      <c r="B431" s="162"/>
      <c r="C431" s="162"/>
      <c r="D431" s="162"/>
      <c r="E431" s="162"/>
      <c r="F431" s="162"/>
      <c r="G431" s="162"/>
      <c r="H431" s="162"/>
      <c r="I431" s="162"/>
      <c r="J431" s="162"/>
      <c r="K431" s="162"/>
      <c r="L431" s="162"/>
      <c r="M431" s="162"/>
      <c r="N431" s="38"/>
      <c r="O431" s="38"/>
    </row>
    <row r="432" spans="1:15" ht="15" hidden="1" customHeight="1" x14ac:dyDescent="0.25">
      <c r="A432" s="162"/>
      <c r="B432" s="162"/>
      <c r="C432" s="162"/>
      <c r="D432" s="162"/>
      <c r="E432" s="162"/>
      <c r="F432" s="162"/>
      <c r="G432" s="162"/>
      <c r="H432" s="162"/>
      <c r="I432" s="162"/>
      <c r="J432" s="162"/>
      <c r="K432" s="162"/>
      <c r="L432" s="162"/>
      <c r="M432" s="162"/>
      <c r="N432" s="38"/>
      <c r="O432" s="38"/>
    </row>
    <row r="433" spans="1:15" ht="15" hidden="1" customHeight="1" x14ac:dyDescent="0.25">
      <c r="A433" s="162"/>
      <c r="B433" s="162"/>
      <c r="C433" s="162"/>
      <c r="D433" s="162"/>
      <c r="E433" s="162"/>
      <c r="F433" s="162"/>
      <c r="G433" s="162"/>
      <c r="H433" s="162"/>
      <c r="I433" s="162"/>
      <c r="J433" s="162"/>
      <c r="K433" s="162"/>
      <c r="L433" s="162"/>
      <c r="M433" s="162"/>
      <c r="N433" s="38"/>
      <c r="O433" s="38"/>
    </row>
    <row r="434" spans="1:15" ht="15" hidden="1" customHeight="1" x14ac:dyDescent="0.25">
      <c r="A434" s="162"/>
      <c r="B434" s="162"/>
      <c r="C434" s="162"/>
      <c r="D434" s="162"/>
      <c r="E434" s="162"/>
      <c r="F434" s="162"/>
      <c r="G434" s="162"/>
      <c r="H434" s="162"/>
      <c r="I434" s="162"/>
      <c r="J434" s="162"/>
      <c r="K434" s="162"/>
      <c r="L434" s="162"/>
      <c r="M434" s="162"/>
      <c r="N434" s="38"/>
      <c r="O434" s="38"/>
    </row>
    <row r="435" spans="1:15" ht="15" hidden="1" customHeight="1" x14ac:dyDescent="0.25">
      <c r="A435" s="162"/>
      <c r="B435" s="162"/>
      <c r="C435" s="162"/>
      <c r="D435" s="162"/>
      <c r="E435" s="162"/>
      <c r="F435" s="162"/>
      <c r="G435" s="162"/>
      <c r="H435" s="162"/>
      <c r="I435" s="162"/>
      <c r="J435" s="162"/>
      <c r="K435" s="162"/>
      <c r="L435" s="162"/>
      <c r="M435" s="162"/>
      <c r="N435" s="38"/>
      <c r="O435" s="38"/>
    </row>
    <row r="436" spans="1:15" ht="15" hidden="1" customHeight="1" x14ac:dyDescent="0.25">
      <c r="A436" s="162"/>
      <c r="B436" s="162"/>
      <c r="C436" s="162"/>
      <c r="D436" s="162"/>
      <c r="E436" s="162"/>
      <c r="F436" s="162"/>
      <c r="G436" s="162"/>
      <c r="H436" s="162"/>
      <c r="I436" s="162"/>
      <c r="J436" s="162"/>
      <c r="K436" s="162"/>
      <c r="L436" s="162"/>
      <c r="M436" s="162"/>
      <c r="N436" s="38"/>
      <c r="O436" s="38"/>
    </row>
    <row r="437" spans="1:15" ht="15" hidden="1" customHeight="1" x14ac:dyDescent="0.25">
      <c r="A437" s="162"/>
      <c r="B437" s="162"/>
      <c r="C437" s="162"/>
      <c r="D437" s="162"/>
      <c r="E437" s="162"/>
      <c r="F437" s="162"/>
      <c r="G437" s="162"/>
      <c r="H437" s="162"/>
      <c r="I437" s="162"/>
      <c r="J437" s="162"/>
      <c r="K437" s="162"/>
      <c r="L437" s="162"/>
      <c r="M437" s="162"/>
      <c r="N437" s="38"/>
      <c r="O437" s="38"/>
    </row>
    <row r="438" spans="1:15" ht="15" hidden="1" customHeight="1" x14ac:dyDescent="0.25">
      <c r="A438" s="162"/>
      <c r="B438" s="162"/>
      <c r="C438" s="162"/>
      <c r="D438" s="162"/>
      <c r="E438" s="162"/>
      <c r="F438" s="162"/>
      <c r="G438" s="162"/>
      <c r="H438" s="162"/>
      <c r="I438" s="162"/>
      <c r="J438" s="162"/>
      <c r="K438" s="162"/>
      <c r="L438" s="162"/>
      <c r="M438" s="162"/>
      <c r="N438" s="38"/>
      <c r="O438" s="38"/>
    </row>
    <row r="439" spans="1:15" ht="15" hidden="1" customHeight="1" x14ac:dyDescent="0.25">
      <c r="A439" s="162"/>
      <c r="B439" s="162"/>
      <c r="C439" s="162"/>
      <c r="D439" s="162"/>
      <c r="E439" s="162"/>
      <c r="F439" s="162"/>
      <c r="G439" s="162"/>
      <c r="H439" s="162"/>
      <c r="I439" s="162"/>
      <c r="J439" s="162"/>
      <c r="K439" s="162"/>
      <c r="L439" s="162"/>
      <c r="M439" s="162"/>
      <c r="N439" s="38"/>
      <c r="O439" s="38"/>
    </row>
    <row r="440" spans="1:15" ht="15" hidden="1" customHeight="1" x14ac:dyDescent="0.25">
      <c r="A440" s="162"/>
      <c r="B440" s="162"/>
      <c r="C440" s="162"/>
      <c r="D440" s="162"/>
      <c r="E440" s="162"/>
      <c r="F440" s="162"/>
      <c r="G440" s="162"/>
      <c r="H440" s="162"/>
      <c r="I440" s="162"/>
      <c r="J440" s="162"/>
      <c r="K440" s="162"/>
      <c r="L440" s="162"/>
      <c r="M440" s="162"/>
      <c r="N440" s="38"/>
      <c r="O440" s="38"/>
    </row>
    <row r="441" spans="1:15" ht="15" hidden="1" customHeight="1" x14ac:dyDescent="0.25">
      <c r="A441" s="162"/>
      <c r="B441" s="162"/>
      <c r="C441" s="162"/>
      <c r="D441" s="162"/>
      <c r="E441" s="162"/>
      <c r="F441" s="162"/>
      <c r="G441" s="162"/>
      <c r="H441" s="162"/>
      <c r="I441" s="162"/>
      <c r="J441" s="162"/>
      <c r="K441" s="162"/>
      <c r="L441" s="162"/>
      <c r="M441" s="162"/>
      <c r="N441" s="38"/>
      <c r="O441" s="38"/>
    </row>
    <row r="442" spans="1:15" ht="15" hidden="1" customHeight="1" x14ac:dyDescent="0.25">
      <c r="A442" s="162"/>
      <c r="B442" s="162"/>
      <c r="C442" s="162"/>
      <c r="D442" s="162"/>
      <c r="E442" s="162"/>
      <c r="F442" s="162"/>
      <c r="G442" s="162"/>
      <c r="H442" s="162"/>
      <c r="I442" s="162"/>
      <c r="J442" s="162"/>
      <c r="K442" s="162"/>
      <c r="L442" s="162"/>
      <c r="M442" s="162"/>
      <c r="N442" s="38"/>
      <c r="O442" s="38"/>
    </row>
    <row r="443" spans="1:15" ht="15" hidden="1" customHeight="1" x14ac:dyDescent="0.25">
      <c r="A443" s="162"/>
      <c r="B443" s="162"/>
      <c r="C443" s="162"/>
      <c r="D443" s="162"/>
      <c r="E443" s="162"/>
      <c r="F443" s="162"/>
      <c r="G443" s="162"/>
      <c r="H443" s="162"/>
      <c r="I443" s="162"/>
      <c r="J443" s="162"/>
      <c r="K443" s="162"/>
      <c r="L443" s="162"/>
      <c r="M443" s="162"/>
      <c r="N443" s="38"/>
      <c r="O443" s="38"/>
    </row>
    <row r="444" spans="1:15" ht="15" hidden="1" customHeight="1" x14ac:dyDescent="0.25">
      <c r="A444" s="162"/>
      <c r="B444" s="162"/>
      <c r="C444" s="162"/>
      <c r="D444" s="162"/>
      <c r="E444" s="162"/>
      <c r="F444" s="162"/>
      <c r="G444" s="162"/>
      <c r="H444" s="162"/>
      <c r="I444" s="162"/>
      <c r="J444" s="162"/>
      <c r="K444" s="162"/>
      <c r="L444" s="162"/>
      <c r="M444" s="162"/>
      <c r="N444" s="38"/>
      <c r="O444" s="38"/>
    </row>
    <row r="445" spans="1:15" ht="15" hidden="1" customHeight="1" x14ac:dyDescent="0.25">
      <c r="A445" s="162"/>
      <c r="B445" s="162"/>
      <c r="C445" s="162"/>
      <c r="D445" s="162"/>
      <c r="E445" s="162"/>
      <c r="F445" s="162"/>
      <c r="G445" s="162"/>
      <c r="H445" s="162"/>
      <c r="I445" s="162"/>
      <c r="J445" s="162"/>
      <c r="K445" s="162"/>
      <c r="L445" s="162"/>
      <c r="M445" s="162"/>
      <c r="N445" s="38"/>
      <c r="O445" s="38"/>
    </row>
    <row r="446" spans="1:15" ht="15" hidden="1" customHeight="1" x14ac:dyDescent="0.25">
      <c r="A446" s="162"/>
      <c r="B446" s="162"/>
      <c r="C446" s="162"/>
      <c r="D446" s="162"/>
      <c r="E446" s="162"/>
      <c r="F446" s="162"/>
      <c r="G446" s="162"/>
      <c r="H446" s="162"/>
      <c r="I446" s="162"/>
      <c r="J446" s="162"/>
      <c r="K446" s="162"/>
      <c r="L446" s="162"/>
      <c r="M446" s="162"/>
      <c r="N446" s="38"/>
      <c r="O446" s="38"/>
    </row>
    <row r="447" spans="1:15" ht="15" hidden="1" customHeight="1" x14ac:dyDescent="0.25">
      <c r="A447" s="162"/>
      <c r="B447" s="162"/>
      <c r="C447" s="162"/>
      <c r="D447" s="162"/>
      <c r="E447" s="162"/>
      <c r="F447" s="162"/>
      <c r="G447" s="162"/>
      <c r="H447" s="162"/>
      <c r="I447" s="162"/>
      <c r="J447" s="162"/>
      <c r="K447" s="162"/>
      <c r="L447" s="162"/>
      <c r="M447" s="162"/>
      <c r="N447" s="38"/>
      <c r="O447" s="38"/>
    </row>
    <row r="448" spans="1:15" ht="15" hidden="1" customHeight="1" x14ac:dyDescent="0.25">
      <c r="A448" s="162"/>
      <c r="B448" s="162"/>
      <c r="C448" s="162"/>
      <c r="D448" s="162"/>
      <c r="E448" s="162"/>
      <c r="F448" s="162"/>
      <c r="G448" s="162"/>
      <c r="H448" s="162"/>
      <c r="I448" s="162"/>
      <c r="J448" s="162"/>
      <c r="K448" s="162"/>
      <c r="L448" s="162"/>
      <c r="M448" s="162"/>
      <c r="N448" s="38"/>
      <c r="O448" s="38"/>
    </row>
    <row r="449" spans="1:15" ht="15" hidden="1" customHeight="1" x14ac:dyDescent="0.25">
      <c r="A449" s="162"/>
      <c r="B449" s="162"/>
      <c r="C449" s="162"/>
      <c r="D449" s="162"/>
      <c r="E449" s="162"/>
      <c r="F449" s="162"/>
      <c r="G449" s="162"/>
      <c r="H449" s="162"/>
      <c r="I449" s="162"/>
      <c r="J449" s="162"/>
      <c r="K449" s="162"/>
      <c r="L449" s="162"/>
      <c r="M449" s="162"/>
      <c r="N449" s="38"/>
      <c r="O449" s="38"/>
    </row>
    <row r="450" spans="1:15" ht="15" hidden="1" customHeight="1" x14ac:dyDescent="0.25">
      <c r="A450" s="162"/>
      <c r="B450" s="162"/>
      <c r="C450" s="162"/>
      <c r="D450" s="162"/>
      <c r="E450" s="162"/>
      <c r="F450" s="162"/>
      <c r="G450" s="162"/>
      <c r="H450" s="162"/>
      <c r="I450" s="162"/>
      <c r="J450" s="162"/>
      <c r="K450" s="162"/>
      <c r="L450" s="162"/>
      <c r="M450" s="162"/>
      <c r="N450" s="38"/>
      <c r="O450" s="38"/>
    </row>
    <row r="451" spans="1:15" ht="15" hidden="1" customHeight="1" x14ac:dyDescent="0.25">
      <c r="A451" s="162"/>
      <c r="B451" s="162"/>
      <c r="C451" s="162"/>
      <c r="D451" s="162"/>
      <c r="E451" s="162"/>
      <c r="F451" s="162"/>
      <c r="G451" s="162"/>
      <c r="H451" s="162"/>
      <c r="I451" s="162"/>
      <c r="J451" s="162"/>
      <c r="K451" s="162"/>
      <c r="L451" s="162"/>
      <c r="M451" s="162"/>
      <c r="N451" s="38"/>
      <c r="O451" s="38"/>
    </row>
    <row r="452" spans="1:15" ht="15" hidden="1" customHeight="1" x14ac:dyDescent="0.25">
      <c r="A452" s="162"/>
      <c r="B452" s="162"/>
      <c r="C452" s="162"/>
      <c r="D452" s="162"/>
      <c r="E452" s="162"/>
      <c r="F452" s="162"/>
      <c r="G452" s="162"/>
      <c r="H452" s="162"/>
      <c r="I452" s="162"/>
      <c r="J452" s="162"/>
      <c r="K452" s="162"/>
      <c r="L452" s="162"/>
      <c r="M452" s="162"/>
      <c r="N452" s="38"/>
      <c r="O452" s="38"/>
    </row>
    <row r="453" spans="1:15" ht="15" hidden="1" customHeight="1" x14ac:dyDescent="0.25">
      <c r="A453" s="162"/>
      <c r="B453" s="162"/>
      <c r="C453" s="162"/>
      <c r="D453" s="162"/>
      <c r="E453" s="162"/>
      <c r="F453" s="162"/>
      <c r="G453" s="162"/>
      <c r="H453" s="162"/>
      <c r="I453" s="162"/>
      <c r="J453" s="162"/>
      <c r="K453" s="162"/>
      <c r="L453" s="162"/>
      <c r="M453" s="162"/>
      <c r="N453" s="38"/>
      <c r="O453" s="38"/>
    </row>
    <row r="454" spans="1:15" ht="15" hidden="1" customHeight="1" x14ac:dyDescent="0.25">
      <c r="A454" s="162"/>
      <c r="B454" s="162"/>
      <c r="C454" s="162"/>
      <c r="D454" s="162"/>
      <c r="E454" s="162"/>
      <c r="F454" s="162"/>
      <c r="G454" s="162"/>
      <c r="H454" s="162"/>
      <c r="I454" s="162"/>
      <c r="J454" s="162"/>
      <c r="K454" s="162"/>
      <c r="L454" s="162"/>
      <c r="M454" s="162"/>
      <c r="N454" s="38"/>
      <c r="O454" s="38"/>
    </row>
    <row r="455" spans="1:15" ht="15" hidden="1" customHeight="1" x14ac:dyDescent="0.25">
      <c r="A455" s="162"/>
      <c r="B455" s="162"/>
      <c r="C455" s="162"/>
      <c r="D455" s="162"/>
      <c r="E455" s="162"/>
      <c r="F455" s="162"/>
      <c r="G455" s="162"/>
      <c r="H455" s="162"/>
      <c r="I455" s="162"/>
      <c r="J455" s="162"/>
      <c r="K455" s="162"/>
      <c r="L455" s="162"/>
      <c r="M455" s="162"/>
      <c r="N455" s="38"/>
      <c r="O455" s="38"/>
    </row>
    <row r="456" spans="1:15" ht="15" hidden="1" customHeight="1" x14ac:dyDescent="0.25">
      <c r="A456" s="162"/>
      <c r="B456" s="162"/>
      <c r="C456" s="162"/>
      <c r="D456" s="162"/>
      <c r="E456" s="162"/>
      <c r="F456" s="162"/>
      <c r="G456" s="162"/>
      <c r="H456" s="162"/>
      <c r="I456" s="162"/>
      <c r="J456" s="162"/>
      <c r="K456" s="162"/>
      <c r="L456" s="162"/>
      <c r="M456" s="162"/>
      <c r="N456" s="38"/>
      <c r="O456" s="38"/>
    </row>
    <row r="457" spans="1:15" ht="15" hidden="1" customHeight="1" x14ac:dyDescent="0.25">
      <c r="A457" s="162"/>
      <c r="B457" s="162"/>
      <c r="C457" s="162"/>
      <c r="D457" s="162"/>
      <c r="E457" s="162"/>
      <c r="F457" s="162"/>
      <c r="G457" s="162"/>
      <c r="H457" s="162"/>
      <c r="I457" s="162"/>
      <c r="J457" s="162"/>
      <c r="K457" s="162"/>
      <c r="L457" s="162"/>
      <c r="M457" s="162"/>
      <c r="N457" s="38"/>
      <c r="O457" s="38"/>
    </row>
    <row r="458" spans="1:15" ht="15" hidden="1" customHeight="1" x14ac:dyDescent="0.25">
      <c r="A458" s="162"/>
      <c r="B458" s="162"/>
      <c r="C458" s="162"/>
      <c r="D458" s="162"/>
      <c r="E458" s="162"/>
      <c r="F458" s="162"/>
      <c r="G458" s="162"/>
      <c r="H458" s="162"/>
      <c r="I458" s="162"/>
      <c r="J458" s="162"/>
      <c r="K458" s="162"/>
      <c r="L458" s="162"/>
      <c r="M458" s="162"/>
      <c r="N458" s="38"/>
      <c r="O458" s="38"/>
    </row>
    <row r="459" spans="1:15" ht="15" hidden="1" customHeight="1" x14ac:dyDescent="0.25">
      <c r="A459" s="162"/>
      <c r="B459" s="162"/>
      <c r="C459" s="162"/>
      <c r="D459" s="162"/>
      <c r="E459" s="162"/>
      <c r="F459" s="162"/>
      <c r="G459" s="162"/>
      <c r="H459" s="162"/>
      <c r="I459" s="162"/>
      <c r="J459" s="162"/>
      <c r="K459" s="162"/>
      <c r="L459" s="162"/>
      <c r="M459" s="162"/>
      <c r="N459" s="38"/>
      <c r="O459" s="38"/>
    </row>
    <row r="460" spans="1:15" ht="15" hidden="1" customHeight="1" x14ac:dyDescent="0.25">
      <c r="A460" s="162"/>
      <c r="B460" s="162"/>
      <c r="C460" s="162"/>
      <c r="D460" s="162"/>
      <c r="E460" s="162"/>
      <c r="F460" s="162"/>
      <c r="G460" s="162"/>
      <c r="H460" s="162"/>
      <c r="I460" s="162"/>
      <c r="J460" s="162"/>
      <c r="K460" s="162"/>
      <c r="L460" s="162"/>
      <c r="M460" s="162"/>
      <c r="N460" s="38"/>
      <c r="O460" s="38"/>
    </row>
    <row r="461" spans="1:15" ht="15" hidden="1" customHeight="1" x14ac:dyDescent="0.25">
      <c r="A461" s="162"/>
      <c r="B461" s="162"/>
      <c r="C461" s="162"/>
      <c r="D461" s="162"/>
      <c r="E461" s="162"/>
      <c r="F461" s="162"/>
      <c r="G461" s="162"/>
      <c r="H461" s="162"/>
      <c r="I461" s="162"/>
      <c r="J461" s="162"/>
      <c r="K461" s="162"/>
      <c r="L461" s="162"/>
      <c r="M461" s="162"/>
      <c r="N461" s="38"/>
      <c r="O461" s="38"/>
    </row>
    <row r="462" spans="1:15" ht="15" hidden="1" customHeight="1" x14ac:dyDescent="0.25">
      <c r="A462" s="162"/>
      <c r="B462" s="162"/>
      <c r="C462" s="162"/>
      <c r="D462" s="162"/>
      <c r="E462" s="162"/>
      <c r="F462" s="162"/>
      <c r="G462" s="162"/>
      <c r="H462" s="162"/>
      <c r="I462" s="162"/>
      <c r="J462" s="162"/>
      <c r="K462" s="162"/>
      <c r="L462" s="162"/>
      <c r="M462" s="162"/>
      <c r="N462" s="38"/>
      <c r="O462" s="38"/>
    </row>
    <row r="463" spans="1:15" ht="15" hidden="1" customHeight="1" x14ac:dyDescent="0.25">
      <c r="A463" s="162"/>
      <c r="B463" s="162"/>
      <c r="C463" s="162"/>
      <c r="D463" s="162"/>
      <c r="E463" s="162"/>
      <c r="F463" s="162"/>
      <c r="G463" s="162"/>
      <c r="H463" s="162"/>
      <c r="I463" s="162"/>
      <c r="J463" s="162"/>
      <c r="K463" s="162"/>
      <c r="L463" s="162"/>
      <c r="M463" s="162"/>
      <c r="N463" s="38"/>
      <c r="O463" s="38"/>
    </row>
    <row r="464" spans="1:15" ht="15" hidden="1" customHeight="1" x14ac:dyDescent="0.25">
      <c r="A464" s="162"/>
      <c r="B464" s="162"/>
      <c r="C464" s="162"/>
      <c r="D464" s="162"/>
      <c r="E464" s="162"/>
      <c r="F464" s="162"/>
      <c r="G464" s="162"/>
      <c r="H464" s="162"/>
      <c r="I464" s="162"/>
      <c r="J464" s="162"/>
      <c r="K464" s="162"/>
      <c r="L464" s="162"/>
      <c r="M464" s="162"/>
      <c r="N464" s="38"/>
      <c r="O464" s="38"/>
    </row>
    <row r="465" spans="1:15" ht="15" hidden="1" customHeight="1" x14ac:dyDescent="0.25">
      <c r="A465" s="162"/>
      <c r="B465" s="162"/>
      <c r="C465" s="162"/>
      <c r="D465" s="162"/>
      <c r="E465" s="162"/>
      <c r="F465" s="162"/>
      <c r="G465" s="162"/>
      <c r="H465" s="162"/>
      <c r="I465" s="162"/>
      <c r="J465" s="162"/>
      <c r="K465" s="162"/>
      <c r="L465" s="162"/>
      <c r="M465" s="162"/>
      <c r="N465" s="38"/>
      <c r="O465" s="38"/>
    </row>
    <row r="466" spans="1:15" ht="15" hidden="1" customHeight="1" x14ac:dyDescent="0.25">
      <c r="A466" s="162"/>
      <c r="B466" s="162"/>
      <c r="C466" s="162"/>
      <c r="D466" s="162"/>
      <c r="E466" s="162"/>
      <c r="F466" s="162"/>
      <c r="G466" s="162"/>
      <c r="H466" s="162"/>
      <c r="I466" s="162"/>
      <c r="J466" s="162"/>
      <c r="K466" s="162"/>
      <c r="L466" s="162"/>
      <c r="M466" s="162"/>
      <c r="N466" s="38"/>
      <c r="O466" s="38"/>
    </row>
    <row r="467" spans="1:15" ht="15" hidden="1" customHeight="1" x14ac:dyDescent="0.25">
      <c r="A467" s="162"/>
      <c r="B467" s="162"/>
      <c r="C467" s="162"/>
      <c r="D467" s="162"/>
      <c r="E467" s="162"/>
      <c r="F467" s="162"/>
      <c r="G467" s="162"/>
      <c r="H467" s="162"/>
      <c r="I467" s="162"/>
      <c r="J467" s="162"/>
      <c r="K467" s="162"/>
      <c r="L467" s="162"/>
      <c r="M467" s="162"/>
      <c r="N467" s="38"/>
      <c r="O467" s="38"/>
    </row>
    <row r="468" spans="1:15" ht="15" hidden="1" customHeight="1" x14ac:dyDescent="0.25">
      <c r="A468" s="162"/>
      <c r="B468" s="162"/>
      <c r="C468" s="162"/>
      <c r="D468" s="162"/>
      <c r="E468" s="162"/>
      <c r="F468" s="162"/>
      <c r="G468" s="162"/>
      <c r="H468" s="162"/>
      <c r="I468" s="162"/>
      <c r="J468" s="162"/>
      <c r="K468" s="162"/>
      <c r="L468" s="162"/>
      <c r="M468" s="162"/>
      <c r="N468" s="38"/>
      <c r="O468" s="38"/>
    </row>
    <row r="469" spans="1:15" ht="15" hidden="1" customHeight="1" x14ac:dyDescent="0.25">
      <c r="A469" s="162"/>
      <c r="B469" s="162"/>
      <c r="C469" s="162"/>
      <c r="D469" s="162"/>
      <c r="E469" s="162"/>
      <c r="F469" s="162"/>
      <c r="G469" s="162"/>
      <c r="H469" s="162"/>
      <c r="I469" s="162"/>
      <c r="J469" s="162"/>
      <c r="K469" s="162"/>
      <c r="L469" s="162"/>
      <c r="M469" s="162"/>
      <c r="N469" s="38"/>
      <c r="O469" s="38"/>
    </row>
    <row r="470" spans="1:15" ht="15" hidden="1" customHeight="1" x14ac:dyDescent="0.25">
      <c r="A470" s="162"/>
      <c r="B470" s="162"/>
      <c r="C470" s="162"/>
      <c r="D470" s="162"/>
      <c r="E470" s="162"/>
      <c r="F470" s="162"/>
      <c r="G470" s="162"/>
      <c r="H470" s="162"/>
      <c r="I470" s="162"/>
      <c r="J470" s="162"/>
      <c r="K470" s="162"/>
      <c r="L470" s="162"/>
      <c r="M470" s="162"/>
      <c r="N470" s="38"/>
      <c r="O470" s="38"/>
    </row>
    <row r="471" spans="1:15" ht="15" hidden="1" customHeight="1" x14ac:dyDescent="0.25">
      <c r="A471" s="162"/>
      <c r="B471" s="162"/>
      <c r="C471" s="162"/>
      <c r="D471" s="162"/>
      <c r="E471" s="162"/>
      <c r="F471" s="162"/>
      <c r="G471" s="162"/>
      <c r="H471" s="162"/>
      <c r="I471" s="162"/>
      <c r="J471" s="162"/>
      <c r="K471" s="162"/>
      <c r="L471" s="162"/>
      <c r="M471" s="162"/>
      <c r="N471" s="38"/>
      <c r="O471" s="38"/>
    </row>
    <row r="472" spans="1:15" ht="15" hidden="1" customHeight="1" x14ac:dyDescent="0.25">
      <c r="A472" s="162"/>
      <c r="B472" s="162"/>
      <c r="C472" s="162"/>
      <c r="D472" s="162"/>
      <c r="E472" s="162"/>
      <c r="F472" s="162"/>
      <c r="G472" s="162"/>
      <c r="H472" s="162"/>
      <c r="I472" s="162"/>
      <c r="J472" s="162"/>
      <c r="K472" s="162"/>
      <c r="L472" s="162"/>
      <c r="M472" s="162"/>
      <c r="N472" s="38"/>
      <c r="O472" s="38"/>
    </row>
    <row r="473" spans="1:15" ht="15" hidden="1" customHeight="1" x14ac:dyDescent="0.25">
      <c r="A473" s="162"/>
      <c r="B473" s="162"/>
      <c r="C473" s="162"/>
      <c r="D473" s="162"/>
      <c r="E473" s="162"/>
      <c r="F473" s="162"/>
      <c r="G473" s="162"/>
      <c r="H473" s="162"/>
      <c r="I473" s="162"/>
      <c r="J473" s="162"/>
      <c r="K473" s="162"/>
      <c r="L473" s="162"/>
      <c r="M473" s="162"/>
      <c r="N473" s="38"/>
      <c r="O473" s="38"/>
    </row>
    <row r="474" spans="1:15" ht="15" hidden="1" customHeight="1" x14ac:dyDescent="0.25">
      <c r="A474" s="162"/>
      <c r="B474" s="162"/>
      <c r="C474" s="162"/>
      <c r="D474" s="162"/>
      <c r="E474" s="162"/>
      <c r="F474" s="162"/>
      <c r="G474" s="162"/>
      <c r="H474" s="162"/>
      <c r="I474" s="162"/>
      <c r="J474" s="162"/>
      <c r="K474" s="162"/>
      <c r="L474" s="162"/>
      <c r="M474" s="162"/>
      <c r="N474" s="38"/>
      <c r="O474" s="38"/>
    </row>
    <row r="475" spans="1:15" ht="15" hidden="1" customHeight="1" x14ac:dyDescent="0.25">
      <c r="A475" s="162"/>
      <c r="B475" s="162"/>
      <c r="C475" s="162"/>
      <c r="D475" s="162"/>
      <c r="E475" s="162"/>
      <c r="F475" s="162"/>
      <c r="G475" s="162"/>
      <c r="H475" s="162"/>
      <c r="I475" s="162"/>
      <c r="J475" s="162"/>
      <c r="K475" s="162"/>
      <c r="L475" s="162"/>
      <c r="M475" s="162"/>
      <c r="N475" s="38"/>
      <c r="O475" s="38"/>
    </row>
    <row r="476" spans="1:15" ht="15" hidden="1" customHeight="1" x14ac:dyDescent="0.25">
      <c r="A476" s="162"/>
      <c r="B476" s="162"/>
      <c r="C476" s="162"/>
      <c r="D476" s="162"/>
      <c r="E476" s="162"/>
      <c r="F476" s="162"/>
      <c r="G476" s="162"/>
      <c r="H476" s="162"/>
      <c r="I476" s="162"/>
      <c r="J476" s="162"/>
      <c r="K476" s="162"/>
      <c r="L476" s="162"/>
      <c r="M476" s="162"/>
      <c r="N476" s="38"/>
      <c r="O476" s="38"/>
    </row>
    <row r="477" spans="1:15" ht="15" hidden="1" customHeight="1" x14ac:dyDescent="0.25">
      <c r="A477" s="162"/>
      <c r="B477" s="162"/>
      <c r="C477" s="162"/>
      <c r="D477" s="162"/>
      <c r="E477" s="162"/>
      <c r="F477" s="162"/>
      <c r="G477" s="162"/>
      <c r="H477" s="162"/>
      <c r="I477" s="162"/>
      <c r="J477" s="162"/>
      <c r="K477" s="162"/>
      <c r="L477" s="162"/>
      <c r="M477" s="162"/>
      <c r="N477" s="38"/>
      <c r="O477" s="38"/>
    </row>
    <row r="478" spans="1:15" ht="15" hidden="1" customHeight="1" x14ac:dyDescent="0.25">
      <c r="A478" s="162"/>
      <c r="B478" s="162"/>
      <c r="C478" s="162"/>
      <c r="D478" s="162"/>
      <c r="E478" s="162"/>
      <c r="F478" s="162"/>
      <c r="G478" s="162"/>
      <c r="H478" s="162"/>
      <c r="I478" s="162"/>
      <c r="J478" s="162"/>
      <c r="K478" s="162"/>
      <c r="L478" s="162"/>
      <c r="M478" s="162"/>
      <c r="N478" s="38"/>
      <c r="O478" s="38"/>
    </row>
    <row r="479" spans="1:15" ht="15" hidden="1" customHeight="1" x14ac:dyDescent="0.25">
      <c r="A479" s="162"/>
      <c r="B479" s="162"/>
      <c r="C479" s="162"/>
      <c r="D479" s="162"/>
      <c r="E479" s="162"/>
      <c r="F479" s="162"/>
      <c r="G479" s="162"/>
      <c r="H479" s="162"/>
      <c r="I479" s="162"/>
      <c r="J479" s="162"/>
      <c r="K479" s="162"/>
      <c r="L479" s="162"/>
      <c r="M479" s="162"/>
      <c r="N479" s="38"/>
      <c r="O479" s="38"/>
    </row>
    <row r="480" spans="1:15" ht="15" hidden="1" customHeight="1" x14ac:dyDescent="0.25">
      <c r="A480" s="162"/>
      <c r="B480" s="162"/>
      <c r="C480" s="162"/>
      <c r="D480" s="162"/>
      <c r="E480" s="162"/>
      <c r="F480" s="162"/>
      <c r="G480" s="162"/>
      <c r="H480" s="162"/>
      <c r="I480" s="162"/>
      <c r="J480" s="162"/>
      <c r="K480" s="162"/>
      <c r="L480" s="162"/>
      <c r="M480" s="162"/>
      <c r="N480" s="38"/>
      <c r="O480" s="38"/>
    </row>
    <row r="481" spans="1:15" ht="15" hidden="1" customHeight="1" x14ac:dyDescent="0.25">
      <c r="A481" s="162"/>
      <c r="B481" s="162"/>
      <c r="C481" s="162"/>
      <c r="D481" s="162"/>
      <c r="E481" s="162"/>
      <c r="F481" s="162"/>
      <c r="G481" s="162"/>
      <c r="H481" s="162"/>
      <c r="I481" s="162"/>
      <c r="J481" s="162"/>
      <c r="K481" s="162"/>
      <c r="L481" s="162"/>
      <c r="M481" s="162"/>
      <c r="N481" s="38"/>
      <c r="O481" s="38"/>
    </row>
    <row r="482" spans="1:15" ht="15" hidden="1" customHeight="1" x14ac:dyDescent="0.25">
      <c r="A482" s="162"/>
      <c r="B482" s="162"/>
      <c r="C482" s="162"/>
      <c r="D482" s="162"/>
      <c r="E482" s="162"/>
      <c r="F482" s="162"/>
      <c r="G482" s="162"/>
      <c r="H482" s="162"/>
      <c r="I482" s="162"/>
      <c r="J482" s="162"/>
      <c r="K482" s="162"/>
      <c r="L482" s="162"/>
      <c r="M482" s="162"/>
      <c r="N482" s="38"/>
      <c r="O482" s="38"/>
    </row>
    <row r="483" spans="1:15" ht="15" hidden="1" customHeight="1" x14ac:dyDescent="0.25">
      <c r="A483" s="162"/>
      <c r="B483" s="162"/>
      <c r="C483" s="162"/>
      <c r="D483" s="162"/>
      <c r="E483" s="162"/>
      <c r="F483" s="162"/>
      <c r="G483" s="162"/>
      <c r="H483" s="162"/>
      <c r="I483" s="162"/>
      <c r="J483" s="162"/>
      <c r="K483" s="162"/>
      <c r="L483" s="162"/>
      <c r="M483" s="162"/>
      <c r="N483" s="38"/>
      <c r="O483" s="38"/>
    </row>
    <row r="484" spans="1:15" ht="15" hidden="1" customHeight="1" x14ac:dyDescent="0.25">
      <c r="A484" s="162"/>
      <c r="B484" s="162"/>
      <c r="C484" s="162"/>
      <c r="D484" s="162"/>
      <c r="E484" s="162"/>
      <c r="F484" s="162"/>
      <c r="G484" s="162"/>
      <c r="H484" s="162"/>
      <c r="I484" s="162"/>
      <c r="J484" s="162"/>
      <c r="K484" s="162"/>
      <c r="L484" s="162"/>
      <c r="M484" s="162"/>
      <c r="N484" s="38"/>
      <c r="O484" s="38"/>
    </row>
    <row r="485" spans="1:15" ht="15" hidden="1" customHeight="1" x14ac:dyDescent="0.25">
      <c r="A485" s="162"/>
      <c r="B485" s="162"/>
      <c r="C485" s="162"/>
      <c r="D485" s="162"/>
      <c r="E485" s="162"/>
      <c r="F485" s="162"/>
      <c r="G485" s="162"/>
      <c r="H485" s="162"/>
      <c r="I485" s="162"/>
      <c r="J485" s="162"/>
      <c r="K485" s="162"/>
      <c r="L485" s="162"/>
      <c r="M485" s="162"/>
      <c r="N485" s="38"/>
      <c r="O485" s="38"/>
    </row>
    <row r="486" spans="1:15" ht="15" hidden="1" customHeight="1" x14ac:dyDescent="0.25">
      <c r="A486" s="162"/>
      <c r="B486" s="162"/>
      <c r="C486" s="162"/>
      <c r="D486" s="162"/>
      <c r="E486" s="162"/>
      <c r="F486" s="162"/>
      <c r="G486" s="162"/>
      <c r="H486" s="162"/>
      <c r="I486" s="162"/>
      <c r="J486" s="162"/>
      <c r="K486" s="162"/>
      <c r="L486" s="162"/>
      <c r="M486" s="162"/>
      <c r="N486" s="38"/>
      <c r="O486" s="38"/>
    </row>
    <row r="487" spans="1:15" ht="15" hidden="1" customHeight="1" x14ac:dyDescent="0.25">
      <c r="A487" s="162"/>
      <c r="B487" s="162"/>
      <c r="C487" s="162"/>
      <c r="D487" s="162"/>
      <c r="E487" s="162"/>
      <c r="F487" s="162"/>
      <c r="G487" s="162"/>
      <c r="H487" s="162"/>
      <c r="I487" s="162"/>
      <c r="J487" s="162"/>
      <c r="K487" s="162"/>
      <c r="L487" s="162"/>
      <c r="M487" s="162"/>
      <c r="N487" s="38"/>
      <c r="O487" s="38"/>
    </row>
    <row r="488" spans="1:15" ht="15" hidden="1" customHeight="1" x14ac:dyDescent="0.25">
      <c r="A488" s="162"/>
      <c r="B488" s="162"/>
      <c r="C488" s="162"/>
      <c r="D488" s="162"/>
      <c r="E488" s="162"/>
      <c r="F488" s="162"/>
      <c r="G488" s="162"/>
      <c r="H488" s="162"/>
      <c r="I488" s="162"/>
      <c r="J488" s="162"/>
      <c r="K488" s="162"/>
      <c r="L488" s="162"/>
      <c r="M488" s="162"/>
      <c r="N488" s="38"/>
      <c r="O488" s="38"/>
    </row>
    <row r="489" spans="1:15" ht="15" hidden="1" customHeight="1" x14ac:dyDescent="0.25">
      <c r="A489" s="162"/>
      <c r="B489" s="162"/>
      <c r="C489" s="162"/>
      <c r="D489" s="162"/>
      <c r="E489" s="162"/>
      <c r="F489" s="162"/>
      <c r="G489" s="162"/>
      <c r="H489" s="162"/>
      <c r="I489" s="162"/>
      <c r="J489" s="162"/>
      <c r="K489" s="162"/>
      <c r="L489" s="162"/>
      <c r="M489" s="162"/>
      <c r="N489" s="38"/>
      <c r="O489" s="38"/>
    </row>
    <row r="490" spans="1:15" ht="15" hidden="1" customHeight="1" x14ac:dyDescent="0.25">
      <c r="A490" s="162"/>
      <c r="B490" s="162"/>
      <c r="C490" s="162"/>
      <c r="D490" s="162"/>
      <c r="E490" s="162"/>
      <c r="F490" s="162"/>
      <c r="G490" s="162"/>
      <c r="H490" s="162"/>
      <c r="I490" s="162"/>
      <c r="J490" s="162"/>
      <c r="K490" s="162"/>
      <c r="L490" s="162"/>
      <c r="M490" s="162"/>
      <c r="N490" s="38"/>
      <c r="O490" s="38"/>
    </row>
    <row r="491" spans="1:15" ht="15" hidden="1" customHeight="1" x14ac:dyDescent="0.25">
      <c r="A491" s="162"/>
      <c r="B491" s="162"/>
      <c r="C491" s="162"/>
      <c r="D491" s="162"/>
      <c r="E491" s="162"/>
      <c r="F491" s="162"/>
      <c r="G491" s="162"/>
      <c r="H491" s="162"/>
      <c r="I491" s="162"/>
      <c r="J491" s="162"/>
      <c r="K491" s="162"/>
      <c r="L491" s="162"/>
      <c r="M491" s="162"/>
      <c r="N491" s="38"/>
      <c r="O491" s="38"/>
    </row>
    <row r="492" spans="1:15" ht="15" hidden="1" customHeight="1" x14ac:dyDescent="0.25">
      <c r="A492" s="162"/>
      <c r="B492" s="162"/>
      <c r="C492" s="162"/>
      <c r="D492" s="162"/>
      <c r="E492" s="162"/>
      <c r="F492" s="162"/>
      <c r="G492" s="162"/>
      <c r="H492" s="162"/>
      <c r="I492" s="162"/>
      <c r="J492" s="162"/>
      <c r="K492" s="162"/>
      <c r="L492" s="162"/>
      <c r="M492" s="162"/>
      <c r="N492" s="38"/>
      <c r="O492" s="38"/>
    </row>
    <row r="493" spans="1:15" ht="15" hidden="1" customHeight="1" x14ac:dyDescent="0.25">
      <c r="A493" s="162"/>
      <c r="B493" s="162"/>
      <c r="C493" s="162"/>
      <c r="D493" s="162"/>
      <c r="E493" s="162"/>
      <c r="F493" s="162"/>
      <c r="G493" s="162"/>
      <c r="H493" s="162"/>
      <c r="I493" s="162"/>
      <c r="J493" s="162"/>
      <c r="K493" s="162"/>
      <c r="L493" s="162"/>
      <c r="M493" s="162"/>
      <c r="N493" s="38"/>
      <c r="O493" s="38"/>
    </row>
    <row r="494" spans="1:15" ht="15" hidden="1" customHeight="1" x14ac:dyDescent="0.25">
      <c r="A494" s="162"/>
      <c r="B494" s="162"/>
      <c r="C494" s="162"/>
      <c r="D494" s="162"/>
      <c r="E494" s="162"/>
      <c r="F494" s="162"/>
      <c r="G494" s="162"/>
      <c r="H494" s="162"/>
      <c r="I494" s="162"/>
      <c r="J494" s="162"/>
      <c r="K494" s="162"/>
      <c r="L494" s="162"/>
      <c r="M494" s="162"/>
      <c r="N494" s="38"/>
      <c r="O494" s="38"/>
    </row>
    <row r="495" spans="1:15" ht="15" hidden="1" customHeight="1" x14ac:dyDescent="0.25">
      <c r="A495" s="162"/>
      <c r="B495" s="162"/>
      <c r="C495" s="162"/>
      <c r="D495" s="162"/>
      <c r="E495" s="162"/>
      <c r="F495" s="162"/>
      <c r="G495" s="162"/>
      <c r="H495" s="162"/>
      <c r="I495" s="162"/>
      <c r="J495" s="162"/>
      <c r="K495" s="162"/>
      <c r="L495" s="162"/>
      <c r="M495" s="162"/>
      <c r="N495" s="38"/>
      <c r="O495" s="38"/>
    </row>
    <row r="496" spans="1:15" ht="15" hidden="1" customHeight="1" x14ac:dyDescent="0.25">
      <c r="A496" s="162"/>
      <c r="B496" s="162"/>
      <c r="C496" s="162"/>
      <c r="D496" s="162"/>
      <c r="E496" s="162"/>
      <c r="F496" s="162"/>
      <c r="G496" s="162"/>
      <c r="H496" s="162"/>
      <c r="I496" s="162"/>
      <c r="J496" s="162"/>
      <c r="K496" s="162"/>
      <c r="L496" s="162"/>
      <c r="M496" s="162"/>
      <c r="N496" s="38"/>
      <c r="O496" s="38"/>
    </row>
    <row r="497" spans="1:15" ht="15" hidden="1" customHeight="1" x14ac:dyDescent="0.25">
      <c r="A497" s="162"/>
      <c r="B497" s="162"/>
      <c r="C497" s="162"/>
      <c r="D497" s="162"/>
      <c r="E497" s="162"/>
      <c r="F497" s="162"/>
      <c r="G497" s="162"/>
      <c r="H497" s="162"/>
      <c r="I497" s="162"/>
      <c r="J497" s="162"/>
      <c r="K497" s="162"/>
      <c r="L497" s="162"/>
      <c r="M497" s="162"/>
      <c r="N497" s="38"/>
      <c r="O497" s="38"/>
    </row>
    <row r="498" spans="1:15" ht="15" hidden="1" customHeight="1" x14ac:dyDescent="0.25">
      <c r="A498" s="162"/>
      <c r="B498" s="162"/>
      <c r="C498" s="162"/>
      <c r="D498" s="162"/>
      <c r="E498" s="162"/>
      <c r="F498" s="162"/>
      <c r="G498" s="162"/>
      <c r="H498" s="162"/>
      <c r="I498" s="162"/>
      <c r="J498" s="162"/>
      <c r="K498" s="162"/>
      <c r="L498" s="162"/>
      <c r="M498" s="162"/>
      <c r="N498" s="38"/>
      <c r="O498" s="38"/>
    </row>
    <row r="499" spans="1:15" ht="15" hidden="1" customHeight="1" x14ac:dyDescent="0.25">
      <c r="A499" s="162"/>
      <c r="B499" s="162"/>
      <c r="C499" s="162"/>
      <c r="D499" s="162"/>
      <c r="E499" s="162"/>
      <c r="F499" s="162"/>
      <c r="G499" s="162"/>
      <c r="H499" s="162"/>
      <c r="I499" s="162"/>
      <c r="J499" s="162"/>
      <c r="K499" s="162"/>
      <c r="L499" s="162"/>
      <c r="M499" s="162"/>
      <c r="N499" s="38"/>
      <c r="O499" s="38"/>
    </row>
    <row r="500" spans="1:15" ht="15" hidden="1" customHeight="1" x14ac:dyDescent="0.25">
      <c r="A500" s="162"/>
      <c r="B500" s="162"/>
      <c r="C500" s="162"/>
      <c r="D500" s="162"/>
      <c r="E500" s="162"/>
      <c r="F500" s="162"/>
      <c r="G500" s="162"/>
      <c r="H500" s="162"/>
      <c r="I500" s="162"/>
      <c r="J500" s="162"/>
      <c r="K500" s="162"/>
      <c r="L500" s="162"/>
      <c r="M500" s="162"/>
      <c r="N500" s="38"/>
      <c r="O500" s="38"/>
    </row>
    <row r="501" spans="1:15" ht="15" hidden="1" customHeight="1" x14ac:dyDescent="0.25">
      <c r="A501" s="162"/>
      <c r="B501" s="162"/>
      <c r="C501" s="162"/>
      <c r="D501" s="162"/>
      <c r="E501" s="162"/>
      <c r="F501" s="162"/>
      <c r="G501" s="162"/>
      <c r="H501" s="162"/>
      <c r="I501" s="162"/>
      <c r="J501" s="162"/>
      <c r="K501" s="162"/>
      <c r="L501" s="162"/>
      <c r="M501" s="162"/>
      <c r="N501" s="38"/>
      <c r="O501" s="38"/>
    </row>
    <row r="502" spans="1:15" ht="15" hidden="1" customHeight="1" x14ac:dyDescent="0.25">
      <c r="A502" s="162"/>
      <c r="B502" s="162"/>
      <c r="C502" s="162"/>
      <c r="D502" s="162"/>
      <c r="E502" s="162"/>
      <c r="F502" s="162"/>
      <c r="G502" s="162"/>
      <c r="H502" s="162"/>
      <c r="I502" s="162"/>
      <c r="J502" s="162"/>
      <c r="K502" s="162"/>
      <c r="L502" s="162"/>
      <c r="M502" s="162"/>
      <c r="N502" s="38"/>
      <c r="O502" s="38"/>
    </row>
    <row r="503" spans="1:15" ht="15" hidden="1" customHeight="1" x14ac:dyDescent="0.25">
      <c r="A503" s="162"/>
      <c r="B503" s="162"/>
      <c r="C503" s="162"/>
      <c r="D503" s="162"/>
      <c r="E503" s="162"/>
      <c r="F503" s="162"/>
      <c r="G503" s="162"/>
      <c r="H503" s="162"/>
      <c r="I503" s="162"/>
      <c r="J503" s="162"/>
      <c r="K503" s="162"/>
      <c r="L503" s="162"/>
      <c r="M503" s="162"/>
      <c r="N503" s="38"/>
      <c r="O503" s="38"/>
    </row>
    <row r="504" spans="1:15" ht="15" hidden="1" customHeight="1" x14ac:dyDescent="0.25">
      <c r="A504" s="162"/>
      <c r="B504" s="162"/>
      <c r="C504" s="162"/>
      <c r="D504" s="162"/>
      <c r="E504" s="162"/>
      <c r="F504" s="162"/>
      <c r="G504" s="162"/>
      <c r="H504" s="162"/>
      <c r="I504" s="162"/>
      <c r="J504" s="162"/>
      <c r="K504" s="162"/>
      <c r="L504" s="162"/>
      <c r="M504" s="162"/>
      <c r="N504" s="38"/>
      <c r="O504" s="38"/>
    </row>
    <row r="505" spans="1:15" ht="15" hidden="1" customHeight="1" x14ac:dyDescent="0.25">
      <c r="A505" s="162"/>
      <c r="B505" s="162"/>
      <c r="C505" s="162"/>
      <c r="D505" s="162"/>
      <c r="E505" s="162"/>
      <c r="F505" s="162"/>
      <c r="G505" s="162"/>
      <c r="H505" s="162"/>
      <c r="I505" s="162"/>
      <c r="J505" s="162"/>
      <c r="K505" s="162"/>
      <c r="L505" s="162"/>
      <c r="M505" s="162"/>
      <c r="N505" s="38"/>
      <c r="O505" s="38"/>
    </row>
    <row r="506" spans="1:15" ht="15" hidden="1" customHeight="1" x14ac:dyDescent="0.25">
      <c r="A506" s="162"/>
      <c r="B506" s="162"/>
      <c r="C506" s="162"/>
      <c r="D506" s="162"/>
      <c r="E506" s="162"/>
      <c r="F506" s="162"/>
      <c r="G506" s="162"/>
      <c r="H506" s="162"/>
      <c r="I506" s="162"/>
      <c r="J506" s="162"/>
      <c r="K506" s="162"/>
      <c r="L506" s="162"/>
      <c r="M506" s="162"/>
      <c r="N506" s="38"/>
      <c r="O506" s="38"/>
    </row>
    <row r="507" spans="1:15" ht="15" hidden="1" customHeight="1" x14ac:dyDescent="0.25">
      <c r="A507" s="162"/>
      <c r="B507" s="162"/>
      <c r="C507" s="162"/>
      <c r="D507" s="162"/>
      <c r="E507" s="162"/>
      <c r="F507" s="162"/>
      <c r="G507" s="162"/>
      <c r="H507" s="162"/>
      <c r="I507" s="162"/>
      <c r="J507" s="162"/>
      <c r="K507" s="162"/>
      <c r="L507" s="162"/>
      <c r="M507" s="162"/>
      <c r="N507" s="38"/>
      <c r="O507" s="38"/>
    </row>
    <row r="508" spans="1:15" ht="15" hidden="1" customHeight="1" x14ac:dyDescent="0.25">
      <c r="A508" s="162"/>
      <c r="B508" s="162"/>
      <c r="C508" s="162"/>
      <c r="D508" s="162"/>
      <c r="E508" s="162"/>
      <c r="F508" s="162"/>
      <c r="G508" s="162"/>
      <c r="H508" s="162"/>
      <c r="I508" s="162"/>
      <c r="J508" s="162"/>
      <c r="K508" s="162"/>
      <c r="L508" s="162"/>
      <c r="M508" s="162"/>
      <c r="N508" s="38"/>
      <c r="O508" s="38"/>
    </row>
    <row r="509" spans="1:15" ht="15" hidden="1" customHeight="1" x14ac:dyDescent="0.25">
      <c r="A509" s="162"/>
      <c r="B509" s="162"/>
      <c r="C509" s="162"/>
      <c r="D509" s="162"/>
      <c r="E509" s="162"/>
      <c r="F509" s="162"/>
      <c r="G509" s="162"/>
      <c r="H509" s="162"/>
      <c r="I509" s="162"/>
      <c r="J509" s="162"/>
      <c r="K509" s="162"/>
      <c r="L509" s="162"/>
      <c r="M509" s="162"/>
      <c r="N509" s="38"/>
      <c r="O509" s="38"/>
    </row>
    <row r="510" spans="1:15" ht="15" hidden="1" customHeight="1" x14ac:dyDescent="0.25">
      <c r="A510" s="162"/>
      <c r="B510" s="162"/>
      <c r="C510" s="162"/>
      <c r="D510" s="162"/>
      <c r="E510" s="162"/>
      <c r="F510" s="162"/>
      <c r="G510" s="162"/>
      <c r="H510" s="162"/>
      <c r="I510" s="162"/>
      <c r="J510" s="162"/>
      <c r="K510" s="162"/>
      <c r="L510" s="162"/>
      <c r="M510" s="162"/>
      <c r="N510" s="38"/>
      <c r="O510" s="38"/>
    </row>
    <row r="511" spans="1:15" ht="15" hidden="1" customHeight="1" x14ac:dyDescent="0.25">
      <c r="A511" s="162"/>
      <c r="B511" s="162"/>
      <c r="C511" s="162"/>
      <c r="D511" s="162"/>
      <c r="E511" s="162"/>
      <c r="F511" s="162"/>
      <c r="G511" s="162"/>
      <c r="H511" s="162"/>
      <c r="I511" s="162"/>
      <c r="J511" s="162"/>
      <c r="K511" s="162"/>
      <c r="L511" s="162"/>
      <c r="M511" s="162"/>
      <c r="N511" s="38"/>
      <c r="O511" s="38"/>
    </row>
    <row r="512" spans="1:15" ht="15" hidden="1" customHeight="1" x14ac:dyDescent="0.25">
      <c r="A512" s="162"/>
      <c r="B512" s="162"/>
      <c r="C512" s="162"/>
      <c r="D512" s="162"/>
      <c r="E512" s="162"/>
      <c r="F512" s="162"/>
      <c r="G512" s="162"/>
      <c r="H512" s="162"/>
      <c r="I512" s="162"/>
      <c r="J512" s="162"/>
      <c r="K512" s="162"/>
      <c r="L512" s="162"/>
      <c r="M512" s="162"/>
      <c r="N512" s="38"/>
      <c r="O512" s="38"/>
    </row>
    <row r="513" spans="1:15" ht="15" hidden="1" customHeight="1" x14ac:dyDescent="0.25">
      <c r="A513" s="162"/>
      <c r="B513" s="162"/>
      <c r="C513" s="162"/>
      <c r="D513" s="162"/>
      <c r="E513" s="162"/>
      <c r="F513" s="162"/>
      <c r="G513" s="162"/>
      <c r="H513" s="162"/>
      <c r="I513" s="162"/>
      <c r="J513" s="162"/>
      <c r="K513" s="162"/>
      <c r="L513" s="162"/>
      <c r="M513" s="162"/>
      <c r="N513" s="38"/>
      <c r="O513" s="38"/>
    </row>
    <row r="514" spans="1:15" ht="15" hidden="1" customHeight="1" x14ac:dyDescent="0.25">
      <c r="A514" s="162"/>
      <c r="B514" s="162"/>
      <c r="C514" s="162"/>
      <c r="D514" s="162"/>
      <c r="E514" s="162"/>
      <c r="F514" s="162"/>
      <c r="G514" s="162"/>
      <c r="H514" s="162"/>
      <c r="I514" s="162"/>
      <c r="J514" s="162"/>
      <c r="K514" s="162"/>
      <c r="L514" s="162"/>
      <c r="M514" s="162"/>
      <c r="N514" s="38"/>
      <c r="O514" s="38"/>
    </row>
    <row r="515" spans="1:15" ht="15" hidden="1" customHeight="1" x14ac:dyDescent="0.25">
      <c r="A515" s="162"/>
      <c r="B515" s="162"/>
      <c r="C515" s="162"/>
      <c r="D515" s="162"/>
      <c r="E515" s="162"/>
      <c r="F515" s="162"/>
      <c r="G515" s="162"/>
      <c r="H515" s="162"/>
      <c r="I515" s="162"/>
      <c r="J515" s="162"/>
      <c r="K515" s="162"/>
      <c r="L515" s="162"/>
      <c r="M515" s="162"/>
      <c r="N515" s="38"/>
      <c r="O515" s="38"/>
    </row>
    <row r="516" spans="1:15" ht="15" hidden="1" customHeight="1" x14ac:dyDescent="0.25">
      <c r="A516" s="162"/>
      <c r="B516" s="162"/>
      <c r="C516" s="162"/>
      <c r="D516" s="162"/>
      <c r="E516" s="162"/>
      <c r="F516" s="162"/>
      <c r="G516" s="162"/>
      <c r="H516" s="162"/>
      <c r="I516" s="162"/>
      <c r="J516" s="162"/>
      <c r="K516" s="162"/>
      <c r="L516" s="162"/>
      <c r="M516" s="162"/>
      <c r="N516" s="38"/>
      <c r="O516" s="38"/>
    </row>
    <row r="517" spans="1:15" ht="15" hidden="1" customHeight="1" x14ac:dyDescent="0.25">
      <c r="A517" s="162"/>
      <c r="B517" s="162"/>
      <c r="C517" s="162"/>
      <c r="D517" s="162"/>
      <c r="E517" s="162"/>
      <c r="F517" s="162"/>
      <c r="G517" s="162"/>
      <c r="H517" s="162"/>
      <c r="I517" s="162"/>
      <c r="J517" s="162"/>
      <c r="K517" s="162"/>
      <c r="L517" s="162"/>
      <c r="M517" s="162"/>
      <c r="N517" s="38"/>
      <c r="O517" s="38"/>
    </row>
    <row r="518" spans="1:15" ht="15" hidden="1" customHeight="1" x14ac:dyDescent="0.25">
      <c r="A518" s="162"/>
      <c r="B518" s="162"/>
      <c r="C518" s="162"/>
      <c r="D518" s="162"/>
      <c r="E518" s="162"/>
      <c r="F518" s="162"/>
      <c r="G518" s="162"/>
      <c r="H518" s="162"/>
      <c r="I518" s="162"/>
      <c r="J518" s="162"/>
      <c r="K518" s="162"/>
      <c r="L518" s="162"/>
      <c r="M518" s="162"/>
      <c r="N518" s="38"/>
      <c r="O518" s="38"/>
    </row>
    <row r="519" spans="1:15" ht="15" hidden="1" customHeight="1" x14ac:dyDescent="0.25">
      <c r="A519" s="162"/>
      <c r="B519" s="162"/>
      <c r="C519" s="162"/>
      <c r="D519" s="162"/>
      <c r="E519" s="162"/>
      <c r="F519" s="162"/>
      <c r="G519" s="162"/>
      <c r="H519" s="162"/>
      <c r="I519" s="162"/>
      <c r="J519" s="162"/>
      <c r="K519" s="162"/>
      <c r="L519" s="162"/>
      <c r="M519" s="162"/>
      <c r="N519" s="38"/>
      <c r="O519" s="38"/>
    </row>
    <row r="520" spans="1:15" ht="15" hidden="1" customHeight="1" x14ac:dyDescent="0.25">
      <c r="A520" s="162"/>
      <c r="B520" s="162"/>
      <c r="C520" s="162"/>
      <c r="D520" s="162"/>
      <c r="E520" s="162"/>
      <c r="F520" s="162"/>
      <c r="G520" s="162"/>
      <c r="H520" s="162"/>
      <c r="I520" s="162"/>
      <c r="J520" s="162"/>
      <c r="K520" s="162"/>
      <c r="L520" s="162"/>
      <c r="M520" s="162"/>
      <c r="N520" s="38"/>
      <c r="O520" s="38"/>
    </row>
    <row r="521" spans="1:15" ht="15" hidden="1" customHeight="1" x14ac:dyDescent="0.25">
      <c r="A521" s="162"/>
      <c r="B521" s="162"/>
      <c r="C521" s="162"/>
      <c r="D521" s="162"/>
      <c r="E521" s="162"/>
      <c r="F521" s="162"/>
      <c r="G521" s="162"/>
      <c r="H521" s="162"/>
      <c r="I521" s="162"/>
      <c r="J521" s="162"/>
      <c r="K521" s="162"/>
      <c r="L521" s="162"/>
      <c r="M521" s="162"/>
      <c r="N521" s="38"/>
      <c r="O521" s="38"/>
    </row>
    <row r="522" spans="1:15" ht="15" hidden="1" customHeight="1" x14ac:dyDescent="0.25">
      <c r="A522" s="162"/>
      <c r="B522" s="162"/>
      <c r="C522" s="162"/>
      <c r="D522" s="162"/>
      <c r="E522" s="162"/>
      <c r="F522" s="162"/>
      <c r="G522" s="162"/>
      <c r="H522" s="162"/>
      <c r="I522" s="162"/>
      <c r="J522" s="162"/>
      <c r="K522" s="162"/>
      <c r="L522" s="162"/>
      <c r="M522" s="162"/>
      <c r="N522" s="38"/>
      <c r="O522" s="38"/>
    </row>
    <row r="523" spans="1:15" ht="15" hidden="1" customHeight="1" x14ac:dyDescent="0.25">
      <c r="A523" s="162"/>
      <c r="B523" s="162"/>
      <c r="C523" s="162"/>
      <c r="D523" s="162"/>
      <c r="E523" s="162"/>
      <c r="F523" s="162"/>
      <c r="G523" s="162"/>
      <c r="H523" s="162"/>
      <c r="I523" s="162"/>
      <c r="J523" s="162"/>
      <c r="K523" s="162"/>
      <c r="L523" s="162"/>
      <c r="M523" s="162"/>
      <c r="N523" s="38"/>
      <c r="O523" s="38"/>
    </row>
    <row r="524" spans="1:15" ht="15" hidden="1" customHeight="1" x14ac:dyDescent="0.25">
      <c r="A524" s="162"/>
      <c r="B524" s="162"/>
      <c r="C524" s="162"/>
      <c r="D524" s="162"/>
      <c r="E524" s="162"/>
      <c r="F524" s="162"/>
      <c r="G524" s="162"/>
      <c r="H524" s="162"/>
      <c r="I524" s="162"/>
      <c r="J524" s="162"/>
      <c r="K524" s="162"/>
      <c r="L524" s="162"/>
      <c r="M524" s="162"/>
      <c r="N524" s="38"/>
      <c r="O524" s="38"/>
    </row>
    <row r="525" spans="1:15" ht="15" hidden="1" customHeight="1" x14ac:dyDescent="0.25">
      <c r="A525" s="162"/>
      <c r="B525" s="162"/>
      <c r="C525" s="162"/>
      <c r="D525" s="162"/>
      <c r="E525" s="162"/>
      <c r="F525" s="162"/>
      <c r="G525" s="162"/>
      <c r="H525" s="162"/>
      <c r="I525" s="162"/>
      <c r="J525" s="162"/>
      <c r="K525" s="162"/>
      <c r="L525" s="162"/>
      <c r="M525" s="162"/>
      <c r="N525" s="38"/>
      <c r="O525" s="38"/>
    </row>
    <row r="526" spans="1:15" ht="15" hidden="1" customHeight="1" x14ac:dyDescent="0.25">
      <c r="A526" s="162"/>
      <c r="B526" s="162"/>
      <c r="C526" s="162"/>
      <c r="D526" s="162"/>
      <c r="E526" s="162"/>
      <c r="F526" s="162"/>
      <c r="G526" s="162"/>
      <c r="H526" s="162"/>
      <c r="I526" s="162"/>
      <c r="J526" s="162"/>
      <c r="K526" s="162"/>
      <c r="L526" s="162"/>
      <c r="M526" s="162"/>
      <c r="N526" s="38"/>
      <c r="O526" s="38"/>
    </row>
    <row r="527" spans="1:15" ht="15" hidden="1" customHeight="1" x14ac:dyDescent="0.25">
      <c r="A527" s="162"/>
      <c r="B527" s="162"/>
      <c r="C527" s="162"/>
      <c r="D527" s="162"/>
      <c r="E527" s="162"/>
      <c r="F527" s="162"/>
      <c r="G527" s="162"/>
      <c r="H527" s="162"/>
      <c r="I527" s="162"/>
      <c r="J527" s="162"/>
      <c r="K527" s="162"/>
      <c r="L527" s="162"/>
      <c r="M527" s="162"/>
      <c r="N527" s="38"/>
      <c r="O527" s="38"/>
    </row>
    <row r="528" spans="1:15" ht="15" hidden="1" customHeight="1" x14ac:dyDescent="0.25">
      <c r="A528" s="162"/>
      <c r="B528" s="162"/>
      <c r="C528" s="162"/>
      <c r="D528" s="162"/>
      <c r="E528" s="162"/>
      <c r="F528" s="162"/>
      <c r="G528" s="162"/>
      <c r="H528" s="162"/>
      <c r="I528" s="162"/>
      <c r="J528" s="162"/>
      <c r="K528" s="162"/>
      <c r="L528" s="162"/>
      <c r="M528" s="162"/>
      <c r="N528" s="38"/>
      <c r="O528" s="38"/>
    </row>
    <row r="529" spans="1:15" ht="15" hidden="1" customHeight="1" x14ac:dyDescent="0.25">
      <c r="A529" s="162"/>
      <c r="B529" s="162"/>
      <c r="C529" s="162"/>
      <c r="D529" s="162"/>
      <c r="E529" s="162"/>
      <c r="F529" s="162"/>
      <c r="G529" s="162"/>
      <c r="H529" s="162"/>
      <c r="I529" s="162"/>
      <c r="J529" s="162"/>
      <c r="K529" s="162"/>
      <c r="L529" s="162"/>
      <c r="M529" s="162"/>
      <c r="N529" s="38"/>
      <c r="O529" s="38"/>
    </row>
    <row r="530" spans="1:15" ht="15" hidden="1" customHeight="1" x14ac:dyDescent="0.25">
      <c r="A530" s="162"/>
      <c r="B530" s="162"/>
      <c r="C530" s="162"/>
      <c r="D530" s="162"/>
      <c r="E530" s="162"/>
      <c r="F530" s="162"/>
      <c r="G530" s="162"/>
      <c r="H530" s="162"/>
      <c r="I530" s="162"/>
      <c r="J530" s="162"/>
      <c r="K530" s="162"/>
      <c r="L530" s="162"/>
      <c r="M530" s="162"/>
      <c r="N530" s="38"/>
      <c r="O530" s="38"/>
    </row>
    <row r="531" spans="1:15" ht="15" hidden="1" customHeight="1" x14ac:dyDescent="0.25">
      <c r="A531" s="162"/>
      <c r="B531" s="162"/>
      <c r="C531" s="162"/>
      <c r="D531" s="162"/>
      <c r="E531" s="162"/>
      <c r="F531" s="162"/>
      <c r="G531" s="162"/>
      <c r="H531" s="162"/>
      <c r="I531" s="162"/>
      <c r="J531" s="162"/>
      <c r="K531" s="162"/>
      <c r="L531" s="162"/>
      <c r="M531" s="162"/>
      <c r="N531" s="38"/>
      <c r="O531" s="38"/>
    </row>
    <row r="532" spans="1:15" ht="15" hidden="1" customHeight="1" x14ac:dyDescent="0.25">
      <c r="A532" s="162"/>
      <c r="B532" s="162"/>
      <c r="C532" s="162"/>
      <c r="D532" s="162"/>
      <c r="E532" s="162"/>
      <c r="F532" s="162"/>
      <c r="G532" s="162"/>
      <c r="H532" s="162"/>
      <c r="I532" s="162"/>
      <c r="J532" s="162"/>
      <c r="K532" s="162"/>
      <c r="L532" s="162"/>
      <c r="M532" s="162"/>
      <c r="N532" s="38"/>
      <c r="O532" s="38"/>
    </row>
    <row r="533" spans="1:15" ht="15" hidden="1" customHeight="1" x14ac:dyDescent="0.25">
      <c r="A533" s="162"/>
      <c r="B533" s="162"/>
      <c r="C533" s="162"/>
      <c r="D533" s="162"/>
      <c r="E533" s="162"/>
      <c r="F533" s="162"/>
      <c r="G533" s="162"/>
      <c r="H533" s="162"/>
      <c r="I533" s="162"/>
      <c r="J533" s="162"/>
      <c r="K533" s="162"/>
      <c r="L533" s="162"/>
      <c r="M533" s="162"/>
      <c r="N533" s="38"/>
      <c r="O533" s="38"/>
    </row>
    <row r="534" spans="1:15" ht="15" hidden="1" customHeight="1" x14ac:dyDescent="0.25">
      <c r="A534" s="162"/>
      <c r="B534" s="162"/>
      <c r="C534" s="162"/>
      <c r="D534" s="162"/>
      <c r="E534" s="162"/>
      <c r="F534" s="162"/>
      <c r="G534" s="162"/>
      <c r="H534" s="162"/>
      <c r="I534" s="162"/>
      <c r="J534" s="162"/>
      <c r="K534" s="162"/>
      <c r="L534" s="162"/>
      <c r="M534" s="162"/>
      <c r="N534" s="38"/>
      <c r="O534" s="38"/>
    </row>
    <row r="535" spans="1:15" ht="15" hidden="1" customHeight="1" x14ac:dyDescent="0.25">
      <c r="A535" s="162"/>
      <c r="B535" s="162"/>
      <c r="C535" s="162"/>
      <c r="D535" s="162"/>
      <c r="E535" s="162"/>
      <c r="F535" s="162"/>
      <c r="G535" s="162"/>
      <c r="H535" s="162"/>
      <c r="I535" s="162"/>
      <c r="J535" s="162"/>
      <c r="K535" s="162"/>
      <c r="L535" s="162"/>
      <c r="M535" s="162"/>
      <c r="N535" s="38"/>
      <c r="O535" s="38"/>
    </row>
    <row r="536" spans="1:15" ht="15" hidden="1" customHeight="1" x14ac:dyDescent="0.25">
      <c r="A536" s="162"/>
      <c r="B536" s="162"/>
      <c r="C536" s="162"/>
      <c r="D536" s="162"/>
      <c r="E536" s="162"/>
      <c r="F536" s="162"/>
      <c r="G536" s="162"/>
      <c r="H536" s="162"/>
      <c r="I536" s="162"/>
      <c r="J536" s="162"/>
      <c r="K536" s="162"/>
      <c r="L536" s="162"/>
      <c r="M536" s="162"/>
      <c r="N536" s="38"/>
      <c r="O536" s="38"/>
    </row>
    <row r="537" spans="1:15" ht="15" hidden="1" customHeight="1" x14ac:dyDescent="0.25">
      <c r="A537" s="162"/>
      <c r="B537" s="162"/>
      <c r="C537" s="162"/>
      <c r="D537" s="162"/>
      <c r="E537" s="162"/>
      <c r="F537" s="162"/>
      <c r="G537" s="162"/>
      <c r="H537" s="162"/>
      <c r="I537" s="162"/>
      <c r="J537" s="162"/>
      <c r="K537" s="162"/>
      <c r="L537" s="162"/>
      <c r="M537" s="162"/>
      <c r="N537" s="38"/>
      <c r="O537" s="38"/>
    </row>
    <row r="538" spans="1:15" ht="15" hidden="1" customHeight="1" x14ac:dyDescent="0.25">
      <c r="A538" s="162"/>
      <c r="B538" s="162"/>
      <c r="C538" s="162"/>
      <c r="D538" s="162"/>
      <c r="E538" s="162"/>
      <c r="F538" s="162"/>
      <c r="G538" s="162"/>
      <c r="H538" s="162"/>
      <c r="I538" s="162"/>
      <c r="J538" s="162"/>
      <c r="K538" s="162"/>
      <c r="L538" s="162"/>
      <c r="M538" s="162"/>
      <c r="N538" s="38"/>
      <c r="O538" s="38"/>
    </row>
    <row r="539" spans="1:15" ht="15" hidden="1" customHeight="1" x14ac:dyDescent="0.25">
      <c r="A539" s="162"/>
      <c r="B539" s="162"/>
      <c r="C539" s="162"/>
      <c r="D539" s="162"/>
      <c r="E539" s="162"/>
      <c r="F539" s="162"/>
      <c r="G539" s="162"/>
      <c r="H539" s="162"/>
      <c r="I539" s="162"/>
      <c r="J539" s="162"/>
      <c r="K539" s="162"/>
      <c r="L539" s="162"/>
      <c r="M539" s="162"/>
      <c r="N539" s="38"/>
      <c r="O539" s="38"/>
    </row>
    <row r="540" spans="1:15" ht="15" hidden="1" customHeight="1" x14ac:dyDescent="0.25">
      <c r="A540" s="162"/>
      <c r="B540" s="162"/>
      <c r="C540" s="162"/>
      <c r="D540" s="162"/>
      <c r="E540" s="162"/>
      <c r="F540" s="162"/>
      <c r="G540" s="162"/>
      <c r="H540" s="162"/>
      <c r="I540" s="162"/>
      <c r="J540" s="162"/>
      <c r="K540" s="162"/>
      <c r="L540" s="162"/>
      <c r="M540" s="162"/>
      <c r="N540" s="38"/>
      <c r="O540" s="38"/>
    </row>
    <row r="541" spans="1:15" ht="15" hidden="1" customHeight="1" x14ac:dyDescent="0.25">
      <c r="A541" s="162"/>
      <c r="B541" s="162"/>
      <c r="C541" s="162"/>
      <c r="D541" s="162"/>
      <c r="E541" s="162"/>
      <c r="F541" s="162"/>
      <c r="G541" s="162"/>
      <c r="H541" s="162"/>
      <c r="I541" s="162"/>
      <c r="J541" s="162"/>
      <c r="K541" s="162"/>
      <c r="L541" s="162"/>
      <c r="M541" s="162"/>
      <c r="N541" s="38"/>
      <c r="O541" s="38"/>
    </row>
    <row r="542" spans="1:15" ht="15" hidden="1" customHeight="1" x14ac:dyDescent="0.25">
      <c r="A542" s="162"/>
      <c r="B542" s="162"/>
      <c r="C542" s="162"/>
      <c r="D542" s="162"/>
      <c r="E542" s="162"/>
      <c r="F542" s="162"/>
      <c r="G542" s="162"/>
      <c r="H542" s="162"/>
      <c r="I542" s="162"/>
      <c r="J542" s="162"/>
      <c r="K542" s="162"/>
      <c r="L542" s="162"/>
      <c r="M542" s="162"/>
      <c r="N542" s="38"/>
      <c r="O542" s="38"/>
    </row>
    <row r="543" spans="1:15" ht="15" hidden="1" customHeight="1" x14ac:dyDescent="0.25">
      <c r="A543" s="162"/>
      <c r="B543" s="162"/>
      <c r="C543" s="162"/>
      <c r="D543" s="162"/>
      <c r="E543" s="162"/>
      <c r="F543" s="162"/>
      <c r="G543" s="162"/>
      <c r="H543" s="162"/>
      <c r="I543" s="162"/>
      <c r="J543" s="162"/>
      <c r="K543" s="162"/>
      <c r="L543" s="162"/>
      <c r="M543" s="162"/>
      <c r="N543" s="38"/>
      <c r="O543" s="38"/>
    </row>
    <row r="544" spans="1:15" ht="15" hidden="1" customHeight="1" x14ac:dyDescent="0.25">
      <c r="A544" s="162"/>
      <c r="B544" s="162"/>
      <c r="C544" s="162"/>
      <c r="D544" s="162"/>
      <c r="E544" s="162"/>
      <c r="F544" s="162"/>
      <c r="G544" s="162"/>
      <c r="H544" s="162"/>
      <c r="I544" s="162"/>
      <c r="J544" s="162"/>
      <c r="K544" s="162"/>
      <c r="L544" s="162"/>
      <c r="M544" s="162"/>
      <c r="N544" s="38"/>
      <c r="O544" s="38"/>
    </row>
    <row r="545" spans="1:15" ht="15" hidden="1" customHeight="1" x14ac:dyDescent="0.25">
      <c r="A545" s="162"/>
      <c r="B545" s="162"/>
      <c r="C545" s="162"/>
      <c r="D545" s="162"/>
      <c r="E545" s="162"/>
      <c r="F545" s="162"/>
      <c r="G545" s="162"/>
      <c r="H545" s="162"/>
      <c r="I545" s="162"/>
      <c r="J545" s="162"/>
      <c r="K545" s="162"/>
      <c r="L545" s="162"/>
      <c r="M545" s="162"/>
      <c r="N545" s="38"/>
      <c r="O545" s="38"/>
    </row>
    <row r="546" spans="1:15" ht="15" hidden="1" customHeight="1" x14ac:dyDescent="0.25">
      <c r="A546" s="162"/>
      <c r="B546" s="162"/>
      <c r="C546" s="162"/>
      <c r="D546" s="162"/>
      <c r="E546" s="162"/>
      <c r="F546" s="162"/>
      <c r="G546" s="162"/>
      <c r="H546" s="162"/>
      <c r="I546" s="162"/>
      <c r="J546" s="162"/>
      <c r="K546" s="162"/>
      <c r="L546" s="162"/>
      <c r="M546" s="162"/>
      <c r="N546" s="38"/>
      <c r="O546" s="38"/>
    </row>
    <row r="547" spans="1:15" ht="15" hidden="1" customHeight="1" x14ac:dyDescent="0.25">
      <c r="A547" s="162"/>
      <c r="B547" s="162"/>
      <c r="C547" s="162"/>
      <c r="D547" s="162"/>
      <c r="E547" s="162"/>
      <c r="F547" s="162"/>
      <c r="G547" s="162"/>
      <c r="H547" s="162"/>
      <c r="I547" s="162"/>
      <c r="J547" s="162"/>
      <c r="K547" s="162"/>
      <c r="L547" s="162"/>
      <c r="M547" s="162"/>
      <c r="N547" s="38"/>
      <c r="O547" s="38"/>
    </row>
    <row r="548" spans="1:15" ht="15" hidden="1" customHeight="1" x14ac:dyDescent="0.25">
      <c r="A548" s="162"/>
      <c r="B548" s="162"/>
      <c r="C548" s="162"/>
      <c r="D548" s="162"/>
      <c r="E548" s="162"/>
      <c r="F548" s="162"/>
      <c r="G548" s="162"/>
      <c r="H548" s="162"/>
      <c r="I548" s="162"/>
      <c r="J548" s="162"/>
      <c r="K548" s="162"/>
      <c r="L548" s="162"/>
      <c r="M548" s="162"/>
      <c r="N548" s="38"/>
      <c r="O548" s="38"/>
    </row>
    <row r="549" spans="1:15" ht="15" hidden="1" customHeight="1" x14ac:dyDescent="0.25">
      <c r="A549" s="162"/>
      <c r="B549" s="162"/>
      <c r="C549" s="162"/>
      <c r="D549" s="162"/>
      <c r="E549" s="162"/>
      <c r="F549" s="162"/>
      <c r="G549" s="162"/>
      <c r="H549" s="162"/>
      <c r="I549" s="162"/>
      <c r="J549" s="162"/>
      <c r="K549" s="162"/>
      <c r="L549" s="162"/>
      <c r="M549" s="162"/>
      <c r="N549" s="38"/>
      <c r="O549" s="38"/>
    </row>
    <row r="550" spans="1:15" ht="15" hidden="1" customHeight="1" x14ac:dyDescent="0.25">
      <c r="A550" s="162"/>
      <c r="B550" s="162"/>
      <c r="C550" s="162"/>
      <c r="D550" s="162"/>
      <c r="E550" s="162"/>
      <c r="F550" s="162"/>
      <c r="G550" s="162"/>
      <c r="H550" s="162"/>
      <c r="I550" s="162"/>
      <c r="J550" s="162"/>
      <c r="K550" s="162"/>
      <c r="L550" s="162"/>
      <c r="M550" s="162"/>
      <c r="N550" s="38"/>
      <c r="O550" s="38"/>
    </row>
    <row r="551" spans="1:15" ht="15" hidden="1" customHeight="1" x14ac:dyDescent="0.25">
      <c r="A551" s="162"/>
      <c r="B551" s="162"/>
      <c r="C551" s="162"/>
      <c r="D551" s="162"/>
      <c r="E551" s="162"/>
      <c r="F551" s="162"/>
      <c r="G551" s="162"/>
      <c r="H551" s="162"/>
      <c r="I551" s="162"/>
      <c r="J551" s="162"/>
      <c r="K551" s="162"/>
      <c r="L551" s="162"/>
      <c r="M551" s="162"/>
      <c r="N551" s="38"/>
      <c r="O551" s="38"/>
    </row>
    <row r="552" spans="1:15" ht="15" hidden="1" customHeight="1" x14ac:dyDescent="0.25">
      <c r="A552" s="162"/>
      <c r="B552" s="162"/>
      <c r="C552" s="162"/>
      <c r="D552" s="162"/>
      <c r="E552" s="162"/>
      <c r="F552" s="162"/>
      <c r="G552" s="162"/>
      <c r="H552" s="162"/>
      <c r="I552" s="162"/>
      <c r="J552" s="162"/>
      <c r="K552" s="162"/>
      <c r="L552" s="162"/>
      <c r="M552" s="162"/>
      <c r="N552" s="38"/>
      <c r="O552" s="38"/>
    </row>
    <row r="553" spans="1:15" ht="15" hidden="1" customHeight="1" x14ac:dyDescent="0.25">
      <c r="A553" s="162"/>
      <c r="B553" s="162"/>
      <c r="C553" s="162"/>
      <c r="D553" s="162"/>
      <c r="E553" s="162"/>
      <c r="F553" s="162"/>
      <c r="G553" s="162"/>
      <c r="H553" s="162"/>
      <c r="I553" s="162"/>
      <c r="J553" s="162"/>
      <c r="K553" s="162"/>
      <c r="L553" s="162"/>
      <c r="M553" s="162"/>
      <c r="N553" s="38"/>
      <c r="O553" s="38"/>
    </row>
    <row r="554" spans="1:15" ht="15" hidden="1" customHeight="1" x14ac:dyDescent="0.25">
      <c r="A554" s="162"/>
      <c r="B554" s="162"/>
      <c r="C554" s="162"/>
      <c r="D554" s="162"/>
      <c r="E554" s="162"/>
      <c r="F554" s="162"/>
      <c r="G554" s="162"/>
      <c r="H554" s="162"/>
      <c r="I554" s="162"/>
      <c r="J554" s="162"/>
      <c r="K554" s="162"/>
      <c r="L554" s="162"/>
      <c r="M554" s="162"/>
      <c r="N554" s="38"/>
      <c r="O554" s="38"/>
    </row>
    <row r="555" spans="1:15" ht="15" hidden="1" customHeight="1" x14ac:dyDescent="0.25">
      <c r="A555" s="162"/>
      <c r="B555" s="162"/>
      <c r="C555" s="162"/>
      <c r="D555" s="162"/>
      <c r="E555" s="162"/>
      <c r="F555" s="162"/>
      <c r="G555" s="162"/>
      <c r="H555" s="162"/>
      <c r="I555" s="162"/>
      <c r="J555" s="162"/>
      <c r="K555" s="162"/>
      <c r="L555" s="162"/>
      <c r="M555" s="162"/>
      <c r="N555" s="38"/>
      <c r="O555" s="38"/>
    </row>
    <row r="556" spans="1:15" ht="15" hidden="1" customHeight="1" x14ac:dyDescent="0.25">
      <c r="A556" s="162"/>
      <c r="B556" s="162"/>
      <c r="C556" s="162"/>
      <c r="D556" s="162"/>
      <c r="E556" s="162"/>
      <c r="F556" s="162"/>
      <c r="G556" s="162"/>
      <c r="H556" s="162"/>
      <c r="I556" s="162"/>
      <c r="J556" s="162"/>
      <c r="K556" s="162"/>
      <c r="L556" s="162"/>
      <c r="M556" s="162"/>
      <c r="N556" s="38"/>
      <c r="O556" s="38"/>
    </row>
    <row r="557" spans="1:15" ht="15" hidden="1" customHeight="1" x14ac:dyDescent="0.25">
      <c r="A557" s="162"/>
      <c r="B557" s="162"/>
      <c r="C557" s="162"/>
      <c r="D557" s="162"/>
      <c r="E557" s="162"/>
      <c r="F557" s="162"/>
      <c r="G557" s="162"/>
      <c r="H557" s="162"/>
      <c r="I557" s="162"/>
      <c r="J557" s="162"/>
      <c r="K557" s="162"/>
      <c r="L557" s="162"/>
      <c r="M557" s="162"/>
      <c r="N557" s="38"/>
      <c r="O557" s="38"/>
    </row>
    <row r="558" spans="1:15" ht="15" hidden="1" customHeight="1" x14ac:dyDescent="0.25">
      <c r="A558" s="162"/>
      <c r="B558" s="162"/>
      <c r="C558" s="162"/>
      <c r="D558" s="162"/>
      <c r="E558" s="162"/>
      <c r="F558" s="162"/>
      <c r="G558" s="162"/>
      <c r="H558" s="162"/>
      <c r="I558" s="162"/>
      <c r="J558" s="162"/>
      <c r="K558" s="162"/>
      <c r="L558" s="162"/>
      <c r="M558" s="162"/>
      <c r="N558" s="38"/>
      <c r="O558" s="38"/>
    </row>
    <row r="559" spans="1:15" ht="15" hidden="1" customHeight="1" x14ac:dyDescent="0.25">
      <c r="A559" s="162"/>
      <c r="B559" s="162"/>
      <c r="C559" s="162"/>
      <c r="D559" s="162"/>
      <c r="E559" s="162"/>
      <c r="F559" s="162"/>
      <c r="G559" s="162"/>
      <c r="H559" s="162"/>
      <c r="I559" s="162"/>
      <c r="J559" s="162"/>
      <c r="K559" s="162"/>
      <c r="L559" s="162"/>
      <c r="M559" s="162"/>
      <c r="N559" s="38"/>
      <c r="O559" s="38"/>
    </row>
    <row r="560" spans="1:15" ht="15" hidden="1" customHeight="1" x14ac:dyDescent="0.25">
      <c r="A560" s="162"/>
      <c r="B560" s="162"/>
      <c r="C560" s="162"/>
      <c r="D560" s="162"/>
      <c r="E560" s="162"/>
      <c r="F560" s="162"/>
      <c r="G560" s="162"/>
      <c r="H560" s="162"/>
      <c r="I560" s="162"/>
      <c r="J560" s="162"/>
      <c r="K560" s="162"/>
      <c r="L560" s="162"/>
      <c r="M560" s="162"/>
      <c r="N560" s="38"/>
      <c r="O560" s="38"/>
    </row>
    <row r="561" spans="1:15" ht="15" hidden="1" customHeight="1" x14ac:dyDescent="0.25">
      <c r="A561" s="162"/>
      <c r="B561" s="162"/>
      <c r="C561" s="162"/>
      <c r="D561" s="162"/>
      <c r="E561" s="162"/>
      <c r="F561" s="162"/>
      <c r="G561" s="162"/>
      <c r="H561" s="162"/>
      <c r="I561" s="162"/>
      <c r="J561" s="162"/>
      <c r="K561" s="162"/>
      <c r="L561" s="162"/>
      <c r="M561" s="162"/>
      <c r="N561" s="38"/>
      <c r="O561" s="38"/>
    </row>
    <row r="562" spans="1:15" ht="15" hidden="1" customHeight="1" x14ac:dyDescent="0.25">
      <c r="A562" s="162"/>
      <c r="B562" s="162"/>
      <c r="C562" s="162"/>
      <c r="D562" s="162"/>
      <c r="E562" s="162"/>
      <c r="F562" s="162"/>
      <c r="G562" s="162"/>
      <c r="H562" s="162"/>
      <c r="I562" s="162"/>
      <c r="J562" s="162"/>
      <c r="K562" s="162"/>
      <c r="L562" s="162"/>
      <c r="M562" s="162"/>
      <c r="N562" s="38"/>
      <c r="O562" s="38"/>
    </row>
    <row r="563" spans="1:15" ht="15" hidden="1" customHeight="1" x14ac:dyDescent="0.25">
      <c r="A563" s="162"/>
      <c r="B563" s="162"/>
      <c r="C563" s="162"/>
      <c r="D563" s="162"/>
      <c r="E563" s="162"/>
      <c r="F563" s="162"/>
      <c r="G563" s="162"/>
      <c r="H563" s="162"/>
      <c r="I563" s="162"/>
      <c r="J563" s="162"/>
      <c r="K563" s="162"/>
      <c r="L563" s="162"/>
      <c r="M563" s="162"/>
      <c r="N563" s="38"/>
      <c r="O563" s="38"/>
    </row>
    <row r="564" spans="1:15" ht="15" hidden="1" customHeight="1" x14ac:dyDescent="0.25">
      <c r="A564" s="162"/>
      <c r="B564" s="162"/>
      <c r="C564" s="162"/>
      <c r="D564" s="162"/>
      <c r="E564" s="162"/>
      <c r="F564" s="162"/>
      <c r="G564" s="162"/>
      <c r="H564" s="162"/>
      <c r="I564" s="162"/>
      <c r="J564" s="162"/>
      <c r="K564" s="162"/>
      <c r="L564" s="162"/>
      <c r="M564" s="162"/>
      <c r="N564" s="38"/>
      <c r="O564" s="38"/>
    </row>
    <row r="565" spans="1:15" ht="15" hidden="1" customHeight="1" x14ac:dyDescent="0.25">
      <c r="A565" s="162"/>
      <c r="B565" s="162"/>
      <c r="C565" s="162"/>
      <c r="D565" s="162"/>
      <c r="E565" s="162"/>
      <c r="F565" s="162"/>
      <c r="G565" s="162"/>
      <c r="H565" s="162"/>
      <c r="I565" s="162"/>
      <c r="J565" s="162"/>
      <c r="K565" s="162"/>
      <c r="L565" s="162"/>
      <c r="M565" s="162"/>
      <c r="N565" s="38"/>
      <c r="O565" s="38"/>
    </row>
    <row r="566" spans="1:15" ht="15" hidden="1" customHeight="1" x14ac:dyDescent="0.25">
      <c r="A566" s="162"/>
      <c r="B566" s="162"/>
      <c r="C566" s="162"/>
      <c r="D566" s="162"/>
      <c r="E566" s="162"/>
      <c r="F566" s="162"/>
      <c r="G566" s="162"/>
      <c r="H566" s="162"/>
      <c r="I566" s="162"/>
      <c r="J566" s="162"/>
      <c r="K566" s="162"/>
      <c r="L566" s="162"/>
      <c r="M566" s="162"/>
      <c r="N566" s="38"/>
      <c r="O566" s="38"/>
    </row>
    <row r="567" spans="1:15" ht="15" hidden="1" customHeight="1" x14ac:dyDescent="0.25">
      <c r="A567" s="162"/>
      <c r="B567" s="162"/>
      <c r="C567" s="162"/>
      <c r="D567" s="162"/>
      <c r="E567" s="162"/>
      <c r="F567" s="162"/>
      <c r="G567" s="162"/>
      <c r="H567" s="162"/>
      <c r="I567" s="162"/>
      <c r="J567" s="162"/>
      <c r="K567" s="162"/>
      <c r="L567" s="162"/>
      <c r="M567" s="162"/>
      <c r="N567" s="38"/>
      <c r="O567" s="38"/>
    </row>
    <row r="568" spans="1:15" ht="15" hidden="1" customHeight="1" x14ac:dyDescent="0.25">
      <c r="A568" s="162"/>
      <c r="B568" s="162"/>
      <c r="C568" s="162"/>
      <c r="D568" s="162"/>
      <c r="E568" s="162"/>
      <c r="F568" s="162"/>
      <c r="G568" s="162"/>
      <c r="H568" s="162"/>
      <c r="I568" s="162"/>
      <c r="J568" s="162"/>
      <c r="K568" s="162"/>
      <c r="L568" s="162"/>
      <c r="M568" s="162"/>
      <c r="N568" s="38"/>
      <c r="O568" s="38"/>
    </row>
    <row r="569" spans="1:15" ht="15" hidden="1" customHeight="1" x14ac:dyDescent="0.25">
      <c r="A569" s="162"/>
      <c r="B569" s="162"/>
      <c r="C569" s="162"/>
      <c r="D569" s="162"/>
      <c r="E569" s="162"/>
      <c r="F569" s="162"/>
      <c r="G569" s="162"/>
      <c r="H569" s="162"/>
      <c r="I569" s="162"/>
      <c r="J569" s="162"/>
      <c r="K569" s="162"/>
      <c r="L569" s="162"/>
      <c r="M569" s="162"/>
      <c r="N569" s="38"/>
      <c r="O569" s="38"/>
    </row>
    <row r="570" spans="1:15" ht="15" hidden="1" customHeight="1" x14ac:dyDescent="0.25">
      <c r="A570" s="162"/>
      <c r="B570" s="162"/>
      <c r="C570" s="162"/>
      <c r="D570" s="162"/>
      <c r="E570" s="162"/>
      <c r="F570" s="162"/>
      <c r="G570" s="162"/>
      <c r="H570" s="162"/>
      <c r="I570" s="162"/>
      <c r="J570" s="162"/>
      <c r="K570" s="162"/>
      <c r="L570" s="162"/>
      <c r="M570" s="162"/>
      <c r="N570" s="38"/>
      <c r="O570" s="38"/>
    </row>
    <row r="571" spans="1:15" ht="15" hidden="1" customHeight="1" x14ac:dyDescent="0.25">
      <c r="A571" s="162"/>
      <c r="B571" s="162"/>
      <c r="C571" s="162"/>
      <c r="D571" s="162"/>
      <c r="E571" s="162"/>
      <c r="F571" s="162"/>
      <c r="G571" s="162"/>
      <c r="H571" s="162"/>
      <c r="I571" s="162"/>
      <c r="J571" s="162"/>
      <c r="K571" s="162"/>
      <c r="L571" s="162"/>
      <c r="M571" s="162"/>
      <c r="N571" s="38"/>
      <c r="O571" s="38"/>
    </row>
    <row r="572" spans="1:15" ht="15" hidden="1" customHeight="1" x14ac:dyDescent="0.25">
      <c r="A572" s="162"/>
      <c r="B572" s="162"/>
      <c r="C572" s="162"/>
      <c r="D572" s="162"/>
      <c r="E572" s="162"/>
      <c r="F572" s="162"/>
      <c r="G572" s="162"/>
      <c r="H572" s="162"/>
      <c r="I572" s="162"/>
      <c r="J572" s="162"/>
      <c r="K572" s="162"/>
      <c r="L572" s="162"/>
      <c r="M572" s="162"/>
      <c r="N572" s="38"/>
      <c r="O572" s="38"/>
    </row>
    <row r="573" spans="1:15" ht="15" hidden="1" customHeight="1" x14ac:dyDescent="0.25">
      <c r="A573" s="162"/>
      <c r="B573" s="162"/>
      <c r="C573" s="162"/>
      <c r="D573" s="162"/>
      <c r="E573" s="162"/>
      <c r="F573" s="162"/>
      <c r="G573" s="162"/>
      <c r="H573" s="162"/>
      <c r="I573" s="162"/>
      <c r="J573" s="162"/>
      <c r="K573" s="162"/>
      <c r="L573" s="162"/>
      <c r="M573" s="162"/>
      <c r="N573" s="38"/>
      <c r="O573" s="38"/>
    </row>
    <row r="574" spans="1:15" ht="15" hidden="1" customHeight="1" x14ac:dyDescent="0.25">
      <c r="A574" s="162"/>
      <c r="B574" s="162"/>
      <c r="C574" s="162"/>
      <c r="D574" s="162"/>
      <c r="E574" s="162"/>
      <c r="F574" s="162"/>
      <c r="G574" s="162"/>
      <c r="H574" s="162"/>
      <c r="I574" s="162"/>
      <c r="J574" s="162"/>
      <c r="K574" s="162"/>
      <c r="L574" s="162"/>
      <c r="M574" s="162"/>
      <c r="N574" s="38"/>
      <c r="O574" s="38"/>
    </row>
    <row r="575" spans="1:15" ht="15" hidden="1" customHeight="1" x14ac:dyDescent="0.25">
      <c r="A575" s="162"/>
      <c r="B575" s="162"/>
      <c r="C575" s="162"/>
      <c r="D575" s="162"/>
      <c r="E575" s="162"/>
      <c r="F575" s="162"/>
      <c r="G575" s="162"/>
      <c r="H575" s="162"/>
      <c r="I575" s="162"/>
      <c r="J575" s="162"/>
      <c r="K575" s="162"/>
      <c r="L575" s="162"/>
      <c r="M575" s="162"/>
      <c r="N575" s="38"/>
      <c r="O575" s="38"/>
    </row>
    <row r="576" spans="1:15" ht="15" hidden="1" customHeight="1" x14ac:dyDescent="0.25">
      <c r="A576" s="162"/>
      <c r="B576" s="162"/>
      <c r="C576" s="162"/>
      <c r="D576" s="162"/>
      <c r="E576" s="162"/>
      <c r="F576" s="162"/>
      <c r="G576" s="162"/>
      <c r="H576" s="162"/>
      <c r="I576" s="162"/>
      <c r="J576" s="162"/>
      <c r="K576" s="162"/>
      <c r="L576" s="162"/>
      <c r="M576" s="162"/>
      <c r="N576" s="38"/>
      <c r="O576" s="38"/>
    </row>
    <row r="577" spans="1:15" ht="15" hidden="1" customHeight="1" x14ac:dyDescent="0.25">
      <c r="A577" s="162"/>
      <c r="B577" s="162"/>
      <c r="C577" s="162"/>
      <c r="D577" s="162"/>
      <c r="E577" s="162"/>
      <c r="F577" s="162"/>
      <c r="G577" s="162"/>
      <c r="H577" s="162"/>
      <c r="I577" s="162"/>
      <c r="J577" s="162"/>
      <c r="K577" s="162"/>
      <c r="L577" s="162"/>
      <c r="M577" s="162"/>
      <c r="N577" s="38"/>
      <c r="O577" s="38"/>
    </row>
    <row r="578" spans="1:15" ht="15" hidden="1" customHeight="1" x14ac:dyDescent="0.25">
      <c r="A578" s="162"/>
      <c r="B578" s="162"/>
      <c r="C578" s="162"/>
      <c r="D578" s="162"/>
      <c r="E578" s="162"/>
      <c r="F578" s="162"/>
      <c r="G578" s="162"/>
      <c r="H578" s="162"/>
      <c r="I578" s="162"/>
      <c r="J578" s="162"/>
      <c r="K578" s="162"/>
      <c r="L578" s="162"/>
      <c r="M578" s="162"/>
      <c r="N578" s="38"/>
      <c r="O578" s="38"/>
    </row>
    <row r="579" spans="1:15" ht="15" hidden="1" customHeight="1" x14ac:dyDescent="0.25">
      <c r="A579" s="162"/>
      <c r="B579" s="162"/>
      <c r="C579" s="162"/>
      <c r="D579" s="162"/>
      <c r="E579" s="162"/>
      <c r="F579" s="162"/>
      <c r="G579" s="162"/>
      <c r="H579" s="162"/>
      <c r="I579" s="162"/>
      <c r="J579" s="162"/>
      <c r="K579" s="162"/>
      <c r="L579" s="162"/>
      <c r="M579" s="162"/>
      <c r="N579" s="38"/>
      <c r="O579" s="38"/>
    </row>
    <row r="580" spans="1:15" ht="15" hidden="1" customHeight="1" x14ac:dyDescent="0.25">
      <c r="A580" s="162"/>
      <c r="B580" s="162"/>
      <c r="C580" s="162"/>
      <c r="D580" s="162"/>
      <c r="E580" s="162"/>
      <c r="F580" s="162"/>
      <c r="G580" s="162"/>
      <c r="H580" s="162"/>
      <c r="I580" s="162"/>
      <c r="J580" s="162"/>
      <c r="K580" s="162"/>
      <c r="L580" s="162"/>
      <c r="M580" s="162"/>
      <c r="N580" s="38"/>
      <c r="O580" s="38"/>
    </row>
    <row r="581" spans="1:15" ht="15" hidden="1" customHeight="1" x14ac:dyDescent="0.25">
      <c r="A581" s="162"/>
      <c r="B581" s="162"/>
      <c r="C581" s="162"/>
      <c r="D581" s="162"/>
      <c r="E581" s="162"/>
      <c r="F581" s="162"/>
      <c r="G581" s="162"/>
      <c r="H581" s="162"/>
      <c r="I581" s="162"/>
      <c r="J581" s="162"/>
      <c r="K581" s="162"/>
      <c r="L581" s="162"/>
      <c r="M581" s="162"/>
      <c r="N581" s="38"/>
      <c r="O581" s="38"/>
    </row>
    <row r="582" spans="1:15" ht="15" hidden="1" customHeight="1" x14ac:dyDescent="0.25">
      <c r="A582" s="162"/>
      <c r="B582" s="162"/>
      <c r="C582" s="162"/>
      <c r="D582" s="162"/>
      <c r="E582" s="162"/>
      <c r="F582" s="162"/>
      <c r="G582" s="162"/>
      <c r="H582" s="162"/>
      <c r="I582" s="162"/>
      <c r="J582" s="162"/>
      <c r="K582" s="162"/>
      <c r="L582" s="162"/>
      <c r="M582" s="162"/>
      <c r="N582" s="38"/>
      <c r="O582" s="38"/>
    </row>
    <row r="583" spans="1:15" ht="15" hidden="1" customHeight="1" x14ac:dyDescent="0.25">
      <c r="A583" s="162"/>
      <c r="B583" s="162"/>
      <c r="C583" s="162"/>
      <c r="D583" s="162"/>
      <c r="E583" s="162"/>
      <c r="F583" s="162"/>
      <c r="G583" s="162"/>
      <c r="H583" s="162"/>
      <c r="I583" s="162"/>
      <c r="J583" s="162"/>
      <c r="K583" s="162"/>
      <c r="L583" s="162"/>
      <c r="M583" s="162"/>
      <c r="N583" s="38"/>
      <c r="O583" s="38"/>
    </row>
    <row r="584" spans="1:15" ht="15" hidden="1" customHeight="1" x14ac:dyDescent="0.25">
      <c r="A584" s="162"/>
      <c r="B584" s="162"/>
      <c r="C584" s="162"/>
      <c r="D584" s="162"/>
      <c r="E584" s="162"/>
      <c r="F584" s="162"/>
      <c r="G584" s="162"/>
      <c r="H584" s="162"/>
      <c r="I584" s="162"/>
      <c r="J584" s="162"/>
      <c r="K584" s="162"/>
      <c r="L584" s="162"/>
      <c r="M584" s="162"/>
      <c r="N584" s="38"/>
      <c r="O584" s="38"/>
    </row>
    <row r="585" spans="1:15" ht="15" hidden="1" customHeight="1" x14ac:dyDescent="0.25">
      <c r="A585" s="162"/>
      <c r="B585" s="162"/>
      <c r="C585" s="162"/>
      <c r="D585" s="162"/>
      <c r="E585" s="162"/>
      <c r="F585" s="162"/>
      <c r="G585" s="162"/>
      <c r="H585" s="162"/>
      <c r="I585" s="162"/>
      <c r="J585" s="162"/>
      <c r="K585" s="162"/>
      <c r="L585" s="162"/>
      <c r="M585" s="162"/>
      <c r="N585" s="38"/>
      <c r="O585" s="38"/>
    </row>
    <row r="586" spans="1:15" ht="15" hidden="1" customHeight="1" x14ac:dyDescent="0.25">
      <c r="A586" s="162"/>
      <c r="B586" s="162"/>
      <c r="C586" s="162"/>
      <c r="D586" s="162"/>
      <c r="E586" s="162"/>
      <c r="F586" s="162"/>
      <c r="G586" s="162"/>
      <c r="H586" s="162"/>
      <c r="I586" s="162"/>
      <c r="J586" s="162"/>
      <c r="K586" s="162"/>
      <c r="L586" s="162"/>
      <c r="M586" s="162"/>
      <c r="N586" s="38"/>
      <c r="O586" s="38"/>
    </row>
    <row r="587" spans="1:15" ht="15" hidden="1" customHeight="1" x14ac:dyDescent="0.25">
      <c r="A587" s="162"/>
      <c r="B587" s="162"/>
      <c r="C587" s="162"/>
      <c r="D587" s="162"/>
      <c r="E587" s="162"/>
      <c r="F587" s="162"/>
      <c r="G587" s="162"/>
      <c r="H587" s="162"/>
      <c r="I587" s="162"/>
      <c r="J587" s="162"/>
      <c r="K587" s="162"/>
      <c r="L587" s="162"/>
      <c r="M587" s="162"/>
      <c r="N587" s="38"/>
      <c r="O587" s="38"/>
    </row>
    <row r="588" spans="1:15" ht="15" hidden="1" customHeight="1" x14ac:dyDescent="0.25">
      <c r="A588" s="162"/>
      <c r="B588" s="162"/>
      <c r="C588" s="162"/>
      <c r="D588" s="162"/>
      <c r="E588" s="162"/>
      <c r="F588" s="162"/>
      <c r="G588" s="162"/>
      <c r="H588" s="162"/>
      <c r="I588" s="162"/>
      <c r="J588" s="162"/>
      <c r="K588" s="162"/>
      <c r="L588" s="162"/>
      <c r="M588" s="162"/>
      <c r="N588" s="38"/>
      <c r="O588" s="38"/>
    </row>
    <row r="589" spans="1:15" ht="15" hidden="1" customHeight="1" x14ac:dyDescent="0.25">
      <c r="A589" s="162"/>
      <c r="B589" s="162"/>
      <c r="C589" s="162"/>
      <c r="D589" s="162"/>
      <c r="E589" s="162"/>
      <c r="F589" s="162"/>
      <c r="G589" s="162"/>
      <c r="H589" s="162"/>
      <c r="I589" s="162"/>
      <c r="J589" s="162"/>
      <c r="K589" s="162"/>
      <c r="L589" s="162"/>
      <c r="M589" s="162"/>
      <c r="N589" s="38"/>
      <c r="O589" s="38"/>
    </row>
    <row r="590" spans="1:15" ht="15" hidden="1" customHeight="1" x14ac:dyDescent="0.25">
      <c r="A590" s="162"/>
      <c r="B590" s="162"/>
      <c r="C590" s="162"/>
      <c r="D590" s="162"/>
      <c r="E590" s="162"/>
      <c r="F590" s="162"/>
      <c r="G590" s="162"/>
      <c r="H590" s="162"/>
      <c r="I590" s="162"/>
      <c r="J590" s="162"/>
      <c r="K590" s="162"/>
      <c r="L590" s="162"/>
      <c r="M590" s="162"/>
      <c r="N590" s="38"/>
      <c r="O590" s="38"/>
    </row>
    <row r="591" spans="1:15" ht="15" hidden="1" customHeight="1" x14ac:dyDescent="0.25">
      <c r="A591" s="162"/>
      <c r="B591" s="162"/>
      <c r="C591" s="162"/>
      <c r="D591" s="162"/>
      <c r="E591" s="162"/>
      <c r="F591" s="162"/>
      <c r="G591" s="162"/>
      <c r="H591" s="162"/>
      <c r="I591" s="162"/>
      <c r="J591" s="162"/>
      <c r="K591" s="162"/>
      <c r="L591" s="162"/>
      <c r="M591" s="162"/>
      <c r="N591" s="38"/>
      <c r="O591" s="38"/>
    </row>
    <row r="592" spans="1:15" ht="15" hidden="1" customHeight="1" x14ac:dyDescent="0.25">
      <c r="A592" s="162"/>
      <c r="B592" s="162"/>
      <c r="C592" s="162"/>
      <c r="D592" s="162"/>
      <c r="E592" s="162"/>
      <c r="F592" s="162"/>
      <c r="G592" s="162"/>
      <c r="H592" s="162"/>
      <c r="I592" s="162"/>
      <c r="J592" s="162"/>
      <c r="K592" s="162"/>
      <c r="L592" s="162"/>
      <c r="M592" s="162"/>
      <c r="N592" s="38"/>
      <c r="O592" s="38"/>
    </row>
    <row r="593" spans="1:15" ht="15" hidden="1" customHeight="1" x14ac:dyDescent="0.25">
      <c r="A593" s="162"/>
      <c r="B593" s="162"/>
      <c r="C593" s="162"/>
      <c r="D593" s="162"/>
      <c r="E593" s="162"/>
      <c r="F593" s="162"/>
      <c r="G593" s="162"/>
      <c r="H593" s="162"/>
      <c r="I593" s="162"/>
      <c r="J593" s="162"/>
      <c r="K593" s="162"/>
      <c r="L593" s="162"/>
      <c r="M593" s="162"/>
      <c r="N593" s="38"/>
      <c r="O593" s="38"/>
    </row>
    <row r="594" spans="1:15" ht="15" hidden="1" customHeight="1" x14ac:dyDescent="0.25">
      <c r="A594" s="162"/>
      <c r="B594" s="162"/>
      <c r="C594" s="162"/>
      <c r="D594" s="162"/>
      <c r="E594" s="162"/>
      <c r="F594" s="162"/>
      <c r="G594" s="162"/>
      <c r="H594" s="162"/>
      <c r="I594" s="162"/>
      <c r="J594" s="162"/>
      <c r="K594" s="162"/>
      <c r="L594" s="162"/>
      <c r="M594" s="162"/>
      <c r="N594" s="38"/>
      <c r="O594" s="38"/>
    </row>
    <row r="595" spans="1:15" ht="15" hidden="1" customHeight="1" x14ac:dyDescent="0.25">
      <c r="A595" s="162"/>
      <c r="B595" s="162"/>
      <c r="C595" s="162"/>
      <c r="D595" s="162"/>
      <c r="E595" s="162"/>
      <c r="F595" s="162"/>
      <c r="G595" s="162"/>
      <c r="H595" s="162"/>
      <c r="I595" s="162"/>
      <c r="J595" s="162"/>
      <c r="K595" s="162"/>
      <c r="L595" s="162"/>
      <c r="M595" s="162"/>
      <c r="N595" s="38"/>
      <c r="O595" s="38"/>
    </row>
    <row r="596" spans="1:15" ht="15" hidden="1" customHeight="1" x14ac:dyDescent="0.25">
      <c r="A596" s="162"/>
      <c r="B596" s="162"/>
      <c r="C596" s="162"/>
      <c r="D596" s="162"/>
      <c r="E596" s="162"/>
      <c r="F596" s="162"/>
      <c r="G596" s="162"/>
      <c r="H596" s="162"/>
      <c r="I596" s="162"/>
      <c r="J596" s="162"/>
      <c r="K596" s="162"/>
      <c r="L596" s="162"/>
      <c r="M596" s="162"/>
      <c r="N596" s="38"/>
      <c r="O596" s="38"/>
    </row>
    <row r="597" spans="1:15" ht="15" hidden="1" customHeight="1" x14ac:dyDescent="0.25">
      <c r="A597" s="162"/>
      <c r="B597" s="162"/>
      <c r="C597" s="162"/>
      <c r="D597" s="162"/>
      <c r="E597" s="162"/>
      <c r="F597" s="162"/>
      <c r="G597" s="162"/>
      <c r="H597" s="162"/>
      <c r="I597" s="162"/>
      <c r="J597" s="162"/>
      <c r="K597" s="162"/>
      <c r="L597" s="162"/>
      <c r="M597" s="162"/>
      <c r="N597" s="38"/>
      <c r="O597" s="38"/>
    </row>
    <row r="598" spans="1:15" ht="15" hidden="1" customHeight="1" x14ac:dyDescent="0.25">
      <c r="A598" s="162"/>
      <c r="B598" s="162"/>
      <c r="C598" s="162"/>
      <c r="D598" s="162"/>
      <c r="E598" s="162"/>
      <c r="F598" s="162"/>
      <c r="G598" s="162"/>
      <c r="H598" s="162"/>
      <c r="I598" s="162"/>
      <c r="J598" s="162"/>
      <c r="K598" s="162"/>
      <c r="L598" s="162"/>
      <c r="M598" s="162"/>
      <c r="N598" s="38"/>
      <c r="O598" s="38"/>
    </row>
    <row r="599" spans="1:15" ht="15" hidden="1" customHeight="1" x14ac:dyDescent="0.25">
      <c r="A599" s="162"/>
      <c r="B599" s="162"/>
      <c r="C599" s="162"/>
      <c r="D599" s="162"/>
      <c r="E599" s="162"/>
      <c r="F599" s="162"/>
      <c r="G599" s="162"/>
      <c r="H599" s="162"/>
      <c r="I599" s="162"/>
      <c r="J599" s="162"/>
      <c r="K599" s="162"/>
      <c r="L599" s="162"/>
      <c r="M599" s="162"/>
      <c r="N599" s="38"/>
      <c r="O599" s="38"/>
    </row>
    <row r="600" spans="1:15" ht="15" hidden="1" customHeight="1" x14ac:dyDescent="0.25">
      <c r="A600" s="162"/>
      <c r="B600" s="162"/>
      <c r="C600" s="162"/>
      <c r="D600" s="162"/>
      <c r="E600" s="162"/>
      <c r="F600" s="162"/>
      <c r="G600" s="162"/>
      <c r="H600" s="162"/>
      <c r="I600" s="162"/>
      <c r="J600" s="162"/>
      <c r="K600" s="162"/>
      <c r="L600" s="162"/>
      <c r="M600" s="162"/>
      <c r="N600" s="38"/>
      <c r="O600" s="38"/>
    </row>
    <row r="601" spans="1:15" ht="15" hidden="1" customHeight="1" x14ac:dyDescent="0.25">
      <c r="A601" s="162"/>
      <c r="B601" s="162"/>
      <c r="C601" s="162"/>
      <c r="D601" s="162"/>
      <c r="E601" s="162"/>
      <c r="F601" s="162"/>
      <c r="G601" s="162"/>
      <c r="H601" s="162"/>
      <c r="I601" s="162"/>
      <c r="J601" s="162"/>
      <c r="K601" s="162"/>
      <c r="L601" s="162"/>
      <c r="M601" s="162"/>
      <c r="N601" s="38"/>
      <c r="O601" s="38"/>
    </row>
    <row r="602" spans="1:15" ht="15" hidden="1" customHeight="1" x14ac:dyDescent="0.25">
      <c r="A602" s="162"/>
      <c r="B602" s="162"/>
      <c r="C602" s="162"/>
      <c r="D602" s="162"/>
      <c r="E602" s="162"/>
      <c r="F602" s="162"/>
      <c r="G602" s="162"/>
      <c r="H602" s="162"/>
      <c r="I602" s="162"/>
      <c r="J602" s="162"/>
      <c r="K602" s="162"/>
      <c r="L602" s="162"/>
      <c r="M602" s="162"/>
      <c r="N602" s="38"/>
      <c r="O602" s="38"/>
    </row>
    <row r="603" spans="1:15" ht="15" hidden="1" customHeight="1" x14ac:dyDescent="0.25">
      <c r="A603" s="162"/>
      <c r="B603" s="162"/>
      <c r="C603" s="162"/>
      <c r="D603" s="162"/>
      <c r="E603" s="162"/>
      <c r="F603" s="162"/>
      <c r="G603" s="162"/>
      <c r="H603" s="162"/>
      <c r="I603" s="162"/>
      <c r="J603" s="162"/>
      <c r="K603" s="162"/>
      <c r="L603" s="162"/>
      <c r="M603" s="162"/>
      <c r="N603" s="38"/>
      <c r="O603" s="38"/>
    </row>
    <row r="604" spans="1:15" ht="15" hidden="1" customHeight="1" x14ac:dyDescent="0.25">
      <c r="A604" s="162"/>
      <c r="B604" s="162"/>
      <c r="C604" s="162"/>
      <c r="D604" s="162"/>
      <c r="E604" s="162"/>
      <c r="F604" s="162"/>
      <c r="G604" s="162"/>
      <c r="H604" s="162"/>
      <c r="I604" s="162"/>
      <c r="J604" s="162"/>
      <c r="K604" s="162"/>
      <c r="L604" s="162"/>
      <c r="M604" s="162"/>
      <c r="N604" s="38"/>
      <c r="O604" s="38"/>
    </row>
    <row r="605" spans="1:15" ht="15" hidden="1" customHeight="1" x14ac:dyDescent="0.25">
      <c r="A605" s="162"/>
      <c r="B605" s="162"/>
      <c r="C605" s="162"/>
      <c r="D605" s="162"/>
      <c r="E605" s="162"/>
      <c r="F605" s="162"/>
      <c r="G605" s="162"/>
      <c r="H605" s="162"/>
      <c r="I605" s="162"/>
      <c r="J605" s="162"/>
      <c r="K605" s="162"/>
      <c r="L605" s="162"/>
      <c r="M605" s="162"/>
      <c r="N605" s="38"/>
      <c r="O605" s="38"/>
    </row>
    <row r="606" spans="1:15" ht="15" hidden="1" customHeight="1" x14ac:dyDescent="0.25">
      <c r="A606" s="162"/>
      <c r="B606" s="162"/>
      <c r="C606" s="162"/>
      <c r="D606" s="162"/>
      <c r="E606" s="162"/>
      <c r="F606" s="162"/>
      <c r="G606" s="162"/>
      <c r="H606" s="162"/>
      <c r="I606" s="162"/>
      <c r="J606" s="162"/>
      <c r="K606" s="162"/>
      <c r="L606" s="162"/>
      <c r="M606" s="162"/>
      <c r="N606" s="38"/>
      <c r="O606" s="38"/>
    </row>
    <row r="607" spans="1:15" ht="15" hidden="1" customHeight="1" x14ac:dyDescent="0.25">
      <c r="A607" s="162"/>
      <c r="B607" s="162"/>
      <c r="C607" s="162"/>
      <c r="D607" s="162"/>
      <c r="E607" s="162"/>
      <c r="F607" s="162"/>
      <c r="G607" s="162"/>
      <c r="H607" s="162"/>
      <c r="I607" s="162"/>
      <c r="J607" s="162"/>
      <c r="K607" s="162"/>
      <c r="L607" s="162"/>
      <c r="M607" s="162"/>
      <c r="N607" s="38"/>
      <c r="O607" s="38"/>
    </row>
    <row r="608" spans="1:15" ht="15" hidden="1" customHeight="1" x14ac:dyDescent="0.25">
      <c r="A608" s="162"/>
      <c r="B608" s="162"/>
      <c r="C608" s="162"/>
      <c r="D608" s="162"/>
      <c r="E608" s="162"/>
      <c r="F608" s="162"/>
      <c r="G608" s="162"/>
      <c r="H608" s="162"/>
      <c r="I608" s="162"/>
      <c r="J608" s="162"/>
      <c r="K608" s="162"/>
      <c r="L608" s="162"/>
      <c r="M608" s="162"/>
      <c r="N608" s="38"/>
      <c r="O608" s="38"/>
    </row>
    <row r="609" spans="1:15" ht="15" hidden="1" customHeight="1" x14ac:dyDescent="0.25">
      <c r="A609" s="162"/>
      <c r="B609" s="162"/>
      <c r="C609" s="162"/>
      <c r="D609" s="162"/>
      <c r="E609" s="162"/>
      <c r="F609" s="162"/>
      <c r="G609" s="162"/>
      <c r="H609" s="162"/>
      <c r="I609" s="162"/>
      <c r="J609" s="162"/>
      <c r="K609" s="162"/>
      <c r="L609" s="162"/>
      <c r="M609" s="162"/>
      <c r="N609" s="38"/>
      <c r="O609" s="38"/>
    </row>
    <row r="610" spans="1:15" ht="15" hidden="1" customHeight="1" x14ac:dyDescent="0.25">
      <c r="A610" s="162"/>
      <c r="B610" s="162"/>
      <c r="C610" s="162"/>
      <c r="D610" s="162"/>
      <c r="E610" s="162"/>
      <c r="F610" s="162"/>
      <c r="G610" s="162"/>
      <c r="H610" s="162"/>
      <c r="I610" s="162"/>
      <c r="J610" s="162"/>
      <c r="K610" s="162"/>
      <c r="L610" s="162"/>
      <c r="M610" s="162"/>
      <c r="N610" s="38"/>
      <c r="O610" s="38"/>
    </row>
    <row r="611" spans="1:15" ht="15" hidden="1" customHeight="1" x14ac:dyDescent="0.25">
      <c r="A611" s="162"/>
      <c r="B611" s="162"/>
      <c r="C611" s="162"/>
      <c r="D611" s="162"/>
      <c r="E611" s="162"/>
      <c r="F611" s="162"/>
      <c r="G611" s="162"/>
      <c r="H611" s="162"/>
      <c r="I611" s="162"/>
      <c r="J611" s="162"/>
      <c r="K611" s="162"/>
      <c r="L611" s="162"/>
      <c r="M611" s="162"/>
      <c r="N611" s="38"/>
      <c r="O611" s="38"/>
    </row>
    <row r="612" spans="1:15" ht="15" hidden="1" customHeight="1" x14ac:dyDescent="0.25">
      <c r="A612" s="162"/>
      <c r="B612" s="162"/>
      <c r="C612" s="162"/>
      <c r="D612" s="162"/>
      <c r="E612" s="162"/>
      <c r="F612" s="162"/>
      <c r="G612" s="162"/>
      <c r="H612" s="162"/>
      <c r="I612" s="162"/>
      <c r="J612" s="162"/>
      <c r="K612" s="162"/>
      <c r="L612" s="162"/>
      <c r="M612" s="162"/>
      <c r="N612" s="38"/>
      <c r="O612" s="38"/>
    </row>
    <row r="613" spans="1:15" ht="15" hidden="1" customHeight="1" x14ac:dyDescent="0.25">
      <c r="A613" s="162"/>
      <c r="B613" s="162"/>
      <c r="C613" s="162"/>
      <c r="D613" s="162"/>
      <c r="E613" s="162"/>
      <c r="F613" s="162"/>
      <c r="G613" s="162"/>
      <c r="H613" s="162"/>
      <c r="I613" s="162"/>
      <c r="J613" s="162"/>
      <c r="K613" s="162"/>
      <c r="L613" s="162"/>
      <c r="M613" s="162"/>
      <c r="N613" s="38"/>
      <c r="O613" s="38"/>
    </row>
    <row r="614" spans="1:15" ht="15" hidden="1" customHeight="1" x14ac:dyDescent="0.25">
      <c r="A614" s="162"/>
      <c r="B614" s="162"/>
      <c r="C614" s="162"/>
      <c r="D614" s="162"/>
      <c r="E614" s="162"/>
      <c r="F614" s="162"/>
      <c r="G614" s="162"/>
      <c r="H614" s="162"/>
      <c r="I614" s="162"/>
      <c r="J614" s="162"/>
      <c r="K614" s="162"/>
      <c r="L614" s="162"/>
      <c r="M614" s="162"/>
      <c r="N614" s="38"/>
      <c r="O614" s="38"/>
    </row>
    <row r="615" spans="1:15" ht="15" hidden="1" customHeight="1" x14ac:dyDescent="0.25">
      <c r="A615" s="162"/>
      <c r="B615" s="162"/>
      <c r="C615" s="162"/>
      <c r="D615" s="162"/>
      <c r="E615" s="162"/>
      <c r="F615" s="162"/>
      <c r="G615" s="162"/>
      <c r="H615" s="162"/>
      <c r="I615" s="162"/>
      <c r="J615" s="162"/>
      <c r="K615" s="162"/>
      <c r="L615" s="162"/>
      <c r="M615" s="162"/>
      <c r="N615" s="38"/>
      <c r="O615" s="38"/>
    </row>
    <row r="616" spans="1:15" ht="15" hidden="1" customHeight="1" x14ac:dyDescent="0.25">
      <c r="A616" s="162"/>
      <c r="B616" s="162"/>
      <c r="C616" s="162"/>
      <c r="D616" s="162"/>
      <c r="E616" s="162"/>
      <c r="F616" s="162"/>
      <c r="G616" s="162"/>
      <c r="H616" s="162"/>
      <c r="I616" s="162"/>
      <c r="J616" s="162"/>
      <c r="K616" s="162"/>
      <c r="L616" s="162"/>
      <c r="M616" s="162"/>
      <c r="N616" s="38"/>
      <c r="O616" s="38"/>
    </row>
    <row r="617" spans="1:15" ht="15" hidden="1" customHeight="1" x14ac:dyDescent="0.25">
      <c r="A617" s="162"/>
      <c r="B617" s="162"/>
      <c r="C617" s="162"/>
      <c r="D617" s="162"/>
      <c r="E617" s="162"/>
      <c r="F617" s="162"/>
      <c r="G617" s="162"/>
      <c r="H617" s="162"/>
      <c r="I617" s="162"/>
      <c r="J617" s="162"/>
      <c r="K617" s="162"/>
      <c r="L617" s="162"/>
      <c r="M617" s="162"/>
      <c r="N617" s="38"/>
      <c r="O617" s="38"/>
    </row>
    <row r="618" spans="1:15" ht="15" hidden="1" customHeight="1" x14ac:dyDescent="0.25">
      <c r="A618" s="162"/>
      <c r="B618" s="162"/>
      <c r="C618" s="162"/>
      <c r="D618" s="162"/>
      <c r="E618" s="162"/>
      <c r="F618" s="162"/>
      <c r="G618" s="162"/>
      <c r="H618" s="162"/>
      <c r="I618" s="162"/>
      <c r="J618" s="162"/>
      <c r="K618" s="162"/>
      <c r="L618" s="162"/>
      <c r="M618" s="162"/>
      <c r="N618" s="38"/>
      <c r="O618" s="38"/>
    </row>
    <row r="619" spans="1:15" ht="15" hidden="1" customHeight="1" x14ac:dyDescent="0.25">
      <c r="A619" s="162"/>
      <c r="B619" s="162"/>
      <c r="C619" s="162"/>
      <c r="D619" s="162"/>
      <c r="E619" s="162"/>
      <c r="F619" s="162"/>
      <c r="G619" s="162"/>
      <c r="H619" s="162"/>
      <c r="I619" s="162"/>
      <c r="J619" s="162"/>
      <c r="K619" s="162"/>
      <c r="L619" s="162"/>
      <c r="M619" s="162"/>
      <c r="N619" s="38"/>
      <c r="O619" s="38"/>
    </row>
    <row r="620" spans="1:15" ht="15" hidden="1" customHeight="1" x14ac:dyDescent="0.25">
      <c r="A620" s="162"/>
      <c r="B620" s="162"/>
      <c r="C620" s="162"/>
      <c r="D620" s="162"/>
      <c r="E620" s="162"/>
      <c r="F620" s="162"/>
      <c r="G620" s="162"/>
      <c r="H620" s="162"/>
      <c r="I620" s="162"/>
      <c r="J620" s="162"/>
      <c r="K620" s="162"/>
      <c r="L620" s="162"/>
      <c r="M620" s="162"/>
      <c r="N620" s="38"/>
      <c r="O620" s="38"/>
    </row>
    <row r="621" spans="1:15" ht="15" hidden="1" customHeight="1" x14ac:dyDescent="0.25">
      <c r="A621" s="162"/>
      <c r="B621" s="162"/>
      <c r="C621" s="162"/>
      <c r="D621" s="162"/>
      <c r="E621" s="162"/>
      <c r="F621" s="162"/>
      <c r="G621" s="162"/>
      <c r="H621" s="162"/>
      <c r="I621" s="162"/>
      <c r="J621" s="162"/>
      <c r="K621" s="162"/>
      <c r="L621" s="162"/>
      <c r="M621" s="162"/>
      <c r="N621" s="38"/>
      <c r="O621" s="38"/>
    </row>
    <row r="622" spans="1:15" ht="15" hidden="1" customHeight="1" x14ac:dyDescent="0.25">
      <c r="A622" s="162"/>
      <c r="B622" s="162"/>
      <c r="C622" s="162"/>
      <c r="D622" s="162"/>
      <c r="E622" s="162"/>
      <c r="F622" s="162"/>
      <c r="G622" s="162"/>
      <c r="H622" s="162"/>
      <c r="I622" s="162"/>
      <c r="J622" s="162"/>
      <c r="K622" s="162"/>
      <c r="L622" s="162"/>
      <c r="M622" s="162"/>
      <c r="N622" s="38"/>
      <c r="O622" s="38"/>
    </row>
    <row r="623" spans="1:15" ht="15" hidden="1" customHeight="1" x14ac:dyDescent="0.25">
      <c r="A623" s="162"/>
      <c r="B623" s="162"/>
      <c r="C623" s="162"/>
      <c r="D623" s="162"/>
      <c r="E623" s="162"/>
      <c r="F623" s="162"/>
      <c r="G623" s="162"/>
      <c r="H623" s="162"/>
      <c r="I623" s="162"/>
      <c r="J623" s="162"/>
      <c r="K623" s="162"/>
      <c r="L623" s="162"/>
      <c r="M623" s="162"/>
      <c r="N623" s="38"/>
      <c r="O623" s="38"/>
    </row>
    <row r="624" spans="1:15" ht="15" hidden="1" customHeight="1" x14ac:dyDescent="0.25">
      <c r="A624" s="162"/>
      <c r="B624" s="162"/>
      <c r="C624" s="162"/>
      <c r="D624" s="162"/>
      <c r="E624" s="162"/>
      <c r="F624" s="162"/>
      <c r="G624" s="162"/>
      <c r="H624" s="162"/>
      <c r="I624" s="162"/>
      <c r="J624" s="162"/>
      <c r="K624" s="162"/>
      <c r="L624" s="162"/>
      <c r="M624" s="162"/>
      <c r="N624" s="38"/>
      <c r="O624" s="38"/>
    </row>
    <row r="625" spans="1:15" ht="15" hidden="1" customHeight="1" x14ac:dyDescent="0.25">
      <c r="A625" s="162"/>
      <c r="B625" s="162"/>
      <c r="C625" s="162"/>
      <c r="D625" s="162"/>
      <c r="E625" s="162"/>
      <c r="F625" s="162"/>
      <c r="G625" s="162"/>
      <c r="H625" s="162"/>
      <c r="I625" s="162"/>
      <c r="J625" s="162"/>
      <c r="K625" s="162"/>
      <c r="L625" s="162"/>
      <c r="M625" s="162"/>
      <c r="N625" s="38"/>
      <c r="O625" s="38"/>
    </row>
    <row r="626" spans="1:15" ht="15" hidden="1" customHeight="1" x14ac:dyDescent="0.25">
      <c r="A626" s="162"/>
      <c r="B626" s="162"/>
      <c r="C626" s="162"/>
      <c r="D626" s="162"/>
      <c r="E626" s="162"/>
      <c r="F626" s="162"/>
      <c r="G626" s="162"/>
      <c r="H626" s="162"/>
      <c r="I626" s="162"/>
      <c r="J626" s="162"/>
      <c r="K626" s="162"/>
      <c r="L626" s="162"/>
      <c r="M626" s="162"/>
      <c r="N626" s="38"/>
      <c r="O626" s="38"/>
    </row>
    <row r="627" spans="1:15" ht="15" hidden="1" customHeight="1" x14ac:dyDescent="0.25">
      <c r="A627" s="162"/>
      <c r="B627" s="162"/>
      <c r="C627" s="162"/>
      <c r="D627" s="162"/>
      <c r="E627" s="162"/>
      <c r="F627" s="162"/>
      <c r="G627" s="162"/>
      <c r="H627" s="162"/>
      <c r="I627" s="162"/>
      <c r="J627" s="162"/>
      <c r="K627" s="162"/>
      <c r="L627" s="162"/>
      <c r="M627" s="162"/>
      <c r="N627" s="38"/>
      <c r="O627" s="38"/>
    </row>
    <row r="628" spans="1:15" ht="15" hidden="1" customHeight="1" x14ac:dyDescent="0.25">
      <c r="A628" s="162"/>
      <c r="B628" s="162"/>
      <c r="C628" s="162"/>
      <c r="D628" s="162"/>
      <c r="E628" s="162"/>
      <c r="F628" s="162"/>
      <c r="G628" s="162"/>
      <c r="H628" s="162"/>
      <c r="I628" s="162"/>
      <c r="J628" s="162"/>
      <c r="K628" s="162"/>
      <c r="L628" s="162"/>
      <c r="M628" s="162"/>
      <c r="N628" s="38"/>
      <c r="O628" s="38"/>
    </row>
    <row r="629" spans="1:15" ht="15" hidden="1" customHeight="1" x14ac:dyDescent="0.25">
      <c r="A629" s="162"/>
      <c r="B629" s="162"/>
      <c r="C629" s="162"/>
      <c r="D629" s="162"/>
      <c r="E629" s="162"/>
      <c r="F629" s="162"/>
      <c r="G629" s="162"/>
      <c r="H629" s="162"/>
      <c r="I629" s="162"/>
      <c r="J629" s="162"/>
      <c r="K629" s="162"/>
      <c r="L629" s="162"/>
      <c r="M629" s="162"/>
      <c r="N629" s="38"/>
      <c r="O629" s="38"/>
    </row>
    <row r="630" spans="1:15" ht="15" hidden="1" customHeight="1" x14ac:dyDescent="0.25">
      <c r="A630" s="162"/>
      <c r="B630" s="162"/>
      <c r="C630" s="162"/>
      <c r="D630" s="162"/>
      <c r="E630" s="162"/>
      <c r="F630" s="162"/>
      <c r="G630" s="162"/>
      <c r="H630" s="162"/>
      <c r="I630" s="162"/>
      <c r="J630" s="162"/>
      <c r="K630" s="162"/>
      <c r="L630" s="162"/>
      <c r="M630" s="162"/>
      <c r="N630" s="38"/>
      <c r="O630" s="38"/>
    </row>
    <row r="631" spans="1:15" ht="15" hidden="1" customHeight="1" x14ac:dyDescent="0.25">
      <c r="A631" s="162"/>
      <c r="B631" s="162"/>
      <c r="C631" s="162"/>
      <c r="D631" s="162"/>
      <c r="E631" s="162"/>
      <c r="F631" s="162"/>
      <c r="G631" s="162"/>
      <c r="H631" s="162"/>
      <c r="I631" s="162"/>
      <c r="J631" s="162"/>
      <c r="K631" s="162"/>
      <c r="L631" s="162"/>
      <c r="M631" s="162"/>
      <c r="N631" s="38"/>
      <c r="O631" s="38"/>
    </row>
    <row r="632" spans="1:15" ht="15" hidden="1" customHeight="1" x14ac:dyDescent="0.25">
      <c r="A632" s="162"/>
      <c r="B632" s="162"/>
      <c r="C632" s="162"/>
      <c r="D632" s="162"/>
      <c r="E632" s="162"/>
      <c r="F632" s="162"/>
      <c r="G632" s="162"/>
      <c r="H632" s="162"/>
      <c r="I632" s="162"/>
      <c r="J632" s="162"/>
      <c r="K632" s="162"/>
      <c r="L632" s="162"/>
      <c r="M632" s="162"/>
      <c r="N632" s="38"/>
      <c r="O632" s="38"/>
    </row>
    <row r="633" spans="1:15" ht="15" hidden="1" customHeight="1" x14ac:dyDescent="0.25">
      <c r="A633" s="162"/>
      <c r="B633" s="162"/>
      <c r="C633" s="162"/>
      <c r="D633" s="162"/>
      <c r="E633" s="162"/>
      <c r="F633" s="162"/>
      <c r="G633" s="162"/>
      <c r="H633" s="162"/>
      <c r="I633" s="162"/>
      <c r="J633" s="162"/>
      <c r="K633" s="162"/>
      <c r="L633" s="162"/>
      <c r="M633" s="162"/>
      <c r="N633" s="38"/>
      <c r="O633" s="38"/>
    </row>
    <row r="634" spans="1:15" ht="15" hidden="1" customHeight="1" x14ac:dyDescent="0.25">
      <c r="A634" s="162"/>
      <c r="B634" s="162"/>
      <c r="C634" s="162"/>
      <c r="D634" s="162"/>
      <c r="E634" s="162"/>
      <c r="F634" s="162"/>
      <c r="G634" s="162"/>
      <c r="H634" s="162"/>
      <c r="I634" s="162"/>
      <c r="J634" s="162"/>
      <c r="K634" s="162"/>
      <c r="L634" s="162"/>
      <c r="M634" s="162"/>
      <c r="N634" s="38"/>
      <c r="O634" s="38"/>
    </row>
    <row r="635" spans="1:15" ht="15" hidden="1" customHeight="1" x14ac:dyDescent="0.25">
      <c r="A635" s="162"/>
      <c r="B635" s="162"/>
      <c r="C635" s="162"/>
      <c r="D635" s="162"/>
      <c r="E635" s="162"/>
      <c r="F635" s="162"/>
      <c r="G635" s="162"/>
      <c r="H635" s="162"/>
      <c r="I635" s="162"/>
      <c r="J635" s="162"/>
      <c r="K635" s="162"/>
      <c r="L635" s="162"/>
      <c r="M635" s="162"/>
      <c r="N635" s="38"/>
      <c r="O635" s="38"/>
    </row>
    <row r="636" spans="1:15" ht="15" hidden="1" customHeight="1" x14ac:dyDescent="0.25">
      <c r="A636" s="162"/>
      <c r="B636" s="162"/>
      <c r="C636" s="162"/>
      <c r="D636" s="162"/>
      <c r="E636" s="162"/>
      <c r="F636" s="162"/>
      <c r="G636" s="162"/>
      <c r="H636" s="162"/>
      <c r="I636" s="162"/>
      <c r="J636" s="162"/>
      <c r="K636" s="162"/>
      <c r="L636" s="162"/>
      <c r="M636" s="162"/>
      <c r="N636" s="38"/>
      <c r="O636" s="38"/>
    </row>
    <row r="637" spans="1:15" ht="15" hidden="1" customHeight="1" x14ac:dyDescent="0.25">
      <c r="A637" s="162"/>
      <c r="B637" s="162"/>
      <c r="C637" s="162"/>
      <c r="D637" s="162"/>
      <c r="E637" s="162"/>
      <c r="F637" s="162"/>
      <c r="G637" s="162"/>
      <c r="H637" s="162"/>
      <c r="I637" s="162"/>
      <c r="J637" s="162"/>
      <c r="K637" s="162"/>
      <c r="L637" s="162"/>
      <c r="M637" s="162"/>
      <c r="N637" s="38"/>
      <c r="O637" s="38"/>
    </row>
    <row r="638" spans="1:15" ht="15" hidden="1" customHeight="1" x14ac:dyDescent="0.25">
      <c r="A638" s="162"/>
      <c r="B638" s="162"/>
      <c r="C638" s="162"/>
      <c r="D638" s="162"/>
      <c r="E638" s="162"/>
      <c r="F638" s="162"/>
      <c r="G638" s="162"/>
      <c r="H638" s="162"/>
      <c r="I638" s="162"/>
      <c r="J638" s="162"/>
      <c r="K638" s="162"/>
      <c r="L638" s="162"/>
      <c r="M638" s="162"/>
      <c r="N638" s="38"/>
      <c r="O638" s="38"/>
    </row>
    <row r="639" spans="1:15" ht="15" hidden="1" customHeight="1" x14ac:dyDescent="0.25">
      <c r="A639" s="162"/>
      <c r="B639" s="162"/>
      <c r="C639" s="162"/>
      <c r="D639" s="162"/>
      <c r="E639" s="162"/>
      <c r="F639" s="162"/>
      <c r="G639" s="162"/>
      <c r="H639" s="162"/>
      <c r="I639" s="162"/>
      <c r="J639" s="162"/>
      <c r="K639" s="162"/>
      <c r="L639" s="162"/>
      <c r="M639" s="162"/>
      <c r="N639" s="38"/>
      <c r="O639" s="38"/>
    </row>
    <row r="640" spans="1:15" ht="15" hidden="1" customHeight="1" x14ac:dyDescent="0.25">
      <c r="A640" s="162"/>
      <c r="B640" s="162"/>
      <c r="C640" s="162"/>
      <c r="D640" s="162"/>
      <c r="E640" s="162"/>
      <c r="F640" s="162"/>
      <c r="G640" s="162"/>
      <c r="H640" s="162"/>
      <c r="I640" s="162"/>
      <c r="J640" s="162"/>
      <c r="K640" s="162"/>
      <c r="L640" s="162"/>
      <c r="M640" s="162"/>
      <c r="N640" s="38"/>
      <c r="O640" s="38"/>
    </row>
    <row r="641" spans="1:15" ht="15" hidden="1" customHeight="1" x14ac:dyDescent="0.25">
      <c r="A641" s="162"/>
      <c r="B641" s="162"/>
      <c r="C641" s="162"/>
      <c r="D641" s="162"/>
      <c r="E641" s="162"/>
      <c r="F641" s="162"/>
      <c r="G641" s="162"/>
      <c r="H641" s="162"/>
      <c r="I641" s="162"/>
      <c r="J641" s="162"/>
      <c r="K641" s="162"/>
      <c r="L641" s="162"/>
      <c r="M641" s="162"/>
      <c r="N641" s="38"/>
      <c r="O641" s="38"/>
    </row>
    <row r="642" spans="1:15" ht="15" hidden="1" customHeight="1" x14ac:dyDescent="0.25">
      <c r="A642" s="162"/>
      <c r="B642" s="162"/>
      <c r="C642" s="162"/>
      <c r="D642" s="162"/>
      <c r="E642" s="162"/>
      <c r="F642" s="162"/>
      <c r="G642" s="162"/>
      <c r="H642" s="162"/>
      <c r="I642" s="162"/>
      <c r="J642" s="162"/>
      <c r="K642" s="162"/>
      <c r="L642" s="162"/>
      <c r="M642" s="162"/>
      <c r="N642" s="38"/>
      <c r="O642" s="38"/>
    </row>
    <row r="643" spans="1:15" ht="15" hidden="1" customHeight="1" x14ac:dyDescent="0.25">
      <c r="A643" s="162"/>
      <c r="B643" s="162"/>
      <c r="C643" s="162"/>
      <c r="D643" s="162"/>
      <c r="E643" s="162"/>
      <c r="F643" s="162"/>
      <c r="G643" s="162"/>
      <c r="H643" s="162"/>
      <c r="I643" s="162"/>
      <c r="J643" s="162"/>
      <c r="K643" s="162"/>
      <c r="L643" s="162"/>
      <c r="M643" s="162"/>
      <c r="N643" s="38"/>
      <c r="O643" s="38"/>
    </row>
    <row r="644" spans="1:15" ht="15" hidden="1" customHeight="1" x14ac:dyDescent="0.25">
      <c r="A644" s="162"/>
      <c r="B644" s="162"/>
      <c r="C644" s="162"/>
      <c r="D644" s="162"/>
      <c r="E644" s="162"/>
      <c r="F644" s="162"/>
      <c r="G644" s="162"/>
      <c r="H644" s="162"/>
      <c r="I644" s="162"/>
      <c r="J644" s="162"/>
      <c r="K644" s="162"/>
      <c r="L644" s="162"/>
      <c r="M644" s="162"/>
      <c r="N644" s="38"/>
      <c r="O644" s="38"/>
    </row>
    <row r="645" spans="1:15" ht="15" hidden="1" customHeight="1" x14ac:dyDescent="0.25">
      <c r="A645" s="162"/>
      <c r="B645" s="162"/>
      <c r="C645" s="162"/>
      <c r="D645" s="162"/>
      <c r="E645" s="162"/>
      <c r="F645" s="162"/>
      <c r="G645" s="162"/>
      <c r="H645" s="162"/>
      <c r="I645" s="162"/>
      <c r="J645" s="162"/>
      <c r="K645" s="162"/>
      <c r="L645" s="162"/>
      <c r="M645" s="162"/>
      <c r="N645" s="38"/>
      <c r="O645" s="38"/>
    </row>
    <row r="646" spans="1:15" ht="15" hidden="1" customHeight="1" x14ac:dyDescent="0.25">
      <c r="A646" s="162"/>
      <c r="B646" s="162"/>
      <c r="C646" s="162"/>
      <c r="D646" s="162"/>
      <c r="E646" s="162"/>
      <c r="F646" s="162"/>
      <c r="G646" s="162"/>
      <c r="H646" s="162"/>
      <c r="I646" s="162"/>
      <c r="J646" s="162"/>
      <c r="K646" s="162"/>
      <c r="L646" s="162"/>
      <c r="M646" s="162"/>
      <c r="N646" s="38"/>
      <c r="O646" s="38"/>
    </row>
    <row r="647" spans="1:15" ht="15" hidden="1" customHeight="1" x14ac:dyDescent="0.25">
      <c r="A647" s="162"/>
      <c r="B647" s="162"/>
      <c r="C647" s="162"/>
      <c r="D647" s="162"/>
      <c r="E647" s="162"/>
      <c r="F647" s="162"/>
      <c r="G647" s="162"/>
      <c r="H647" s="162"/>
      <c r="I647" s="162"/>
      <c r="J647" s="162"/>
      <c r="K647" s="162"/>
      <c r="L647" s="162"/>
      <c r="M647" s="162"/>
      <c r="N647" s="38"/>
      <c r="O647" s="38"/>
    </row>
    <row r="648" spans="1:15" ht="15" hidden="1" customHeight="1" x14ac:dyDescent="0.25">
      <c r="A648" s="162"/>
      <c r="B648" s="162"/>
      <c r="C648" s="162"/>
      <c r="D648" s="162"/>
      <c r="E648" s="162"/>
      <c r="F648" s="162"/>
      <c r="G648" s="162"/>
      <c r="H648" s="162"/>
      <c r="I648" s="162"/>
      <c r="J648" s="162"/>
      <c r="K648" s="162"/>
      <c r="L648" s="162"/>
      <c r="M648" s="162"/>
      <c r="N648" s="38"/>
      <c r="O648" s="38"/>
    </row>
    <row r="649" spans="1:15" ht="15" hidden="1" customHeight="1" x14ac:dyDescent="0.25">
      <c r="A649" s="162"/>
      <c r="B649" s="162"/>
      <c r="C649" s="162"/>
      <c r="D649" s="162"/>
      <c r="E649" s="162"/>
      <c r="F649" s="162"/>
      <c r="G649" s="162"/>
      <c r="H649" s="162"/>
      <c r="I649" s="162"/>
      <c r="J649" s="162"/>
      <c r="K649" s="162"/>
      <c r="L649" s="162"/>
      <c r="M649" s="162"/>
      <c r="N649" s="38"/>
      <c r="O649" s="38"/>
    </row>
    <row r="650" spans="1:15" ht="15" hidden="1" customHeight="1" x14ac:dyDescent="0.25">
      <c r="A650" s="162"/>
      <c r="B650" s="162"/>
      <c r="C650" s="162"/>
      <c r="D650" s="162"/>
      <c r="E650" s="162"/>
      <c r="F650" s="162"/>
      <c r="G650" s="162"/>
      <c r="H650" s="162"/>
      <c r="I650" s="162"/>
      <c r="J650" s="162"/>
      <c r="K650" s="162"/>
      <c r="L650" s="162"/>
      <c r="M650" s="162"/>
      <c r="N650" s="38"/>
      <c r="O650" s="38"/>
    </row>
    <row r="651" spans="1:15" ht="15" hidden="1" customHeight="1" x14ac:dyDescent="0.25">
      <c r="A651" s="162"/>
      <c r="B651" s="162"/>
      <c r="C651" s="162"/>
      <c r="D651" s="162"/>
      <c r="E651" s="162"/>
      <c r="F651" s="162"/>
      <c r="G651" s="162"/>
      <c r="H651" s="162"/>
      <c r="I651" s="162"/>
      <c r="J651" s="162"/>
      <c r="K651" s="162"/>
      <c r="L651" s="162"/>
      <c r="M651" s="162"/>
      <c r="N651" s="38"/>
      <c r="O651" s="38"/>
    </row>
    <row r="652" spans="1:15" ht="15" hidden="1" customHeight="1" x14ac:dyDescent="0.25">
      <c r="A652" s="162"/>
      <c r="B652" s="162"/>
      <c r="C652" s="162"/>
      <c r="D652" s="162"/>
      <c r="E652" s="162"/>
      <c r="F652" s="162"/>
      <c r="G652" s="162"/>
      <c r="H652" s="162"/>
      <c r="I652" s="162"/>
      <c r="J652" s="162"/>
      <c r="K652" s="162"/>
      <c r="L652" s="162"/>
      <c r="M652" s="162"/>
      <c r="N652" s="38"/>
      <c r="O652" s="38"/>
    </row>
    <row r="653" spans="1:15" ht="15" hidden="1" customHeight="1" x14ac:dyDescent="0.25">
      <c r="A653" s="162"/>
      <c r="B653" s="162"/>
      <c r="C653" s="162"/>
      <c r="D653" s="162"/>
      <c r="E653" s="162"/>
      <c r="F653" s="162"/>
      <c r="G653" s="162"/>
      <c r="H653" s="162"/>
      <c r="I653" s="162"/>
      <c r="J653" s="162"/>
      <c r="K653" s="162"/>
      <c r="L653" s="162"/>
      <c r="M653" s="162"/>
      <c r="N653" s="38"/>
      <c r="O653" s="38"/>
    </row>
    <row r="654" spans="1:15" ht="15" hidden="1" customHeight="1" x14ac:dyDescent="0.25">
      <c r="A654" s="162"/>
      <c r="B654" s="162"/>
      <c r="C654" s="162"/>
      <c r="D654" s="162"/>
      <c r="E654" s="162"/>
      <c r="F654" s="162"/>
      <c r="G654" s="162"/>
      <c r="H654" s="162"/>
      <c r="I654" s="162"/>
      <c r="J654" s="162"/>
      <c r="K654" s="162"/>
      <c r="L654" s="162"/>
      <c r="M654" s="162"/>
      <c r="N654" s="38"/>
      <c r="O654" s="38"/>
    </row>
    <row r="655" spans="1:15" ht="15" hidden="1" customHeight="1" x14ac:dyDescent="0.25">
      <c r="A655" s="162"/>
      <c r="B655" s="162"/>
      <c r="C655" s="162"/>
      <c r="D655" s="162"/>
      <c r="E655" s="162"/>
      <c r="F655" s="162"/>
      <c r="G655" s="162"/>
      <c r="H655" s="162"/>
      <c r="I655" s="162"/>
      <c r="J655" s="162"/>
      <c r="K655" s="162"/>
      <c r="L655" s="162"/>
      <c r="M655" s="162"/>
      <c r="N655" s="38"/>
      <c r="O655" s="38"/>
    </row>
    <row r="656" spans="1:15" ht="15" hidden="1" customHeight="1" x14ac:dyDescent="0.25">
      <c r="A656" s="162"/>
      <c r="B656" s="162"/>
      <c r="C656" s="162"/>
      <c r="D656" s="162"/>
      <c r="E656" s="162"/>
      <c r="F656" s="162"/>
      <c r="G656" s="162"/>
      <c r="H656" s="162"/>
      <c r="I656" s="162"/>
      <c r="J656" s="162"/>
      <c r="K656" s="162"/>
      <c r="L656" s="162"/>
      <c r="M656" s="162"/>
      <c r="N656" s="38"/>
      <c r="O656" s="38"/>
    </row>
    <row r="657" spans="1:15" ht="15" hidden="1" customHeight="1" x14ac:dyDescent="0.25">
      <c r="A657" s="162"/>
      <c r="B657" s="162"/>
      <c r="C657" s="162"/>
      <c r="D657" s="162"/>
      <c r="E657" s="162"/>
      <c r="F657" s="162"/>
      <c r="G657" s="162"/>
      <c r="H657" s="162"/>
      <c r="I657" s="162"/>
      <c r="J657" s="162"/>
      <c r="K657" s="162"/>
      <c r="L657" s="162"/>
      <c r="M657" s="162"/>
      <c r="N657" s="38"/>
      <c r="O657" s="38"/>
    </row>
    <row r="658" spans="1:15" ht="15" hidden="1" customHeight="1" x14ac:dyDescent="0.25">
      <c r="A658" s="162"/>
      <c r="B658" s="162"/>
      <c r="C658" s="162"/>
      <c r="D658" s="162"/>
      <c r="E658" s="162"/>
      <c r="F658" s="162"/>
      <c r="G658" s="162"/>
      <c r="H658" s="162"/>
      <c r="I658" s="162"/>
      <c r="J658" s="162"/>
      <c r="K658" s="162"/>
      <c r="L658" s="162"/>
      <c r="M658" s="162"/>
      <c r="N658" s="38"/>
      <c r="O658" s="38"/>
    </row>
    <row r="659" spans="1:15" ht="15" hidden="1" customHeight="1" x14ac:dyDescent="0.25">
      <c r="A659" s="162"/>
      <c r="B659" s="162"/>
      <c r="C659" s="162"/>
      <c r="D659" s="162"/>
      <c r="E659" s="162"/>
      <c r="F659" s="162"/>
      <c r="G659" s="162"/>
      <c r="H659" s="162"/>
      <c r="I659" s="162"/>
      <c r="J659" s="162"/>
      <c r="K659" s="162"/>
      <c r="L659" s="162"/>
      <c r="M659" s="162"/>
      <c r="N659" s="38"/>
      <c r="O659" s="38"/>
    </row>
    <row r="660" spans="1:15" ht="15" hidden="1" customHeight="1" x14ac:dyDescent="0.25">
      <c r="A660" s="162"/>
      <c r="B660" s="162"/>
      <c r="C660" s="162"/>
      <c r="D660" s="162"/>
      <c r="E660" s="162"/>
      <c r="F660" s="162"/>
      <c r="G660" s="162"/>
      <c r="H660" s="162"/>
      <c r="I660" s="162"/>
      <c r="J660" s="162"/>
      <c r="K660" s="162"/>
      <c r="L660" s="162"/>
      <c r="M660" s="162"/>
      <c r="N660" s="38"/>
      <c r="O660" s="38"/>
    </row>
    <row r="661" spans="1:15" ht="15" hidden="1" customHeight="1" x14ac:dyDescent="0.25">
      <c r="A661" s="162"/>
      <c r="B661" s="162"/>
      <c r="C661" s="162"/>
      <c r="D661" s="162"/>
      <c r="E661" s="162"/>
      <c r="F661" s="162"/>
      <c r="G661" s="162"/>
      <c r="H661" s="162"/>
      <c r="I661" s="162"/>
      <c r="J661" s="162"/>
      <c r="K661" s="162"/>
      <c r="L661" s="162"/>
      <c r="M661" s="162"/>
      <c r="N661" s="38"/>
      <c r="O661" s="38"/>
    </row>
    <row r="662" spans="1:15" ht="15" hidden="1" customHeight="1" x14ac:dyDescent="0.25">
      <c r="A662" s="162"/>
      <c r="B662" s="162"/>
      <c r="C662" s="162"/>
      <c r="D662" s="162"/>
      <c r="E662" s="162"/>
      <c r="F662" s="162"/>
      <c r="G662" s="162"/>
      <c r="H662" s="162"/>
      <c r="I662" s="162"/>
      <c r="J662" s="162"/>
      <c r="K662" s="162"/>
      <c r="L662" s="162"/>
      <c r="M662" s="162"/>
      <c r="N662" s="38"/>
      <c r="O662" s="38"/>
    </row>
    <row r="663" spans="1:15" ht="15" hidden="1" customHeight="1" x14ac:dyDescent="0.25">
      <c r="A663" s="162"/>
      <c r="B663" s="162"/>
      <c r="C663" s="162"/>
      <c r="D663" s="162"/>
      <c r="E663" s="162"/>
      <c r="F663" s="162"/>
      <c r="G663" s="162"/>
      <c r="H663" s="162"/>
      <c r="I663" s="162"/>
      <c r="J663" s="162"/>
      <c r="K663" s="162"/>
      <c r="L663" s="162"/>
      <c r="M663" s="162"/>
      <c r="N663" s="38"/>
      <c r="O663" s="38"/>
    </row>
    <row r="664" spans="1:15" ht="15" hidden="1" customHeight="1" x14ac:dyDescent="0.25">
      <c r="A664" s="162"/>
      <c r="B664" s="162"/>
      <c r="C664" s="162"/>
      <c r="D664" s="162"/>
      <c r="E664" s="162"/>
      <c r="F664" s="162"/>
      <c r="G664" s="162"/>
      <c r="H664" s="162"/>
      <c r="I664" s="162"/>
      <c r="J664" s="162"/>
      <c r="K664" s="162"/>
      <c r="L664" s="162"/>
      <c r="M664" s="162"/>
      <c r="N664" s="38"/>
      <c r="O664" s="38"/>
    </row>
    <row r="665" spans="1:15" ht="15" hidden="1" customHeight="1" x14ac:dyDescent="0.25">
      <c r="A665" s="162"/>
      <c r="B665" s="162"/>
      <c r="C665" s="162"/>
      <c r="D665" s="162"/>
      <c r="E665" s="162"/>
      <c r="F665" s="162"/>
      <c r="G665" s="162"/>
      <c r="H665" s="162"/>
      <c r="I665" s="162"/>
      <c r="J665" s="162"/>
      <c r="K665" s="162"/>
      <c r="L665" s="162"/>
      <c r="M665" s="162"/>
      <c r="N665" s="38"/>
      <c r="O665" s="38"/>
    </row>
    <row r="666" spans="1:15" ht="15" hidden="1" customHeight="1" x14ac:dyDescent="0.25">
      <c r="A666" s="162"/>
      <c r="B666" s="162"/>
      <c r="C666" s="162"/>
      <c r="D666" s="162"/>
      <c r="E666" s="162"/>
      <c r="F666" s="162"/>
      <c r="G666" s="162"/>
      <c r="H666" s="162"/>
      <c r="I666" s="162"/>
      <c r="J666" s="162"/>
      <c r="K666" s="162"/>
      <c r="L666" s="162"/>
      <c r="M666" s="162"/>
      <c r="N666" s="38"/>
      <c r="O666" s="38"/>
    </row>
    <row r="667" spans="1:15" ht="15" hidden="1" customHeight="1" x14ac:dyDescent="0.25">
      <c r="A667" s="162"/>
      <c r="B667" s="162"/>
      <c r="C667" s="162"/>
      <c r="D667" s="162"/>
      <c r="E667" s="162"/>
      <c r="F667" s="162"/>
      <c r="G667" s="162"/>
      <c r="H667" s="162"/>
      <c r="I667" s="162"/>
      <c r="J667" s="162"/>
      <c r="K667" s="162"/>
      <c r="L667" s="162"/>
      <c r="M667" s="162"/>
      <c r="N667" s="38"/>
      <c r="O667" s="38"/>
    </row>
    <row r="668" spans="1:15" ht="15" hidden="1" customHeight="1" x14ac:dyDescent="0.25">
      <c r="A668" s="162"/>
      <c r="B668" s="162"/>
      <c r="C668" s="162"/>
      <c r="D668" s="162"/>
      <c r="E668" s="162"/>
      <c r="F668" s="162"/>
      <c r="G668" s="162"/>
      <c r="H668" s="162"/>
      <c r="I668" s="162"/>
      <c r="J668" s="162"/>
      <c r="K668" s="162"/>
      <c r="L668" s="162"/>
      <c r="M668" s="162"/>
      <c r="N668" s="38"/>
      <c r="O668" s="38"/>
    </row>
    <row r="669" spans="1:15" ht="15" hidden="1" customHeight="1" x14ac:dyDescent="0.25">
      <c r="A669" s="162"/>
      <c r="B669" s="162"/>
      <c r="C669" s="162"/>
      <c r="D669" s="162"/>
      <c r="E669" s="162"/>
      <c r="F669" s="162"/>
      <c r="G669" s="162"/>
      <c r="H669" s="162"/>
      <c r="I669" s="162"/>
      <c r="J669" s="162"/>
      <c r="K669" s="162"/>
      <c r="L669" s="162"/>
      <c r="M669" s="162"/>
      <c r="N669" s="38"/>
      <c r="O669" s="38"/>
    </row>
    <row r="670" spans="1:15" ht="15" hidden="1" customHeight="1" x14ac:dyDescent="0.25">
      <c r="A670" s="162"/>
      <c r="B670" s="162"/>
      <c r="C670" s="162"/>
      <c r="D670" s="162"/>
      <c r="E670" s="162"/>
      <c r="F670" s="162"/>
      <c r="G670" s="162"/>
      <c r="H670" s="162"/>
      <c r="I670" s="162"/>
      <c r="J670" s="162"/>
      <c r="K670" s="162"/>
      <c r="L670" s="162"/>
      <c r="M670" s="162"/>
      <c r="N670" s="38"/>
      <c r="O670" s="38"/>
    </row>
    <row r="671" spans="1:15" ht="15" hidden="1" customHeight="1" x14ac:dyDescent="0.25">
      <c r="A671" s="162"/>
      <c r="B671" s="162"/>
      <c r="C671" s="162"/>
      <c r="D671" s="162"/>
      <c r="E671" s="162"/>
      <c r="F671" s="162"/>
      <c r="G671" s="162"/>
      <c r="H671" s="162"/>
      <c r="I671" s="162"/>
      <c r="J671" s="162"/>
      <c r="K671" s="162"/>
      <c r="L671" s="162"/>
      <c r="M671" s="162"/>
      <c r="N671" s="38"/>
      <c r="O671" s="38"/>
    </row>
    <row r="672" spans="1:15" ht="15" hidden="1" customHeight="1" x14ac:dyDescent="0.25">
      <c r="A672" s="162"/>
      <c r="B672" s="162"/>
      <c r="C672" s="162"/>
      <c r="D672" s="162"/>
      <c r="E672" s="162"/>
      <c r="F672" s="162"/>
      <c r="G672" s="162"/>
      <c r="H672" s="162"/>
      <c r="I672" s="162"/>
      <c r="J672" s="162"/>
      <c r="K672" s="162"/>
      <c r="L672" s="162"/>
      <c r="M672" s="162"/>
      <c r="N672" s="38"/>
      <c r="O672" s="38"/>
    </row>
    <row r="673" spans="1:15" ht="15" hidden="1" customHeight="1" x14ac:dyDescent="0.25">
      <c r="A673" s="162"/>
      <c r="B673" s="162"/>
      <c r="C673" s="162"/>
      <c r="D673" s="162"/>
      <c r="E673" s="162"/>
      <c r="F673" s="162"/>
      <c r="G673" s="162"/>
      <c r="H673" s="162"/>
      <c r="I673" s="162"/>
      <c r="J673" s="162"/>
      <c r="K673" s="162"/>
      <c r="L673" s="162"/>
      <c r="M673" s="162"/>
      <c r="N673" s="38"/>
      <c r="O673" s="38"/>
    </row>
    <row r="674" spans="1:15" ht="15" hidden="1" customHeight="1" x14ac:dyDescent="0.25">
      <c r="A674" s="162"/>
      <c r="B674" s="162"/>
      <c r="C674" s="162"/>
      <c r="D674" s="162"/>
      <c r="E674" s="162"/>
      <c r="F674" s="162"/>
      <c r="G674" s="162"/>
      <c r="H674" s="162"/>
      <c r="I674" s="162"/>
      <c r="J674" s="162"/>
      <c r="K674" s="162"/>
      <c r="L674" s="162"/>
      <c r="M674" s="162"/>
      <c r="N674" s="38"/>
      <c r="O674" s="38"/>
    </row>
    <row r="675" spans="1:15" ht="15" hidden="1" customHeight="1" x14ac:dyDescent="0.25">
      <c r="A675" s="162"/>
      <c r="B675" s="162"/>
      <c r="C675" s="162"/>
      <c r="D675" s="162"/>
      <c r="E675" s="162"/>
      <c r="F675" s="162"/>
      <c r="G675" s="162"/>
      <c r="H675" s="162"/>
      <c r="I675" s="162"/>
      <c r="J675" s="162"/>
      <c r="K675" s="162"/>
      <c r="L675" s="162"/>
      <c r="M675" s="162"/>
      <c r="N675" s="38"/>
      <c r="O675" s="38"/>
    </row>
    <row r="676" spans="1:15" ht="15" hidden="1" customHeight="1" x14ac:dyDescent="0.25">
      <c r="A676" s="162"/>
      <c r="B676" s="162"/>
      <c r="C676" s="162"/>
      <c r="D676" s="162"/>
      <c r="E676" s="162"/>
      <c r="F676" s="162"/>
      <c r="G676" s="162"/>
      <c r="H676" s="162"/>
      <c r="I676" s="162"/>
      <c r="J676" s="162"/>
      <c r="K676" s="162"/>
      <c r="L676" s="162"/>
      <c r="M676" s="162"/>
      <c r="N676" s="38"/>
      <c r="O676" s="38"/>
    </row>
    <row r="677" spans="1:15" ht="15" hidden="1" customHeight="1" x14ac:dyDescent="0.25">
      <c r="A677" s="162"/>
      <c r="B677" s="162"/>
      <c r="C677" s="162"/>
      <c r="D677" s="162"/>
      <c r="E677" s="162"/>
      <c r="F677" s="162"/>
      <c r="G677" s="162"/>
      <c r="H677" s="162"/>
      <c r="I677" s="162"/>
      <c r="J677" s="162"/>
      <c r="K677" s="162"/>
      <c r="L677" s="162"/>
      <c r="M677" s="162"/>
      <c r="N677" s="38"/>
      <c r="O677" s="38"/>
    </row>
    <row r="678" spans="1:15" ht="15" hidden="1" customHeight="1" x14ac:dyDescent="0.25">
      <c r="A678" s="162"/>
      <c r="B678" s="162"/>
      <c r="C678" s="162"/>
      <c r="D678" s="162"/>
      <c r="E678" s="162"/>
      <c r="F678" s="162"/>
      <c r="G678" s="162"/>
      <c r="H678" s="162"/>
      <c r="I678" s="162"/>
      <c r="J678" s="162"/>
      <c r="K678" s="162"/>
      <c r="L678" s="162"/>
      <c r="M678" s="162"/>
      <c r="N678" s="38"/>
      <c r="O678" s="38"/>
    </row>
    <row r="679" spans="1:15" ht="15" hidden="1" customHeight="1" x14ac:dyDescent="0.25">
      <c r="A679" s="162"/>
      <c r="B679" s="162"/>
      <c r="C679" s="162"/>
      <c r="D679" s="162"/>
      <c r="E679" s="162"/>
      <c r="F679" s="162"/>
      <c r="G679" s="162"/>
      <c r="H679" s="162"/>
      <c r="I679" s="162"/>
      <c r="J679" s="162"/>
      <c r="K679" s="162"/>
      <c r="L679" s="162"/>
      <c r="M679" s="162"/>
      <c r="N679" s="38"/>
      <c r="O679" s="38"/>
    </row>
    <row r="680" spans="1:15" ht="15" hidden="1" customHeight="1" x14ac:dyDescent="0.25">
      <c r="A680" s="162"/>
      <c r="B680" s="162"/>
      <c r="C680" s="162"/>
      <c r="D680" s="162"/>
      <c r="E680" s="162"/>
      <c r="F680" s="162"/>
      <c r="G680" s="162"/>
      <c r="H680" s="162"/>
      <c r="I680" s="162"/>
      <c r="J680" s="162"/>
      <c r="K680" s="162"/>
      <c r="L680" s="162"/>
      <c r="M680" s="162"/>
      <c r="N680" s="38"/>
      <c r="O680" s="38"/>
    </row>
    <row r="681" spans="1:15" ht="15" hidden="1" customHeight="1" x14ac:dyDescent="0.25">
      <c r="A681" s="162"/>
      <c r="B681" s="162"/>
      <c r="C681" s="162"/>
      <c r="D681" s="162"/>
      <c r="E681" s="162"/>
      <c r="F681" s="162"/>
      <c r="G681" s="162"/>
      <c r="H681" s="162"/>
      <c r="I681" s="162"/>
      <c r="J681" s="162"/>
      <c r="K681" s="162"/>
      <c r="L681" s="162"/>
      <c r="M681" s="162"/>
      <c r="N681" s="38"/>
      <c r="O681" s="38"/>
    </row>
    <row r="682" spans="1:15" ht="15" hidden="1" customHeight="1" x14ac:dyDescent="0.25">
      <c r="A682" s="162"/>
      <c r="B682" s="162"/>
      <c r="C682" s="162"/>
      <c r="D682" s="162"/>
      <c r="E682" s="162"/>
      <c r="F682" s="162"/>
      <c r="G682" s="162"/>
      <c r="H682" s="162"/>
      <c r="I682" s="162"/>
      <c r="J682" s="162"/>
      <c r="K682" s="162"/>
      <c r="L682" s="162"/>
      <c r="M682" s="162"/>
      <c r="N682" s="38"/>
      <c r="O682" s="38"/>
    </row>
    <row r="683" spans="1:15" ht="15" hidden="1" customHeight="1" x14ac:dyDescent="0.25">
      <c r="A683" s="162"/>
      <c r="B683" s="162"/>
      <c r="C683" s="162"/>
      <c r="D683" s="162"/>
      <c r="E683" s="162"/>
      <c r="F683" s="162"/>
      <c r="G683" s="162"/>
      <c r="H683" s="162"/>
      <c r="I683" s="162"/>
      <c r="J683" s="162"/>
      <c r="K683" s="162"/>
      <c r="L683" s="162"/>
      <c r="M683" s="162"/>
      <c r="N683" s="38"/>
      <c r="O683" s="38"/>
    </row>
    <row r="684" spans="1:15" ht="15" hidden="1" customHeight="1" x14ac:dyDescent="0.25">
      <c r="A684" s="162"/>
      <c r="B684" s="162"/>
      <c r="C684" s="162"/>
      <c r="D684" s="162"/>
      <c r="E684" s="162"/>
      <c r="F684" s="162"/>
      <c r="G684" s="162"/>
      <c r="H684" s="162"/>
      <c r="I684" s="162"/>
      <c r="J684" s="162"/>
      <c r="K684" s="162"/>
      <c r="L684" s="162"/>
      <c r="M684" s="162"/>
      <c r="N684" s="38"/>
      <c r="O684" s="38"/>
    </row>
    <row r="685" spans="1:15" ht="15" hidden="1" customHeight="1" x14ac:dyDescent="0.25">
      <c r="A685" s="162"/>
      <c r="B685" s="162"/>
      <c r="C685" s="162"/>
      <c r="D685" s="162"/>
      <c r="E685" s="162"/>
      <c r="F685" s="162"/>
      <c r="G685" s="162"/>
      <c r="H685" s="162"/>
      <c r="I685" s="162"/>
      <c r="J685" s="162"/>
      <c r="K685" s="162"/>
      <c r="L685" s="162"/>
      <c r="M685" s="162"/>
      <c r="N685" s="38"/>
      <c r="O685" s="38"/>
    </row>
    <row r="686" spans="1:15" ht="15" hidden="1" customHeight="1" x14ac:dyDescent="0.25">
      <c r="A686" s="162"/>
      <c r="B686" s="162"/>
      <c r="C686" s="162"/>
      <c r="D686" s="162"/>
      <c r="E686" s="162"/>
      <c r="F686" s="162"/>
      <c r="G686" s="162"/>
      <c r="H686" s="162"/>
      <c r="I686" s="162"/>
      <c r="J686" s="162"/>
      <c r="K686" s="162"/>
      <c r="L686" s="162"/>
      <c r="M686" s="162"/>
      <c r="N686" s="38"/>
      <c r="O686" s="38"/>
    </row>
    <row r="687" spans="1:15" ht="15" hidden="1" customHeight="1" x14ac:dyDescent="0.25">
      <c r="A687" s="162"/>
      <c r="B687" s="162"/>
      <c r="C687" s="162"/>
      <c r="D687" s="162"/>
      <c r="E687" s="162"/>
      <c r="F687" s="162"/>
      <c r="G687" s="162"/>
      <c r="H687" s="162"/>
      <c r="I687" s="162"/>
      <c r="J687" s="162"/>
      <c r="K687" s="162"/>
      <c r="L687" s="162"/>
      <c r="M687" s="162"/>
      <c r="N687" s="38"/>
      <c r="O687" s="38"/>
    </row>
    <row r="688" spans="1:15" ht="15" hidden="1" customHeight="1" x14ac:dyDescent="0.25">
      <c r="A688" s="162"/>
      <c r="B688" s="162"/>
      <c r="C688" s="162"/>
      <c r="D688" s="162"/>
      <c r="E688" s="162"/>
      <c r="F688" s="162"/>
      <c r="G688" s="162"/>
      <c r="H688" s="162"/>
      <c r="I688" s="162"/>
      <c r="J688" s="162"/>
      <c r="K688" s="162"/>
      <c r="L688" s="162"/>
      <c r="M688" s="162"/>
      <c r="N688" s="38"/>
      <c r="O688" s="38"/>
    </row>
    <row r="689" spans="1:15" ht="15" hidden="1" customHeight="1" x14ac:dyDescent="0.25">
      <c r="A689" s="162"/>
      <c r="B689" s="162"/>
      <c r="C689" s="162"/>
      <c r="D689" s="162"/>
      <c r="E689" s="162"/>
      <c r="F689" s="162"/>
      <c r="G689" s="162"/>
      <c r="H689" s="162"/>
      <c r="I689" s="162"/>
      <c r="J689" s="162"/>
      <c r="K689" s="162"/>
      <c r="L689" s="162"/>
      <c r="M689" s="162"/>
      <c r="N689" s="38"/>
      <c r="O689" s="38"/>
    </row>
    <row r="690" spans="1:15" ht="15" hidden="1" customHeight="1" x14ac:dyDescent="0.25">
      <c r="A690" s="162"/>
      <c r="B690" s="162"/>
      <c r="C690" s="162"/>
      <c r="D690" s="162"/>
      <c r="E690" s="162"/>
      <c r="F690" s="162"/>
      <c r="G690" s="162"/>
      <c r="H690" s="162"/>
      <c r="I690" s="162"/>
      <c r="J690" s="162"/>
      <c r="K690" s="162"/>
      <c r="L690" s="162"/>
      <c r="M690" s="162"/>
      <c r="N690" s="38"/>
      <c r="O690" s="38"/>
    </row>
    <row r="691" spans="1:15" ht="15" hidden="1" customHeight="1" x14ac:dyDescent="0.25">
      <c r="A691" s="162"/>
      <c r="B691" s="162"/>
      <c r="C691" s="162"/>
      <c r="D691" s="162"/>
      <c r="E691" s="162"/>
      <c r="F691" s="162"/>
      <c r="G691" s="162"/>
      <c r="H691" s="162"/>
      <c r="I691" s="162"/>
      <c r="J691" s="162"/>
      <c r="K691" s="162"/>
      <c r="L691" s="162"/>
      <c r="M691" s="162"/>
      <c r="N691" s="38"/>
      <c r="O691" s="38"/>
    </row>
    <row r="692" spans="1:15" ht="15" hidden="1" customHeight="1" x14ac:dyDescent="0.25">
      <c r="A692" s="162"/>
      <c r="B692" s="162"/>
      <c r="C692" s="162"/>
      <c r="D692" s="162"/>
      <c r="E692" s="162"/>
      <c r="F692" s="162"/>
      <c r="G692" s="162"/>
      <c r="H692" s="162"/>
      <c r="I692" s="162"/>
      <c r="J692" s="162"/>
      <c r="K692" s="162"/>
      <c r="L692" s="162"/>
      <c r="M692" s="162"/>
      <c r="N692" s="38"/>
      <c r="O692" s="38"/>
    </row>
    <row r="693" spans="1:15" ht="15" hidden="1" customHeight="1" x14ac:dyDescent="0.25">
      <c r="A693" s="162"/>
      <c r="B693" s="162"/>
      <c r="C693" s="162"/>
      <c r="D693" s="162"/>
      <c r="E693" s="162"/>
      <c r="F693" s="162"/>
      <c r="G693" s="162"/>
      <c r="H693" s="162"/>
      <c r="I693" s="162"/>
      <c r="J693" s="162"/>
      <c r="K693" s="162"/>
      <c r="L693" s="162"/>
      <c r="M693" s="162"/>
      <c r="N693" s="38"/>
      <c r="O693" s="38"/>
    </row>
    <row r="694" spans="1:15" ht="15" hidden="1" customHeight="1" x14ac:dyDescent="0.25">
      <c r="A694" s="162"/>
      <c r="B694" s="162"/>
      <c r="C694" s="162"/>
      <c r="D694" s="162"/>
      <c r="E694" s="162"/>
      <c r="F694" s="162"/>
      <c r="G694" s="162"/>
      <c r="H694" s="162"/>
      <c r="I694" s="162"/>
      <c r="J694" s="162"/>
      <c r="K694" s="162"/>
      <c r="L694" s="162"/>
      <c r="M694" s="162"/>
      <c r="N694" s="38"/>
      <c r="O694" s="38"/>
    </row>
    <row r="695" spans="1:15" ht="15" hidden="1" customHeight="1" x14ac:dyDescent="0.25">
      <c r="A695" s="162"/>
      <c r="B695" s="162"/>
      <c r="C695" s="162"/>
      <c r="D695" s="162"/>
      <c r="E695" s="162"/>
      <c r="F695" s="162"/>
      <c r="G695" s="162"/>
      <c r="H695" s="162"/>
      <c r="I695" s="162"/>
      <c r="J695" s="162"/>
      <c r="K695" s="162"/>
      <c r="L695" s="162"/>
      <c r="M695" s="162"/>
      <c r="N695" s="38"/>
      <c r="O695" s="38"/>
    </row>
    <row r="696" spans="1:15" ht="15" hidden="1" customHeight="1" x14ac:dyDescent="0.25">
      <c r="A696" s="162"/>
      <c r="B696" s="162"/>
      <c r="C696" s="162"/>
      <c r="D696" s="162"/>
      <c r="E696" s="162"/>
      <c r="F696" s="162"/>
      <c r="G696" s="162"/>
      <c r="H696" s="162"/>
      <c r="I696" s="162"/>
      <c r="J696" s="162"/>
      <c r="K696" s="162"/>
      <c r="L696" s="162"/>
      <c r="M696" s="162"/>
      <c r="N696" s="38"/>
      <c r="O696" s="38"/>
    </row>
    <row r="697" spans="1:15" ht="15" hidden="1" customHeight="1" x14ac:dyDescent="0.25">
      <c r="A697" s="162"/>
      <c r="B697" s="162"/>
      <c r="C697" s="162"/>
      <c r="D697" s="162"/>
      <c r="E697" s="162"/>
      <c r="F697" s="162"/>
      <c r="G697" s="162"/>
      <c r="H697" s="162"/>
      <c r="I697" s="162"/>
      <c r="J697" s="162"/>
      <c r="K697" s="162"/>
      <c r="L697" s="162"/>
      <c r="M697" s="162"/>
      <c r="N697" s="38"/>
      <c r="O697" s="38"/>
    </row>
    <row r="698" spans="1:15" ht="15" hidden="1" customHeight="1" x14ac:dyDescent="0.25">
      <c r="A698" s="162"/>
      <c r="B698" s="162"/>
      <c r="C698" s="162"/>
      <c r="D698" s="162"/>
      <c r="E698" s="162"/>
      <c r="F698" s="162"/>
      <c r="G698" s="162"/>
      <c r="H698" s="162"/>
      <c r="I698" s="162"/>
      <c r="J698" s="162"/>
      <c r="K698" s="162"/>
      <c r="L698" s="162"/>
      <c r="M698" s="162"/>
      <c r="N698" s="38"/>
      <c r="O698" s="38"/>
    </row>
    <row r="699" spans="1:15" ht="15" hidden="1" customHeight="1" x14ac:dyDescent="0.25">
      <c r="A699" s="162"/>
      <c r="B699" s="162"/>
      <c r="C699" s="162"/>
      <c r="D699" s="162"/>
      <c r="E699" s="162"/>
      <c r="F699" s="162"/>
      <c r="G699" s="162"/>
      <c r="H699" s="162"/>
      <c r="I699" s="162"/>
      <c r="J699" s="162"/>
      <c r="K699" s="162"/>
      <c r="L699" s="162"/>
      <c r="M699" s="162"/>
      <c r="N699" s="38"/>
      <c r="O699" s="38"/>
    </row>
    <row r="700" spans="1:15" ht="15" hidden="1" customHeight="1" x14ac:dyDescent="0.25">
      <c r="A700" s="162"/>
      <c r="B700" s="162"/>
      <c r="C700" s="162"/>
      <c r="D700" s="162"/>
      <c r="E700" s="162"/>
      <c r="F700" s="162"/>
      <c r="G700" s="162"/>
      <c r="H700" s="162"/>
      <c r="I700" s="162"/>
      <c r="J700" s="162"/>
      <c r="K700" s="162"/>
      <c r="L700" s="162"/>
      <c r="M700" s="162"/>
      <c r="N700" s="38"/>
      <c r="O700" s="38"/>
    </row>
    <row r="701" spans="1:15" ht="15" hidden="1" customHeight="1" x14ac:dyDescent="0.25">
      <c r="A701" s="162"/>
      <c r="B701" s="162"/>
      <c r="C701" s="162"/>
      <c r="D701" s="162"/>
      <c r="E701" s="162"/>
      <c r="F701" s="162"/>
      <c r="G701" s="162"/>
      <c r="H701" s="162"/>
      <c r="I701" s="162"/>
      <c r="J701" s="162"/>
      <c r="K701" s="162"/>
      <c r="L701" s="162"/>
      <c r="M701" s="162"/>
      <c r="N701" s="38"/>
      <c r="O701" s="38"/>
    </row>
    <row r="702" spans="1:15" ht="15" hidden="1" customHeight="1" x14ac:dyDescent="0.25">
      <c r="A702" s="162"/>
      <c r="B702" s="162"/>
      <c r="C702" s="162"/>
      <c r="D702" s="162"/>
      <c r="E702" s="162"/>
      <c r="F702" s="162"/>
      <c r="G702" s="162"/>
      <c r="H702" s="162"/>
      <c r="I702" s="162"/>
      <c r="J702" s="162"/>
      <c r="K702" s="162"/>
      <c r="L702" s="162"/>
      <c r="M702" s="162"/>
      <c r="N702" s="38"/>
      <c r="O702" s="38"/>
    </row>
    <row r="703" spans="1:15" ht="15" hidden="1" customHeight="1" x14ac:dyDescent="0.25">
      <c r="A703" s="162"/>
      <c r="B703" s="162"/>
      <c r="C703" s="162"/>
      <c r="D703" s="162"/>
      <c r="E703" s="162"/>
      <c r="F703" s="162"/>
      <c r="G703" s="162"/>
      <c r="H703" s="162"/>
      <c r="I703" s="162"/>
      <c r="J703" s="162"/>
      <c r="K703" s="162"/>
      <c r="L703" s="162"/>
      <c r="M703" s="162"/>
      <c r="N703" s="38"/>
      <c r="O703" s="38"/>
    </row>
    <row r="704" spans="1:15" ht="15" hidden="1" customHeight="1" x14ac:dyDescent="0.25">
      <c r="A704" s="162"/>
      <c r="B704" s="162"/>
      <c r="C704" s="162"/>
      <c r="D704" s="162"/>
      <c r="E704" s="162"/>
      <c r="F704" s="162"/>
      <c r="G704" s="162"/>
      <c r="H704" s="162"/>
      <c r="I704" s="162"/>
      <c r="J704" s="162"/>
      <c r="K704" s="162"/>
      <c r="L704" s="162"/>
      <c r="M704" s="162"/>
      <c r="N704" s="38"/>
      <c r="O704" s="38"/>
    </row>
    <row r="705" spans="1:15" ht="15" hidden="1" customHeight="1" x14ac:dyDescent="0.25">
      <c r="A705" s="162"/>
      <c r="B705" s="162"/>
      <c r="C705" s="162"/>
      <c r="D705" s="162"/>
      <c r="E705" s="162"/>
      <c r="F705" s="162"/>
      <c r="G705" s="162"/>
      <c r="H705" s="162"/>
      <c r="I705" s="162"/>
      <c r="J705" s="162"/>
      <c r="K705" s="162"/>
      <c r="L705" s="162"/>
      <c r="M705" s="162"/>
      <c r="N705" s="38"/>
      <c r="O705" s="38"/>
    </row>
    <row r="706" spans="1:15" ht="15" hidden="1" customHeight="1" x14ac:dyDescent="0.25">
      <c r="A706" s="162"/>
      <c r="B706" s="162"/>
      <c r="C706" s="162"/>
      <c r="D706" s="162"/>
      <c r="E706" s="162"/>
      <c r="F706" s="162"/>
      <c r="G706" s="162"/>
      <c r="H706" s="162"/>
      <c r="I706" s="162"/>
      <c r="J706" s="162"/>
      <c r="K706" s="162"/>
      <c r="L706" s="162"/>
      <c r="M706" s="162"/>
      <c r="N706" s="38"/>
      <c r="O706" s="38"/>
    </row>
    <row r="707" spans="1:15" ht="15" hidden="1" customHeight="1" x14ac:dyDescent="0.25">
      <c r="A707" s="162"/>
      <c r="B707" s="162"/>
      <c r="C707" s="162"/>
      <c r="D707" s="162"/>
      <c r="E707" s="162"/>
      <c r="F707" s="162"/>
      <c r="G707" s="162"/>
      <c r="H707" s="162"/>
      <c r="I707" s="162"/>
      <c r="J707" s="162"/>
      <c r="K707" s="162"/>
      <c r="L707" s="162"/>
      <c r="M707" s="162"/>
      <c r="N707" s="38"/>
      <c r="O707" s="38"/>
    </row>
    <row r="708" spans="1:15" ht="15" hidden="1" customHeight="1" x14ac:dyDescent="0.25">
      <c r="A708" s="162"/>
      <c r="B708" s="162"/>
      <c r="C708" s="162"/>
      <c r="D708" s="162"/>
      <c r="E708" s="162"/>
      <c r="F708" s="162"/>
      <c r="G708" s="162"/>
      <c r="H708" s="162"/>
      <c r="I708" s="162"/>
      <c r="J708" s="162"/>
      <c r="K708" s="162"/>
      <c r="L708" s="162"/>
      <c r="M708" s="162"/>
      <c r="N708" s="38"/>
      <c r="O708" s="38"/>
    </row>
    <row r="709" spans="1:15" ht="15" hidden="1" customHeight="1" x14ac:dyDescent="0.25">
      <c r="A709" s="162"/>
      <c r="B709" s="162"/>
      <c r="C709" s="162"/>
      <c r="D709" s="162"/>
      <c r="E709" s="162"/>
      <c r="F709" s="162"/>
      <c r="G709" s="162"/>
      <c r="H709" s="162"/>
      <c r="I709" s="162"/>
      <c r="J709" s="162"/>
      <c r="K709" s="162"/>
      <c r="L709" s="162"/>
      <c r="M709" s="162"/>
      <c r="N709" s="38"/>
      <c r="O709" s="38"/>
    </row>
    <row r="710" spans="1:15" ht="15" hidden="1" customHeight="1" x14ac:dyDescent="0.25">
      <c r="A710" s="162"/>
      <c r="B710" s="162"/>
      <c r="C710" s="162"/>
      <c r="D710" s="162"/>
      <c r="E710" s="162"/>
      <c r="F710" s="162"/>
      <c r="G710" s="162"/>
      <c r="H710" s="162"/>
      <c r="I710" s="162"/>
      <c r="J710" s="162"/>
      <c r="K710" s="162"/>
      <c r="L710" s="162"/>
      <c r="M710" s="162"/>
      <c r="N710" s="38"/>
      <c r="O710" s="38"/>
    </row>
    <row r="711" spans="1:15" ht="15" hidden="1" customHeight="1" x14ac:dyDescent="0.25">
      <c r="A711" s="162"/>
      <c r="B711" s="162"/>
      <c r="C711" s="162"/>
      <c r="D711" s="162"/>
      <c r="E711" s="162"/>
      <c r="F711" s="162"/>
      <c r="G711" s="162"/>
      <c r="H711" s="162"/>
      <c r="I711" s="162"/>
      <c r="J711" s="162"/>
      <c r="K711" s="162"/>
      <c r="L711" s="162"/>
      <c r="M711" s="162"/>
      <c r="N711" s="38"/>
      <c r="O711" s="38"/>
    </row>
    <row r="712" spans="1:15" ht="15" hidden="1" customHeight="1" x14ac:dyDescent="0.25">
      <c r="A712" s="162"/>
      <c r="B712" s="162"/>
      <c r="C712" s="162"/>
      <c r="D712" s="162"/>
      <c r="E712" s="162"/>
      <c r="F712" s="162"/>
      <c r="G712" s="162"/>
      <c r="H712" s="162"/>
      <c r="I712" s="162"/>
      <c r="J712" s="162"/>
      <c r="K712" s="162"/>
      <c r="L712" s="162"/>
      <c r="M712" s="162"/>
      <c r="N712" s="38"/>
      <c r="O712" s="38"/>
    </row>
    <row r="713" spans="1:15" ht="15" hidden="1" customHeight="1" x14ac:dyDescent="0.25">
      <c r="A713" s="162"/>
      <c r="B713" s="162"/>
      <c r="C713" s="162"/>
      <c r="D713" s="162"/>
      <c r="E713" s="162"/>
      <c r="F713" s="162"/>
      <c r="G713" s="162"/>
      <c r="H713" s="162"/>
      <c r="I713" s="162"/>
      <c r="J713" s="162"/>
      <c r="K713" s="162"/>
      <c r="L713" s="162"/>
      <c r="M713" s="162"/>
      <c r="N713" s="38"/>
      <c r="O713" s="38"/>
    </row>
    <row r="714" spans="1:15" ht="15" hidden="1" customHeight="1" x14ac:dyDescent="0.25">
      <c r="A714" s="162"/>
      <c r="B714" s="162"/>
      <c r="C714" s="162"/>
      <c r="D714" s="162"/>
      <c r="E714" s="162"/>
      <c r="F714" s="162"/>
      <c r="G714" s="162"/>
      <c r="H714" s="162"/>
      <c r="I714" s="162"/>
      <c r="J714" s="162"/>
      <c r="K714" s="162"/>
      <c r="L714" s="162"/>
      <c r="M714" s="162"/>
      <c r="N714" s="38"/>
      <c r="O714" s="38"/>
    </row>
    <row r="715" spans="1:15" ht="15" hidden="1" customHeight="1" x14ac:dyDescent="0.25">
      <c r="A715" s="162"/>
      <c r="B715" s="162"/>
      <c r="C715" s="162"/>
      <c r="D715" s="162"/>
      <c r="E715" s="162"/>
      <c r="F715" s="162"/>
      <c r="G715" s="162"/>
      <c r="H715" s="162"/>
      <c r="I715" s="162"/>
      <c r="J715" s="162"/>
      <c r="K715" s="162"/>
      <c r="L715" s="162"/>
      <c r="M715" s="162"/>
      <c r="N715" s="38"/>
      <c r="O715" s="38"/>
    </row>
    <row r="716" spans="1:15" ht="15" hidden="1" customHeight="1" x14ac:dyDescent="0.25">
      <c r="A716" s="162"/>
      <c r="B716" s="162"/>
      <c r="C716" s="162"/>
      <c r="D716" s="162"/>
      <c r="E716" s="162"/>
      <c r="F716" s="162"/>
      <c r="G716" s="162"/>
      <c r="H716" s="162"/>
      <c r="I716" s="162"/>
      <c r="J716" s="162"/>
      <c r="K716" s="162"/>
      <c r="L716" s="162"/>
      <c r="M716" s="162"/>
      <c r="N716" s="38"/>
      <c r="O716" s="38"/>
    </row>
    <row r="717" spans="1:15" ht="15" hidden="1" customHeight="1" x14ac:dyDescent="0.25">
      <c r="A717" s="162"/>
      <c r="B717" s="162"/>
      <c r="C717" s="162"/>
      <c r="D717" s="162"/>
      <c r="E717" s="162"/>
      <c r="F717" s="162"/>
      <c r="G717" s="162"/>
      <c r="H717" s="162"/>
      <c r="I717" s="162"/>
      <c r="J717" s="162"/>
      <c r="K717" s="162"/>
      <c r="L717" s="162"/>
      <c r="M717" s="162"/>
      <c r="N717" s="38"/>
      <c r="O717" s="38"/>
    </row>
    <row r="718" spans="1:15" ht="15" hidden="1" customHeight="1" x14ac:dyDescent="0.25">
      <c r="A718" s="162"/>
      <c r="B718" s="162"/>
      <c r="C718" s="162"/>
      <c r="D718" s="162"/>
      <c r="E718" s="162"/>
      <c r="F718" s="162"/>
      <c r="G718" s="162"/>
      <c r="H718" s="162"/>
      <c r="I718" s="162"/>
      <c r="J718" s="162"/>
      <c r="K718" s="162"/>
      <c r="L718" s="162"/>
      <c r="M718" s="162"/>
      <c r="N718" s="38"/>
      <c r="O718" s="38"/>
    </row>
    <row r="719" spans="1:15" ht="15" hidden="1" customHeight="1" x14ac:dyDescent="0.25">
      <c r="A719" s="162"/>
      <c r="B719" s="162"/>
      <c r="C719" s="162"/>
      <c r="D719" s="162"/>
      <c r="E719" s="162"/>
      <c r="F719" s="162"/>
      <c r="G719" s="162"/>
      <c r="H719" s="162"/>
      <c r="I719" s="162"/>
      <c r="J719" s="162"/>
      <c r="K719" s="162"/>
      <c r="L719" s="162"/>
      <c r="M719" s="162"/>
      <c r="N719" s="38"/>
      <c r="O719" s="38"/>
    </row>
    <row r="720" spans="1:15" ht="15" hidden="1" customHeight="1" x14ac:dyDescent="0.25">
      <c r="A720" s="162"/>
      <c r="B720" s="162"/>
      <c r="C720" s="162"/>
      <c r="D720" s="162"/>
      <c r="E720" s="162"/>
      <c r="F720" s="162"/>
      <c r="G720" s="162"/>
      <c r="H720" s="162"/>
      <c r="I720" s="162"/>
      <c r="J720" s="162"/>
      <c r="K720" s="162"/>
      <c r="L720" s="162"/>
      <c r="M720" s="162"/>
      <c r="N720" s="38"/>
      <c r="O720" s="38"/>
    </row>
    <row r="721" spans="1:15" ht="15" hidden="1" customHeight="1" x14ac:dyDescent="0.25">
      <c r="A721" s="162"/>
      <c r="B721" s="162"/>
      <c r="C721" s="162"/>
      <c r="D721" s="162"/>
      <c r="E721" s="162"/>
      <c r="F721" s="162"/>
      <c r="G721" s="162"/>
      <c r="H721" s="162"/>
      <c r="I721" s="162"/>
      <c r="J721" s="162"/>
      <c r="K721" s="162"/>
      <c r="L721" s="162"/>
      <c r="M721" s="162"/>
      <c r="N721" s="38"/>
      <c r="O721" s="38"/>
    </row>
    <row r="722" spans="1:15" ht="15" hidden="1" customHeight="1" x14ac:dyDescent="0.25">
      <c r="A722" s="162"/>
      <c r="B722" s="162"/>
      <c r="C722" s="162"/>
      <c r="D722" s="162"/>
      <c r="E722" s="162"/>
      <c r="F722" s="162"/>
      <c r="G722" s="162"/>
      <c r="H722" s="162"/>
      <c r="I722" s="162"/>
      <c r="J722" s="162"/>
      <c r="K722" s="162"/>
      <c r="L722" s="162"/>
      <c r="M722" s="162"/>
      <c r="N722" s="38"/>
      <c r="O722" s="38"/>
    </row>
    <row r="723" spans="1:15" ht="15" hidden="1" customHeight="1" x14ac:dyDescent="0.25">
      <c r="A723" s="162"/>
      <c r="B723" s="162"/>
      <c r="C723" s="162"/>
      <c r="D723" s="162"/>
      <c r="E723" s="162"/>
      <c r="F723" s="162"/>
      <c r="G723" s="162"/>
      <c r="H723" s="162"/>
      <c r="I723" s="162"/>
      <c r="J723" s="162"/>
      <c r="K723" s="162"/>
      <c r="L723" s="162"/>
      <c r="M723" s="162"/>
      <c r="N723" s="38"/>
      <c r="O723" s="38"/>
    </row>
    <row r="724" spans="1:15" ht="15" hidden="1" customHeight="1" x14ac:dyDescent="0.25">
      <c r="A724" s="162"/>
      <c r="B724" s="162"/>
      <c r="C724" s="162"/>
      <c r="D724" s="162"/>
      <c r="E724" s="162"/>
      <c r="F724" s="162"/>
      <c r="G724" s="162"/>
      <c r="H724" s="162"/>
      <c r="I724" s="162"/>
      <c r="J724" s="162"/>
      <c r="K724" s="162"/>
      <c r="L724" s="162"/>
      <c r="M724" s="162"/>
      <c r="N724" s="38"/>
      <c r="O724" s="38"/>
    </row>
    <row r="725" spans="1:15" ht="15" hidden="1" customHeight="1" x14ac:dyDescent="0.25">
      <c r="A725" s="162"/>
      <c r="B725" s="162"/>
      <c r="C725" s="162"/>
      <c r="D725" s="162"/>
      <c r="E725" s="162"/>
      <c r="F725" s="162"/>
      <c r="G725" s="162"/>
      <c r="H725" s="162"/>
      <c r="I725" s="162"/>
      <c r="J725" s="162"/>
      <c r="K725" s="162"/>
      <c r="L725" s="162"/>
      <c r="M725" s="162"/>
      <c r="N725" s="38"/>
      <c r="O725" s="38"/>
    </row>
    <row r="726" spans="1:15" ht="15" hidden="1" customHeight="1" x14ac:dyDescent="0.25">
      <c r="A726" s="162"/>
      <c r="B726" s="162"/>
      <c r="C726" s="162"/>
      <c r="D726" s="162"/>
      <c r="E726" s="162"/>
      <c r="F726" s="162"/>
      <c r="G726" s="162"/>
      <c r="H726" s="162"/>
      <c r="I726" s="162"/>
      <c r="J726" s="162"/>
      <c r="K726" s="162"/>
      <c r="L726" s="162"/>
      <c r="M726" s="162"/>
      <c r="N726" s="38"/>
      <c r="O726" s="38"/>
    </row>
    <row r="727" spans="1:15" ht="15" hidden="1" customHeight="1" x14ac:dyDescent="0.25">
      <c r="A727" s="162"/>
      <c r="B727" s="162"/>
      <c r="C727" s="162"/>
      <c r="D727" s="162"/>
      <c r="E727" s="162"/>
      <c r="F727" s="162"/>
      <c r="G727" s="162"/>
      <c r="H727" s="162"/>
      <c r="I727" s="162"/>
      <c r="J727" s="162"/>
      <c r="K727" s="162"/>
      <c r="L727" s="162"/>
      <c r="M727" s="162"/>
      <c r="N727" s="38"/>
      <c r="O727" s="38"/>
    </row>
    <row r="728" spans="1:15" ht="15" hidden="1" customHeight="1" x14ac:dyDescent="0.25">
      <c r="A728" s="162"/>
      <c r="B728" s="162"/>
      <c r="C728" s="162"/>
      <c r="D728" s="162"/>
      <c r="E728" s="162"/>
      <c r="F728" s="162"/>
      <c r="G728" s="162"/>
      <c r="H728" s="162"/>
      <c r="I728" s="162"/>
      <c r="J728" s="162"/>
      <c r="K728" s="162"/>
      <c r="L728" s="162"/>
      <c r="M728" s="162"/>
      <c r="N728" s="38"/>
      <c r="O728" s="38"/>
    </row>
    <row r="729" spans="1:15" ht="15" hidden="1" customHeight="1" x14ac:dyDescent="0.25">
      <c r="A729" s="162"/>
      <c r="B729" s="162"/>
      <c r="C729" s="162"/>
      <c r="D729" s="162"/>
      <c r="E729" s="162"/>
      <c r="F729" s="162"/>
      <c r="G729" s="162"/>
      <c r="H729" s="162"/>
      <c r="I729" s="162"/>
      <c r="J729" s="162"/>
      <c r="K729" s="162"/>
      <c r="L729" s="162"/>
      <c r="M729" s="162"/>
      <c r="N729" s="38"/>
      <c r="O729" s="38"/>
    </row>
    <row r="730" spans="1:15" ht="15" hidden="1" customHeight="1" x14ac:dyDescent="0.25">
      <c r="A730" s="162"/>
      <c r="B730" s="162"/>
      <c r="C730" s="162"/>
      <c r="D730" s="162"/>
      <c r="E730" s="162"/>
      <c r="F730" s="162"/>
      <c r="G730" s="162"/>
      <c r="H730" s="162"/>
      <c r="I730" s="162"/>
      <c r="J730" s="162"/>
      <c r="K730" s="162"/>
      <c r="L730" s="162"/>
      <c r="M730" s="162"/>
      <c r="N730" s="38"/>
      <c r="O730" s="38"/>
    </row>
    <row r="731" spans="1:15" ht="15" hidden="1" customHeight="1" x14ac:dyDescent="0.25">
      <c r="A731" s="162"/>
      <c r="B731" s="162"/>
      <c r="C731" s="162"/>
      <c r="D731" s="162"/>
      <c r="E731" s="162"/>
      <c r="F731" s="162"/>
      <c r="G731" s="162"/>
      <c r="H731" s="162"/>
      <c r="I731" s="162"/>
      <c r="J731" s="162"/>
      <c r="K731" s="162"/>
      <c r="L731" s="162"/>
      <c r="M731" s="162"/>
      <c r="N731" s="38"/>
      <c r="O731" s="38"/>
    </row>
    <row r="732" spans="1:15" ht="15" hidden="1" customHeight="1" x14ac:dyDescent="0.25">
      <c r="A732" s="162"/>
      <c r="B732" s="162"/>
      <c r="C732" s="162"/>
      <c r="D732" s="162"/>
      <c r="E732" s="162"/>
      <c r="F732" s="162"/>
      <c r="G732" s="162"/>
      <c r="H732" s="162"/>
      <c r="I732" s="162"/>
      <c r="J732" s="162"/>
      <c r="K732" s="162"/>
      <c r="L732" s="162"/>
      <c r="M732" s="162"/>
      <c r="N732" s="38"/>
      <c r="O732" s="38"/>
    </row>
    <row r="733" spans="1:15" ht="15" hidden="1" customHeight="1" x14ac:dyDescent="0.25">
      <c r="A733" s="162"/>
      <c r="B733" s="162"/>
      <c r="C733" s="162"/>
      <c r="D733" s="162"/>
      <c r="E733" s="162"/>
      <c r="F733" s="162"/>
      <c r="G733" s="162"/>
      <c r="H733" s="162"/>
      <c r="I733" s="162"/>
      <c r="J733" s="162"/>
      <c r="K733" s="162"/>
      <c r="L733" s="162"/>
      <c r="M733" s="162"/>
      <c r="N733" s="38"/>
      <c r="O733" s="38"/>
    </row>
    <row r="734" spans="1:15" ht="15" hidden="1" customHeight="1" x14ac:dyDescent="0.25">
      <c r="A734" s="162"/>
      <c r="B734" s="162"/>
      <c r="C734" s="162"/>
      <c r="D734" s="162"/>
      <c r="E734" s="162"/>
      <c r="F734" s="162"/>
      <c r="G734" s="162"/>
      <c r="H734" s="162"/>
      <c r="I734" s="162"/>
      <c r="J734" s="162"/>
      <c r="K734" s="162"/>
      <c r="L734" s="162"/>
      <c r="M734" s="162"/>
      <c r="N734" s="38"/>
      <c r="O734" s="38"/>
    </row>
    <row r="735" spans="1:15" ht="15" hidden="1" customHeight="1" x14ac:dyDescent="0.25">
      <c r="A735" s="162"/>
      <c r="B735" s="162"/>
      <c r="C735" s="162"/>
      <c r="D735" s="162"/>
      <c r="E735" s="162"/>
      <c r="F735" s="162"/>
      <c r="G735" s="162"/>
      <c r="H735" s="162"/>
      <c r="I735" s="162"/>
      <c r="J735" s="162"/>
      <c r="K735" s="162"/>
      <c r="L735" s="162"/>
      <c r="M735" s="162"/>
      <c r="N735" s="38"/>
      <c r="O735" s="38"/>
    </row>
    <row r="736" spans="1:15" ht="15" hidden="1" customHeight="1" x14ac:dyDescent="0.25">
      <c r="A736" s="162"/>
      <c r="B736" s="162"/>
      <c r="C736" s="162"/>
      <c r="D736" s="162"/>
      <c r="E736" s="162"/>
      <c r="F736" s="162"/>
      <c r="G736" s="162"/>
      <c r="H736" s="162"/>
      <c r="I736" s="162"/>
      <c r="J736" s="162"/>
      <c r="K736" s="162"/>
      <c r="L736" s="162"/>
      <c r="M736" s="162"/>
      <c r="N736" s="38"/>
      <c r="O736" s="38"/>
    </row>
    <row r="737" spans="1:15" ht="15" hidden="1" customHeight="1" x14ac:dyDescent="0.25">
      <c r="A737" s="162"/>
      <c r="B737" s="162"/>
      <c r="C737" s="162"/>
      <c r="D737" s="162"/>
      <c r="E737" s="162"/>
      <c r="F737" s="162"/>
      <c r="G737" s="162"/>
      <c r="H737" s="162"/>
      <c r="I737" s="162"/>
      <c r="J737" s="162"/>
      <c r="K737" s="162"/>
      <c r="L737" s="162"/>
      <c r="M737" s="162"/>
      <c r="N737" s="38"/>
      <c r="O737" s="38"/>
    </row>
    <row r="738" spans="1:15" ht="15" hidden="1" customHeight="1" x14ac:dyDescent="0.25">
      <c r="A738" s="162"/>
      <c r="B738" s="162"/>
      <c r="C738" s="162"/>
      <c r="D738" s="162"/>
      <c r="E738" s="162"/>
      <c r="F738" s="162"/>
      <c r="G738" s="162"/>
      <c r="H738" s="162"/>
      <c r="I738" s="162"/>
      <c r="J738" s="162"/>
      <c r="K738" s="162"/>
      <c r="L738" s="162"/>
      <c r="M738" s="162"/>
      <c r="N738" s="38"/>
      <c r="O738" s="38"/>
    </row>
    <row r="739" spans="1:15" ht="15" hidden="1" customHeight="1" x14ac:dyDescent="0.25">
      <c r="A739" s="162"/>
      <c r="B739" s="162"/>
      <c r="C739" s="162"/>
      <c r="D739" s="162"/>
      <c r="E739" s="162"/>
      <c r="F739" s="162"/>
      <c r="G739" s="162"/>
      <c r="H739" s="162"/>
      <c r="I739" s="162"/>
      <c r="J739" s="162"/>
      <c r="K739" s="162"/>
      <c r="L739" s="162"/>
      <c r="M739" s="162"/>
      <c r="N739" s="38"/>
      <c r="O739" s="38"/>
    </row>
    <row r="740" spans="1:15" ht="15" hidden="1" customHeight="1" x14ac:dyDescent="0.25">
      <c r="A740" s="162"/>
      <c r="B740" s="162"/>
      <c r="C740" s="162"/>
      <c r="D740" s="162"/>
      <c r="E740" s="162"/>
      <c r="F740" s="162"/>
      <c r="G740" s="162"/>
      <c r="H740" s="162"/>
      <c r="I740" s="162"/>
      <c r="J740" s="162"/>
      <c r="K740" s="162"/>
      <c r="L740" s="162"/>
      <c r="M740" s="162"/>
      <c r="N740" s="38"/>
      <c r="O740" s="38"/>
    </row>
    <row r="741" spans="1:15" ht="15" hidden="1" customHeight="1" x14ac:dyDescent="0.25">
      <c r="A741" s="162"/>
      <c r="B741" s="162"/>
      <c r="C741" s="162"/>
      <c r="D741" s="162"/>
      <c r="E741" s="162"/>
      <c r="F741" s="162"/>
      <c r="G741" s="162"/>
      <c r="H741" s="162"/>
      <c r="I741" s="162"/>
      <c r="J741" s="162"/>
      <c r="K741" s="162"/>
      <c r="L741" s="162"/>
      <c r="M741" s="162"/>
      <c r="N741" s="38"/>
      <c r="O741" s="38"/>
    </row>
    <row r="742" spans="1:15" ht="15" hidden="1" customHeight="1" x14ac:dyDescent="0.25">
      <c r="A742" s="162"/>
      <c r="B742" s="162"/>
      <c r="C742" s="162"/>
      <c r="D742" s="162"/>
      <c r="E742" s="162"/>
      <c r="F742" s="162"/>
      <c r="G742" s="162"/>
      <c r="H742" s="162"/>
      <c r="I742" s="162"/>
      <c r="J742" s="162"/>
      <c r="K742" s="162"/>
      <c r="L742" s="162"/>
      <c r="M742" s="162"/>
      <c r="N742" s="38"/>
      <c r="O742" s="38"/>
    </row>
    <row r="743" spans="1:15" ht="15" hidden="1" customHeight="1" x14ac:dyDescent="0.25">
      <c r="A743" s="162"/>
      <c r="B743" s="162"/>
      <c r="C743" s="162"/>
      <c r="D743" s="162"/>
      <c r="E743" s="162"/>
      <c r="F743" s="162"/>
      <c r="G743" s="162"/>
      <c r="H743" s="162"/>
      <c r="I743" s="162"/>
      <c r="J743" s="162"/>
      <c r="K743" s="162"/>
      <c r="L743" s="162"/>
      <c r="M743" s="162"/>
      <c r="N743" s="38"/>
      <c r="O743" s="38"/>
    </row>
    <row r="744" spans="1:15" ht="15" hidden="1" customHeight="1" x14ac:dyDescent="0.25">
      <c r="A744" s="162"/>
      <c r="B744" s="162"/>
      <c r="C744" s="162"/>
      <c r="D744" s="162"/>
      <c r="E744" s="162"/>
      <c r="F744" s="162"/>
      <c r="G744" s="162"/>
      <c r="H744" s="162"/>
      <c r="I744" s="162"/>
      <c r="J744" s="162"/>
      <c r="K744" s="162"/>
      <c r="L744" s="162"/>
      <c r="M744" s="162"/>
      <c r="N744" s="38"/>
      <c r="O744" s="38"/>
    </row>
    <row r="745" spans="1:15" ht="15" hidden="1" customHeight="1" x14ac:dyDescent="0.25">
      <c r="A745" s="162"/>
      <c r="B745" s="162"/>
      <c r="C745" s="162"/>
      <c r="D745" s="162"/>
      <c r="E745" s="162"/>
      <c r="F745" s="162"/>
      <c r="G745" s="162"/>
      <c r="H745" s="162"/>
      <c r="I745" s="162"/>
      <c r="J745" s="162"/>
      <c r="K745" s="162"/>
      <c r="L745" s="162"/>
      <c r="M745" s="162"/>
      <c r="N745" s="38"/>
      <c r="O745" s="38"/>
    </row>
    <row r="746" spans="1:15" ht="15" hidden="1" customHeight="1" x14ac:dyDescent="0.25">
      <c r="A746" s="162"/>
      <c r="B746" s="162"/>
      <c r="C746" s="162"/>
      <c r="D746" s="162"/>
      <c r="E746" s="162"/>
      <c r="F746" s="162"/>
      <c r="G746" s="162"/>
      <c r="H746" s="162"/>
      <c r="I746" s="162"/>
      <c r="J746" s="162"/>
      <c r="K746" s="162"/>
      <c r="L746" s="162"/>
      <c r="M746" s="162"/>
      <c r="N746" s="38"/>
      <c r="O746" s="38"/>
    </row>
    <row r="747" spans="1:15" ht="15" hidden="1" customHeight="1" x14ac:dyDescent="0.25">
      <c r="A747" s="162"/>
      <c r="B747" s="162"/>
      <c r="C747" s="162"/>
      <c r="D747" s="162"/>
      <c r="E747" s="162"/>
      <c r="F747" s="162"/>
      <c r="G747" s="162"/>
      <c r="H747" s="162"/>
      <c r="I747" s="162"/>
      <c r="J747" s="162"/>
      <c r="K747" s="162"/>
      <c r="L747" s="162"/>
      <c r="M747" s="162"/>
      <c r="N747" s="38"/>
      <c r="O747" s="38"/>
    </row>
    <row r="748" spans="1:15" ht="15" hidden="1" customHeight="1" x14ac:dyDescent="0.25">
      <c r="A748" s="162"/>
      <c r="B748" s="162"/>
      <c r="C748" s="162"/>
      <c r="D748" s="162"/>
      <c r="E748" s="162"/>
      <c r="F748" s="162"/>
      <c r="G748" s="162"/>
      <c r="H748" s="162"/>
      <c r="I748" s="162"/>
      <c r="J748" s="162"/>
      <c r="K748" s="162"/>
      <c r="L748" s="162"/>
      <c r="M748" s="162"/>
      <c r="N748" s="38"/>
      <c r="O748" s="38"/>
    </row>
    <row r="749" spans="1:15" ht="15" hidden="1" customHeight="1" x14ac:dyDescent="0.25">
      <c r="A749" s="162"/>
      <c r="B749" s="162"/>
      <c r="C749" s="162"/>
      <c r="D749" s="162"/>
      <c r="E749" s="162"/>
      <c r="F749" s="162"/>
      <c r="G749" s="162"/>
      <c r="H749" s="162"/>
      <c r="I749" s="162"/>
      <c r="J749" s="162"/>
      <c r="K749" s="162"/>
      <c r="L749" s="162"/>
      <c r="M749" s="162"/>
      <c r="N749" s="38"/>
      <c r="O749" s="38"/>
    </row>
    <row r="750" spans="1:15" ht="15" hidden="1" customHeight="1" x14ac:dyDescent="0.25">
      <c r="A750" s="162"/>
      <c r="B750" s="162"/>
      <c r="C750" s="162"/>
      <c r="D750" s="162"/>
      <c r="E750" s="162"/>
      <c r="F750" s="162"/>
      <c r="G750" s="162"/>
      <c r="H750" s="162"/>
      <c r="I750" s="162"/>
      <c r="J750" s="162"/>
      <c r="K750" s="162"/>
      <c r="L750" s="162"/>
      <c r="M750" s="162"/>
      <c r="N750" s="38"/>
      <c r="O750" s="38"/>
    </row>
    <row r="751" spans="1:15" ht="15" hidden="1" customHeight="1" x14ac:dyDescent="0.25">
      <c r="A751" s="162"/>
      <c r="B751" s="162"/>
      <c r="C751" s="162"/>
      <c r="D751" s="162"/>
      <c r="E751" s="162"/>
      <c r="F751" s="162"/>
      <c r="G751" s="162"/>
      <c r="H751" s="162"/>
      <c r="I751" s="162"/>
      <c r="J751" s="162"/>
      <c r="K751" s="162"/>
      <c r="L751" s="162"/>
      <c r="M751" s="162"/>
      <c r="N751" s="38"/>
      <c r="O751" s="38"/>
    </row>
    <row r="752" spans="1:15" ht="15" hidden="1" customHeight="1" x14ac:dyDescent="0.25">
      <c r="A752" s="162"/>
      <c r="B752" s="162"/>
      <c r="C752" s="162"/>
      <c r="D752" s="162"/>
      <c r="E752" s="162"/>
      <c r="F752" s="162"/>
      <c r="G752" s="162"/>
      <c r="H752" s="162"/>
      <c r="I752" s="162"/>
      <c r="J752" s="162"/>
      <c r="K752" s="162"/>
      <c r="L752" s="162"/>
      <c r="M752" s="162"/>
      <c r="N752" s="38"/>
      <c r="O752" s="38"/>
    </row>
    <row r="753" spans="1:15" ht="15" hidden="1" customHeight="1" x14ac:dyDescent="0.25">
      <c r="A753" s="162"/>
      <c r="B753" s="162"/>
      <c r="C753" s="162"/>
      <c r="D753" s="162"/>
      <c r="E753" s="162"/>
      <c r="F753" s="162"/>
      <c r="G753" s="162"/>
      <c r="H753" s="162"/>
      <c r="I753" s="162"/>
      <c r="J753" s="162"/>
      <c r="K753" s="162"/>
      <c r="L753" s="162"/>
      <c r="M753" s="162"/>
      <c r="N753" s="38"/>
      <c r="O753" s="38"/>
    </row>
    <row r="754" spans="1:15" ht="15" hidden="1" customHeight="1" x14ac:dyDescent="0.25">
      <c r="A754" s="162"/>
      <c r="B754" s="162"/>
      <c r="C754" s="162"/>
      <c r="D754" s="162"/>
      <c r="E754" s="162"/>
      <c r="F754" s="162"/>
      <c r="G754" s="162"/>
      <c r="H754" s="162"/>
      <c r="I754" s="162"/>
      <c r="J754" s="162"/>
      <c r="K754" s="162"/>
      <c r="L754" s="162"/>
      <c r="M754" s="162"/>
      <c r="N754" s="38"/>
      <c r="O754" s="38"/>
    </row>
    <row r="755" spans="1:15" ht="15" hidden="1" customHeight="1" x14ac:dyDescent="0.25">
      <c r="A755" s="162"/>
      <c r="B755" s="162"/>
      <c r="C755" s="162"/>
      <c r="D755" s="162"/>
      <c r="E755" s="162"/>
      <c r="F755" s="162"/>
      <c r="G755" s="162"/>
      <c r="H755" s="162"/>
      <c r="I755" s="162"/>
      <c r="J755" s="162"/>
      <c r="K755" s="162"/>
      <c r="L755" s="162"/>
      <c r="M755" s="162"/>
      <c r="N755" s="38"/>
      <c r="O755" s="38"/>
    </row>
    <row r="756" spans="1:15" ht="15" hidden="1" customHeight="1" x14ac:dyDescent="0.25">
      <c r="A756" s="162"/>
      <c r="B756" s="162"/>
      <c r="C756" s="162"/>
      <c r="D756" s="162"/>
      <c r="E756" s="162"/>
      <c r="F756" s="162"/>
      <c r="G756" s="162"/>
      <c r="H756" s="162"/>
      <c r="I756" s="162"/>
      <c r="J756" s="162"/>
      <c r="K756" s="162"/>
      <c r="L756" s="162"/>
      <c r="M756" s="162"/>
      <c r="N756" s="38"/>
      <c r="O756" s="38"/>
    </row>
    <row r="757" spans="1:15" ht="15" hidden="1" customHeight="1" x14ac:dyDescent="0.25">
      <c r="A757" s="162"/>
      <c r="B757" s="162"/>
      <c r="C757" s="162"/>
      <c r="D757" s="162"/>
      <c r="E757" s="162"/>
      <c r="F757" s="162"/>
      <c r="G757" s="162"/>
      <c r="H757" s="162"/>
      <c r="I757" s="162"/>
      <c r="J757" s="162"/>
      <c r="K757" s="162"/>
      <c r="L757" s="162"/>
      <c r="M757" s="162"/>
      <c r="N757" s="38"/>
      <c r="O757" s="38"/>
    </row>
    <row r="758" spans="1:15" ht="15" hidden="1" customHeight="1" x14ac:dyDescent="0.25">
      <c r="A758" s="162"/>
      <c r="B758" s="162"/>
      <c r="C758" s="162"/>
      <c r="D758" s="162"/>
      <c r="E758" s="162"/>
      <c r="F758" s="162"/>
      <c r="G758" s="162"/>
      <c r="H758" s="162"/>
      <c r="I758" s="162"/>
      <c r="J758" s="162"/>
      <c r="K758" s="162"/>
      <c r="L758" s="162"/>
      <c r="M758" s="162"/>
      <c r="N758" s="38"/>
      <c r="O758" s="38"/>
    </row>
    <row r="759" spans="1:15" ht="15" hidden="1" customHeight="1" x14ac:dyDescent="0.25">
      <c r="A759" s="162"/>
      <c r="B759" s="162"/>
      <c r="C759" s="162"/>
      <c r="D759" s="162"/>
      <c r="E759" s="162"/>
      <c r="F759" s="162"/>
      <c r="G759" s="162"/>
      <c r="H759" s="162"/>
      <c r="I759" s="162"/>
      <c r="J759" s="162"/>
      <c r="K759" s="162"/>
      <c r="L759" s="162"/>
      <c r="M759" s="162"/>
      <c r="N759" s="38"/>
      <c r="O759" s="38"/>
    </row>
    <row r="760" spans="1:15" ht="15" hidden="1" customHeight="1" x14ac:dyDescent="0.25">
      <c r="A760" s="162"/>
      <c r="B760" s="162"/>
      <c r="C760" s="162"/>
      <c r="D760" s="162"/>
      <c r="E760" s="162"/>
      <c r="F760" s="162"/>
      <c r="G760" s="162"/>
      <c r="H760" s="162"/>
      <c r="I760" s="162"/>
      <c r="J760" s="162"/>
      <c r="K760" s="162"/>
      <c r="L760" s="162"/>
      <c r="M760" s="162"/>
      <c r="N760" s="38"/>
      <c r="O760" s="38"/>
    </row>
    <row r="761" spans="1:15" ht="15" hidden="1" customHeight="1" x14ac:dyDescent="0.25">
      <c r="A761" s="162"/>
      <c r="B761" s="162"/>
      <c r="C761" s="162"/>
      <c r="D761" s="162"/>
      <c r="E761" s="162"/>
      <c r="F761" s="162"/>
      <c r="G761" s="162"/>
      <c r="H761" s="162"/>
      <c r="I761" s="162"/>
      <c r="J761" s="162"/>
      <c r="K761" s="162"/>
      <c r="L761" s="162"/>
      <c r="M761" s="162"/>
      <c r="N761" s="38"/>
      <c r="O761" s="38"/>
    </row>
    <row r="762" spans="1:15" ht="15" hidden="1" customHeight="1" x14ac:dyDescent="0.25">
      <c r="A762" s="162"/>
      <c r="B762" s="162"/>
      <c r="C762" s="162"/>
      <c r="D762" s="162"/>
      <c r="E762" s="162"/>
      <c r="F762" s="162"/>
      <c r="G762" s="162"/>
      <c r="H762" s="162"/>
      <c r="I762" s="162"/>
      <c r="J762" s="162"/>
      <c r="K762" s="162"/>
      <c r="L762" s="162"/>
      <c r="M762" s="162"/>
      <c r="N762" s="38"/>
      <c r="O762" s="38"/>
    </row>
    <row r="763" spans="1:15" ht="15" hidden="1" customHeight="1" x14ac:dyDescent="0.25">
      <c r="A763" s="162"/>
      <c r="B763" s="162"/>
      <c r="C763" s="162"/>
      <c r="D763" s="162"/>
      <c r="E763" s="162"/>
      <c r="F763" s="162"/>
      <c r="G763" s="162"/>
      <c r="H763" s="162"/>
      <c r="I763" s="162"/>
      <c r="J763" s="162"/>
      <c r="K763" s="162"/>
      <c r="L763" s="162"/>
      <c r="M763" s="162"/>
      <c r="N763" s="38"/>
      <c r="O763" s="38"/>
    </row>
    <row r="764" spans="1:15" ht="15" hidden="1" customHeight="1" x14ac:dyDescent="0.25">
      <c r="A764" s="162"/>
      <c r="B764" s="162"/>
      <c r="C764" s="162"/>
      <c r="D764" s="162"/>
      <c r="E764" s="162"/>
      <c r="F764" s="162"/>
      <c r="G764" s="162"/>
      <c r="H764" s="162"/>
      <c r="I764" s="162"/>
      <c r="J764" s="162"/>
      <c r="K764" s="162"/>
      <c r="L764" s="162"/>
      <c r="M764" s="162"/>
      <c r="N764" s="38"/>
      <c r="O764" s="38"/>
    </row>
    <row r="765" spans="1:15" ht="15" hidden="1" customHeight="1" x14ac:dyDescent="0.25">
      <c r="A765" s="162"/>
      <c r="B765" s="162"/>
      <c r="C765" s="162"/>
      <c r="D765" s="162"/>
      <c r="E765" s="162"/>
      <c r="F765" s="162"/>
      <c r="G765" s="162"/>
      <c r="H765" s="162"/>
      <c r="I765" s="162"/>
      <c r="J765" s="162"/>
      <c r="K765" s="162"/>
      <c r="L765" s="162"/>
      <c r="M765" s="162"/>
      <c r="N765" s="38"/>
      <c r="O765" s="38"/>
    </row>
    <row r="766" spans="1:15" ht="15" hidden="1" customHeight="1" x14ac:dyDescent="0.25">
      <c r="A766" s="162"/>
      <c r="B766" s="162"/>
      <c r="C766" s="162"/>
      <c r="D766" s="162"/>
      <c r="E766" s="162"/>
      <c r="F766" s="162"/>
      <c r="G766" s="162"/>
      <c r="H766" s="162"/>
      <c r="I766" s="162"/>
      <c r="J766" s="162"/>
      <c r="K766" s="162"/>
      <c r="L766" s="162"/>
      <c r="M766" s="162"/>
      <c r="N766" s="38"/>
      <c r="O766" s="38"/>
    </row>
    <row r="767" spans="1:15" ht="15" hidden="1" customHeight="1" x14ac:dyDescent="0.25">
      <c r="A767" s="162"/>
      <c r="B767" s="162"/>
      <c r="C767" s="162"/>
      <c r="D767" s="162"/>
      <c r="E767" s="162"/>
      <c r="F767" s="162"/>
      <c r="G767" s="162"/>
      <c r="H767" s="162"/>
      <c r="I767" s="162"/>
      <c r="J767" s="162"/>
      <c r="K767" s="162"/>
      <c r="L767" s="162"/>
      <c r="M767" s="162"/>
      <c r="N767" s="38"/>
      <c r="O767" s="38"/>
    </row>
    <row r="768" spans="1:15" ht="15" hidden="1" customHeight="1" x14ac:dyDescent="0.25">
      <c r="A768" s="162"/>
      <c r="B768" s="162"/>
      <c r="C768" s="162"/>
      <c r="D768" s="162"/>
      <c r="E768" s="162"/>
      <c r="F768" s="162"/>
      <c r="G768" s="162"/>
      <c r="H768" s="162"/>
      <c r="I768" s="162"/>
      <c r="J768" s="162"/>
      <c r="K768" s="162"/>
      <c r="L768" s="162"/>
      <c r="M768" s="162"/>
      <c r="N768" s="38"/>
      <c r="O768" s="38"/>
    </row>
    <row r="769" spans="1:15" ht="15" hidden="1" customHeight="1" x14ac:dyDescent="0.25">
      <c r="A769" s="162"/>
      <c r="B769" s="162"/>
      <c r="C769" s="162"/>
      <c r="D769" s="162"/>
      <c r="E769" s="162"/>
      <c r="F769" s="162"/>
      <c r="G769" s="162"/>
      <c r="H769" s="162"/>
      <c r="I769" s="162"/>
      <c r="J769" s="162"/>
      <c r="K769" s="162"/>
      <c r="L769" s="162"/>
      <c r="M769" s="162"/>
      <c r="N769" s="38"/>
      <c r="O769" s="38"/>
    </row>
    <row r="770" spans="1:15" ht="15" hidden="1" customHeight="1" x14ac:dyDescent="0.25">
      <c r="A770" s="162"/>
      <c r="B770" s="162"/>
      <c r="C770" s="162"/>
      <c r="D770" s="162"/>
      <c r="E770" s="162"/>
      <c r="F770" s="162"/>
      <c r="G770" s="162"/>
      <c r="H770" s="162"/>
      <c r="I770" s="162"/>
      <c r="J770" s="162"/>
      <c r="K770" s="162"/>
      <c r="L770" s="162"/>
      <c r="M770" s="162"/>
      <c r="N770" s="38"/>
      <c r="O770" s="38"/>
    </row>
    <row r="771" spans="1:15" ht="15" hidden="1" customHeight="1" x14ac:dyDescent="0.25">
      <c r="A771" s="162"/>
      <c r="B771" s="162"/>
      <c r="C771" s="162"/>
      <c r="D771" s="162"/>
      <c r="E771" s="162"/>
      <c r="F771" s="162"/>
      <c r="G771" s="162"/>
      <c r="H771" s="162"/>
      <c r="I771" s="162"/>
      <c r="J771" s="162"/>
      <c r="K771" s="162"/>
      <c r="L771" s="162"/>
      <c r="M771" s="162"/>
      <c r="N771" s="38"/>
      <c r="O771" s="38"/>
    </row>
    <row r="772" spans="1:15" ht="15" hidden="1" customHeight="1" x14ac:dyDescent="0.25">
      <c r="A772" s="162"/>
      <c r="B772" s="162"/>
      <c r="C772" s="162"/>
      <c r="D772" s="162"/>
      <c r="E772" s="162"/>
      <c r="F772" s="162"/>
      <c r="G772" s="162"/>
      <c r="H772" s="162"/>
      <c r="I772" s="162"/>
      <c r="J772" s="162"/>
      <c r="K772" s="162"/>
      <c r="L772" s="162"/>
      <c r="M772" s="162"/>
      <c r="N772" s="38"/>
      <c r="O772" s="38"/>
    </row>
    <row r="773" spans="1:15" ht="15" hidden="1" customHeight="1" x14ac:dyDescent="0.25">
      <c r="A773" s="162"/>
      <c r="B773" s="162"/>
      <c r="C773" s="162"/>
      <c r="D773" s="162"/>
      <c r="E773" s="162"/>
      <c r="F773" s="162"/>
      <c r="G773" s="162"/>
      <c r="H773" s="162"/>
      <c r="I773" s="162"/>
      <c r="J773" s="162"/>
      <c r="K773" s="162"/>
      <c r="L773" s="162"/>
      <c r="M773" s="162"/>
      <c r="N773" s="38"/>
      <c r="O773" s="38"/>
    </row>
    <row r="774" spans="1:15" ht="15" hidden="1" customHeight="1" x14ac:dyDescent="0.25">
      <c r="A774" s="162"/>
      <c r="B774" s="162"/>
      <c r="C774" s="162"/>
      <c r="D774" s="162"/>
      <c r="E774" s="162"/>
      <c r="F774" s="162"/>
      <c r="G774" s="162"/>
      <c r="H774" s="162"/>
      <c r="I774" s="162"/>
      <c r="J774" s="162"/>
      <c r="K774" s="162"/>
      <c r="L774" s="162"/>
      <c r="M774" s="162"/>
      <c r="N774" s="38"/>
      <c r="O774" s="38"/>
    </row>
    <row r="775" spans="1:15" ht="15" hidden="1" customHeight="1" x14ac:dyDescent="0.25">
      <c r="A775" s="162"/>
      <c r="B775" s="162"/>
      <c r="C775" s="162"/>
      <c r="D775" s="162"/>
      <c r="E775" s="162"/>
      <c r="F775" s="162"/>
      <c r="G775" s="162"/>
      <c r="H775" s="162"/>
      <c r="I775" s="162"/>
      <c r="J775" s="162"/>
      <c r="K775" s="162"/>
      <c r="L775" s="162"/>
      <c r="M775" s="162"/>
      <c r="N775" s="38"/>
      <c r="O775" s="38"/>
    </row>
    <row r="776" spans="1:15" ht="15" hidden="1" customHeight="1" x14ac:dyDescent="0.25">
      <c r="A776" s="162"/>
      <c r="B776" s="162"/>
      <c r="C776" s="162"/>
      <c r="D776" s="162"/>
      <c r="E776" s="162"/>
      <c r="F776" s="162"/>
      <c r="G776" s="162"/>
      <c r="H776" s="162"/>
      <c r="I776" s="162"/>
      <c r="J776" s="162"/>
      <c r="K776" s="162"/>
      <c r="L776" s="162"/>
      <c r="M776" s="162"/>
      <c r="N776" s="38"/>
      <c r="O776" s="38"/>
    </row>
    <row r="777" spans="1:15" ht="15" hidden="1" customHeight="1" x14ac:dyDescent="0.25">
      <c r="A777" s="162"/>
      <c r="B777" s="162"/>
      <c r="C777" s="162"/>
      <c r="D777" s="162"/>
      <c r="E777" s="162"/>
      <c r="F777" s="162"/>
      <c r="G777" s="162"/>
      <c r="H777" s="162"/>
      <c r="I777" s="162"/>
      <c r="J777" s="162"/>
      <c r="K777" s="162"/>
      <c r="L777" s="162"/>
      <c r="M777" s="162"/>
      <c r="N777" s="38"/>
      <c r="O777" s="38"/>
    </row>
    <row r="778" spans="1:15" ht="15" hidden="1" customHeight="1" x14ac:dyDescent="0.25">
      <c r="A778" s="162"/>
      <c r="B778" s="162"/>
      <c r="C778" s="162"/>
      <c r="D778" s="162"/>
      <c r="E778" s="162"/>
      <c r="F778" s="162"/>
      <c r="G778" s="162"/>
      <c r="H778" s="162"/>
      <c r="I778" s="162"/>
      <c r="J778" s="162"/>
      <c r="K778" s="162"/>
      <c r="L778" s="162"/>
      <c r="M778" s="162"/>
      <c r="N778" s="38"/>
      <c r="O778" s="38"/>
    </row>
    <row r="779" spans="1:15" ht="15" hidden="1" customHeight="1" x14ac:dyDescent="0.25">
      <c r="A779" s="162"/>
      <c r="B779" s="162"/>
      <c r="C779" s="162"/>
      <c r="D779" s="162"/>
      <c r="E779" s="162"/>
      <c r="F779" s="162"/>
      <c r="G779" s="162"/>
      <c r="H779" s="162"/>
      <c r="I779" s="162"/>
      <c r="J779" s="162"/>
      <c r="K779" s="162"/>
      <c r="L779" s="162"/>
      <c r="M779" s="162"/>
      <c r="N779" s="38"/>
      <c r="O779" s="38"/>
    </row>
    <row r="780" spans="1:15" ht="15" hidden="1" customHeight="1" x14ac:dyDescent="0.25">
      <c r="A780" s="162"/>
      <c r="B780" s="162"/>
      <c r="C780" s="162"/>
      <c r="D780" s="162"/>
      <c r="E780" s="162"/>
      <c r="F780" s="162"/>
      <c r="G780" s="162"/>
      <c r="H780" s="162"/>
      <c r="I780" s="162"/>
      <c r="J780" s="162"/>
      <c r="K780" s="162"/>
      <c r="L780" s="162"/>
      <c r="M780" s="162"/>
      <c r="N780" s="38"/>
      <c r="O780" s="38"/>
    </row>
    <row r="781" spans="1:15" ht="15" hidden="1" customHeight="1" x14ac:dyDescent="0.25">
      <c r="A781" s="162"/>
      <c r="B781" s="162"/>
      <c r="C781" s="162"/>
      <c r="D781" s="162"/>
      <c r="E781" s="162"/>
      <c r="F781" s="162"/>
      <c r="G781" s="162"/>
      <c r="H781" s="162"/>
      <c r="I781" s="162"/>
      <c r="J781" s="162"/>
      <c r="K781" s="162"/>
      <c r="L781" s="162"/>
      <c r="M781" s="162"/>
      <c r="N781" s="38"/>
      <c r="O781" s="38"/>
    </row>
    <row r="782" spans="1:15" ht="15" hidden="1" customHeight="1" x14ac:dyDescent="0.25">
      <c r="A782" s="162"/>
      <c r="B782" s="162"/>
      <c r="C782" s="162"/>
      <c r="D782" s="162"/>
      <c r="E782" s="162"/>
      <c r="F782" s="162"/>
      <c r="G782" s="162"/>
      <c r="H782" s="162"/>
      <c r="I782" s="162"/>
      <c r="J782" s="162"/>
      <c r="K782" s="162"/>
      <c r="L782" s="162"/>
      <c r="M782" s="162"/>
      <c r="N782" s="38"/>
      <c r="O782" s="38"/>
    </row>
    <row r="783" spans="1:15" ht="15" hidden="1" customHeight="1" x14ac:dyDescent="0.25">
      <c r="A783" s="162"/>
      <c r="B783" s="162"/>
      <c r="C783" s="162"/>
      <c r="D783" s="162"/>
      <c r="E783" s="162"/>
      <c r="F783" s="162"/>
      <c r="G783" s="162"/>
      <c r="H783" s="162"/>
      <c r="I783" s="162"/>
      <c r="J783" s="162"/>
      <c r="K783" s="162"/>
      <c r="L783" s="162"/>
      <c r="M783" s="162"/>
      <c r="N783" s="38"/>
      <c r="O783" s="38"/>
    </row>
    <row r="784" spans="1:15" ht="15" hidden="1" customHeight="1" x14ac:dyDescent="0.25">
      <c r="A784" s="162"/>
      <c r="B784" s="162"/>
      <c r="C784" s="162"/>
      <c r="D784" s="162"/>
      <c r="E784" s="162"/>
      <c r="F784" s="162"/>
      <c r="G784" s="162"/>
      <c r="H784" s="162"/>
      <c r="I784" s="162"/>
      <c r="J784" s="162"/>
      <c r="K784" s="162"/>
      <c r="L784" s="162"/>
      <c r="M784" s="162"/>
      <c r="N784" s="38"/>
      <c r="O784" s="38"/>
    </row>
    <row r="785" spans="1:15" ht="15" hidden="1" customHeight="1" x14ac:dyDescent="0.25">
      <c r="A785" s="162"/>
      <c r="B785" s="162"/>
      <c r="C785" s="162"/>
      <c r="D785" s="162"/>
      <c r="E785" s="162"/>
      <c r="F785" s="162"/>
      <c r="G785" s="162"/>
      <c r="H785" s="162"/>
      <c r="I785" s="162"/>
      <c r="J785" s="162"/>
      <c r="K785" s="162"/>
      <c r="L785" s="162"/>
      <c r="M785" s="162"/>
      <c r="N785" s="38"/>
      <c r="O785" s="38"/>
    </row>
    <row r="786" spans="1:15" ht="15" hidden="1" customHeight="1" x14ac:dyDescent="0.25">
      <c r="A786" s="162"/>
      <c r="B786" s="162"/>
      <c r="C786" s="162"/>
      <c r="D786" s="162"/>
      <c r="E786" s="162"/>
      <c r="F786" s="162"/>
      <c r="G786" s="162"/>
      <c r="H786" s="162"/>
      <c r="I786" s="162"/>
      <c r="J786" s="162"/>
      <c r="K786" s="162"/>
      <c r="L786" s="162"/>
      <c r="M786" s="162"/>
      <c r="N786" s="38"/>
      <c r="O786" s="38"/>
    </row>
    <row r="787" spans="1:15" ht="15" hidden="1" customHeight="1" x14ac:dyDescent="0.25">
      <c r="A787" s="162"/>
      <c r="B787" s="162"/>
      <c r="C787" s="162"/>
      <c r="D787" s="162"/>
      <c r="E787" s="162"/>
      <c r="F787" s="162"/>
      <c r="G787" s="162"/>
      <c r="H787" s="162"/>
      <c r="I787" s="162"/>
      <c r="J787" s="162"/>
      <c r="K787" s="162"/>
      <c r="L787" s="162"/>
      <c r="M787" s="162"/>
      <c r="N787" s="38"/>
      <c r="O787" s="38"/>
    </row>
    <row r="788" spans="1:15" ht="15" hidden="1" customHeight="1" x14ac:dyDescent="0.25">
      <c r="A788" s="162"/>
      <c r="B788" s="162"/>
      <c r="C788" s="162"/>
      <c r="D788" s="162"/>
      <c r="E788" s="162"/>
      <c r="F788" s="162"/>
      <c r="G788" s="162"/>
      <c r="H788" s="162"/>
      <c r="I788" s="162"/>
      <c r="J788" s="162"/>
      <c r="K788" s="162"/>
      <c r="L788" s="162"/>
      <c r="M788" s="162"/>
      <c r="N788" s="38"/>
      <c r="O788" s="38"/>
    </row>
    <row r="789" spans="1:15" ht="15" hidden="1" customHeight="1" x14ac:dyDescent="0.25">
      <c r="A789" s="162"/>
      <c r="B789" s="162"/>
      <c r="C789" s="162"/>
      <c r="D789" s="162"/>
      <c r="E789" s="162"/>
      <c r="F789" s="162"/>
      <c r="G789" s="162"/>
      <c r="H789" s="162"/>
      <c r="I789" s="162"/>
      <c r="J789" s="162"/>
      <c r="K789" s="162"/>
      <c r="L789" s="162"/>
      <c r="M789" s="162"/>
      <c r="N789" s="38"/>
      <c r="O789" s="38"/>
    </row>
    <row r="790" spans="1:15" ht="15" hidden="1" customHeight="1" x14ac:dyDescent="0.25">
      <c r="A790" s="162"/>
      <c r="B790" s="162"/>
      <c r="C790" s="162"/>
      <c r="D790" s="162"/>
      <c r="E790" s="162"/>
      <c r="F790" s="162"/>
      <c r="G790" s="162"/>
      <c r="H790" s="162"/>
      <c r="I790" s="162"/>
      <c r="J790" s="162"/>
      <c r="K790" s="162"/>
      <c r="L790" s="162"/>
      <c r="M790" s="162"/>
      <c r="N790" s="38"/>
      <c r="O790" s="38"/>
    </row>
    <row r="791" spans="1:15" ht="15" hidden="1" customHeight="1" x14ac:dyDescent="0.25">
      <c r="A791" s="162"/>
      <c r="B791" s="162"/>
      <c r="C791" s="162"/>
      <c r="D791" s="162"/>
      <c r="E791" s="162"/>
      <c r="F791" s="162"/>
      <c r="G791" s="162"/>
      <c r="H791" s="162"/>
      <c r="I791" s="162"/>
      <c r="J791" s="162"/>
      <c r="K791" s="162"/>
      <c r="L791" s="162"/>
      <c r="M791" s="162"/>
      <c r="N791" s="38"/>
      <c r="O791" s="38"/>
    </row>
    <row r="792" spans="1:15" ht="15" hidden="1" customHeight="1" x14ac:dyDescent="0.25">
      <c r="A792" s="162"/>
      <c r="B792" s="162"/>
      <c r="C792" s="162"/>
      <c r="D792" s="162"/>
      <c r="E792" s="162"/>
      <c r="F792" s="162"/>
      <c r="G792" s="162"/>
      <c r="H792" s="162"/>
      <c r="I792" s="162"/>
      <c r="J792" s="162"/>
      <c r="K792" s="162"/>
      <c r="L792" s="162"/>
      <c r="M792" s="162"/>
      <c r="N792" s="38"/>
      <c r="O792" s="38"/>
    </row>
    <row r="793" spans="1:15" ht="15" hidden="1" customHeight="1" x14ac:dyDescent="0.25">
      <c r="A793" s="162"/>
      <c r="B793" s="162"/>
      <c r="C793" s="162"/>
      <c r="D793" s="162"/>
      <c r="E793" s="162"/>
      <c r="F793" s="162"/>
      <c r="G793" s="162"/>
      <c r="H793" s="162"/>
      <c r="I793" s="162"/>
      <c r="J793" s="162"/>
      <c r="K793" s="162"/>
      <c r="L793" s="162"/>
      <c r="M793" s="162"/>
      <c r="N793" s="38"/>
      <c r="O793" s="38"/>
    </row>
    <row r="794" spans="1:15" ht="15" hidden="1" customHeight="1" x14ac:dyDescent="0.25">
      <c r="A794" s="162"/>
      <c r="B794" s="162"/>
      <c r="C794" s="162"/>
      <c r="D794" s="162"/>
      <c r="E794" s="162"/>
      <c r="F794" s="162"/>
      <c r="G794" s="162"/>
      <c r="H794" s="162"/>
      <c r="I794" s="162"/>
      <c r="J794" s="162"/>
      <c r="K794" s="162"/>
      <c r="L794" s="162"/>
      <c r="M794" s="162"/>
      <c r="N794" s="38"/>
      <c r="O794" s="38"/>
    </row>
    <row r="795" spans="1:15" ht="15" hidden="1" customHeight="1" x14ac:dyDescent="0.25">
      <c r="A795" s="162"/>
      <c r="B795" s="162"/>
      <c r="C795" s="162"/>
      <c r="D795" s="162"/>
      <c r="E795" s="162"/>
      <c r="F795" s="162"/>
      <c r="G795" s="162"/>
      <c r="H795" s="162"/>
      <c r="I795" s="162"/>
      <c r="J795" s="162"/>
      <c r="K795" s="162"/>
      <c r="L795" s="162"/>
      <c r="M795" s="162"/>
      <c r="N795" s="38"/>
      <c r="O795" s="38"/>
    </row>
    <row r="796" spans="1:15" ht="15" hidden="1" customHeight="1" x14ac:dyDescent="0.25">
      <c r="A796" s="162"/>
      <c r="B796" s="162"/>
      <c r="C796" s="162"/>
      <c r="D796" s="162"/>
      <c r="E796" s="162"/>
      <c r="F796" s="162"/>
      <c r="G796" s="162"/>
      <c r="H796" s="162"/>
      <c r="I796" s="162"/>
      <c r="J796" s="162"/>
      <c r="K796" s="162"/>
      <c r="L796" s="162"/>
      <c r="M796" s="162"/>
      <c r="N796" s="38"/>
      <c r="O796" s="38"/>
    </row>
    <row r="797" spans="1:15" ht="15" hidden="1" customHeight="1" x14ac:dyDescent="0.25">
      <c r="A797" s="162"/>
      <c r="B797" s="162"/>
      <c r="C797" s="162"/>
      <c r="D797" s="162"/>
      <c r="E797" s="162"/>
      <c r="F797" s="162"/>
      <c r="G797" s="162"/>
      <c r="H797" s="162"/>
      <c r="I797" s="162"/>
      <c r="J797" s="162"/>
      <c r="K797" s="162"/>
      <c r="L797" s="162"/>
      <c r="M797" s="162"/>
      <c r="N797" s="38"/>
      <c r="O797" s="38"/>
    </row>
    <row r="798" spans="1:15" ht="15" hidden="1" customHeight="1" x14ac:dyDescent="0.25">
      <c r="A798" s="162"/>
      <c r="B798" s="162"/>
      <c r="C798" s="162"/>
      <c r="D798" s="162"/>
      <c r="E798" s="162"/>
      <c r="F798" s="162"/>
      <c r="G798" s="162"/>
      <c r="H798" s="162"/>
      <c r="I798" s="162"/>
      <c r="J798" s="162"/>
      <c r="K798" s="162"/>
      <c r="L798" s="162"/>
      <c r="M798" s="162"/>
      <c r="N798" s="38"/>
      <c r="O798" s="38"/>
    </row>
    <row r="799" spans="1:15" ht="15" hidden="1" customHeight="1" x14ac:dyDescent="0.25">
      <c r="A799" s="162"/>
      <c r="B799" s="162"/>
      <c r="C799" s="162"/>
      <c r="D799" s="162"/>
      <c r="E799" s="162"/>
      <c r="F799" s="162"/>
      <c r="G799" s="162"/>
      <c r="H799" s="162"/>
      <c r="I799" s="162"/>
      <c r="J799" s="162"/>
      <c r="K799" s="162"/>
      <c r="L799" s="162"/>
      <c r="M799" s="162"/>
      <c r="N799" s="38"/>
      <c r="O799" s="38"/>
    </row>
    <row r="800" spans="1:15" ht="15" hidden="1" customHeight="1" x14ac:dyDescent="0.25">
      <c r="A800" s="162"/>
      <c r="B800" s="162"/>
      <c r="C800" s="162"/>
      <c r="D800" s="162"/>
      <c r="E800" s="162"/>
      <c r="F800" s="162"/>
      <c r="G800" s="162"/>
      <c r="H800" s="162"/>
      <c r="I800" s="162"/>
      <c r="J800" s="162"/>
      <c r="K800" s="162"/>
      <c r="L800" s="162"/>
      <c r="M800" s="162"/>
      <c r="N800" s="38"/>
      <c r="O800" s="38"/>
    </row>
    <row r="801" spans="1:15" ht="15" hidden="1" customHeight="1" x14ac:dyDescent="0.25">
      <c r="A801" s="162"/>
      <c r="B801" s="162"/>
      <c r="C801" s="162"/>
      <c r="D801" s="162"/>
      <c r="E801" s="162"/>
      <c r="F801" s="162"/>
      <c r="G801" s="162"/>
      <c r="H801" s="162"/>
      <c r="I801" s="162"/>
      <c r="J801" s="162"/>
      <c r="K801" s="162"/>
      <c r="L801" s="162"/>
      <c r="M801" s="162"/>
      <c r="N801" s="38"/>
      <c r="O801" s="38"/>
    </row>
    <row r="802" spans="1:15" ht="15" hidden="1" customHeight="1" x14ac:dyDescent="0.25">
      <c r="A802" s="162"/>
      <c r="B802" s="162"/>
      <c r="C802" s="162"/>
      <c r="D802" s="162"/>
      <c r="E802" s="162"/>
      <c r="F802" s="162"/>
      <c r="G802" s="162"/>
      <c r="H802" s="162"/>
      <c r="I802" s="162"/>
      <c r="J802" s="162"/>
      <c r="K802" s="162"/>
      <c r="L802" s="162"/>
      <c r="M802" s="162"/>
      <c r="N802" s="38"/>
      <c r="O802" s="38"/>
    </row>
    <row r="803" spans="1:15" ht="15" hidden="1" customHeight="1" x14ac:dyDescent="0.25">
      <c r="A803" s="162"/>
      <c r="B803" s="162"/>
      <c r="C803" s="162"/>
      <c r="D803" s="162"/>
      <c r="E803" s="162"/>
      <c r="F803" s="162"/>
      <c r="G803" s="162"/>
      <c r="H803" s="162"/>
      <c r="I803" s="162"/>
      <c r="J803" s="162"/>
      <c r="K803" s="162"/>
      <c r="L803" s="162"/>
      <c r="M803" s="162"/>
      <c r="N803" s="38"/>
      <c r="O803" s="38"/>
    </row>
    <row r="804" spans="1:15" ht="15" hidden="1" customHeight="1" x14ac:dyDescent="0.25">
      <c r="A804" s="162"/>
      <c r="B804" s="162"/>
      <c r="C804" s="162"/>
      <c r="D804" s="162"/>
      <c r="E804" s="162"/>
      <c r="F804" s="162"/>
      <c r="G804" s="162"/>
      <c r="H804" s="162"/>
      <c r="I804" s="162"/>
      <c r="J804" s="162"/>
      <c r="K804" s="162"/>
      <c r="L804" s="162"/>
      <c r="M804" s="162"/>
      <c r="N804" s="38"/>
      <c r="O804" s="38"/>
    </row>
    <row r="805" spans="1:15" ht="15" hidden="1" customHeight="1" x14ac:dyDescent="0.25">
      <c r="A805" s="162"/>
      <c r="B805" s="162"/>
      <c r="C805" s="162"/>
      <c r="D805" s="162"/>
      <c r="E805" s="162"/>
      <c r="F805" s="162"/>
      <c r="G805" s="162"/>
      <c r="H805" s="162"/>
      <c r="I805" s="162"/>
      <c r="J805" s="162"/>
      <c r="K805" s="162"/>
      <c r="L805" s="162"/>
      <c r="M805" s="162"/>
      <c r="N805" s="38"/>
      <c r="O805" s="38"/>
    </row>
    <row r="806" spans="1:15" ht="15" hidden="1" customHeight="1" x14ac:dyDescent="0.25">
      <c r="A806" s="162"/>
      <c r="B806" s="162"/>
      <c r="C806" s="162"/>
      <c r="D806" s="162"/>
      <c r="E806" s="162"/>
      <c r="F806" s="162"/>
      <c r="G806" s="162"/>
      <c r="H806" s="162"/>
      <c r="I806" s="162"/>
      <c r="J806" s="162"/>
      <c r="K806" s="162"/>
      <c r="L806" s="162"/>
      <c r="M806" s="162"/>
      <c r="N806" s="38"/>
      <c r="O806" s="38"/>
    </row>
    <row r="807" spans="1:15" ht="15" hidden="1" customHeight="1" x14ac:dyDescent="0.25">
      <c r="A807" s="162"/>
      <c r="B807" s="162"/>
      <c r="C807" s="162"/>
      <c r="D807" s="162"/>
      <c r="E807" s="162"/>
      <c r="F807" s="162"/>
      <c r="G807" s="162"/>
      <c r="H807" s="162"/>
      <c r="I807" s="162"/>
      <c r="J807" s="162"/>
      <c r="K807" s="162"/>
      <c r="L807" s="162"/>
      <c r="M807" s="162"/>
      <c r="N807" s="38"/>
      <c r="O807" s="38"/>
    </row>
    <row r="808" spans="1:15" ht="15" hidden="1" customHeight="1" x14ac:dyDescent="0.25">
      <c r="A808" s="162"/>
      <c r="B808" s="162"/>
      <c r="C808" s="162"/>
      <c r="D808" s="162"/>
      <c r="E808" s="162"/>
      <c r="F808" s="162"/>
      <c r="G808" s="162"/>
      <c r="H808" s="162"/>
      <c r="I808" s="162"/>
      <c r="J808" s="162"/>
      <c r="K808" s="162"/>
      <c r="L808" s="162"/>
      <c r="M808" s="162"/>
      <c r="N808" s="38"/>
      <c r="O808" s="38"/>
    </row>
    <row r="809" spans="1:15" ht="15" hidden="1" customHeight="1" x14ac:dyDescent="0.25">
      <c r="A809" s="162"/>
      <c r="B809" s="162"/>
      <c r="C809" s="162"/>
      <c r="D809" s="162"/>
      <c r="E809" s="162"/>
      <c r="F809" s="162"/>
      <c r="G809" s="162"/>
      <c r="H809" s="162"/>
      <c r="I809" s="162"/>
      <c r="J809" s="162"/>
      <c r="K809" s="162"/>
      <c r="L809" s="162"/>
      <c r="M809" s="162"/>
      <c r="N809" s="38"/>
      <c r="O809" s="38"/>
    </row>
    <row r="810" spans="1:15" ht="15" hidden="1" customHeight="1" x14ac:dyDescent="0.25">
      <c r="A810" s="162"/>
      <c r="B810" s="162"/>
      <c r="C810" s="162"/>
      <c r="D810" s="162"/>
      <c r="E810" s="162"/>
      <c r="F810" s="162"/>
      <c r="G810" s="162"/>
      <c r="H810" s="162"/>
      <c r="I810" s="162"/>
      <c r="J810" s="162"/>
      <c r="K810" s="162"/>
      <c r="L810" s="162"/>
      <c r="M810" s="162"/>
      <c r="N810" s="38"/>
      <c r="O810" s="38"/>
    </row>
    <row r="811" spans="1:15" ht="15" hidden="1" customHeight="1" x14ac:dyDescent="0.25">
      <c r="A811" s="162"/>
      <c r="B811" s="162"/>
      <c r="C811" s="162"/>
      <c r="D811" s="162"/>
      <c r="E811" s="162"/>
      <c r="F811" s="162"/>
      <c r="G811" s="162"/>
      <c r="H811" s="162"/>
      <c r="I811" s="162"/>
      <c r="J811" s="162"/>
      <c r="K811" s="162"/>
      <c r="L811" s="162"/>
      <c r="M811" s="162"/>
      <c r="N811" s="38"/>
      <c r="O811" s="38"/>
    </row>
    <row r="812" spans="1:15" ht="15" hidden="1" customHeight="1" x14ac:dyDescent="0.25">
      <c r="A812" s="162"/>
      <c r="B812" s="162"/>
      <c r="C812" s="162"/>
      <c r="D812" s="162"/>
      <c r="E812" s="162"/>
      <c r="F812" s="162"/>
      <c r="G812" s="162"/>
      <c r="H812" s="162"/>
      <c r="I812" s="162"/>
      <c r="J812" s="162"/>
      <c r="K812" s="162"/>
      <c r="L812" s="162"/>
      <c r="M812" s="162"/>
      <c r="N812" s="38"/>
      <c r="O812" s="38"/>
    </row>
    <row r="813" spans="1:15" ht="15" hidden="1" customHeight="1" x14ac:dyDescent="0.25">
      <c r="A813" s="162"/>
      <c r="B813" s="162"/>
      <c r="C813" s="162"/>
      <c r="D813" s="162"/>
      <c r="E813" s="162"/>
      <c r="F813" s="162"/>
      <c r="G813" s="162"/>
      <c r="H813" s="162"/>
      <c r="I813" s="162"/>
      <c r="J813" s="162"/>
      <c r="K813" s="162"/>
      <c r="L813" s="162"/>
      <c r="M813" s="162"/>
      <c r="N813" s="38"/>
      <c r="O813" s="38"/>
    </row>
    <row r="814" spans="1:15" ht="15" hidden="1" customHeight="1" x14ac:dyDescent="0.25">
      <c r="A814" s="162"/>
      <c r="B814" s="162"/>
      <c r="C814" s="162"/>
      <c r="D814" s="162"/>
      <c r="E814" s="162"/>
      <c r="F814" s="162"/>
      <c r="G814" s="162"/>
      <c r="H814" s="162"/>
      <c r="I814" s="162"/>
      <c r="J814" s="162"/>
      <c r="K814" s="162"/>
      <c r="L814" s="162"/>
      <c r="M814" s="162"/>
      <c r="N814" s="38"/>
      <c r="O814" s="38"/>
    </row>
    <row r="815" spans="1:15" ht="15" hidden="1" customHeight="1" x14ac:dyDescent="0.25">
      <c r="A815" s="162"/>
      <c r="B815" s="162"/>
      <c r="C815" s="162"/>
      <c r="D815" s="162"/>
      <c r="E815" s="162"/>
      <c r="F815" s="162"/>
      <c r="G815" s="162"/>
      <c r="H815" s="162"/>
      <c r="I815" s="162"/>
      <c r="J815" s="162"/>
      <c r="K815" s="162"/>
      <c r="L815" s="162"/>
      <c r="M815" s="162"/>
      <c r="N815" s="38"/>
      <c r="O815" s="38"/>
    </row>
    <row r="816" spans="1:15" ht="15" hidden="1" customHeight="1" x14ac:dyDescent="0.25">
      <c r="A816" s="162"/>
      <c r="B816" s="162"/>
      <c r="C816" s="162"/>
      <c r="D816" s="162"/>
      <c r="E816" s="162"/>
      <c r="F816" s="162"/>
      <c r="G816" s="162"/>
      <c r="H816" s="162"/>
      <c r="I816" s="162"/>
      <c r="J816" s="162"/>
      <c r="K816" s="162"/>
      <c r="L816" s="162"/>
      <c r="M816" s="162"/>
      <c r="N816" s="38"/>
      <c r="O816" s="38"/>
    </row>
    <row r="817" spans="1:15" ht="15" hidden="1" customHeight="1" x14ac:dyDescent="0.25">
      <c r="A817" s="162"/>
      <c r="B817" s="162"/>
      <c r="C817" s="162"/>
      <c r="D817" s="162"/>
      <c r="E817" s="162"/>
      <c r="F817" s="162"/>
      <c r="G817" s="162"/>
      <c r="H817" s="162"/>
      <c r="I817" s="162"/>
      <c r="J817" s="162"/>
      <c r="K817" s="162"/>
      <c r="L817" s="162"/>
      <c r="M817" s="162"/>
      <c r="N817" s="38"/>
      <c r="O817" s="38"/>
    </row>
    <row r="818" spans="1:15" ht="15" hidden="1" customHeight="1" x14ac:dyDescent="0.25">
      <c r="A818" s="162"/>
      <c r="B818" s="162"/>
      <c r="C818" s="162"/>
      <c r="D818" s="162"/>
      <c r="E818" s="162"/>
      <c r="F818" s="162"/>
      <c r="G818" s="162"/>
      <c r="H818" s="162"/>
      <c r="I818" s="162"/>
      <c r="J818" s="162"/>
      <c r="K818" s="162"/>
      <c r="L818" s="162"/>
      <c r="M818" s="162"/>
      <c r="N818" s="38"/>
      <c r="O818" s="38"/>
    </row>
    <row r="819" spans="1:15" ht="15" hidden="1" customHeight="1" x14ac:dyDescent="0.25">
      <c r="A819" s="162"/>
      <c r="B819" s="162"/>
      <c r="C819" s="162"/>
      <c r="D819" s="162"/>
      <c r="E819" s="162"/>
      <c r="F819" s="162"/>
      <c r="G819" s="162"/>
      <c r="H819" s="162"/>
      <c r="I819" s="162"/>
      <c r="J819" s="162"/>
      <c r="K819" s="162"/>
      <c r="L819" s="162"/>
      <c r="M819" s="162"/>
      <c r="N819" s="38"/>
      <c r="O819" s="38"/>
    </row>
    <row r="820" spans="1:15" ht="15" hidden="1" customHeight="1" x14ac:dyDescent="0.25">
      <c r="A820" s="162"/>
      <c r="B820" s="162"/>
      <c r="C820" s="162"/>
      <c r="D820" s="162"/>
      <c r="E820" s="162"/>
      <c r="F820" s="162"/>
      <c r="G820" s="162"/>
      <c r="H820" s="162"/>
      <c r="I820" s="162"/>
      <c r="J820" s="162"/>
      <c r="K820" s="162"/>
      <c r="L820" s="162"/>
      <c r="M820" s="162"/>
      <c r="N820" s="38"/>
      <c r="O820" s="38"/>
    </row>
    <row r="821" spans="1:15" ht="15" hidden="1" customHeight="1" x14ac:dyDescent="0.25">
      <c r="A821" s="162"/>
      <c r="B821" s="162"/>
      <c r="C821" s="162"/>
      <c r="D821" s="162"/>
      <c r="E821" s="162"/>
      <c r="F821" s="162"/>
      <c r="G821" s="162"/>
      <c r="H821" s="162"/>
      <c r="I821" s="162"/>
      <c r="J821" s="162"/>
      <c r="K821" s="162"/>
      <c r="L821" s="162"/>
      <c r="M821" s="162"/>
      <c r="N821" s="38"/>
      <c r="O821" s="38"/>
    </row>
    <row r="822" spans="1:15" ht="15" hidden="1" customHeight="1" x14ac:dyDescent="0.25">
      <c r="A822" s="162"/>
      <c r="B822" s="162"/>
      <c r="C822" s="162"/>
      <c r="D822" s="162"/>
      <c r="E822" s="162"/>
      <c r="F822" s="162"/>
      <c r="G822" s="162"/>
      <c r="H822" s="162"/>
      <c r="I822" s="162"/>
      <c r="J822" s="162"/>
      <c r="K822" s="162"/>
      <c r="L822" s="162"/>
      <c r="M822" s="162"/>
      <c r="N822" s="38"/>
      <c r="O822" s="38"/>
    </row>
    <row r="823" spans="1:15" ht="15" hidden="1" customHeight="1" x14ac:dyDescent="0.25">
      <c r="A823" s="162"/>
      <c r="B823" s="162"/>
      <c r="C823" s="162"/>
      <c r="D823" s="162"/>
      <c r="E823" s="162"/>
      <c r="F823" s="162"/>
      <c r="G823" s="162"/>
      <c r="H823" s="162"/>
      <c r="I823" s="162"/>
      <c r="J823" s="162"/>
      <c r="K823" s="162"/>
      <c r="L823" s="162"/>
      <c r="M823" s="162"/>
      <c r="N823" s="38"/>
      <c r="O823" s="38"/>
    </row>
    <row r="824" spans="1:15" ht="15" hidden="1" customHeight="1" x14ac:dyDescent="0.25">
      <c r="A824" s="162"/>
      <c r="B824" s="162"/>
      <c r="C824" s="162"/>
      <c r="D824" s="162"/>
      <c r="E824" s="162"/>
      <c r="F824" s="162"/>
      <c r="G824" s="162"/>
      <c r="H824" s="162"/>
      <c r="I824" s="162"/>
      <c r="J824" s="162"/>
      <c r="K824" s="162"/>
      <c r="L824" s="162"/>
      <c r="M824" s="162"/>
      <c r="N824" s="38"/>
      <c r="O824" s="38"/>
    </row>
    <row r="825" spans="1:15" ht="15" hidden="1" customHeight="1" x14ac:dyDescent="0.25">
      <c r="A825" s="162"/>
      <c r="B825" s="162"/>
      <c r="C825" s="162"/>
      <c r="D825" s="162"/>
      <c r="E825" s="162"/>
      <c r="F825" s="162"/>
      <c r="G825" s="162"/>
      <c r="H825" s="162"/>
      <c r="I825" s="162"/>
      <c r="J825" s="162"/>
      <c r="K825" s="162"/>
      <c r="L825" s="162"/>
      <c r="M825" s="162"/>
      <c r="N825" s="38"/>
      <c r="O825" s="38"/>
    </row>
    <row r="826" spans="1:15" ht="15" hidden="1" customHeight="1" x14ac:dyDescent="0.25">
      <c r="A826" s="162"/>
      <c r="B826" s="162"/>
      <c r="C826" s="162"/>
      <c r="D826" s="162"/>
      <c r="E826" s="162"/>
      <c r="F826" s="162"/>
      <c r="G826" s="162"/>
      <c r="H826" s="162"/>
      <c r="I826" s="162"/>
      <c r="J826" s="162"/>
      <c r="K826" s="162"/>
      <c r="L826" s="162"/>
      <c r="M826" s="162"/>
      <c r="N826" s="38"/>
      <c r="O826" s="38"/>
    </row>
    <row r="827" spans="1:15" ht="15" hidden="1" customHeight="1" x14ac:dyDescent="0.25">
      <c r="A827" s="162"/>
      <c r="B827" s="162"/>
      <c r="C827" s="162"/>
      <c r="D827" s="162"/>
      <c r="E827" s="162"/>
      <c r="F827" s="162"/>
      <c r="G827" s="162"/>
      <c r="H827" s="162"/>
      <c r="I827" s="162"/>
      <c r="J827" s="162"/>
      <c r="K827" s="162"/>
      <c r="L827" s="162"/>
      <c r="M827" s="162"/>
      <c r="N827" s="38"/>
      <c r="O827" s="38"/>
    </row>
    <row r="828" spans="1:15" ht="15" hidden="1" customHeight="1" x14ac:dyDescent="0.25">
      <c r="A828" s="162"/>
      <c r="B828" s="162"/>
      <c r="C828" s="162"/>
      <c r="D828" s="162"/>
      <c r="E828" s="162"/>
      <c r="F828" s="162"/>
      <c r="G828" s="162"/>
      <c r="H828" s="162"/>
      <c r="I828" s="162"/>
      <c r="J828" s="162"/>
      <c r="K828" s="162"/>
      <c r="L828" s="162"/>
      <c r="M828" s="162"/>
      <c r="N828" s="38"/>
      <c r="O828" s="38"/>
    </row>
    <row r="829" spans="1:15" ht="15" hidden="1" customHeight="1" x14ac:dyDescent="0.25">
      <c r="A829" s="162"/>
      <c r="B829" s="162"/>
      <c r="C829" s="162"/>
      <c r="D829" s="162"/>
      <c r="E829" s="162"/>
      <c r="F829" s="162"/>
      <c r="G829" s="162"/>
      <c r="H829" s="162"/>
      <c r="I829" s="162"/>
      <c r="J829" s="162"/>
      <c r="K829" s="162"/>
      <c r="L829" s="162"/>
      <c r="M829" s="162"/>
      <c r="N829" s="38"/>
      <c r="O829" s="38"/>
    </row>
    <row r="830" spans="1:15" ht="15" hidden="1" customHeight="1" x14ac:dyDescent="0.25">
      <c r="A830" s="162"/>
      <c r="B830" s="162"/>
      <c r="C830" s="162"/>
      <c r="D830" s="162"/>
      <c r="E830" s="162"/>
      <c r="F830" s="162"/>
      <c r="G830" s="162"/>
      <c r="H830" s="162"/>
      <c r="I830" s="162"/>
      <c r="J830" s="162"/>
      <c r="K830" s="162"/>
      <c r="L830" s="162"/>
      <c r="M830" s="162"/>
      <c r="N830" s="38"/>
      <c r="O830" s="38"/>
    </row>
    <row r="831" spans="1:15" ht="15" hidden="1" customHeight="1" x14ac:dyDescent="0.25">
      <c r="A831" s="162"/>
      <c r="B831" s="162"/>
      <c r="C831" s="162"/>
      <c r="D831" s="162"/>
      <c r="E831" s="162"/>
      <c r="F831" s="162"/>
      <c r="G831" s="162"/>
      <c r="H831" s="162"/>
      <c r="I831" s="162"/>
      <c r="J831" s="162"/>
      <c r="K831" s="162"/>
      <c r="L831" s="162"/>
      <c r="M831" s="162"/>
      <c r="N831" s="38"/>
      <c r="O831" s="38"/>
    </row>
    <row r="832" spans="1:15" ht="15" hidden="1" customHeight="1" x14ac:dyDescent="0.25">
      <c r="A832" s="162"/>
      <c r="B832" s="162"/>
      <c r="C832" s="162"/>
      <c r="D832" s="162"/>
      <c r="E832" s="162"/>
      <c r="F832" s="162"/>
      <c r="G832" s="162"/>
      <c r="H832" s="162"/>
      <c r="I832" s="162"/>
      <c r="J832" s="162"/>
      <c r="K832" s="162"/>
      <c r="L832" s="162"/>
      <c r="M832" s="162"/>
      <c r="N832" s="38"/>
      <c r="O832" s="38"/>
    </row>
    <row r="833" spans="1:15" ht="15" hidden="1" customHeight="1" x14ac:dyDescent="0.25">
      <c r="A833" s="162"/>
      <c r="B833" s="162"/>
      <c r="C833" s="162"/>
      <c r="D833" s="162"/>
      <c r="E833" s="162"/>
      <c r="F833" s="162"/>
      <c r="G833" s="162"/>
      <c r="H833" s="162"/>
      <c r="I833" s="162"/>
      <c r="J833" s="162"/>
      <c r="K833" s="162"/>
      <c r="L833" s="162"/>
      <c r="M833" s="162"/>
      <c r="N833" s="38"/>
      <c r="O833" s="38"/>
    </row>
    <row r="834" spans="1:15" ht="15" hidden="1" customHeight="1" x14ac:dyDescent="0.25">
      <c r="A834" s="162"/>
      <c r="B834" s="162"/>
      <c r="C834" s="162"/>
      <c r="D834" s="162"/>
      <c r="E834" s="162"/>
      <c r="F834" s="162"/>
      <c r="G834" s="162"/>
      <c r="H834" s="162"/>
      <c r="I834" s="162"/>
      <c r="J834" s="162"/>
      <c r="K834" s="162"/>
      <c r="L834" s="162"/>
      <c r="M834" s="162"/>
      <c r="N834" s="38"/>
      <c r="O834" s="38"/>
    </row>
    <row r="835" spans="1:15" ht="15" hidden="1" customHeight="1" x14ac:dyDescent="0.25">
      <c r="A835" s="160"/>
      <c r="B835" s="160"/>
      <c r="C835" s="38"/>
      <c r="D835" s="38"/>
      <c r="E835" s="38"/>
      <c r="F835" s="38"/>
      <c r="G835" s="38"/>
      <c r="H835" s="38"/>
      <c r="I835" s="38"/>
      <c r="J835" s="38"/>
      <c r="K835" s="38"/>
      <c r="L835" s="38"/>
      <c r="M835" s="38"/>
      <c r="N835" s="38"/>
      <c r="O835" s="38"/>
    </row>
    <row r="836" spans="1:15" ht="15" hidden="1" customHeight="1" x14ac:dyDescent="0.25">
      <c r="A836" s="160"/>
      <c r="B836" s="160"/>
      <c r="C836" s="38"/>
      <c r="D836" s="38"/>
      <c r="E836" s="38"/>
      <c r="F836" s="38"/>
      <c r="G836" s="38"/>
      <c r="H836" s="38"/>
      <c r="I836" s="38"/>
      <c r="J836" s="38"/>
      <c r="K836" s="38"/>
      <c r="L836" s="38"/>
      <c r="M836" s="38"/>
      <c r="N836" s="38"/>
      <c r="O836" s="38"/>
    </row>
    <row r="837" spans="1:15" ht="15" hidden="1" customHeight="1" x14ac:dyDescent="0.25">
      <c r="A837" s="160"/>
      <c r="B837" s="160"/>
      <c r="C837" s="38"/>
      <c r="D837" s="38"/>
      <c r="E837" s="38"/>
      <c r="F837" s="38"/>
      <c r="G837" s="38"/>
      <c r="H837" s="38"/>
      <c r="I837" s="38"/>
      <c r="J837" s="38"/>
      <c r="K837" s="38"/>
      <c r="L837" s="38"/>
      <c r="M837" s="38"/>
      <c r="N837" s="38"/>
      <c r="O837" s="38"/>
    </row>
    <row r="838" spans="1:15" ht="15" hidden="1" customHeight="1" x14ac:dyDescent="0.25">
      <c r="A838" s="160"/>
      <c r="B838" s="160"/>
      <c r="C838" s="38"/>
      <c r="D838" s="38"/>
      <c r="E838" s="38"/>
      <c r="F838" s="38"/>
      <c r="G838" s="38"/>
      <c r="H838" s="38"/>
      <c r="I838" s="38"/>
      <c r="J838" s="38"/>
      <c r="K838" s="38"/>
      <c r="L838" s="38"/>
      <c r="M838" s="38"/>
      <c r="N838" s="38"/>
      <c r="O838" s="38"/>
    </row>
    <row r="839" spans="1:15" ht="15" hidden="1" customHeight="1" x14ac:dyDescent="0.25">
      <c r="A839" s="160"/>
      <c r="B839" s="160"/>
      <c r="C839" s="38"/>
      <c r="D839" s="38"/>
      <c r="E839" s="38"/>
      <c r="F839" s="38"/>
      <c r="G839" s="38"/>
      <c r="H839" s="38"/>
      <c r="I839" s="38"/>
      <c r="J839" s="38"/>
      <c r="K839" s="38"/>
      <c r="L839" s="38"/>
      <c r="M839" s="38"/>
      <c r="N839" s="38"/>
      <c r="O839" s="38"/>
    </row>
    <row r="840" spans="1:15" ht="15" hidden="1" customHeight="1" x14ac:dyDescent="0.25">
      <c r="A840" s="160"/>
      <c r="B840" s="160"/>
      <c r="C840" s="38"/>
      <c r="D840" s="38"/>
      <c r="E840" s="38"/>
      <c r="F840" s="38"/>
      <c r="G840" s="38"/>
      <c r="H840" s="38"/>
      <c r="I840" s="38"/>
      <c r="J840" s="38"/>
      <c r="K840" s="38"/>
      <c r="L840" s="38"/>
      <c r="M840" s="38"/>
      <c r="N840" s="38"/>
      <c r="O840" s="38"/>
    </row>
    <row r="841" spans="1:15" ht="15" hidden="1" customHeight="1" x14ac:dyDescent="0.25">
      <c r="A841" s="160"/>
      <c r="B841" s="160"/>
      <c r="C841" s="38"/>
      <c r="D841" s="38"/>
      <c r="E841" s="38"/>
      <c r="F841" s="38"/>
      <c r="G841" s="38"/>
      <c r="H841" s="38"/>
      <c r="I841" s="38"/>
      <c r="J841" s="38"/>
      <c r="K841" s="38"/>
      <c r="L841" s="38"/>
      <c r="M841" s="38"/>
      <c r="N841" s="38"/>
      <c r="O841" s="38"/>
    </row>
    <row r="842" spans="1:15" ht="15" hidden="1" customHeight="1" x14ac:dyDescent="0.25">
      <c r="A842" s="160"/>
      <c r="B842" s="160"/>
      <c r="C842" s="38"/>
      <c r="D842" s="38"/>
      <c r="E842" s="38"/>
      <c r="F842" s="38"/>
      <c r="G842" s="38"/>
      <c r="H842" s="38"/>
      <c r="I842" s="38"/>
      <c r="J842" s="38"/>
      <c r="K842" s="38"/>
      <c r="L842" s="38"/>
      <c r="M842" s="38"/>
      <c r="N842" s="38"/>
      <c r="O842" s="38"/>
    </row>
    <row r="843" spans="1:15" ht="15" hidden="1" customHeight="1" x14ac:dyDescent="0.25">
      <c r="A843" s="160"/>
      <c r="B843" s="160"/>
      <c r="C843" s="38"/>
      <c r="D843" s="38"/>
      <c r="E843" s="38"/>
      <c r="F843" s="38"/>
      <c r="G843" s="38"/>
      <c r="H843" s="38"/>
      <c r="I843" s="38"/>
      <c r="J843" s="38"/>
      <c r="K843" s="38"/>
      <c r="L843" s="38"/>
      <c r="M843" s="38"/>
      <c r="N843" s="38"/>
      <c r="O843" s="38"/>
    </row>
    <row r="844" spans="1:15" ht="15" hidden="1" customHeight="1" x14ac:dyDescent="0.25">
      <c r="A844" s="160"/>
      <c r="B844" s="160"/>
      <c r="C844" s="38"/>
      <c r="D844" s="38"/>
      <c r="E844" s="38"/>
      <c r="F844" s="38"/>
      <c r="G844" s="38"/>
      <c r="H844" s="38"/>
      <c r="I844" s="38"/>
      <c r="J844" s="38"/>
      <c r="K844" s="38"/>
      <c r="L844" s="38"/>
      <c r="M844" s="38"/>
      <c r="N844" s="38"/>
      <c r="O844" s="38"/>
    </row>
    <row r="845" spans="1:15" ht="15" hidden="1" customHeight="1" x14ac:dyDescent="0.25">
      <c r="A845" s="160"/>
      <c r="B845" s="160"/>
      <c r="C845" s="38"/>
      <c r="D845" s="38"/>
      <c r="E845" s="38"/>
      <c r="F845" s="38"/>
      <c r="G845" s="38"/>
      <c r="H845" s="38"/>
      <c r="I845" s="38"/>
      <c r="J845" s="38"/>
      <c r="K845" s="38"/>
      <c r="L845" s="38"/>
      <c r="M845" s="38"/>
      <c r="N845" s="38"/>
      <c r="O845" s="38"/>
    </row>
    <row r="846" spans="1:15" ht="15" hidden="1" customHeight="1" x14ac:dyDescent="0.25">
      <c r="A846" s="160"/>
      <c r="B846" s="160"/>
      <c r="C846" s="38"/>
      <c r="D846" s="38"/>
      <c r="E846" s="38"/>
      <c r="F846" s="38"/>
      <c r="G846" s="38"/>
      <c r="H846" s="38"/>
      <c r="I846" s="38"/>
      <c r="J846" s="38"/>
      <c r="K846" s="38"/>
      <c r="L846" s="38"/>
      <c r="M846" s="38"/>
      <c r="N846" s="38"/>
      <c r="O846" s="38"/>
    </row>
    <row r="847" spans="1:15" ht="15" hidden="1" customHeight="1" x14ac:dyDescent="0.25">
      <c r="A847" s="160"/>
      <c r="B847" s="160"/>
      <c r="C847" s="38"/>
      <c r="D847" s="38"/>
      <c r="E847" s="38"/>
      <c r="F847" s="38"/>
      <c r="G847" s="38"/>
      <c r="H847" s="38"/>
      <c r="I847" s="38"/>
      <c r="J847" s="38"/>
      <c r="K847" s="38"/>
      <c r="L847" s="38"/>
      <c r="M847" s="38"/>
      <c r="N847" s="38"/>
      <c r="O847" s="38"/>
    </row>
    <row r="848" spans="1:15" ht="15" hidden="1" customHeight="1" x14ac:dyDescent="0.25">
      <c r="A848" s="160"/>
      <c r="B848" s="160"/>
      <c r="C848" s="38"/>
      <c r="D848" s="38"/>
      <c r="E848" s="38"/>
      <c r="F848" s="38"/>
      <c r="G848" s="38"/>
      <c r="H848" s="38"/>
      <c r="I848" s="38"/>
      <c r="J848" s="38"/>
      <c r="K848" s="38"/>
      <c r="L848" s="38"/>
      <c r="M848" s="38"/>
      <c r="N848" s="38"/>
      <c r="O848" s="38"/>
    </row>
    <row r="849" spans="1:15" ht="15" hidden="1" customHeight="1" x14ac:dyDescent="0.25">
      <c r="A849" s="160"/>
      <c r="B849" s="160"/>
      <c r="C849" s="38"/>
      <c r="D849" s="38"/>
      <c r="E849" s="38"/>
      <c r="F849" s="38"/>
      <c r="G849" s="38"/>
      <c r="H849" s="38"/>
      <c r="I849" s="38"/>
      <c r="J849" s="38"/>
      <c r="K849" s="38"/>
      <c r="L849" s="38"/>
      <c r="M849" s="38"/>
      <c r="N849" s="38"/>
      <c r="O849" s="38"/>
    </row>
    <row r="850" spans="1:15" ht="15" hidden="1" customHeight="1" x14ac:dyDescent="0.25">
      <c r="A850" s="160"/>
      <c r="B850" s="160"/>
      <c r="C850" s="38"/>
      <c r="D850" s="38"/>
      <c r="E850" s="38"/>
      <c r="F850" s="38"/>
      <c r="G850" s="38"/>
      <c r="H850" s="38"/>
      <c r="I850" s="38"/>
      <c r="J850" s="38"/>
      <c r="K850" s="38"/>
      <c r="L850" s="38"/>
      <c r="M850" s="38"/>
      <c r="N850" s="38"/>
      <c r="O850" s="38"/>
    </row>
    <row r="851" spans="1:15" ht="15" hidden="1" customHeight="1" x14ac:dyDescent="0.25">
      <c r="A851" s="160"/>
      <c r="B851" s="160"/>
      <c r="C851" s="38"/>
      <c r="D851" s="38"/>
      <c r="E851" s="38"/>
      <c r="F851" s="38"/>
      <c r="G851" s="38"/>
      <c r="H851" s="38"/>
      <c r="I851" s="38"/>
      <c r="J851" s="38"/>
      <c r="K851" s="38"/>
      <c r="L851" s="38"/>
      <c r="M851" s="38"/>
      <c r="N851" s="38"/>
      <c r="O851" s="38"/>
    </row>
    <row r="852" spans="1:15" ht="15" hidden="1" customHeight="1" x14ac:dyDescent="0.25">
      <c r="A852" s="160"/>
      <c r="B852" s="160"/>
      <c r="C852" s="38"/>
      <c r="D852" s="38"/>
      <c r="E852" s="38"/>
      <c r="F852" s="38"/>
      <c r="G852" s="38"/>
      <c r="H852" s="38"/>
      <c r="I852" s="38"/>
      <c r="J852" s="38"/>
      <c r="K852" s="38"/>
      <c r="L852" s="38"/>
      <c r="M852" s="38"/>
      <c r="N852" s="38"/>
      <c r="O852" s="38"/>
    </row>
    <row r="853" spans="1:15" ht="15" hidden="1" customHeight="1" x14ac:dyDescent="0.25">
      <c r="A853" s="160"/>
      <c r="B853" s="160"/>
      <c r="C853" s="38"/>
      <c r="D853" s="38"/>
      <c r="E853" s="38"/>
      <c r="F853" s="38"/>
      <c r="G853" s="38"/>
      <c r="H853" s="38"/>
      <c r="I853" s="38"/>
      <c r="J853" s="38"/>
      <c r="K853" s="38"/>
      <c r="L853" s="38"/>
      <c r="M853" s="38"/>
      <c r="N853" s="38"/>
      <c r="O853" s="38"/>
    </row>
    <row r="854" spans="1:15" ht="15" hidden="1" customHeight="1" x14ac:dyDescent="0.25">
      <c r="A854" s="160"/>
      <c r="B854" s="160"/>
      <c r="C854" s="38"/>
      <c r="D854" s="38"/>
      <c r="E854" s="38"/>
      <c r="F854" s="38"/>
      <c r="G854" s="38"/>
      <c r="H854" s="38"/>
      <c r="I854" s="38"/>
      <c r="J854" s="38"/>
      <c r="K854" s="38"/>
      <c r="L854" s="38"/>
      <c r="M854" s="38"/>
      <c r="N854" s="38"/>
      <c r="O854" s="38"/>
    </row>
    <row r="855" spans="1:15" ht="15" hidden="1" customHeight="1" x14ac:dyDescent="0.25">
      <c r="A855" s="160"/>
      <c r="B855" s="160"/>
      <c r="C855" s="38"/>
      <c r="D855" s="38"/>
      <c r="E855" s="38"/>
      <c r="F855" s="38"/>
      <c r="G855" s="38"/>
      <c r="H855" s="38"/>
      <c r="I855" s="38"/>
      <c r="J855" s="38"/>
      <c r="K855" s="38"/>
      <c r="L855" s="38"/>
      <c r="M855" s="38"/>
      <c r="N855" s="38"/>
      <c r="O855" s="38"/>
    </row>
    <row r="856" spans="1:15" ht="15" hidden="1" customHeight="1" x14ac:dyDescent="0.25">
      <c r="A856" s="160"/>
      <c r="B856" s="160"/>
      <c r="C856" s="38"/>
      <c r="D856" s="38"/>
      <c r="E856" s="38"/>
      <c r="F856" s="38"/>
      <c r="G856" s="38"/>
      <c r="H856" s="38"/>
      <c r="I856" s="38"/>
      <c r="J856" s="38"/>
      <c r="K856" s="38"/>
      <c r="L856" s="38"/>
      <c r="M856" s="38"/>
      <c r="N856" s="38"/>
      <c r="O856" s="38"/>
    </row>
    <row r="857" spans="1:15" ht="15" hidden="1" customHeight="1" x14ac:dyDescent="0.25">
      <c r="A857" s="160"/>
      <c r="B857" s="160"/>
      <c r="C857" s="38"/>
      <c r="D857" s="38"/>
      <c r="E857" s="38"/>
      <c r="F857" s="38"/>
      <c r="G857" s="38"/>
      <c r="H857" s="38"/>
      <c r="I857" s="38"/>
      <c r="J857" s="38"/>
      <c r="K857" s="38"/>
      <c r="L857" s="38"/>
      <c r="M857" s="38"/>
      <c r="N857" s="38"/>
      <c r="O857" s="38"/>
    </row>
    <row r="858" spans="1:15" ht="15" hidden="1" customHeight="1" x14ac:dyDescent="0.25">
      <c r="A858" s="160"/>
      <c r="B858" s="160"/>
      <c r="C858" s="38"/>
      <c r="D858" s="38"/>
      <c r="E858" s="38"/>
      <c r="F858" s="38"/>
      <c r="G858" s="38"/>
      <c r="H858" s="38"/>
      <c r="I858" s="38"/>
      <c r="J858" s="38"/>
      <c r="K858" s="38"/>
      <c r="L858" s="38"/>
      <c r="M858" s="38"/>
      <c r="N858" s="38"/>
      <c r="O858" s="38"/>
    </row>
    <row r="859" spans="1:15" ht="15" hidden="1" customHeight="1" x14ac:dyDescent="0.25">
      <c r="A859" s="160"/>
      <c r="B859" s="160"/>
      <c r="C859" s="38"/>
      <c r="D859" s="38"/>
      <c r="E859" s="38"/>
      <c r="F859" s="38"/>
      <c r="G859" s="38"/>
      <c r="H859" s="38"/>
      <c r="I859" s="38"/>
      <c r="J859" s="38"/>
      <c r="K859" s="38"/>
      <c r="L859" s="38"/>
      <c r="M859" s="38"/>
      <c r="N859" s="38"/>
      <c r="O859" s="38"/>
    </row>
    <row r="860" spans="1:15" ht="15" hidden="1" customHeight="1" x14ac:dyDescent="0.25">
      <c r="A860" s="160"/>
      <c r="B860" s="160"/>
      <c r="C860" s="38"/>
      <c r="D860" s="38"/>
      <c r="E860" s="38"/>
      <c r="F860" s="38"/>
      <c r="G860" s="38"/>
      <c r="H860" s="38"/>
      <c r="I860" s="38"/>
      <c r="J860" s="38"/>
      <c r="K860" s="38"/>
      <c r="L860" s="38"/>
      <c r="M860" s="38"/>
      <c r="N860" s="38"/>
      <c r="O860" s="38"/>
    </row>
    <row r="861" spans="1:15" ht="15" hidden="1" customHeight="1" x14ac:dyDescent="0.25">
      <c r="A861" s="160"/>
      <c r="B861" s="160"/>
      <c r="C861" s="38"/>
      <c r="D861" s="38"/>
      <c r="E861" s="38"/>
      <c r="F861" s="38"/>
      <c r="G861" s="38"/>
      <c r="H861" s="38"/>
      <c r="I861" s="38"/>
      <c r="J861" s="38"/>
      <c r="K861" s="38"/>
      <c r="L861" s="38"/>
      <c r="M861" s="38"/>
      <c r="N861" s="38"/>
      <c r="O861" s="38"/>
    </row>
    <row r="862" spans="1:15" ht="15" hidden="1" customHeight="1" x14ac:dyDescent="0.25">
      <c r="A862" s="160"/>
      <c r="B862" s="160"/>
      <c r="C862" s="38"/>
      <c r="D862" s="38"/>
      <c r="E862" s="38"/>
      <c r="F862" s="38"/>
      <c r="G862" s="38"/>
      <c r="H862" s="38"/>
      <c r="I862" s="38"/>
      <c r="J862" s="38"/>
      <c r="K862" s="38"/>
      <c r="L862" s="38"/>
      <c r="M862" s="38"/>
      <c r="N862" s="38"/>
      <c r="O862" s="38"/>
    </row>
    <row r="863" spans="1:15" ht="15" hidden="1" customHeight="1" x14ac:dyDescent="0.25">
      <c r="A863" s="160"/>
      <c r="B863" s="160"/>
      <c r="C863" s="38"/>
      <c r="D863" s="38"/>
      <c r="E863" s="38"/>
      <c r="F863" s="38"/>
      <c r="G863" s="38"/>
      <c r="H863" s="38"/>
      <c r="I863" s="38"/>
      <c r="J863" s="38"/>
      <c r="K863" s="38"/>
      <c r="L863" s="38"/>
      <c r="M863" s="38"/>
      <c r="N863" s="38"/>
      <c r="O863" s="38"/>
    </row>
    <row r="864" spans="1:15" ht="15" hidden="1" customHeight="1" x14ac:dyDescent="0.25">
      <c r="A864" s="160"/>
      <c r="B864" s="160"/>
      <c r="C864" s="38"/>
      <c r="D864" s="38"/>
      <c r="E864" s="38"/>
      <c r="F864" s="38"/>
      <c r="G864" s="38"/>
      <c r="H864" s="38"/>
      <c r="I864" s="38"/>
      <c r="J864" s="38"/>
      <c r="K864" s="38"/>
      <c r="L864" s="38"/>
      <c r="M864" s="38"/>
      <c r="N864" s="38"/>
      <c r="O864" s="38"/>
    </row>
    <row r="865" spans="1:15" ht="15" hidden="1" customHeight="1" x14ac:dyDescent="0.25">
      <c r="A865" s="160"/>
      <c r="B865" s="160"/>
      <c r="C865" s="38"/>
      <c r="D865" s="38"/>
      <c r="E865" s="38"/>
      <c r="F865" s="38"/>
      <c r="G865" s="38"/>
      <c r="H865" s="38"/>
      <c r="I865" s="38"/>
      <c r="J865" s="38"/>
      <c r="K865" s="38"/>
      <c r="L865" s="38"/>
      <c r="M865" s="38"/>
      <c r="N865" s="38"/>
      <c r="O865" s="38"/>
    </row>
    <row r="866" spans="1:15" ht="15" hidden="1" customHeight="1" x14ac:dyDescent="0.25">
      <c r="A866" s="160"/>
      <c r="B866" s="160"/>
      <c r="C866" s="38"/>
      <c r="D866" s="38"/>
      <c r="E866" s="38"/>
      <c r="F866" s="38"/>
      <c r="G866" s="38"/>
      <c r="H866" s="38"/>
      <c r="I866" s="38"/>
      <c r="J866" s="38"/>
      <c r="K866" s="38"/>
      <c r="L866" s="38"/>
      <c r="M866" s="38"/>
      <c r="N866" s="38"/>
      <c r="O866" s="38"/>
    </row>
    <row r="867" spans="1:15" ht="15" hidden="1" customHeight="1" x14ac:dyDescent="0.25">
      <c r="A867" s="160"/>
      <c r="B867" s="160"/>
      <c r="C867" s="38"/>
      <c r="D867" s="38"/>
      <c r="E867" s="38"/>
      <c r="F867" s="38"/>
      <c r="G867" s="38"/>
      <c r="H867" s="38"/>
      <c r="I867" s="38"/>
      <c r="J867" s="38"/>
      <c r="K867" s="38"/>
      <c r="L867" s="38"/>
      <c r="M867" s="38"/>
      <c r="N867" s="38"/>
      <c r="O867" s="38"/>
    </row>
    <row r="868" spans="1:15" ht="15" hidden="1" customHeight="1" x14ac:dyDescent="0.25">
      <c r="A868" s="160"/>
      <c r="B868" s="160"/>
      <c r="C868" s="38"/>
      <c r="D868" s="38"/>
      <c r="E868" s="38"/>
      <c r="F868" s="38"/>
      <c r="G868" s="38"/>
      <c r="H868" s="38"/>
      <c r="I868" s="38"/>
      <c r="J868" s="38"/>
      <c r="K868" s="38"/>
      <c r="L868" s="38"/>
      <c r="M868" s="38"/>
      <c r="N868" s="38"/>
      <c r="O868" s="38"/>
    </row>
    <row r="869" spans="1:15" ht="15" hidden="1" customHeight="1" x14ac:dyDescent="0.25">
      <c r="A869" s="160"/>
      <c r="B869" s="160"/>
      <c r="C869" s="38"/>
      <c r="D869" s="38"/>
      <c r="E869" s="38"/>
      <c r="F869" s="38"/>
      <c r="G869" s="38"/>
      <c r="H869" s="38"/>
      <c r="I869" s="38"/>
      <c r="J869" s="38"/>
      <c r="K869" s="38"/>
      <c r="L869" s="38"/>
      <c r="M869" s="38"/>
      <c r="N869" s="38"/>
      <c r="O869" s="38"/>
    </row>
    <row r="870" spans="1:15" ht="15" hidden="1" customHeight="1" x14ac:dyDescent="0.25">
      <c r="A870" s="160"/>
      <c r="B870" s="160"/>
      <c r="C870" s="38"/>
      <c r="D870" s="38"/>
      <c r="E870" s="38"/>
      <c r="F870" s="38"/>
      <c r="G870" s="38"/>
      <c r="H870" s="38"/>
      <c r="I870" s="38"/>
      <c r="J870" s="38"/>
      <c r="K870" s="38"/>
      <c r="L870" s="38"/>
      <c r="M870" s="38"/>
      <c r="N870" s="38"/>
      <c r="O870" s="38"/>
    </row>
    <row r="871" spans="1:15" ht="15" hidden="1" customHeight="1" x14ac:dyDescent="0.25">
      <c r="A871" s="160"/>
      <c r="B871" s="160"/>
      <c r="C871" s="38"/>
      <c r="D871" s="38"/>
      <c r="E871" s="38"/>
      <c r="F871" s="38"/>
      <c r="G871" s="38"/>
      <c r="H871" s="38"/>
      <c r="I871" s="38"/>
      <c r="J871" s="38"/>
      <c r="K871" s="38"/>
      <c r="L871" s="38"/>
      <c r="M871" s="38"/>
      <c r="N871" s="38"/>
      <c r="O871" s="38"/>
    </row>
    <row r="872" spans="1:15" ht="15" hidden="1" customHeight="1" x14ac:dyDescent="0.25">
      <c r="A872" s="160"/>
      <c r="B872" s="160"/>
      <c r="C872" s="38"/>
      <c r="D872" s="38"/>
      <c r="E872" s="38"/>
      <c r="F872" s="38"/>
      <c r="G872" s="38"/>
      <c r="H872" s="38"/>
      <c r="I872" s="38"/>
      <c r="J872" s="38"/>
      <c r="K872" s="38"/>
      <c r="L872" s="38"/>
      <c r="M872" s="38"/>
      <c r="N872" s="38"/>
      <c r="O872" s="38"/>
    </row>
    <row r="873" spans="1:15" ht="15" hidden="1" customHeight="1" x14ac:dyDescent="0.25">
      <c r="A873" s="160"/>
      <c r="B873" s="160"/>
      <c r="C873" s="38"/>
      <c r="D873" s="38"/>
      <c r="E873" s="38"/>
      <c r="F873" s="38"/>
      <c r="G873" s="38"/>
      <c r="H873" s="38"/>
      <c r="I873" s="38"/>
      <c r="J873" s="38"/>
      <c r="K873" s="38"/>
      <c r="L873" s="38"/>
      <c r="M873" s="38"/>
      <c r="N873" s="38"/>
      <c r="O873" s="38"/>
    </row>
    <row r="874" spans="1:15" ht="15" hidden="1" customHeight="1" x14ac:dyDescent="0.25">
      <c r="A874" s="160"/>
      <c r="B874" s="160"/>
      <c r="C874" s="38"/>
      <c r="D874" s="38"/>
      <c r="E874" s="38"/>
      <c r="F874" s="38"/>
      <c r="G874" s="38"/>
      <c r="H874" s="38"/>
      <c r="I874" s="38"/>
      <c r="J874" s="38"/>
      <c r="K874" s="38"/>
      <c r="L874" s="38"/>
      <c r="M874" s="38"/>
      <c r="N874" s="38"/>
      <c r="O874" s="38"/>
    </row>
    <row r="875" spans="1:15" ht="15" hidden="1" customHeight="1" x14ac:dyDescent="0.25">
      <c r="A875" s="160"/>
      <c r="B875" s="160"/>
      <c r="C875" s="38"/>
      <c r="D875" s="38"/>
      <c r="E875" s="38"/>
      <c r="F875" s="38"/>
      <c r="G875" s="38"/>
      <c r="H875" s="38"/>
      <c r="I875" s="38"/>
      <c r="J875" s="38"/>
      <c r="K875" s="38"/>
      <c r="L875" s="38"/>
      <c r="M875" s="38"/>
      <c r="N875" s="38"/>
      <c r="O875" s="38"/>
    </row>
    <row r="876" spans="1:15" ht="15" hidden="1" customHeight="1" x14ac:dyDescent="0.25">
      <c r="A876" s="160"/>
      <c r="B876" s="160"/>
      <c r="C876" s="38"/>
      <c r="D876" s="38"/>
      <c r="E876" s="38"/>
      <c r="F876" s="38"/>
      <c r="G876" s="38"/>
      <c r="H876" s="38"/>
      <c r="I876" s="38"/>
      <c r="J876" s="38"/>
      <c r="K876" s="38"/>
      <c r="L876" s="38"/>
      <c r="M876" s="38"/>
      <c r="N876" s="38"/>
      <c r="O876" s="38"/>
    </row>
    <row r="877" spans="1:15" ht="15" hidden="1" customHeight="1" x14ac:dyDescent="0.25">
      <c r="A877" s="160"/>
      <c r="B877" s="160"/>
      <c r="C877" s="38"/>
      <c r="D877" s="38"/>
      <c r="E877" s="38"/>
      <c r="F877" s="38"/>
      <c r="G877" s="38"/>
      <c r="H877" s="38"/>
      <c r="I877" s="38"/>
      <c r="J877" s="38"/>
      <c r="K877" s="38"/>
      <c r="L877" s="38"/>
      <c r="M877" s="38"/>
      <c r="N877" s="38"/>
      <c r="O877" s="38"/>
    </row>
    <row r="878" spans="1:15" ht="15" hidden="1" customHeight="1" x14ac:dyDescent="0.25">
      <c r="A878" s="160"/>
      <c r="B878" s="160"/>
      <c r="C878" s="38"/>
      <c r="D878" s="38"/>
      <c r="E878" s="38"/>
      <c r="F878" s="38"/>
      <c r="G878" s="38"/>
      <c r="H878" s="38"/>
      <c r="I878" s="38"/>
      <c r="J878" s="38"/>
      <c r="K878" s="38"/>
      <c r="L878" s="38"/>
      <c r="M878" s="38"/>
      <c r="N878" s="38"/>
      <c r="O878" s="38"/>
    </row>
    <row r="879" spans="1:15" ht="15" hidden="1" customHeight="1" x14ac:dyDescent="0.25">
      <c r="A879" s="160"/>
      <c r="B879" s="160"/>
      <c r="C879" s="38"/>
      <c r="D879" s="38"/>
      <c r="E879" s="38"/>
      <c r="F879" s="38"/>
      <c r="G879" s="38"/>
      <c r="H879" s="38"/>
      <c r="I879" s="38"/>
      <c r="J879" s="38"/>
      <c r="K879" s="38"/>
      <c r="L879" s="38"/>
      <c r="M879" s="38"/>
      <c r="N879" s="38"/>
      <c r="O879" s="38"/>
    </row>
    <row r="880" spans="1:15" ht="15" hidden="1" customHeight="1" x14ac:dyDescent="0.25">
      <c r="A880" s="160"/>
      <c r="B880" s="160"/>
      <c r="C880" s="38"/>
      <c r="D880" s="38"/>
      <c r="E880" s="38"/>
      <c r="F880" s="38"/>
      <c r="G880" s="38"/>
      <c r="H880" s="38"/>
      <c r="I880" s="38"/>
      <c r="J880" s="38"/>
      <c r="K880" s="38"/>
      <c r="L880" s="38"/>
      <c r="M880" s="38"/>
      <c r="N880" s="38"/>
      <c r="O880" s="38"/>
    </row>
    <row r="881" spans="1:15" ht="15" hidden="1" customHeight="1" x14ac:dyDescent="0.25">
      <c r="A881" s="160"/>
      <c r="B881" s="160"/>
      <c r="C881" s="38"/>
      <c r="D881" s="38"/>
      <c r="E881" s="38"/>
      <c r="F881" s="38"/>
      <c r="G881" s="38"/>
      <c r="H881" s="38"/>
      <c r="I881" s="38"/>
      <c r="J881" s="38"/>
      <c r="K881" s="38"/>
      <c r="L881" s="38"/>
      <c r="M881" s="38"/>
      <c r="N881" s="38"/>
      <c r="O881" s="38"/>
    </row>
    <row r="882" spans="1:15" ht="15" hidden="1" customHeight="1" x14ac:dyDescent="0.25">
      <c r="A882" s="160"/>
      <c r="B882" s="160"/>
      <c r="C882" s="38"/>
      <c r="D882" s="38"/>
      <c r="E882" s="38"/>
      <c r="F882" s="38"/>
      <c r="G882" s="38"/>
      <c r="H882" s="38"/>
      <c r="I882" s="38"/>
      <c r="J882" s="38"/>
      <c r="K882" s="38"/>
      <c r="L882" s="38"/>
      <c r="M882" s="38"/>
      <c r="N882" s="38"/>
      <c r="O882" s="38"/>
    </row>
    <row r="883" spans="1:15" ht="15" hidden="1" customHeight="1" x14ac:dyDescent="0.25">
      <c r="A883" s="160"/>
      <c r="B883" s="160"/>
      <c r="C883" s="38"/>
      <c r="D883" s="38"/>
      <c r="E883" s="38"/>
      <c r="F883" s="38"/>
      <c r="G883" s="38"/>
      <c r="H883" s="38"/>
      <c r="I883" s="38"/>
      <c r="J883" s="38"/>
      <c r="K883" s="38"/>
      <c r="L883" s="38"/>
      <c r="M883" s="38"/>
      <c r="N883" s="38"/>
      <c r="O883" s="38"/>
    </row>
    <row r="884" spans="1:15" ht="15" hidden="1" customHeight="1" x14ac:dyDescent="0.25">
      <c r="A884" s="160"/>
      <c r="B884" s="160"/>
      <c r="C884" s="38"/>
      <c r="D884" s="38"/>
      <c r="E884" s="38"/>
      <c r="F884" s="38"/>
      <c r="G884" s="38"/>
      <c r="H884" s="38"/>
      <c r="I884" s="38"/>
      <c r="J884" s="38"/>
      <c r="K884" s="38"/>
      <c r="L884" s="38"/>
      <c r="M884" s="38"/>
      <c r="N884" s="38"/>
      <c r="O884" s="38"/>
    </row>
    <row r="885" spans="1:15" ht="15" hidden="1" customHeight="1" x14ac:dyDescent="0.25">
      <c r="A885" s="160"/>
      <c r="B885" s="160"/>
      <c r="C885" s="38"/>
      <c r="D885" s="38"/>
      <c r="E885" s="38"/>
      <c r="F885" s="38"/>
      <c r="G885" s="38"/>
      <c r="H885" s="38"/>
      <c r="I885" s="38"/>
      <c r="J885" s="38"/>
      <c r="K885" s="38"/>
      <c r="L885" s="38"/>
      <c r="M885" s="38"/>
      <c r="N885" s="38"/>
      <c r="O885" s="38"/>
    </row>
    <row r="886" spans="1:15" ht="15" hidden="1" customHeight="1" x14ac:dyDescent="0.25">
      <c r="A886" s="160"/>
      <c r="B886" s="160"/>
      <c r="C886" s="38"/>
      <c r="D886" s="38"/>
      <c r="E886" s="38"/>
      <c r="F886" s="38"/>
      <c r="G886" s="38"/>
      <c r="H886" s="38"/>
      <c r="I886" s="38"/>
      <c r="J886" s="38"/>
      <c r="K886" s="38"/>
      <c r="L886" s="38"/>
      <c r="M886" s="38"/>
      <c r="N886" s="38"/>
      <c r="O886" s="38"/>
    </row>
    <row r="887" spans="1:15" ht="15" hidden="1" customHeight="1" x14ac:dyDescent="0.25">
      <c r="A887" s="160"/>
      <c r="B887" s="160"/>
      <c r="C887" s="38"/>
      <c r="D887" s="38"/>
      <c r="E887" s="38"/>
      <c r="F887" s="38"/>
      <c r="G887" s="38"/>
      <c r="H887" s="38"/>
      <c r="I887" s="38"/>
      <c r="J887" s="38"/>
      <c r="K887" s="38"/>
      <c r="L887" s="38"/>
      <c r="M887" s="38"/>
      <c r="N887" s="38"/>
      <c r="O887" s="38"/>
    </row>
    <row r="888" spans="1:15" hidden="1" x14ac:dyDescent="0.25">
      <c r="A888" s="160"/>
      <c r="B888" s="160"/>
      <c r="C888" s="38"/>
      <c r="D888" s="38"/>
      <c r="E888" s="38"/>
      <c r="F888" s="38"/>
      <c r="G888" s="38"/>
      <c r="H888" s="38"/>
      <c r="I888" s="38"/>
      <c r="J888" s="38"/>
      <c r="K888" s="38"/>
      <c r="L888" s="38"/>
      <c r="M888" s="38"/>
      <c r="N888" s="38"/>
      <c r="O888" s="38"/>
    </row>
  </sheetData>
  <mergeCells count="158">
    <mergeCell ref="A59:M59"/>
    <mergeCell ref="A54:M54"/>
    <mergeCell ref="A55:H55"/>
    <mergeCell ref="C56:F56"/>
    <mergeCell ref="G56:H56"/>
    <mergeCell ref="I56:L56"/>
    <mergeCell ref="C52:D52"/>
    <mergeCell ref="E52:F53"/>
    <mergeCell ref="G52:H53"/>
    <mergeCell ref="I52:L53"/>
    <mergeCell ref="M52:M53"/>
    <mergeCell ref="C53:D53"/>
    <mergeCell ref="F58:M58"/>
    <mergeCell ref="C50:D50"/>
    <mergeCell ref="E50:F51"/>
    <mergeCell ref="G50:H51"/>
    <mergeCell ref="I50:L51"/>
    <mergeCell ref="M50:M51"/>
    <mergeCell ref="C51:D51"/>
    <mergeCell ref="C48:D48"/>
    <mergeCell ref="E48:F49"/>
    <mergeCell ref="G48:H49"/>
    <mergeCell ref="I48:L49"/>
    <mergeCell ref="M48:M49"/>
    <mergeCell ref="C49:D49"/>
    <mergeCell ref="C46:D46"/>
    <mergeCell ref="E46:F47"/>
    <mergeCell ref="G46:H47"/>
    <mergeCell ref="I46:L47"/>
    <mergeCell ref="M46:M47"/>
    <mergeCell ref="C47:D47"/>
    <mergeCell ref="C44:D44"/>
    <mergeCell ref="E44:F45"/>
    <mergeCell ref="G44:H45"/>
    <mergeCell ref="I44:L45"/>
    <mergeCell ref="M44:M45"/>
    <mergeCell ref="C45:D45"/>
    <mergeCell ref="C42:D42"/>
    <mergeCell ref="E42:F43"/>
    <mergeCell ref="G42:H43"/>
    <mergeCell ref="I42:L43"/>
    <mergeCell ref="M42:M43"/>
    <mergeCell ref="C43:D43"/>
    <mergeCell ref="C40:D40"/>
    <mergeCell ref="E40:F41"/>
    <mergeCell ref="G40:H41"/>
    <mergeCell ref="I40:L41"/>
    <mergeCell ref="M40:M41"/>
    <mergeCell ref="C41:D41"/>
    <mergeCell ref="C38:D38"/>
    <mergeCell ref="E38:F39"/>
    <mergeCell ref="G38:H39"/>
    <mergeCell ref="I38:L39"/>
    <mergeCell ref="M38:M39"/>
    <mergeCell ref="C39:D39"/>
    <mergeCell ref="C36:D36"/>
    <mergeCell ref="E36:F37"/>
    <mergeCell ref="G36:H37"/>
    <mergeCell ref="I36:L37"/>
    <mergeCell ref="M36:M37"/>
    <mergeCell ref="C37:D37"/>
    <mergeCell ref="C34:D34"/>
    <mergeCell ref="E34:F35"/>
    <mergeCell ref="G34:H35"/>
    <mergeCell ref="I34:L35"/>
    <mergeCell ref="M34:M35"/>
    <mergeCell ref="C35:D35"/>
    <mergeCell ref="C32:D32"/>
    <mergeCell ref="E32:F33"/>
    <mergeCell ref="G32:H33"/>
    <mergeCell ref="I32:L33"/>
    <mergeCell ref="M32:M33"/>
    <mergeCell ref="C33:D33"/>
    <mergeCell ref="C30:D30"/>
    <mergeCell ref="E30:F31"/>
    <mergeCell ref="G30:H31"/>
    <mergeCell ref="I30:L31"/>
    <mergeCell ref="M30:M31"/>
    <mergeCell ref="C31:D31"/>
    <mergeCell ref="C28:D28"/>
    <mergeCell ref="E28:F29"/>
    <mergeCell ref="G28:H29"/>
    <mergeCell ref="I28:L29"/>
    <mergeCell ref="M28:M29"/>
    <mergeCell ref="C29:D29"/>
    <mergeCell ref="C26:D26"/>
    <mergeCell ref="E26:F27"/>
    <mergeCell ref="G26:H27"/>
    <mergeCell ref="I26:L27"/>
    <mergeCell ref="M26:M27"/>
    <mergeCell ref="C27:D27"/>
    <mergeCell ref="C24:D24"/>
    <mergeCell ref="E24:F25"/>
    <mergeCell ref="G24:H25"/>
    <mergeCell ref="I24:L25"/>
    <mergeCell ref="M24:M25"/>
    <mergeCell ref="C25:D25"/>
    <mergeCell ref="C22:D22"/>
    <mergeCell ref="E22:F23"/>
    <mergeCell ref="G22:H23"/>
    <mergeCell ref="I22:L23"/>
    <mergeCell ref="M22:M23"/>
    <mergeCell ref="C23:D23"/>
    <mergeCell ref="C20:D20"/>
    <mergeCell ref="E20:F21"/>
    <mergeCell ref="G20:H21"/>
    <mergeCell ref="I20:L21"/>
    <mergeCell ref="M20:M21"/>
    <mergeCell ref="C21:D21"/>
    <mergeCell ref="C18:D18"/>
    <mergeCell ref="E18:F19"/>
    <mergeCell ref="G18:H19"/>
    <mergeCell ref="I18:L19"/>
    <mergeCell ref="M18:M19"/>
    <mergeCell ref="C19:D19"/>
    <mergeCell ref="C16:D16"/>
    <mergeCell ref="E16:F17"/>
    <mergeCell ref="G16:H17"/>
    <mergeCell ref="I16:L17"/>
    <mergeCell ref="M16:M17"/>
    <mergeCell ref="C17:D17"/>
    <mergeCell ref="C14:D14"/>
    <mergeCell ref="E14:F15"/>
    <mergeCell ref="G14:H15"/>
    <mergeCell ref="I14:L15"/>
    <mergeCell ref="M14:M15"/>
    <mergeCell ref="C15:D15"/>
    <mergeCell ref="C12:D12"/>
    <mergeCell ref="E12:F13"/>
    <mergeCell ref="G12:H13"/>
    <mergeCell ref="I12:L13"/>
    <mergeCell ref="M12:M13"/>
    <mergeCell ref="C13:D13"/>
    <mergeCell ref="M8:M9"/>
    <mergeCell ref="C9:D9"/>
    <mergeCell ref="C10:D10"/>
    <mergeCell ref="E10:F11"/>
    <mergeCell ref="G10:H11"/>
    <mergeCell ref="I10:L11"/>
    <mergeCell ref="M10:M11"/>
    <mergeCell ref="C11:D11"/>
    <mergeCell ref="E7:F7"/>
    <mergeCell ref="G7:H7"/>
    <mergeCell ref="I7:L7"/>
    <mergeCell ref="C8:D8"/>
    <mergeCell ref="E8:F9"/>
    <mergeCell ref="G8:H9"/>
    <mergeCell ref="I8:L9"/>
    <mergeCell ref="A1:M1"/>
    <mergeCell ref="B4:E4"/>
    <mergeCell ref="F4:H4"/>
    <mergeCell ref="I4:M4"/>
    <mergeCell ref="C6:D6"/>
    <mergeCell ref="E6:F6"/>
    <mergeCell ref="G6:H6"/>
    <mergeCell ref="I6:L6"/>
    <mergeCell ref="M6:M7"/>
    <mergeCell ref="C7:D7"/>
  </mergeCells>
  <conditionalFormatting sqref="A8:C9 E8 G8 I8 M8">
    <cfRule type="expression" dxfId="265" priority="24">
      <formula>$A$9="Holiday"</formula>
    </cfRule>
  </conditionalFormatting>
  <conditionalFormatting sqref="A10:C11 E10 G10 I10 M10">
    <cfRule type="expression" dxfId="264" priority="23">
      <formula>$A$11="Holiday"</formula>
    </cfRule>
  </conditionalFormatting>
  <conditionalFormatting sqref="A12:C13 E12 G12 I12 M12">
    <cfRule type="expression" dxfId="263" priority="22">
      <formula>$A$13="Holiday"</formula>
    </cfRule>
  </conditionalFormatting>
  <conditionalFormatting sqref="A14:C15 E14 G14 I14 M14">
    <cfRule type="expression" dxfId="262" priority="21">
      <formula>$A$15="Holiday"</formula>
    </cfRule>
  </conditionalFormatting>
  <conditionalFormatting sqref="A16:C17 E16 G16 I16 M16">
    <cfRule type="expression" dxfId="261" priority="20">
      <formula>$A$17="Holiday"</formula>
    </cfRule>
  </conditionalFormatting>
  <conditionalFormatting sqref="A18:C19 E18 G18 I18 M18">
    <cfRule type="expression" dxfId="260" priority="19">
      <formula>$A$19="Holiday"</formula>
    </cfRule>
  </conditionalFormatting>
  <conditionalFormatting sqref="A20:C21 E20 G20 I20 M20">
    <cfRule type="expression" dxfId="259" priority="18">
      <formula>$A$21="Holiday"</formula>
    </cfRule>
  </conditionalFormatting>
  <conditionalFormatting sqref="A22:C23 E22 G22 I22 M22">
    <cfRule type="expression" dxfId="258" priority="17">
      <formula>$A$23="Holiday"</formula>
    </cfRule>
  </conditionalFormatting>
  <conditionalFormatting sqref="A24:C25 E24 G24 I24 M24">
    <cfRule type="expression" dxfId="257" priority="16">
      <formula>$A$25="Holiday"</formula>
    </cfRule>
  </conditionalFormatting>
  <conditionalFormatting sqref="A26:C27 E26 G26 I26 M26">
    <cfRule type="expression" dxfId="256" priority="15">
      <formula>$A$27="Holiday"</formula>
    </cfRule>
  </conditionalFormatting>
  <conditionalFormatting sqref="A28:C29 E28 G28 I28 M28">
    <cfRule type="expression" dxfId="255" priority="14">
      <formula>$A$29="Holiday"</formula>
    </cfRule>
  </conditionalFormatting>
  <conditionalFormatting sqref="A30:C31 E30 G30 I30 M30">
    <cfRule type="expression" dxfId="254" priority="13">
      <formula>$A$31="Holiday"</formula>
    </cfRule>
  </conditionalFormatting>
  <conditionalFormatting sqref="A32:C33 E32 G32 I32 M32">
    <cfRule type="expression" dxfId="253" priority="12">
      <formula>$A$33="Holiday"</formula>
    </cfRule>
  </conditionalFormatting>
  <conditionalFormatting sqref="A34:C35 E34 G34 I34 M34">
    <cfRule type="expression" dxfId="252" priority="11">
      <formula>$A$35="Holiday"</formula>
    </cfRule>
  </conditionalFormatting>
  <conditionalFormatting sqref="A36:C37 E36 G36 I36 M36">
    <cfRule type="expression" dxfId="251" priority="10">
      <formula>$A$37="Holiday"</formula>
    </cfRule>
  </conditionalFormatting>
  <conditionalFormatting sqref="A38:C39 E38 G38 I38 M38">
    <cfRule type="expression" dxfId="250" priority="9">
      <formula>$A$39="Holiday"</formula>
    </cfRule>
  </conditionalFormatting>
  <conditionalFormatting sqref="A40:C41 E40 G40 I40 M40">
    <cfRule type="expression" dxfId="249" priority="8">
      <formula>$A$41="Holiday"</formula>
    </cfRule>
  </conditionalFormatting>
  <conditionalFormatting sqref="A42:C43 E42 G42 I42 M42">
    <cfRule type="expression" dxfId="248" priority="7">
      <formula>$A$43="Holiday"</formula>
    </cfRule>
  </conditionalFormatting>
  <conditionalFormatting sqref="A44:C45 E44 G44 I44 M44">
    <cfRule type="expression" dxfId="247" priority="6">
      <formula>$A$45="Holiday"</formula>
    </cfRule>
  </conditionalFormatting>
  <conditionalFormatting sqref="A46:C47 E46 G46 I46 M46">
    <cfRule type="expression" dxfId="246" priority="5">
      <formula>$A$47="Holiday"</formula>
    </cfRule>
  </conditionalFormatting>
  <conditionalFormatting sqref="A48:C49 E48 G48 I48 M48">
    <cfRule type="expression" dxfId="245" priority="4">
      <formula>$A$49="Holiday"</formula>
    </cfRule>
  </conditionalFormatting>
  <conditionalFormatting sqref="A50:C51 E50 G50 I50 M50">
    <cfRule type="expression" dxfId="244" priority="3">
      <formula>$A$51="Holiday"</formula>
    </cfRule>
  </conditionalFormatting>
  <conditionalFormatting sqref="A52:C53 E52 G52 I52 M52">
    <cfRule type="expression" dxfId="243" priority="2">
      <formula>$A$53="Holiday"</formula>
    </cfRule>
  </conditionalFormatting>
  <conditionalFormatting sqref="A59">
    <cfRule type="expression" dxfId="242" priority="1">
      <formula>$A$11="Holiday"</formula>
    </cfRule>
  </conditionalFormatting>
  <printOptions horizontalCentered="1"/>
  <pageMargins left="0" right="0" top="0.6" bottom="0.2" header="0.1" footer="0"/>
  <pageSetup orientation="portrait" horizontalDpi="4294967295" verticalDpi="4294967295" r:id="rId1"/>
  <headerFooter>
    <oddHeader>&amp;C&amp;"Arial,Bold"&amp;14MONTHLY GROUP MILEAGE LOG&amp;"-,Regular"&amp;11
&amp;"Arial,Regular"County Vehicle Program / HR - CSD
&amp;R&amp;G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72B7-F93B-42BE-8A3F-FFAB4BD0300E}">
  <sheetPr>
    <tabColor theme="6"/>
  </sheetPr>
  <dimension ref="A1:O888"/>
  <sheetViews>
    <sheetView zoomScale="120" zoomScaleNormal="120" workbookViewId="0">
      <selection sqref="A1:M1"/>
    </sheetView>
  </sheetViews>
  <sheetFormatPr defaultColWidth="0" defaultRowHeight="15" customHeight="1" zeroHeight="1" x14ac:dyDescent="0.25"/>
  <cols>
    <col min="1" max="1" width="12.7109375" style="11" customWidth="1"/>
    <col min="2" max="2" width="11.5703125" style="11" customWidth="1"/>
    <col min="3" max="3" width="7" style="10" customWidth="1"/>
    <col min="4" max="4" width="8.140625" style="10" customWidth="1"/>
    <col min="5" max="5" width="6" style="10" bestFit="1" customWidth="1"/>
    <col min="6" max="6" width="7.42578125" style="10" customWidth="1"/>
    <col min="7" max="7" width="4.42578125" style="10" customWidth="1"/>
    <col min="8" max="8" width="6.28515625" style="10" customWidth="1"/>
    <col min="9" max="9" width="10" style="10" customWidth="1"/>
    <col min="10" max="10" width="2.85546875" style="10" customWidth="1"/>
    <col min="11" max="11" width="11.85546875" style="10" customWidth="1"/>
    <col min="12" max="12" width="5.42578125" style="10" customWidth="1"/>
    <col min="13" max="13" width="10" style="10" customWidth="1"/>
    <col min="14" max="14" width="0.28515625" style="10" customWidth="1"/>
    <col min="15" max="15" width="0.140625" style="10" customWidth="1"/>
    <col min="16" max="16384" width="9.140625" style="10" hidden="1"/>
  </cols>
  <sheetData>
    <row r="1" spans="1:14" ht="37.5" customHeight="1" x14ac:dyDescent="0.25">
      <c r="A1" s="244" t="s">
        <v>1052</v>
      </c>
      <c r="B1" s="244"/>
      <c r="C1" s="244"/>
      <c r="D1" s="244"/>
      <c r="E1" s="244"/>
      <c r="F1" s="244"/>
      <c r="G1" s="244"/>
      <c r="H1" s="244"/>
      <c r="I1" s="244"/>
      <c r="J1" s="244"/>
      <c r="K1" s="244"/>
      <c r="L1" s="244"/>
      <c r="M1" s="244"/>
    </row>
    <row r="2" spans="1:14" ht="6" customHeight="1" x14ac:dyDescent="0.25">
      <c r="A2" s="156"/>
      <c r="B2" s="156"/>
      <c r="C2" s="156"/>
      <c r="D2" s="156"/>
      <c r="E2" s="156"/>
      <c r="F2" s="156"/>
      <c r="G2" s="156"/>
      <c r="H2" s="156"/>
      <c r="I2" s="156"/>
      <c r="J2" s="156"/>
      <c r="K2" s="156"/>
      <c r="L2" s="156"/>
      <c r="M2" s="156"/>
      <c r="N2" s="74"/>
    </row>
    <row r="3" spans="1:14" ht="14.25" customHeight="1" x14ac:dyDescent="0.25">
      <c r="A3" s="175" t="s">
        <v>1030</v>
      </c>
      <c r="B3" s="156" t="str">
        <f>IF('JANUARY - MILEAGE LOG'!$B$3="","",'JANUARY - MILEAGE LOG'!$B$3)</f>
        <v/>
      </c>
      <c r="C3" s="175" t="s">
        <v>997</v>
      </c>
      <c r="D3" s="156" t="str">
        <f>IF('JANUARY - MILEAGE LOG'!$D$3="","",'JANUARY - MILEAGE LOG'!$D$3)</f>
        <v/>
      </c>
      <c r="E3" s="175" t="s">
        <v>1031</v>
      </c>
      <c r="F3" s="156" t="str">
        <f>IF('JANUARY - MILEAGE LOG'!$F$3="","",'JANUARY - MILEAGE LOG'!$F$3)</f>
        <v/>
      </c>
      <c r="G3" s="178"/>
      <c r="H3" s="179" t="str">
        <f>IF('JANUARY - MILEAGE LOG'!$H$3="","",'JANUARY - MILEAGE LOG'!$H$3)</f>
        <v xml:space="preserve">AUTHORIZED MILEAGE: 00.01 - 00  </v>
      </c>
      <c r="I3" s="179"/>
      <c r="J3" s="179"/>
      <c r="K3" s="179"/>
      <c r="L3" s="180" t="str">
        <f>IF('JANUARY - MILEAGE LOG'!$L$3="","",'JANUARY - MILEAGE LOG'!$L$3)</f>
        <v>(Round Trip Miles Per Day)</v>
      </c>
      <c r="M3" s="179"/>
      <c r="N3" s="172"/>
    </row>
    <row r="4" spans="1:14" ht="14.25" customHeight="1" x14ac:dyDescent="0.25">
      <c r="A4" s="157" t="s">
        <v>1032</v>
      </c>
      <c r="B4" s="264" t="str">
        <f>IF('JANUARY - MILEAGE LOG'!$B$4="","",'JANUARY - MILEAGE LOG'!$B$4)</f>
        <v/>
      </c>
      <c r="C4" s="264" t="str">
        <f>IF('JANUARY - MILEAGE LOG'!C4="","",'JANUARY - MILEAGE LOG'!C4)</f>
        <v/>
      </c>
      <c r="D4" s="264" t="str">
        <f>IF('JANUARY - MILEAGE LOG'!D4="","",'JANUARY - MILEAGE LOG'!D4)</f>
        <v/>
      </c>
      <c r="E4" s="264" t="str">
        <f>IF('JANUARY - MILEAGE LOG'!E4="","",'JANUARY - MILEAGE LOG'!E4)</f>
        <v/>
      </c>
      <c r="F4" s="245" t="s">
        <v>1033</v>
      </c>
      <c r="G4" s="245"/>
      <c r="H4" s="245"/>
      <c r="I4" s="264" t="str">
        <f>IF('JANUARY - MILEAGE LOG'!$I$4="","",'JANUARY - MILEAGE LOG'!$I$4)</f>
        <v/>
      </c>
      <c r="J4" s="264" t="str">
        <f>IF('JANUARY - MILEAGE LOG'!J4="","",'JANUARY - MILEAGE LOG'!J4)</f>
        <v/>
      </c>
      <c r="K4" s="264" t="str">
        <f>IF('JANUARY - MILEAGE LOG'!K4="","",'JANUARY - MILEAGE LOG'!K4)</f>
        <v/>
      </c>
      <c r="L4" s="264" t="str">
        <f>IF('JANUARY - MILEAGE LOG'!L4="","",'JANUARY - MILEAGE LOG'!L4)</f>
        <v/>
      </c>
      <c r="M4" s="264" t="str">
        <f>IF('JANUARY - MILEAGE LOG'!M4="","",'JANUARY - MILEAGE LOG'!M4)</f>
        <v/>
      </c>
      <c r="N4" s="74"/>
    </row>
    <row r="5" spans="1:14" ht="8.25" customHeight="1" x14ac:dyDescent="0.25">
      <c r="A5" s="171"/>
      <c r="B5" s="161"/>
      <c r="C5" s="171"/>
      <c r="D5" s="161"/>
      <c r="E5" s="171"/>
      <c r="F5" s="161"/>
      <c r="G5" s="159"/>
      <c r="H5" s="159"/>
      <c r="I5" s="159"/>
      <c r="J5" s="159"/>
      <c r="K5" s="159"/>
      <c r="L5" s="159"/>
      <c r="M5" s="159"/>
      <c r="N5" s="74"/>
    </row>
    <row r="6" spans="1:14" ht="12.75" customHeight="1" x14ac:dyDescent="0.25">
      <c r="A6" s="189" t="s">
        <v>4</v>
      </c>
      <c r="B6" s="190" t="s">
        <v>1020</v>
      </c>
      <c r="C6" s="250" t="s">
        <v>1022</v>
      </c>
      <c r="D6" s="251"/>
      <c r="E6" s="250" t="s">
        <v>1023</v>
      </c>
      <c r="F6" s="250"/>
      <c r="G6" s="250" t="s">
        <v>1025</v>
      </c>
      <c r="H6" s="251"/>
      <c r="I6" s="250" t="s">
        <v>1028</v>
      </c>
      <c r="J6" s="251"/>
      <c r="K6" s="251"/>
      <c r="L6" s="251"/>
      <c r="M6" s="251" t="s">
        <v>1027</v>
      </c>
      <c r="N6" s="74"/>
    </row>
    <row r="7" spans="1:14" ht="11.25" customHeight="1" thickBot="1" x14ac:dyDescent="0.3">
      <c r="A7" s="188">
        <f>'YEAR SELECTION'!E2</f>
        <v>2025</v>
      </c>
      <c r="B7" s="191" t="s">
        <v>1021</v>
      </c>
      <c r="C7" s="248" t="s">
        <v>1021</v>
      </c>
      <c r="D7" s="249"/>
      <c r="E7" s="248" t="s">
        <v>1024</v>
      </c>
      <c r="F7" s="248"/>
      <c r="G7" s="248" t="s">
        <v>1026</v>
      </c>
      <c r="H7" s="249"/>
      <c r="I7" s="248" t="s">
        <v>1029</v>
      </c>
      <c r="J7" s="249"/>
      <c r="K7" s="249"/>
      <c r="L7" s="249"/>
      <c r="M7" s="249"/>
      <c r="N7" s="74"/>
    </row>
    <row r="8" spans="1:14" ht="12" customHeight="1" thickTop="1" x14ac:dyDescent="0.25">
      <c r="A8" s="81">
        <f ca="1">'PROCESS MAY - LOG'!K1</f>
        <v>1</v>
      </c>
      <c r="B8" s="173"/>
      <c r="C8" s="252"/>
      <c r="D8" s="253"/>
      <c r="E8" s="254"/>
      <c r="F8" s="255"/>
      <c r="G8" s="254"/>
      <c r="H8" s="255"/>
      <c r="I8" s="215"/>
      <c r="J8" s="216"/>
      <c r="K8" s="216"/>
      <c r="L8" s="217"/>
      <c r="M8" s="221"/>
      <c r="N8" s="74"/>
    </row>
    <row r="9" spans="1:14" ht="12" customHeight="1" x14ac:dyDescent="0.25">
      <c r="A9" s="77" t="str">
        <f ca="1">'PROCESS MAY - LOG'!L1</f>
        <v>Thursday</v>
      </c>
      <c r="B9" s="177"/>
      <c r="C9" s="234"/>
      <c r="D9" s="235"/>
      <c r="E9" s="238"/>
      <c r="F9" s="239"/>
      <c r="G9" s="238"/>
      <c r="H9" s="239"/>
      <c r="I9" s="218"/>
      <c r="J9" s="219"/>
      <c r="K9" s="219"/>
      <c r="L9" s="220"/>
      <c r="M9" s="222"/>
      <c r="N9" s="74"/>
    </row>
    <row r="10" spans="1:14" ht="12" customHeight="1" x14ac:dyDescent="0.25">
      <c r="A10" s="78">
        <f ca="1">'PROCESS MAY - LOG'!K2</f>
        <v>2</v>
      </c>
      <c r="B10" s="176"/>
      <c r="C10" s="256"/>
      <c r="D10" s="257"/>
      <c r="E10" s="240"/>
      <c r="F10" s="241"/>
      <c r="G10" s="240"/>
      <c r="H10" s="241"/>
      <c r="I10" s="227"/>
      <c r="J10" s="228"/>
      <c r="K10" s="228"/>
      <c r="L10" s="229"/>
      <c r="M10" s="246"/>
      <c r="N10" s="74"/>
    </row>
    <row r="11" spans="1:14" ht="12" customHeight="1" x14ac:dyDescent="0.25">
      <c r="A11" s="80" t="str">
        <f ca="1">'PROCESS MAY - LOG'!L2</f>
        <v>Friday</v>
      </c>
      <c r="B11" s="176"/>
      <c r="C11" s="256"/>
      <c r="D11" s="257"/>
      <c r="E11" s="242"/>
      <c r="F11" s="243"/>
      <c r="G11" s="242"/>
      <c r="H11" s="243"/>
      <c r="I11" s="230"/>
      <c r="J11" s="231"/>
      <c r="K11" s="231"/>
      <c r="L11" s="232"/>
      <c r="M11" s="247"/>
      <c r="N11" s="74"/>
    </row>
    <row r="12" spans="1:14" ht="12" customHeight="1" x14ac:dyDescent="0.25">
      <c r="A12" s="75">
        <f ca="1">'PROCESS MAY - LOG'!K3</f>
        <v>5</v>
      </c>
      <c r="B12" s="177"/>
      <c r="C12" s="234"/>
      <c r="D12" s="235"/>
      <c r="E12" s="236"/>
      <c r="F12" s="237"/>
      <c r="G12" s="236"/>
      <c r="H12" s="237"/>
      <c r="I12" s="223"/>
      <c r="J12" s="224"/>
      <c r="K12" s="224"/>
      <c r="L12" s="225"/>
      <c r="M12" s="226"/>
      <c r="N12" s="74"/>
    </row>
    <row r="13" spans="1:14" ht="12" customHeight="1" x14ac:dyDescent="0.25">
      <c r="A13" s="77" t="str">
        <f ca="1">'PROCESS MAY - LOG'!L3</f>
        <v>Monday</v>
      </c>
      <c r="B13" s="177"/>
      <c r="C13" s="234"/>
      <c r="D13" s="235"/>
      <c r="E13" s="238"/>
      <c r="F13" s="239"/>
      <c r="G13" s="238"/>
      <c r="H13" s="239"/>
      <c r="I13" s="218"/>
      <c r="J13" s="219"/>
      <c r="K13" s="219"/>
      <c r="L13" s="220"/>
      <c r="M13" s="222"/>
      <c r="N13" s="74"/>
    </row>
    <row r="14" spans="1:14" ht="12" customHeight="1" x14ac:dyDescent="0.25">
      <c r="A14" s="78">
        <f ca="1">'PROCESS MAY - LOG'!K4</f>
        <v>6</v>
      </c>
      <c r="B14" s="176"/>
      <c r="C14" s="256"/>
      <c r="D14" s="257"/>
      <c r="E14" s="240"/>
      <c r="F14" s="241"/>
      <c r="G14" s="240"/>
      <c r="H14" s="241"/>
      <c r="I14" s="227"/>
      <c r="J14" s="228"/>
      <c r="K14" s="228"/>
      <c r="L14" s="229"/>
      <c r="M14" s="246"/>
      <c r="N14" s="74"/>
    </row>
    <row r="15" spans="1:14" ht="12" customHeight="1" x14ac:dyDescent="0.25">
      <c r="A15" s="80" t="str">
        <f ca="1">'PROCESS MAY - LOG'!L4</f>
        <v>Tuesday</v>
      </c>
      <c r="B15" s="176"/>
      <c r="C15" s="256"/>
      <c r="D15" s="257"/>
      <c r="E15" s="242"/>
      <c r="F15" s="243"/>
      <c r="G15" s="242"/>
      <c r="H15" s="243"/>
      <c r="I15" s="230"/>
      <c r="J15" s="231"/>
      <c r="K15" s="231"/>
      <c r="L15" s="232"/>
      <c r="M15" s="247"/>
      <c r="N15" s="74"/>
    </row>
    <row r="16" spans="1:14" ht="12" customHeight="1" x14ac:dyDescent="0.25">
      <c r="A16" s="75">
        <f ca="1">'PROCESS MAY - LOG'!K5</f>
        <v>7</v>
      </c>
      <c r="B16" s="177"/>
      <c r="C16" s="234"/>
      <c r="D16" s="235"/>
      <c r="E16" s="236"/>
      <c r="F16" s="237"/>
      <c r="G16" s="236"/>
      <c r="H16" s="237"/>
      <c r="I16" s="223"/>
      <c r="J16" s="224"/>
      <c r="K16" s="224"/>
      <c r="L16" s="225"/>
      <c r="M16" s="226"/>
      <c r="N16" s="74"/>
    </row>
    <row r="17" spans="1:14" ht="12" customHeight="1" x14ac:dyDescent="0.25">
      <c r="A17" s="77" t="str">
        <f ca="1">'PROCESS MAY - LOG'!L5</f>
        <v>Wednesday</v>
      </c>
      <c r="B17" s="177"/>
      <c r="C17" s="234"/>
      <c r="D17" s="235"/>
      <c r="E17" s="238"/>
      <c r="F17" s="239"/>
      <c r="G17" s="238"/>
      <c r="H17" s="239"/>
      <c r="I17" s="218"/>
      <c r="J17" s="219"/>
      <c r="K17" s="219"/>
      <c r="L17" s="220"/>
      <c r="M17" s="222"/>
      <c r="N17" s="74"/>
    </row>
    <row r="18" spans="1:14" ht="12" customHeight="1" x14ac:dyDescent="0.25">
      <c r="A18" s="78">
        <f ca="1">'PROCESS MAY - LOG'!K6</f>
        <v>8</v>
      </c>
      <c r="B18" s="176"/>
      <c r="C18" s="256"/>
      <c r="D18" s="257"/>
      <c r="E18" s="240"/>
      <c r="F18" s="241"/>
      <c r="G18" s="240"/>
      <c r="H18" s="241"/>
      <c r="I18" s="227"/>
      <c r="J18" s="228"/>
      <c r="K18" s="228"/>
      <c r="L18" s="229"/>
      <c r="M18" s="246"/>
      <c r="N18" s="74"/>
    </row>
    <row r="19" spans="1:14" ht="12" customHeight="1" x14ac:dyDescent="0.25">
      <c r="A19" s="80" t="str">
        <f ca="1">'PROCESS MAY - LOG'!L6</f>
        <v>Thursday</v>
      </c>
      <c r="B19" s="176"/>
      <c r="C19" s="256"/>
      <c r="D19" s="257"/>
      <c r="E19" s="242"/>
      <c r="F19" s="243"/>
      <c r="G19" s="242"/>
      <c r="H19" s="243"/>
      <c r="I19" s="230"/>
      <c r="J19" s="231"/>
      <c r="K19" s="231"/>
      <c r="L19" s="232"/>
      <c r="M19" s="247"/>
      <c r="N19" s="74"/>
    </row>
    <row r="20" spans="1:14" ht="12" customHeight="1" x14ac:dyDescent="0.25">
      <c r="A20" s="75">
        <f ca="1">'PROCESS MAY - LOG'!K7</f>
        <v>9</v>
      </c>
      <c r="B20" s="177"/>
      <c r="C20" s="234"/>
      <c r="D20" s="235"/>
      <c r="E20" s="236"/>
      <c r="F20" s="237"/>
      <c r="G20" s="236"/>
      <c r="H20" s="237"/>
      <c r="I20" s="223"/>
      <c r="J20" s="224"/>
      <c r="K20" s="224"/>
      <c r="L20" s="225"/>
      <c r="M20" s="226"/>
      <c r="N20" s="74"/>
    </row>
    <row r="21" spans="1:14" ht="12" customHeight="1" x14ac:dyDescent="0.25">
      <c r="A21" s="77" t="str">
        <f ca="1">'PROCESS MAY - LOG'!L7</f>
        <v>Friday</v>
      </c>
      <c r="B21" s="177"/>
      <c r="C21" s="234"/>
      <c r="D21" s="235"/>
      <c r="E21" s="238"/>
      <c r="F21" s="239"/>
      <c r="G21" s="238"/>
      <c r="H21" s="239"/>
      <c r="I21" s="218"/>
      <c r="J21" s="219"/>
      <c r="K21" s="219"/>
      <c r="L21" s="220"/>
      <c r="M21" s="222"/>
      <c r="N21" s="74"/>
    </row>
    <row r="22" spans="1:14" ht="12" customHeight="1" x14ac:dyDescent="0.25">
      <c r="A22" s="78">
        <f ca="1">'PROCESS MAY - LOG'!K8</f>
        <v>12</v>
      </c>
      <c r="B22" s="176"/>
      <c r="C22" s="256"/>
      <c r="D22" s="257"/>
      <c r="E22" s="240"/>
      <c r="F22" s="241"/>
      <c r="G22" s="240"/>
      <c r="H22" s="241"/>
      <c r="I22" s="227"/>
      <c r="J22" s="228"/>
      <c r="K22" s="228"/>
      <c r="L22" s="229"/>
      <c r="M22" s="246"/>
      <c r="N22" s="74"/>
    </row>
    <row r="23" spans="1:14" ht="12" customHeight="1" x14ac:dyDescent="0.25">
      <c r="A23" s="80" t="str">
        <f ca="1">'PROCESS MAY - LOG'!L8</f>
        <v>Monday</v>
      </c>
      <c r="B23" s="176"/>
      <c r="C23" s="256"/>
      <c r="D23" s="257"/>
      <c r="E23" s="242"/>
      <c r="F23" s="243"/>
      <c r="G23" s="242"/>
      <c r="H23" s="243"/>
      <c r="I23" s="230"/>
      <c r="J23" s="231"/>
      <c r="K23" s="231"/>
      <c r="L23" s="232"/>
      <c r="M23" s="247"/>
      <c r="N23" s="74"/>
    </row>
    <row r="24" spans="1:14" ht="12" customHeight="1" x14ac:dyDescent="0.25">
      <c r="A24" s="75">
        <f ca="1">'PROCESS MAY - LOG'!K9</f>
        <v>13</v>
      </c>
      <c r="B24" s="177"/>
      <c r="C24" s="234"/>
      <c r="D24" s="235"/>
      <c r="E24" s="236"/>
      <c r="F24" s="237"/>
      <c r="G24" s="236"/>
      <c r="H24" s="237"/>
      <c r="I24" s="223"/>
      <c r="J24" s="224"/>
      <c r="K24" s="224"/>
      <c r="L24" s="225"/>
      <c r="M24" s="226"/>
      <c r="N24" s="74"/>
    </row>
    <row r="25" spans="1:14" ht="12" customHeight="1" x14ac:dyDescent="0.25">
      <c r="A25" s="77" t="str">
        <f ca="1">'PROCESS MAY - LOG'!L9</f>
        <v>Tuesday</v>
      </c>
      <c r="B25" s="177"/>
      <c r="C25" s="234"/>
      <c r="D25" s="235"/>
      <c r="E25" s="238"/>
      <c r="F25" s="239"/>
      <c r="G25" s="238"/>
      <c r="H25" s="239"/>
      <c r="I25" s="218"/>
      <c r="J25" s="219"/>
      <c r="K25" s="219"/>
      <c r="L25" s="220"/>
      <c r="M25" s="222"/>
      <c r="N25" s="74"/>
    </row>
    <row r="26" spans="1:14" ht="12" customHeight="1" x14ac:dyDescent="0.25">
      <c r="A26" s="78">
        <f ca="1">'PROCESS MAY - LOG'!K10</f>
        <v>14</v>
      </c>
      <c r="B26" s="176"/>
      <c r="C26" s="256"/>
      <c r="D26" s="257"/>
      <c r="E26" s="240"/>
      <c r="F26" s="241"/>
      <c r="G26" s="240"/>
      <c r="H26" s="241"/>
      <c r="I26" s="227"/>
      <c r="J26" s="228"/>
      <c r="K26" s="228"/>
      <c r="L26" s="229"/>
      <c r="M26" s="246"/>
      <c r="N26" s="74"/>
    </row>
    <row r="27" spans="1:14" ht="12" customHeight="1" x14ac:dyDescent="0.25">
      <c r="A27" s="80" t="str">
        <f ca="1">'PROCESS MAY - LOG'!L10</f>
        <v>Wednesday</v>
      </c>
      <c r="B27" s="176"/>
      <c r="C27" s="256"/>
      <c r="D27" s="257"/>
      <c r="E27" s="242"/>
      <c r="F27" s="243"/>
      <c r="G27" s="242"/>
      <c r="H27" s="243"/>
      <c r="I27" s="230"/>
      <c r="J27" s="231"/>
      <c r="K27" s="231"/>
      <c r="L27" s="232"/>
      <c r="M27" s="247"/>
      <c r="N27" s="74"/>
    </row>
    <row r="28" spans="1:14" ht="12" customHeight="1" x14ac:dyDescent="0.25">
      <c r="A28" s="75">
        <f ca="1">'PROCESS MAY - LOG'!K11</f>
        <v>15</v>
      </c>
      <c r="B28" s="177"/>
      <c r="C28" s="234"/>
      <c r="D28" s="235"/>
      <c r="E28" s="236"/>
      <c r="F28" s="237"/>
      <c r="G28" s="236"/>
      <c r="H28" s="237"/>
      <c r="I28" s="223"/>
      <c r="J28" s="224"/>
      <c r="K28" s="224"/>
      <c r="L28" s="225"/>
      <c r="M28" s="226"/>
      <c r="N28" s="74"/>
    </row>
    <row r="29" spans="1:14" ht="12" customHeight="1" x14ac:dyDescent="0.25">
      <c r="A29" s="77" t="str">
        <f ca="1">'PROCESS MAY - LOG'!L11</f>
        <v>Thursday</v>
      </c>
      <c r="B29" s="177"/>
      <c r="C29" s="234"/>
      <c r="D29" s="235"/>
      <c r="E29" s="238"/>
      <c r="F29" s="239"/>
      <c r="G29" s="238"/>
      <c r="H29" s="239"/>
      <c r="I29" s="218"/>
      <c r="J29" s="219"/>
      <c r="K29" s="219"/>
      <c r="L29" s="220"/>
      <c r="M29" s="222"/>
      <c r="N29" s="74"/>
    </row>
    <row r="30" spans="1:14" ht="12" customHeight="1" x14ac:dyDescent="0.25">
      <c r="A30" s="78">
        <f ca="1">'PROCESS MAY - LOG'!K12</f>
        <v>16</v>
      </c>
      <c r="B30" s="176"/>
      <c r="C30" s="256"/>
      <c r="D30" s="257"/>
      <c r="E30" s="240"/>
      <c r="F30" s="241"/>
      <c r="G30" s="240"/>
      <c r="H30" s="241"/>
      <c r="I30" s="227"/>
      <c r="J30" s="228"/>
      <c r="K30" s="228"/>
      <c r="L30" s="229"/>
      <c r="M30" s="246"/>
      <c r="N30" s="74"/>
    </row>
    <row r="31" spans="1:14" ht="12" customHeight="1" x14ac:dyDescent="0.25">
      <c r="A31" s="80" t="str">
        <f ca="1">'PROCESS MAY - LOG'!L12</f>
        <v>Friday</v>
      </c>
      <c r="B31" s="176"/>
      <c r="C31" s="256"/>
      <c r="D31" s="257"/>
      <c r="E31" s="242"/>
      <c r="F31" s="243"/>
      <c r="G31" s="242"/>
      <c r="H31" s="243"/>
      <c r="I31" s="230"/>
      <c r="J31" s="231"/>
      <c r="K31" s="231"/>
      <c r="L31" s="232"/>
      <c r="M31" s="247"/>
      <c r="N31" s="74"/>
    </row>
    <row r="32" spans="1:14" ht="12" customHeight="1" x14ac:dyDescent="0.25">
      <c r="A32" s="75">
        <f ca="1">'PROCESS MAY - LOG'!K13</f>
        <v>19</v>
      </c>
      <c r="B32" s="177"/>
      <c r="C32" s="234"/>
      <c r="D32" s="235"/>
      <c r="E32" s="236"/>
      <c r="F32" s="237"/>
      <c r="G32" s="236"/>
      <c r="H32" s="237"/>
      <c r="I32" s="223"/>
      <c r="J32" s="224"/>
      <c r="K32" s="224"/>
      <c r="L32" s="225"/>
      <c r="M32" s="226"/>
      <c r="N32" s="74"/>
    </row>
    <row r="33" spans="1:14" ht="12" customHeight="1" x14ac:dyDescent="0.25">
      <c r="A33" s="77" t="str">
        <f ca="1">'PROCESS MAY - LOG'!L13</f>
        <v>Monday</v>
      </c>
      <c r="B33" s="177"/>
      <c r="C33" s="234"/>
      <c r="D33" s="235"/>
      <c r="E33" s="238"/>
      <c r="F33" s="239"/>
      <c r="G33" s="238"/>
      <c r="H33" s="239"/>
      <c r="I33" s="218"/>
      <c r="J33" s="219"/>
      <c r="K33" s="219"/>
      <c r="L33" s="220"/>
      <c r="M33" s="222"/>
      <c r="N33" s="74"/>
    </row>
    <row r="34" spans="1:14" ht="12" customHeight="1" x14ac:dyDescent="0.25">
      <c r="A34" s="78">
        <f ca="1">'PROCESS MAY - LOG'!K14</f>
        <v>20</v>
      </c>
      <c r="B34" s="176"/>
      <c r="C34" s="256"/>
      <c r="D34" s="257"/>
      <c r="E34" s="240"/>
      <c r="F34" s="241"/>
      <c r="G34" s="240"/>
      <c r="H34" s="241"/>
      <c r="I34" s="227"/>
      <c r="J34" s="228"/>
      <c r="K34" s="228"/>
      <c r="L34" s="229"/>
      <c r="M34" s="246"/>
      <c r="N34" s="74"/>
    </row>
    <row r="35" spans="1:14" ht="12" customHeight="1" x14ac:dyDescent="0.25">
      <c r="A35" s="80" t="str">
        <f ca="1">'PROCESS MAY - LOG'!L14</f>
        <v>Tuesday</v>
      </c>
      <c r="B35" s="176"/>
      <c r="C35" s="256"/>
      <c r="D35" s="257"/>
      <c r="E35" s="242"/>
      <c r="F35" s="243"/>
      <c r="G35" s="242"/>
      <c r="H35" s="243"/>
      <c r="I35" s="230"/>
      <c r="J35" s="231"/>
      <c r="K35" s="231"/>
      <c r="L35" s="232"/>
      <c r="M35" s="247"/>
      <c r="N35" s="74"/>
    </row>
    <row r="36" spans="1:14" ht="12" customHeight="1" x14ac:dyDescent="0.25">
      <c r="A36" s="75">
        <f ca="1">'PROCESS MAY - LOG'!K15</f>
        <v>21</v>
      </c>
      <c r="B36" s="177"/>
      <c r="C36" s="234"/>
      <c r="D36" s="235"/>
      <c r="E36" s="236"/>
      <c r="F36" s="237"/>
      <c r="G36" s="236"/>
      <c r="H36" s="237"/>
      <c r="I36" s="223"/>
      <c r="J36" s="224"/>
      <c r="K36" s="224"/>
      <c r="L36" s="225"/>
      <c r="M36" s="226"/>
      <c r="N36" s="74"/>
    </row>
    <row r="37" spans="1:14" ht="12" customHeight="1" x14ac:dyDescent="0.25">
      <c r="A37" s="77" t="str">
        <f ca="1">'PROCESS MAY - LOG'!L15</f>
        <v>Wednesday</v>
      </c>
      <c r="B37" s="177"/>
      <c r="C37" s="234"/>
      <c r="D37" s="235"/>
      <c r="E37" s="238"/>
      <c r="F37" s="239"/>
      <c r="G37" s="238"/>
      <c r="H37" s="239"/>
      <c r="I37" s="218"/>
      <c r="J37" s="219"/>
      <c r="K37" s="219"/>
      <c r="L37" s="220"/>
      <c r="M37" s="222"/>
      <c r="N37" s="74"/>
    </row>
    <row r="38" spans="1:14" ht="12" customHeight="1" x14ac:dyDescent="0.25">
      <c r="A38" s="78">
        <f ca="1">'PROCESS MAY - LOG'!K16</f>
        <v>22</v>
      </c>
      <c r="B38" s="176"/>
      <c r="C38" s="256"/>
      <c r="D38" s="257"/>
      <c r="E38" s="240"/>
      <c r="F38" s="241"/>
      <c r="G38" s="240"/>
      <c r="H38" s="241"/>
      <c r="I38" s="227"/>
      <c r="J38" s="228"/>
      <c r="K38" s="228"/>
      <c r="L38" s="229"/>
      <c r="M38" s="246"/>
      <c r="N38" s="74"/>
    </row>
    <row r="39" spans="1:14" ht="12" customHeight="1" x14ac:dyDescent="0.25">
      <c r="A39" s="80" t="str">
        <f ca="1">'PROCESS MAY - LOG'!L16</f>
        <v>Thursday</v>
      </c>
      <c r="B39" s="176"/>
      <c r="C39" s="256"/>
      <c r="D39" s="257"/>
      <c r="E39" s="242"/>
      <c r="F39" s="243"/>
      <c r="G39" s="242"/>
      <c r="H39" s="243"/>
      <c r="I39" s="230"/>
      <c r="J39" s="231"/>
      <c r="K39" s="231"/>
      <c r="L39" s="232"/>
      <c r="M39" s="247"/>
      <c r="N39" s="74"/>
    </row>
    <row r="40" spans="1:14" ht="12" customHeight="1" x14ac:dyDescent="0.25">
      <c r="A40" s="75">
        <f ca="1">'PROCESS MAY - LOG'!K17</f>
        <v>23</v>
      </c>
      <c r="B40" s="177"/>
      <c r="C40" s="234"/>
      <c r="D40" s="235"/>
      <c r="E40" s="236"/>
      <c r="F40" s="237"/>
      <c r="G40" s="236"/>
      <c r="H40" s="237"/>
      <c r="I40" s="223"/>
      <c r="J40" s="224"/>
      <c r="K40" s="224"/>
      <c r="L40" s="225"/>
      <c r="M40" s="226"/>
      <c r="N40" s="74"/>
    </row>
    <row r="41" spans="1:14" ht="12" customHeight="1" x14ac:dyDescent="0.25">
      <c r="A41" s="77" t="str">
        <f ca="1">'PROCESS MAY - LOG'!L17</f>
        <v>Friday</v>
      </c>
      <c r="B41" s="177"/>
      <c r="C41" s="234"/>
      <c r="D41" s="235"/>
      <c r="E41" s="238"/>
      <c r="F41" s="239"/>
      <c r="G41" s="238"/>
      <c r="H41" s="239"/>
      <c r="I41" s="218"/>
      <c r="J41" s="219"/>
      <c r="K41" s="219"/>
      <c r="L41" s="220"/>
      <c r="M41" s="222"/>
      <c r="N41" s="74"/>
    </row>
    <row r="42" spans="1:14" ht="12" customHeight="1" x14ac:dyDescent="0.25">
      <c r="A42" s="78">
        <f ca="1">'PROCESS MAY - LOG'!K18</f>
        <v>26</v>
      </c>
      <c r="B42" s="176"/>
      <c r="C42" s="256"/>
      <c r="D42" s="257"/>
      <c r="E42" s="240"/>
      <c r="F42" s="241"/>
      <c r="G42" s="240"/>
      <c r="H42" s="241"/>
      <c r="I42" s="227"/>
      <c r="J42" s="228"/>
      <c r="K42" s="228"/>
      <c r="L42" s="229"/>
      <c r="M42" s="246"/>
      <c r="N42" s="74"/>
    </row>
    <row r="43" spans="1:14" ht="12" customHeight="1" x14ac:dyDescent="0.25">
      <c r="A43" s="80" t="str">
        <f ca="1">'PROCESS MAY - LOG'!L18</f>
        <v>Holiday</v>
      </c>
      <c r="B43" s="176"/>
      <c r="C43" s="256"/>
      <c r="D43" s="257"/>
      <c r="E43" s="242"/>
      <c r="F43" s="243"/>
      <c r="G43" s="242"/>
      <c r="H43" s="243"/>
      <c r="I43" s="230"/>
      <c r="J43" s="231"/>
      <c r="K43" s="231"/>
      <c r="L43" s="232"/>
      <c r="M43" s="247"/>
      <c r="N43" s="74"/>
    </row>
    <row r="44" spans="1:14" ht="12" customHeight="1" x14ac:dyDescent="0.25">
      <c r="A44" s="75">
        <f ca="1">'PROCESS MAY - LOG'!K19</f>
        <v>27</v>
      </c>
      <c r="B44" s="177"/>
      <c r="C44" s="234"/>
      <c r="D44" s="235"/>
      <c r="E44" s="236"/>
      <c r="F44" s="237"/>
      <c r="G44" s="236"/>
      <c r="H44" s="237"/>
      <c r="I44" s="223"/>
      <c r="J44" s="224"/>
      <c r="K44" s="224"/>
      <c r="L44" s="225"/>
      <c r="M44" s="226"/>
      <c r="N44" s="74"/>
    </row>
    <row r="45" spans="1:14" ht="12" customHeight="1" x14ac:dyDescent="0.25">
      <c r="A45" s="77" t="str">
        <f ca="1">'PROCESS MAY - LOG'!L19</f>
        <v>Tuesday</v>
      </c>
      <c r="B45" s="177"/>
      <c r="C45" s="234"/>
      <c r="D45" s="235"/>
      <c r="E45" s="238"/>
      <c r="F45" s="239"/>
      <c r="G45" s="238"/>
      <c r="H45" s="239"/>
      <c r="I45" s="218"/>
      <c r="J45" s="219"/>
      <c r="K45" s="219"/>
      <c r="L45" s="220"/>
      <c r="M45" s="222"/>
      <c r="N45" s="74"/>
    </row>
    <row r="46" spans="1:14" ht="12" customHeight="1" x14ac:dyDescent="0.25">
      <c r="A46" s="78">
        <f ca="1">'PROCESS MAY - LOG'!K20</f>
        <v>28</v>
      </c>
      <c r="B46" s="176"/>
      <c r="C46" s="256"/>
      <c r="D46" s="257"/>
      <c r="E46" s="240"/>
      <c r="F46" s="241"/>
      <c r="G46" s="240"/>
      <c r="H46" s="241"/>
      <c r="I46" s="227"/>
      <c r="J46" s="228"/>
      <c r="K46" s="228"/>
      <c r="L46" s="229"/>
      <c r="M46" s="246"/>
      <c r="N46" s="74"/>
    </row>
    <row r="47" spans="1:14" ht="12" customHeight="1" x14ac:dyDescent="0.25">
      <c r="A47" s="80" t="str">
        <f ca="1">'PROCESS MAY - LOG'!L20</f>
        <v>Wednesday</v>
      </c>
      <c r="B47" s="176"/>
      <c r="C47" s="256"/>
      <c r="D47" s="257"/>
      <c r="E47" s="242"/>
      <c r="F47" s="243"/>
      <c r="G47" s="242"/>
      <c r="H47" s="243"/>
      <c r="I47" s="230"/>
      <c r="J47" s="231"/>
      <c r="K47" s="231"/>
      <c r="L47" s="232"/>
      <c r="M47" s="247"/>
      <c r="N47" s="74"/>
    </row>
    <row r="48" spans="1:14" ht="12" customHeight="1" x14ac:dyDescent="0.25">
      <c r="A48" s="75">
        <f ca="1">'PROCESS MAY - LOG'!K21</f>
        <v>29</v>
      </c>
      <c r="B48" s="177"/>
      <c r="C48" s="234"/>
      <c r="D48" s="235"/>
      <c r="E48" s="236"/>
      <c r="F48" s="237"/>
      <c r="G48" s="236"/>
      <c r="H48" s="237"/>
      <c r="I48" s="223"/>
      <c r="J48" s="224"/>
      <c r="K48" s="224"/>
      <c r="L48" s="225"/>
      <c r="M48" s="226"/>
      <c r="N48" s="74"/>
    </row>
    <row r="49" spans="1:15" ht="12" customHeight="1" x14ac:dyDescent="0.25">
      <c r="A49" s="77" t="str">
        <f ca="1">'PROCESS MAY - LOG'!L21</f>
        <v>Thursday</v>
      </c>
      <c r="B49" s="177"/>
      <c r="C49" s="234"/>
      <c r="D49" s="235"/>
      <c r="E49" s="238"/>
      <c r="F49" s="239"/>
      <c r="G49" s="238"/>
      <c r="H49" s="239"/>
      <c r="I49" s="218"/>
      <c r="J49" s="219"/>
      <c r="K49" s="219"/>
      <c r="L49" s="220"/>
      <c r="M49" s="222"/>
      <c r="N49" s="74"/>
    </row>
    <row r="50" spans="1:15" ht="12" customHeight="1" x14ac:dyDescent="0.25">
      <c r="A50" s="78">
        <f ca="1">'PROCESS MAY - LOG'!K22</f>
        <v>30</v>
      </c>
      <c r="B50" s="176"/>
      <c r="C50" s="256"/>
      <c r="D50" s="257"/>
      <c r="E50" s="240"/>
      <c r="F50" s="241"/>
      <c r="G50" s="240"/>
      <c r="H50" s="241"/>
      <c r="I50" s="227"/>
      <c r="J50" s="228"/>
      <c r="K50" s="228"/>
      <c r="L50" s="229"/>
      <c r="M50" s="246"/>
      <c r="N50" s="74"/>
    </row>
    <row r="51" spans="1:15" ht="12" customHeight="1" x14ac:dyDescent="0.25">
      <c r="A51" s="80" t="str">
        <f ca="1">'PROCESS MAY - LOG'!L22</f>
        <v>Friday</v>
      </c>
      <c r="B51" s="176"/>
      <c r="C51" s="256"/>
      <c r="D51" s="257"/>
      <c r="E51" s="242"/>
      <c r="F51" s="243"/>
      <c r="G51" s="242"/>
      <c r="H51" s="243"/>
      <c r="I51" s="230"/>
      <c r="J51" s="231"/>
      <c r="K51" s="231"/>
      <c r="L51" s="232"/>
      <c r="M51" s="247"/>
      <c r="N51" s="74"/>
    </row>
    <row r="52" spans="1:15" ht="12" customHeight="1" x14ac:dyDescent="0.25">
      <c r="A52" s="75" t="str">
        <f ca="1">'PROCESS MAY - LOG'!K23</f>
        <v/>
      </c>
      <c r="B52" s="177"/>
      <c r="C52" s="234"/>
      <c r="D52" s="235"/>
      <c r="E52" s="236"/>
      <c r="F52" s="237"/>
      <c r="G52" s="236"/>
      <c r="H52" s="237"/>
      <c r="I52" s="223"/>
      <c r="J52" s="224"/>
      <c r="K52" s="224"/>
      <c r="L52" s="225"/>
      <c r="M52" s="226"/>
      <c r="N52" s="74"/>
    </row>
    <row r="53" spans="1:15" ht="12" customHeight="1" x14ac:dyDescent="0.25">
      <c r="A53" s="77" t="str">
        <f ca="1">'PROCESS MAY - LOG'!L23</f>
        <v/>
      </c>
      <c r="B53" s="177"/>
      <c r="C53" s="234"/>
      <c r="D53" s="235"/>
      <c r="E53" s="238"/>
      <c r="F53" s="239"/>
      <c r="G53" s="238"/>
      <c r="H53" s="239"/>
      <c r="I53" s="218"/>
      <c r="J53" s="219"/>
      <c r="K53" s="219"/>
      <c r="L53" s="220"/>
      <c r="M53" s="222"/>
      <c r="N53" s="74"/>
    </row>
    <row r="54" spans="1:15" ht="6.75" customHeight="1" x14ac:dyDescent="0.25">
      <c r="A54" s="258"/>
      <c r="B54" s="258"/>
      <c r="C54" s="258"/>
      <c r="D54" s="258"/>
      <c r="E54" s="258"/>
      <c r="F54" s="258"/>
      <c r="G54" s="258"/>
      <c r="H54" s="258"/>
      <c r="I54" s="258"/>
      <c r="J54" s="258"/>
      <c r="K54" s="258"/>
      <c r="L54" s="258"/>
      <c r="M54" s="258"/>
      <c r="N54" s="74"/>
    </row>
    <row r="55" spans="1:15" ht="15" customHeight="1" x14ac:dyDescent="0.25">
      <c r="A55" s="262" t="s">
        <v>1054</v>
      </c>
      <c r="B55" s="262"/>
      <c r="C55" s="262"/>
      <c r="D55" s="262"/>
      <c r="E55" s="262"/>
      <c r="F55" s="262"/>
      <c r="G55" s="262"/>
      <c r="H55" s="262"/>
      <c r="I55" s="186"/>
      <c r="J55" s="165"/>
      <c r="K55" s="165"/>
      <c r="L55" s="164"/>
      <c r="M55" s="166"/>
      <c r="N55" s="37"/>
      <c r="O55" s="38"/>
    </row>
    <row r="56" spans="1:15" ht="18" customHeight="1" x14ac:dyDescent="0.25">
      <c r="A56" s="184" t="s">
        <v>1019</v>
      </c>
      <c r="B56" s="185"/>
      <c r="C56" s="259" t="s">
        <v>1034</v>
      </c>
      <c r="D56" s="259"/>
      <c r="E56" s="259"/>
      <c r="F56" s="259"/>
      <c r="G56" s="260"/>
      <c r="H56" s="260"/>
      <c r="I56" s="259" t="s">
        <v>1035</v>
      </c>
      <c r="J56" s="259"/>
      <c r="K56" s="259"/>
      <c r="L56" s="259"/>
      <c r="M56" s="185"/>
      <c r="N56" s="37"/>
      <c r="O56" s="38"/>
    </row>
    <row r="57" spans="1:15" ht="9.75" customHeight="1" x14ac:dyDescent="0.25">
      <c r="A57" s="186"/>
      <c r="B57" s="167"/>
      <c r="C57" s="187"/>
      <c r="D57" s="187"/>
      <c r="E57" s="187"/>
      <c r="F57" s="187"/>
      <c r="G57" s="166"/>
      <c r="H57" s="166"/>
      <c r="I57" s="186"/>
      <c r="J57" s="186"/>
      <c r="K57" s="186"/>
      <c r="L57" s="186"/>
      <c r="M57" s="167"/>
      <c r="N57" s="37"/>
      <c r="O57" s="38"/>
    </row>
    <row r="58" spans="1:15" ht="17.25" customHeight="1" x14ac:dyDescent="0.25">
      <c r="A58" s="186" t="s">
        <v>1053</v>
      </c>
      <c r="B58" s="186"/>
      <c r="C58" s="186"/>
      <c r="D58" s="186"/>
      <c r="E58" s="186"/>
      <c r="F58" s="265"/>
      <c r="G58" s="265"/>
      <c r="H58" s="265"/>
      <c r="I58" s="265"/>
      <c r="J58" s="265"/>
      <c r="K58" s="265"/>
      <c r="L58" s="265"/>
      <c r="M58" s="265"/>
      <c r="N58" s="37"/>
      <c r="O58" s="38"/>
    </row>
    <row r="59" spans="1:15" ht="19.5" customHeight="1" x14ac:dyDescent="0.25">
      <c r="A59" s="261"/>
      <c r="B59" s="261"/>
      <c r="C59" s="261"/>
      <c r="D59" s="261"/>
      <c r="E59" s="261"/>
      <c r="F59" s="261"/>
      <c r="G59" s="261"/>
      <c r="H59" s="261"/>
      <c r="I59" s="261"/>
      <c r="J59" s="261"/>
      <c r="K59" s="261"/>
      <c r="L59" s="261"/>
      <c r="M59" s="261"/>
      <c r="N59" s="37"/>
      <c r="O59" s="38"/>
    </row>
    <row r="60" spans="1:15" ht="15" customHeight="1" x14ac:dyDescent="0.25">
      <c r="A60" s="162"/>
      <c r="B60" s="162"/>
      <c r="C60" s="162"/>
      <c r="D60" s="162"/>
      <c r="E60" s="162"/>
      <c r="F60" s="162"/>
      <c r="G60" s="162"/>
      <c r="H60" s="162"/>
      <c r="I60" s="162"/>
      <c r="J60" s="162"/>
      <c r="K60" s="162"/>
      <c r="L60" s="162"/>
      <c r="M60" s="162"/>
      <c r="N60" s="38"/>
      <c r="O60" s="38"/>
    </row>
    <row r="61" spans="1:15" ht="15" hidden="1" customHeight="1" x14ac:dyDescent="0.25">
      <c r="A61" s="162"/>
      <c r="B61" s="162"/>
      <c r="C61" s="162"/>
      <c r="D61" s="162"/>
      <c r="E61" s="162"/>
      <c r="F61" s="162"/>
      <c r="G61" s="162"/>
      <c r="H61" s="162"/>
      <c r="I61" s="162"/>
      <c r="J61" s="162"/>
      <c r="K61" s="162"/>
      <c r="L61" s="162"/>
      <c r="M61" s="162"/>
      <c r="N61" s="38"/>
      <c r="O61" s="38"/>
    </row>
    <row r="62" spans="1:15" ht="15" hidden="1" customHeight="1" x14ac:dyDescent="0.25">
      <c r="A62" s="162"/>
      <c r="B62" s="162"/>
      <c r="C62" s="162"/>
      <c r="D62" s="162"/>
      <c r="E62" s="162"/>
      <c r="F62" s="162"/>
      <c r="G62" s="162"/>
      <c r="H62" s="162"/>
      <c r="I62" s="162"/>
      <c r="J62" s="162"/>
      <c r="K62" s="162"/>
      <c r="L62" s="162"/>
      <c r="M62" s="162"/>
      <c r="N62" s="38"/>
      <c r="O62" s="38"/>
    </row>
    <row r="63" spans="1:15" ht="15" hidden="1" customHeight="1" x14ac:dyDescent="0.25">
      <c r="A63" s="162"/>
      <c r="B63" s="162"/>
      <c r="C63" s="162"/>
      <c r="D63" s="162"/>
      <c r="E63" s="162"/>
      <c r="F63" s="162"/>
      <c r="G63" s="162"/>
      <c r="H63" s="162"/>
      <c r="I63" s="162"/>
      <c r="J63" s="162"/>
      <c r="K63" s="162"/>
      <c r="L63" s="162"/>
      <c r="M63" s="162"/>
      <c r="N63" s="38"/>
      <c r="O63" s="38"/>
    </row>
    <row r="64" spans="1:15" ht="15" hidden="1" customHeight="1" x14ac:dyDescent="0.25">
      <c r="A64" s="162"/>
      <c r="B64" s="162"/>
      <c r="C64" s="162"/>
      <c r="D64" s="162"/>
      <c r="E64" s="162"/>
      <c r="F64" s="162"/>
      <c r="G64" s="162"/>
      <c r="H64" s="162"/>
      <c r="I64" s="162"/>
      <c r="J64" s="162"/>
      <c r="K64" s="162"/>
      <c r="L64" s="162"/>
      <c r="M64" s="162"/>
      <c r="N64" s="38"/>
      <c r="O64" s="38"/>
    </row>
    <row r="65" spans="1:15" ht="15" hidden="1" customHeight="1" x14ac:dyDescent="0.25">
      <c r="A65" s="162"/>
      <c r="B65" s="162"/>
      <c r="C65" s="162"/>
      <c r="D65" s="162"/>
      <c r="E65" s="162"/>
      <c r="F65" s="162"/>
      <c r="G65" s="162"/>
      <c r="H65" s="162"/>
      <c r="I65" s="162"/>
      <c r="J65" s="162"/>
      <c r="K65" s="162"/>
      <c r="L65" s="162"/>
      <c r="M65" s="162"/>
      <c r="N65" s="38"/>
      <c r="O65" s="38"/>
    </row>
    <row r="66" spans="1:15" ht="15" hidden="1" customHeight="1" x14ac:dyDescent="0.25">
      <c r="A66" s="162"/>
      <c r="B66" s="162"/>
      <c r="C66" s="162"/>
      <c r="D66" s="162"/>
      <c r="E66" s="162"/>
      <c r="F66" s="162"/>
      <c r="G66" s="162"/>
      <c r="H66" s="162"/>
      <c r="I66" s="162"/>
      <c r="J66" s="162"/>
      <c r="K66" s="162"/>
      <c r="L66" s="162"/>
      <c r="M66" s="162"/>
      <c r="N66" s="38"/>
      <c r="O66" s="38"/>
    </row>
    <row r="67" spans="1:15" ht="15" hidden="1" customHeight="1" x14ac:dyDescent="0.25">
      <c r="A67" s="162"/>
      <c r="B67" s="162"/>
      <c r="C67" s="162"/>
      <c r="D67" s="162"/>
      <c r="E67" s="162"/>
      <c r="F67" s="162"/>
      <c r="G67" s="162"/>
      <c r="H67" s="162"/>
      <c r="I67" s="162"/>
      <c r="J67" s="162"/>
      <c r="K67" s="162"/>
      <c r="L67" s="162"/>
      <c r="M67" s="162"/>
      <c r="N67" s="38"/>
      <c r="O67" s="38"/>
    </row>
    <row r="68" spans="1:15" ht="15" hidden="1" customHeight="1" x14ac:dyDescent="0.25">
      <c r="A68" s="162"/>
      <c r="B68" s="162"/>
      <c r="C68" s="162"/>
      <c r="D68" s="162"/>
      <c r="E68" s="162"/>
      <c r="F68" s="162"/>
      <c r="G68" s="162"/>
      <c r="H68" s="162"/>
      <c r="I68" s="162"/>
      <c r="J68" s="162"/>
      <c r="K68" s="162"/>
      <c r="L68" s="162"/>
      <c r="M68" s="162"/>
      <c r="N68" s="38"/>
      <c r="O68" s="38"/>
    </row>
    <row r="69" spans="1:15" ht="15" hidden="1" customHeight="1" x14ac:dyDescent="0.25">
      <c r="A69" s="162"/>
      <c r="B69" s="162"/>
      <c r="C69" s="162"/>
      <c r="D69" s="162"/>
      <c r="E69" s="162"/>
      <c r="F69" s="162"/>
      <c r="G69" s="162"/>
      <c r="H69" s="162"/>
      <c r="I69" s="162"/>
      <c r="J69" s="162"/>
      <c r="K69" s="162"/>
      <c r="L69" s="162"/>
      <c r="M69" s="162"/>
      <c r="N69" s="38"/>
      <c r="O69" s="38"/>
    </row>
    <row r="70" spans="1:15" ht="15" hidden="1" customHeight="1" x14ac:dyDescent="0.25">
      <c r="A70" s="162"/>
      <c r="B70" s="162"/>
      <c r="C70" s="162"/>
      <c r="D70" s="162"/>
      <c r="E70" s="162"/>
      <c r="F70" s="162"/>
      <c r="G70" s="162"/>
      <c r="H70" s="162"/>
      <c r="I70" s="162"/>
      <c r="J70" s="162"/>
      <c r="K70" s="162"/>
      <c r="L70" s="162"/>
      <c r="M70" s="162"/>
      <c r="N70" s="38"/>
      <c r="O70" s="38"/>
    </row>
    <row r="71" spans="1:15" ht="15" hidden="1" customHeight="1" x14ac:dyDescent="0.25">
      <c r="A71" s="162"/>
      <c r="B71" s="162"/>
      <c r="C71" s="162"/>
      <c r="D71" s="162"/>
      <c r="E71" s="162"/>
      <c r="F71" s="162"/>
      <c r="G71" s="162"/>
      <c r="H71" s="162"/>
      <c r="I71" s="162"/>
      <c r="J71" s="162"/>
      <c r="K71" s="162"/>
      <c r="L71" s="162"/>
      <c r="M71" s="162"/>
      <c r="N71" s="38"/>
      <c r="O71" s="38"/>
    </row>
    <row r="72" spans="1:15" ht="15" hidden="1" customHeight="1" x14ac:dyDescent="0.25">
      <c r="A72" s="162"/>
      <c r="B72" s="162"/>
      <c r="C72" s="162"/>
      <c r="D72" s="162"/>
      <c r="E72" s="162"/>
      <c r="F72" s="162"/>
      <c r="G72" s="162"/>
      <c r="H72" s="162"/>
      <c r="I72" s="162"/>
      <c r="J72" s="162"/>
      <c r="K72" s="162"/>
      <c r="L72" s="162"/>
      <c r="M72" s="162"/>
      <c r="N72" s="38"/>
      <c r="O72" s="38"/>
    </row>
    <row r="73" spans="1:15" ht="15" hidden="1" customHeight="1" x14ac:dyDescent="0.25">
      <c r="A73" s="162"/>
      <c r="B73" s="162"/>
      <c r="C73" s="162"/>
      <c r="D73" s="162"/>
      <c r="E73" s="162"/>
      <c r="F73" s="162"/>
      <c r="G73" s="162"/>
      <c r="H73" s="162"/>
      <c r="I73" s="162"/>
      <c r="J73" s="162"/>
      <c r="K73" s="162"/>
      <c r="L73" s="162"/>
      <c r="M73" s="162"/>
      <c r="N73" s="38"/>
      <c r="O73" s="38"/>
    </row>
    <row r="74" spans="1:15" ht="15" hidden="1" customHeight="1" x14ac:dyDescent="0.25">
      <c r="A74" s="162"/>
      <c r="B74" s="162"/>
      <c r="C74" s="162"/>
      <c r="D74" s="162"/>
      <c r="E74" s="162"/>
      <c r="F74" s="162"/>
      <c r="G74" s="162"/>
      <c r="H74" s="162"/>
      <c r="I74" s="162"/>
      <c r="J74" s="162"/>
      <c r="K74" s="162"/>
      <c r="L74" s="162"/>
      <c r="M74" s="162"/>
      <c r="N74" s="38"/>
      <c r="O74" s="38"/>
    </row>
    <row r="75" spans="1:15" ht="15" hidden="1" customHeight="1" x14ac:dyDescent="0.25">
      <c r="A75" s="162"/>
      <c r="B75" s="162"/>
      <c r="C75" s="162"/>
      <c r="D75" s="162"/>
      <c r="E75" s="162"/>
      <c r="F75" s="162"/>
      <c r="G75" s="162"/>
      <c r="H75" s="162"/>
      <c r="I75" s="162"/>
      <c r="J75" s="162"/>
      <c r="K75" s="162"/>
      <c r="L75" s="162"/>
      <c r="M75" s="162"/>
      <c r="N75" s="38"/>
      <c r="O75" s="38"/>
    </row>
    <row r="76" spans="1:15" ht="15" hidden="1" customHeight="1" x14ac:dyDescent="0.25">
      <c r="A76" s="162"/>
      <c r="B76" s="162"/>
      <c r="C76" s="162"/>
      <c r="D76" s="162"/>
      <c r="E76" s="162"/>
      <c r="F76" s="162"/>
      <c r="G76" s="162"/>
      <c r="H76" s="162"/>
      <c r="I76" s="162"/>
      <c r="J76" s="162"/>
      <c r="K76" s="162"/>
      <c r="L76" s="162"/>
      <c r="M76" s="162"/>
      <c r="N76" s="38"/>
      <c r="O76" s="38"/>
    </row>
    <row r="77" spans="1:15" ht="15" hidden="1" customHeight="1" x14ac:dyDescent="0.25">
      <c r="A77" s="162"/>
      <c r="B77" s="162"/>
      <c r="C77" s="162"/>
      <c r="D77" s="162"/>
      <c r="E77" s="162"/>
      <c r="F77" s="162"/>
      <c r="G77" s="162"/>
      <c r="H77" s="162"/>
      <c r="I77" s="162"/>
      <c r="J77" s="162"/>
      <c r="K77" s="162"/>
      <c r="L77" s="162"/>
      <c r="M77" s="162"/>
      <c r="N77" s="38"/>
      <c r="O77" s="38"/>
    </row>
    <row r="78" spans="1:15" ht="15" hidden="1" customHeight="1" x14ac:dyDescent="0.25">
      <c r="A78" s="162"/>
      <c r="B78" s="162"/>
      <c r="C78" s="162"/>
      <c r="D78" s="162"/>
      <c r="E78" s="162"/>
      <c r="F78" s="162"/>
      <c r="G78" s="162"/>
      <c r="H78" s="162"/>
      <c r="I78" s="162"/>
      <c r="J78" s="162"/>
      <c r="K78" s="162"/>
      <c r="L78" s="162"/>
      <c r="M78" s="162"/>
      <c r="N78" s="38"/>
      <c r="O78" s="38"/>
    </row>
    <row r="79" spans="1:15" ht="15" hidden="1" customHeight="1" x14ac:dyDescent="0.25">
      <c r="A79" s="162"/>
      <c r="B79" s="162"/>
      <c r="C79" s="162"/>
      <c r="D79" s="162"/>
      <c r="E79" s="162"/>
      <c r="F79" s="162"/>
      <c r="G79" s="162"/>
      <c r="H79" s="162"/>
      <c r="I79" s="162"/>
      <c r="J79" s="162"/>
      <c r="K79" s="162"/>
      <c r="L79" s="162"/>
      <c r="M79" s="162"/>
      <c r="N79" s="38"/>
      <c r="O79" s="38"/>
    </row>
    <row r="80" spans="1:15" ht="15" hidden="1" customHeight="1" x14ac:dyDescent="0.25">
      <c r="A80" s="162"/>
      <c r="B80" s="162"/>
      <c r="C80" s="162"/>
      <c r="D80" s="162"/>
      <c r="E80" s="162"/>
      <c r="F80" s="162"/>
      <c r="G80" s="162"/>
      <c r="H80" s="162"/>
      <c r="I80" s="162"/>
      <c r="J80" s="162"/>
      <c r="K80" s="162"/>
      <c r="L80" s="162"/>
      <c r="M80" s="162"/>
      <c r="N80" s="38"/>
      <c r="O80" s="38"/>
    </row>
    <row r="81" spans="1:15" ht="15" hidden="1" customHeight="1" x14ac:dyDescent="0.25">
      <c r="A81" s="162"/>
      <c r="B81" s="162"/>
      <c r="C81" s="162"/>
      <c r="D81" s="162"/>
      <c r="E81" s="162"/>
      <c r="F81" s="162"/>
      <c r="G81" s="162"/>
      <c r="H81" s="162"/>
      <c r="I81" s="162"/>
      <c r="J81" s="162"/>
      <c r="K81" s="162"/>
      <c r="L81" s="162"/>
      <c r="M81" s="162"/>
      <c r="N81" s="38"/>
      <c r="O81" s="38"/>
    </row>
    <row r="82" spans="1:15" ht="15" hidden="1" customHeight="1" x14ac:dyDescent="0.25">
      <c r="A82" s="162"/>
      <c r="B82" s="162"/>
      <c r="C82" s="162"/>
      <c r="D82" s="162"/>
      <c r="E82" s="162"/>
      <c r="F82" s="162"/>
      <c r="G82" s="162"/>
      <c r="H82" s="162"/>
      <c r="I82" s="162"/>
      <c r="J82" s="162"/>
      <c r="K82" s="162"/>
      <c r="L82" s="162"/>
      <c r="M82" s="162"/>
      <c r="N82" s="38"/>
      <c r="O82" s="38"/>
    </row>
    <row r="83" spans="1:15" ht="15" hidden="1" customHeight="1" x14ac:dyDescent="0.25">
      <c r="A83" s="162"/>
      <c r="B83" s="162"/>
      <c r="C83" s="162"/>
      <c r="D83" s="162"/>
      <c r="E83" s="162"/>
      <c r="F83" s="162"/>
      <c r="G83" s="162"/>
      <c r="H83" s="162"/>
      <c r="I83" s="162"/>
      <c r="J83" s="162"/>
      <c r="K83" s="162"/>
      <c r="L83" s="162"/>
      <c r="M83" s="162"/>
      <c r="N83" s="38"/>
      <c r="O83" s="38"/>
    </row>
    <row r="84" spans="1:15" ht="15" hidden="1" customHeight="1" x14ac:dyDescent="0.25">
      <c r="A84" s="162"/>
      <c r="B84" s="162"/>
      <c r="C84" s="162"/>
      <c r="D84" s="162"/>
      <c r="E84" s="162"/>
      <c r="F84" s="162"/>
      <c r="G84" s="162"/>
      <c r="H84" s="162"/>
      <c r="I84" s="162"/>
      <c r="J84" s="162"/>
      <c r="K84" s="162"/>
      <c r="L84" s="162"/>
      <c r="M84" s="162"/>
      <c r="N84" s="38"/>
      <c r="O84" s="38"/>
    </row>
    <row r="85" spans="1:15" ht="15" hidden="1" customHeight="1" x14ac:dyDescent="0.25">
      <c r="A85" s="162"/>
      <c r="B85" s="162"/>
      <c r="C85" s="162"/>
      <c r="D85" s="162"/>
      <c r="E85" s="162"/>
      <c r="F85" s="162"/>
      <c r="G85" s="162"/>
      <c r="H85" s="162"/>
      <c r="I85" s="162"/>
      <c r="J85" s="162"/>
      <c r="K85" s="162"/>
      <c r="L85" s="162"/>
      <c r="M85" s="162"/>
      <c r="N85" s="38"/>
      <c r="O85" s="38"/>
    </row>
    <row r="86" spans="1:15" ht="15" hidden="1" customHeight="1" x14ac:dyDescent="0.25">
      <c r="A86" s="162"/>
      <c r="B86" s="162"/>
      <c r="C86" s="162"/>
      <c r="D86" s="162"/>
      <c r="E86" s="162"/>
      <c r="F86" s="162"/>
      <c r="G86" s="162"/>
      <c r="H86" s="162"/>
      <c r="I86" s="162"/>
      <c r="J86" s="162"/>
      <c r="K86" s="162"/>
      <c r="L86" s="162"/>
      <c r="M86" s="162"/>
      <c r="N86" s="38"/>
      <c r="O86" s="38"/>
    </row>
    <row r="87" spans="1:15" ht="15" hidden="1" customHeight="1" x14ac:dyDescent="0.25">
      <c r="A87" s="162"/>
      <c r="B87" s="162"/>
      <c r="C87" s="162"/>
      <c r="D87" s="162"/>
      <c r="E87" s="162"/>
      <c r="F87" s="162"/>
      <c r="G87" s="162"/>
      <c r="H87" s="162"/>
      <c r="I87" s="162"/>
      <c r="J87" s="162"/>
      <c r="K87" s="162"/>
      <c r="L87" s="162"/>
      <c r="M87" s="162"/>
      <c r="N87" s="38"/>
      <c r="O87" s="38"/>
    </row>
    <row r="88" spans="1:15" ht="15" hidden="1" customHeight="1" x14ac:dyDescent="0.25">
      <c r="A88" s="162"/>
      <c r="B88" s="162"/>
      <c r="C88" s="162"/>
      <c r="D88" s="162"/>
      <c r="E88" s="162"/>
      <c r="F88" s="162"/>
      <c r="G88" s="162"/>
      <c r="H88" s="162"/>
      <c r="I88" s="162"/>
      <c r="J88" s="162"/>
      <c r="K88" s="162"/>
      <c r="L88" s="162"/>
      <c r="M88" s="162"/>
      <c r="N88" s="38"/>
      <c r="O88" s="38"/>
    </row>
    <row r="89" spans="1:15" ht="15" hidden="1" customHeight="1" x14ac:dyDescent="0.25">
      <c r="A89" s="162"/>
      <c r="B89" s="162"/>
      <c r="C89" s="162"/>
      <c r="D89" s="162"/>
      <c r="E89" s="162"/>
      <c r="F89" s="162"/>
      <c r="G89" s="162"/>
      <c r="H89" s="162"/>
      <c r="I89" s="162"/>
      <c r="J89" s="162"/>
      <c r="K89" s="162"/>
      <c r="L89" s="162"/>
      <c r="M89" s="162"/>
      <c r="N89" s="38"/>
      <c r="O89" s="38"/>
    </row>
    <row r="90" spans="1:15" ht="15" hidden="1" customHeight="1" x14ac:dyDescent="0.25">
      <c r="A90" s="162"/>
      <c r="B90" s="162"/>
      <c r="C90" s="162"/>
      <c r="D90" s="162"/>
      <c r="E90" s="162"/>
      <c r="F90" s="162"/>
      <c r="G90" s="162"/>
      <c r="H90" s="162"/>
      <c r="I90" s="162"/>
      <c r="J90" s="162"/>
      <c r="K90" s="162"/>
      <c r="L90" s="162"/>
      <c r="M90" s="162"/>
      <c r="N90" s="38"/>
      <c r="O90" s="38"/>
    </row>
    <row r="91" spans="1:15" ht="15" hidden="1" customHeight="1" x14ac:dyDescent="0.25">
      <c r="A91" s="162"/>
      <c r="B91" s="162"/>
      <c r="C91" s="162"/>
      <c r="D91" s="162"/>
      <c r="E91" s="162"/>
      <c r="F91" s="162"/>
      <c r="G91" s="162"/>
      <c r="H91" s="162"/>
      <c r="I91" s="162"/>
      <c r="J91" s="162"/>
      <c r="K91" s="162"/>
      <c r="L91" s="162"/>
      <c r="M91" s="162"/>
      <c r="N91" s="38"/>
      <c r="O91" s="38"/>
    </row>
    <row r="92" spans="1:15" ht="15" hidden="1" customHeight="1" x14ac:dyDescent="0.25">
      <c r="A92" s="162"/>
      <c r="B92" s="162"/>
      <c r="C92" s="162"/>
      <c r="D92" s="162"/>
      <c r="E92" s="162"/>
      <c r="F92" s="162"/>
      <c r="G92" s="162"/>
      <c r="H92" s="162"/>
      <c r="I92" s="162"/>
      <c r="J92" s="162"/>
      <c r="K92" s="162"/>
      <c r="L92" s="162"/>
      <c r="M92" s="162"/>
      <c r="N92" s="38"/>
      <c r="O92" s="38"/>
    </row>
    <row r="93" spans="1:15" ht="15" hidden="1" customHeight="1" x14ac:dyDescent="0.25">
      <c r="A93" s="162"/>
      <c r="B93" s="162"/>
      <c r="C93" s="162"/>
      <c r="D93" s="162"/>
      <c r="E93" s="162"/>
      <c r="F93" s="162"/>
      <c r="G93" s="162"/>
      <c r="H93" s="162"/>
      <c r="I93" s="162"/>
      <c r="J93" s="162"/>
      <c r="K93" s="162"/>
      <c r="L93" s="162"/>
      <c r="M93" s="162"/>
      <c r="N93" s="38"/>
      <c r="O93" s="38"/>
    </row>
    <row r="94" spans="1:15" ht="15" hidden="1" customHeight="1" x14ac:dyDescent="0.25">
      <c r="A94" s="162"/>
      <c r="B94" s="162"/>
      <c r="C94" s="162"/>
      <c r="D94" s="162"/>
      <c r="E94" s="162"/>
      <c r="F94" s="162"/>
      <c r="G94" s="162"/>
      <c r="H94" s="162"/>
      <c r="I94" s="162"/>
      <c r="J94" s="162"/>
      <c r="K94" s="162"/>
      <c r="L94" s="162"/>
      <c r="M94" s="162"/>
      <c r="N94" s="38"/>
      <c r="O94" s="38"/>
    </row>
    <row r="95" spans="1:15" ht="15" hidden="1" customHeight="1" x14ac:dyDescent="0.25">
      <c r="A95" s="162"/>
      <c r="B95" s="162"/>
      <c r="C95" s="162"/>
      <c r="D95" s="162"/>
      <c r="E95" s="162"/>
      <c r="F95" s="162"/>
      <c r="G95" s="162"/>
      <c r="H95" s="162"/>
      <c r="I95" s="162"/>
      <c r="J95" s="162"/>
      <c r="K95" s="162"/>
      <c r="L95" s="162"/>
      <c r="M95" s="162"/>
      <c r="N95" s="38"/>
      <c r="O95" s="38"/>
    </row>
    <row r="96" spans="1:15" ht="15" hidden="1" customHeight="1" x14ac:dyDescent="0.25">
      <c r="A96" s="162"/>
      <c r="B96" s="162"/>
      <c r="C96" s="162"/>
      <c r="D96" s="162"/>
      <c r="E96" s="162"/>
      <c r="F96" s="162"/>
      <c r="G96" s="162"/>
      <c r="H96" s="162"/>
      <c r="I96" s="162"/>
      <c r="J96" s="162"/>
      <c r="K96" s="162"/>
      <c r="L96" s="162"/>
      <c r="M96" s="162"/>
      <c r="N96" s="38"/>
      <c r="O96" s="38"/>
    </row>
    <row r="97" spans="1:15" ht="15" hidden="1" customHeight="1" x14ac:dyDescent="0.25">
      <c r="A97" s="162"/>
      <c r="B97" s="162"/>
      <c r="C97" s="162"/>
      <c r="D97" s="162"/>
      <c r="E97" s="162"/>
      <c r="F97" s="162"/>
      <c r="G97" s="162"/>
      <c r="H97" s="162"/>
      <c r="I97" s="162"/>
      <c r="J97" s="162"/>
      <c r="K97" s="162"/>
      <c r="L97" s="162"/>
      <c r="M97" s="162"/>
      <c r="N97" s="38"/>
      <c r="O97" s="38"/>
    </row>
    <row r="98" spans="1:15" ht="15" hidden="1" customHeight="1" x14ac:dyDescent="0.25">
      <c r="A98" s="162"/>
      <c r="B98" s="162"/>
      <c r="C98" s="162"/>
      <c r="D98" s="162"/>
      <c r="E98" s="162"/>
      <c r="F98" s="162"/>
      <c r="G98" s="162"/>
      <c r="H98" s="162"/>
      <c r="I98" s="162"/>
      <c r="J98" s="162"/>
      <c r="K98" s="162"/>
      <c r="L98" s="162"/>
      <c r="M98" s="162"/>
      <c r="N98" s="38"/>
      <c r="O98" s="38"/>
    </row>
    <row r="99" spans="1:15" ht="15" hidden="1" customHeight="1" x14ac:dyDescent="0.25">
      <c r="A99" s="162"/>
      <c r="B99" s="162"/>
      <c r="C99" s="162"/>
      <c r="D99" s="162"/>
      <c r="E99" s="162"/>
      <c r="F99" s="162"/>
      <c r="G99" s="162"/>
      <c r="H99" s="162"/>
      <c r="I99" s="162"/>
      <c r="J99" s="162"/>
      <c r="K99" s="162"/>
      <c r="L99" s="162"/>
      <c r="M99" s="162"/>
      <c r="N99" s="38"/>
      <c r="O99" s="38"/>
    </row>
    <row r="100" spans="1:15" ht="15" hidden="1" customHeight="1" x14ac:dyDescent="0.25">
      <c r="A100" s="162"/>
      <c r="B100" s="162"/>
      <c r="C100" s="162"/>
      <c r="D100" s="162"/>
      <c r="E100" s="162"/>
      <c r="F100" s="162"/>
      <c r="G100" s="162"/>
      <c r="H100" s="162"/>
      <c r="I100" s="162"/>
      <c r="J100" s="162"/>
      <c r="K100" s="162"/>
      <c r="L100" s="162"/>
      <c r="M100" s="162"/>
      <c r="N100" s="38"/>
      <c r="O100" s="38"/>
    </row>
    <row r="101" spans="1:15" ht="15" hidden="1" customHeight="1" x14ac:dyDescent="0.25">
      <c r="A101" s="162"/>
      <c r="B101" s="162"/>
      <c r="C101" s="162"/>
      <c r="D101" s="162"/>
      <c r="E101" s="162"/>
      <c r="F101" s="162"/>
      <c r="G101" s="162"/>
      <c r="H101" s="162"/>
      <c r="I101" s="162"/>
      <c r="J101" s="162"/>
      <c r="K101" s="162"/>
      <c r="L101" s="162"/>
      <c r="M101" s="162"/>
      <c r="N101" s="38"/>
      <c r="O101" s="38"/>
    </row>
    <row r="102" spans="1:15" ht="15" hidden="1" customHeight="1" x14ac:dyDescent="0.25">
      <c r="A102" s="162"/>
      <c r="B102" s="162"/>
      <c r="C102" s="162"/>
      <c r="D102" s="162"/>
      <c r="E102" s="162"/>
      <c r="F102" s="162"/>
      <c r="G102" s="162"/>
      <c r="H102" s="162"/>
      <c r="I102" s="162"/>
      <c r="J102" s="162"/>
      <c r="K102" s="162"/>
      <c r="L102" s="162"/>
      <c r="M102" s="162"/>
      <c r="N102" s="38"/>
      <c r="O102" s="38"/>
    </row>
    <row r="103" spans="1:15" ht="15" hidden="1" customHeight="1" x14ac:dyDescent="0.25">
      <c r="A103" s="162"/>
      <c r="B103" s="162"/>
      <c r="C103" s="162"/>
      <c r="D103" s="162"/>
      <c r="E103" s="162"/>
      <c r="F103" s="162"/>
      <c r="G103" s="162"/>
      <c r="H103" s="162"/>
      <c r="I103" s="162"/>
      <c r="J103" s="162"/>
      <c r="K103" s="162"/>
      <c r="L103" s="162"/>
      <c r="M103" s="162"/>
      <c r="N103" s="38"/>
      <c r="O103" s="38"/>
    </row>
    <row r="104" spans="1:15" ht="15" hidden="1" customHeight="1" x14ac:dyDescent="0.25">
      <c r="A104" s="162"/>
      <c r="B104" s="162"/>
      <c r="C104" s="162"/>
      <c r="D104" s="162"/>
      <c r="E104" s="162"/>
      <c r="F104" s="162"/>
      <c r="G104" s="162"/>
      <c r="H104" s="162"/>
      <c r="I104" s="162"/>
      <c r="J104" s="162"/>
      <c r="K104" s="162"/>
      <c r="L104" s="162"/>
      <c r="M104" s="162"/>
      <c r="N104" s="38"/>
      <c r="O104" s="38"/>
    </row>
    <row r="105" spans="1:15" ht="15" hidden="1" customHeight="1" x14ac:dyDescent="0.25">
      <c r="A105" s="162"/>
      <c r="B105" s="162"/>
      <c r="C105" s="162"/>
      <c r="D105" s="162"/>
      <c r="E105" s="162"/>
      <c r="F105" s="162"/>
      <c r="G105" s="162"/>
      <c r="H105" s="162"/>
      <c r="I105" s="162"/>
      <c r="J105" s="162"/>
      <c r="K105" s="162"/>
      <c r="L105" s="162"/>
      <c r="M105" s="162"/>
      <c r="N105" s="38"/>
      <c r="O105" s="38"/>
    </row>
    <row r="106" spans="1:15" ht="15" hidden="1" customHeight="1" x14ac:dyDescent="0.25">
      <c r="A106" s="162"/>
      <c r="B106" s="162"/>
      <c r="C106" s="162"/>
      <c r="D106" s="162"/>
      <c r="E106" s="162"/>
      <c r="F106" s="162"/>
      <c r="G106" s="162"/>
      <c r="H106" s="162"/>
      <c r="I106" s="162"/>
      <c r="J106" s="162"/>
      <c r="K106" s="162"/>
      <c r="L106" s="162"/>
      <c r="M106" s="162"/>
      <c r="N106" s="38"/>
      <c r="O106" s="38"/>
    </row>
    <row r="107" spans="1:15" ht="15" hidden="1" customHeight="1" x14ac:dyDescent="0.25">
      <c r="A107" s="162"/>
      <c r="B107" s="162"/>
      <c r="C107" s="162"/>
      <c r="D107" s="162"/>
      <c r="E107" s="162"/>
      <c r="F107" s="162"/>
      <c r="G107" s="162"/>
      <c r="H107" s="162"/>
      <c r="I107" s="162"/>
      <c r="J107" s="162"/>
      <c r="K107" s="162"/>
      <c r="L107" s="162"/>
      <c r="M107" s="162"/>
      <c r="N107" s="38"/>
      <c r="O107" s="38"/>
    </row>
    <row r="108" spans="1:15" ht="15" hidden="1" customHeight="1" x14ac:dyDescent="0.25">
      <c r="A108" s="162"/>
      <c r="B108" s="162"/>
      <c r="C108" s="162"/>
      <c r="D108" s="162"/>
      <c r="E108" s="162"/>
      <c r="F108" s="162"/>
      <c r="G108" s="162"/>
      <c r="H108" s="162"/>
      <c r="I108" s="162"/>
      <c r="J108" s="162"/>
      <c r="K108" s="162"/>
      <c r="L108" s="162"/>
      <c r="M108" s="162"/>
      <c r="N108" s="38"/>
      <c r="O108" s="38"/>
    </row>
    <row r="109" spans="1:15" ht="15" hidden="1" customHeight="1" x14ac:dyDescent="0.25">
      <c r="A109" s="162"/>
      <c r="B109" s="162"/>
      <c r="C109" s="162"/>
      <c r="D109" s="162"/>
      <c r="E109" s="162"/>
      <c r="F109" s="162"/>
      <c r="G109" s="162"/>
      <c r="H109" s="162"/>
      <c r="I109" s="162"/>
      <c r="J109" s="162"/>
      <c r="K109" s="162"/>
      <c r="L109" s="162"/>
      <c r="M109" s="162"/>
      <c r="N109" s="38"/>
      <c r="O109" s="38"/>
    </row>
    <row r="110" spans="1:15" ht="15" hidden="1" customHeight="1" x14ac:dyDescent="0.25">
      <c r="A110" s="162"/>
      <c r="B110" s="162"/>
      <c r="C110" s="162"/>
      <c r="D110" s="162"/>
      <c r="E110" s="162"/>
      <c r="F110" s="162"/>
      <c r="G110" s="162"/>
      <c r="H110" s="162"/>
      <c r="I110" s="162"/>
      <c r="J110" s="162"/>
      <c r="K110" s="162"/>
      <c r="L110" s="162"/>
      <c r="M110" s="162"/>
      <c r="N110" s="38"/>
      <c r="O110" s="38"/>
    </row>
    <row r="111" spans="1:15" ht="15" hidden="1" customHeight="1" x14ac:dyDescent="0.25">
      <c r="A111" s="162"/>
      <c r="B111" s="162"/>
      <c r="C111" s="162"/>
      <c r="D111" s="162"/>
      <c r="E111" s="162"/>
      <c r="F111" s="162"/>
      <c r="G111" s="162"/>
      <c r="H111" s="162"/>
      <c r="I111" s="162"/>
      <c r="J111" s="162"/>
      <c r="K111" s="162"/>
      <c r="L111" s="162"/>
      <c r="M111" s="162"/>
      <c r="N111" s="38"/>
      <c r="O111" s="38"/>
    </row>
    <row r="112" spans="1:15" ht="15" hidden="1" customHeight="1" x14ac:dyDescent="0.25">
      <c r="A112" s="162"/>
      <c r="B112" s="162"/>
      <c r="C112" s="162"/>
      <c r="D112" s="162"/>
      <c r="E112" s="162"/>
      <c r="F112" s="162"/>
      <c r="G112" s="162"/>
      <c r="H112" s="162"/>
      <c r="I112" s="162"/>
      <c r="J112" s="162"/>
      <c r="K112" s="162"/>
      <c r="L112" s="162"/>
      <c r="M112" s="162"/>
      <c r="N112" s="38"/>
      <c r="O112" s="38"/>
    </row>
    <row r="113" spans="1:15" ht="15" hidden="1" customHeight="1" x14ac:dyDescent="0.25">
      <c r="A113" s="162"/>
      <c r="B113" s="162"/>
      <c r="C113" s="162"/>
      <c r="D113" s="162"/>
      <c r="E113" s="162"/>
      <c r="F113" s="162"/>
      <c r="G113" s="162"/>
      <c r="H113" s="162"/>
      <c r="I113" s="162"/>
      <c r="J113" s="162"/>
      <c r="K113" s="162"/>
      <c r="L113" s="162"/>
      <c r="M113" s="162"/>
      <c r="N113" s="38"/>
      <c r="O113" s="38"/>
    </row>
    <row r="114" spans="1:15" ht="15" hidden="1" customHeight="1" x14ac:dyDescent="0.25">
      <c r="A114" s="162"/>
      <c r="B114" s="162"/>
      <c r="C114" s="162"/>
      <c r="D114" s="162"/>
      <c r="E114" s="162"/>
      <c r="F114" s="162"/>
      <c r="G114" s="162"/>
      <c r="H114" s="162"/>
      <c r="I114" s="162"/>
      <c r="J114" s="162"/>
      <c r="K114" s="162"/>
      <c r="L114" s="162"/>
      <c r="M114" s="162"/>
      <c r="N114" s="38"/>
      <c r="O114" s="38"/>
    </row>
    <row r="115" spans="1:15" ht="15" hidden="1" customHeight="1" x14ac:dyDescent="0.25">
      <c r="A115" s="162"/>
      <c r="B115" s="162"/>
      <c r="C115" s="162"/>
      <c r="D115" s="162"/>
      <c r="E115" s="162"/>
      <c r="F115" s="162"/>
      <c r="G115" s="162"/>
      <c r="H115" s="162"/>
      <c r="I115" s="162"/>
      <c r="J115" s="162"/>
      <c r="K115" s="162"/>
      <c r="L115" s="162"/>
      <c r="M115" s="162"/>
      <c r="N115" s="38"/>
      <c r="O115" s="38"/>
    </row>
    <row r="116" spans="1:15" ht="15" hidden="1" customHeight="1" x14ac:dyDescent="0.25">
      <c r="A116" s="162"/>
      <c r="B116" s="162"/>
      <c r="C116" s="162"/>
      <c r="D116" s="162"/>
      <c r="E116" s="162"/>
      <c r="F116" s="162"/>
      <c r="G116" s="162"/>
      <c r="H116" s="162"/>
      <c r="I116" s="162"/>
      <c r="J116" s="162"/>
      <c r="K116" s="162"/>
      <c r="L116" s="162"/>
      <c r="M116" s="162"/>
      <c r="N116" s="38"/>
      <c r="O116" s="38"/>
    </row>
    <row r="117" spans="1:15" ht="15" hidden="1" customHeight="1" x14ac:dyDescent="0.25">
      <c r="A117" s="162"/>
      <c r="B117" s="162"/>
      <c r="C117" s="162"/>
      <c r="D117" s="162"/>
      <c r="E117" s="162"/>
      <c r="F117" s="162"/>
      <c r="G117" s="162"/>
      <c r="H117" s="162"/>
      <c r="I117" s="162"/>
      <c r="J117" s="162"/>
      <c r="K117" s="162"/>
      <c r="L117" s="162"/>
      <c r="M117" s="162"/>
      <c r="N117" s="38"/>
      <c r="O117" s="38"/>
    </row>
    <row r="118" spans="1:15" ht="15" hidden="1" customHeight="1" x14ac:dyDescent="0.25">
      <c r="A118" s="162"/>
      <c r="B118" s="162"/>
      <c r="C118" s="162"/>
      <c r="D118" s="162"/>
      <c r="E118" s="162"/>
      <c r="F118" s="162"/>
      <c r="G118" s="162"/>
      <c r="H118" s="162"/>
      <c r="I118" s="162"/>
      <c r="J118" s="162"/>
      <c r="K118" s="162"/>
      <c r="L118" s="162"/>
      <c r="M118" s="162"/>
      <c r="N118" s="38"/>
      <c r="O118" s="38"/>
    </row>
    <row r="119" spans="1:15" ht="15" hidden="1" customHeight="1" x14ac:dyDescent="0.25">
      <c r="A119" s="162"/>
      <c r="B119" s="162"/>
      <c r="C119" s="162"/>
      <c r="D119" s="162"/>
      <c r="E119" s="162"/>
      <c r="F119" s="162"/>
      <c r="G119" s="162"/>
      <c r="H119" s="162"/>
      <c r="I119" s="162"/>
      <c r="J119" s="162"/>
      <c r="K119" s="162"/>
      <c r="L119" s="162"/>
      <c r="M119" s="162"/>
      <c r="N119" s="38"/>
      <c r="O119" s="38"/>
    </row>
    <row r="120" spans="1:15" ht="15" hidden="1" customHeight="1" x14ac:dyDescent="0.25">
      <c r="A120" s="162"/>
      <c r="B120" s="162"/>
      <c r="C120" s="162"/>
      <c r="D120" s="162"/>
      <c r="E120" s="162"/>
      <c r="F120" s="162"/>
      <c r="G120" s="162"/>
      <c r="H120" s="162"/>
      <c r="I120" s="162"/>
      <c r="J120" s="162"/>
      <c r="K120" s="162"/>
      <c r="L120" s="162"/>
      <c r="M120" s="162"/>
      <c r="N120" s="38"/>
      <c r="O120" s="38"/>
    </row>
    <row r="121" spans="1:15" ht="15" hidden="1" customHeight="1" x14ac:dyDescent="0.25">
      <c r="A121" s="162"/>
      <c r="B121" s="162"/>
      <c r="C121" s="162"/>
      <c r="D121" s="162"/>
      <c r="E121" s="162"/>
      <c r="F121" s="162"/>
      <c r="G121" s="162"/>
      <c r="H121" s="162"/>
      <c r="I121" s="162"/>
      <c r="J121" s="162"/>
      <c r="K121" s="162"/>
      <c r="L121" s="162"/>
      <c r="M121" s="162"/>
      <c r="N121" s="38"/>
      <c r="O121" s="38"/>
    </row>
    <row r="122" spans="1:15" ht="15" hidden="1" customHeight="1" x14ac:dyDescent="0.25">
      <c r="A122" s="162"/>
      <c r="B122" s="162"/>
      <c r="C122" s="162"/>
      <c r="D122" s="162"/>
      <c r="E122" s="162"/>
      <c r="F122" s="162"/>
      <c r="G122" s="162"/>
      <c r="H122" s="162"/>
      <c r="I122" s="162"/>
      <c r="J122" s="162"/>
      <c r="K122" s="162"/>
      <c r="L122" s="162"/>
      <c r="M122" s="162"/>
      <c r="N122" s="38"/>
      <c r="O122" s="38"/>
    </row>
    <row r="123" spans="1:15" ht="15" hidden="1" customHeight="1" x14ac:dyDescent="0.25">
      <c r="A123" s="162"/>
      <c r="B123" s="162"/>
      <c r="C123" s="162"/>
      <c r="D123" s="162"/>
      <c r="E123" s="162"/>
      <c r="F123" s="162"/>
      <c r="G123" s="162"/>
      <c r="H123" s="162"/>
      <c r="I123" s="162"/>
      <c r="J123" s="162"/>
      <c r="K123" s="162"/>
      <c r="L123" s="162"/>
      <c r="M123" s="162"/>
      <c r="N123" s="38"/>
      <c r="O123" s="38"/>
    </row>
    <row r="124" spans="1:15" ht="15" hidden="1" customHeight="1" x14ac:dyDescent="0.25">
      <c r="A124" s="162"/>
      <c r="B124" s="162"/>
      <c r="C124" s="162"/>
      <c r="D124" s="162"/>
      <c r="E124" s="162"/>
      <c r="F124" s="162"/>
      <c r="G124" s="162"/>
      <c r="H124" s="162"/>
      <c r="I124" s="162"/>
      <c r="J124" s="162"/>
      <c r="K124" s="162"/>
      <c r="L124" s="162"/>
      <c r="M124" s="162"/>
      <c r="N124" s="38"/>
      <c r="O124" s="38"/>
    </row>
    <row r="125" spans="1:15" ht="15" hidden="1" customHeight="1" x14ac:dyDescent="0.25">
      <c r="A125" s="162"/>
      <c r="B125" s="162"/>
      <c r="C125" s="162"/>
      <c r="D125" s="162"/>
      <c r="E125" s="162"/>
      <c r="F125" s="162"/>
      <c r="G125" s="162"/>
      <c r="H125" s="162"/>
      <c r="I125" s="162"/>
      <c r="J125" s="162"/>
      <c r="K125" s="162"/>
      <c r="L125" s="162"/>
      <c r="M125" s="162"/>
      <c r="N125" s="38"/>
      <c r="O125" s="38"/>
    </row>
    <row r="126" spans="1:15" ht="15" hidden="1" customHeight="1" x14ac:dyDescent="0.25">
      <c r="A126" s="162"/>
      <c r="B126" s="162"/>
      <c r="C126" s="162"/>
      <c r="D126" s="162"/>
      <c r="E126" s="162"/>
      <c r="F126" s="162"/>
      <c r="G126" s="162"/>
      <c r="H126" s="162"/>
      <c r="I126" s="162"/>
      <c r="J126" s="162"/>
      <c r="K126" s="162"/>
      <c r="L126" s="162"/>
      <c r="M126" s="162"/>
      <c r="N126" s="38"/>
      <c r="O126" s="38"/>
    </row>
    <row r="127" spans="1:15" ht="15" hidden="1" customHeight="1" x14ac:dyDescent="0.25">
      <c r="A127" s="162"/>
      <c r="B127" s="162"/>
      <c r="C127" s="162"/>
      <c r="D127" s="162"/>
      <c r="E127" s="162"/>
      <c r="F127" s="162"/>
      <c r="G127" s="162"/>
      <c r="H127" s="162"/>
      <c r="I127" s="162"/>
      <c r="J127" s="162"/>
      <c r="K127" s="162"/>
      <c r="L127" s="162"/>
      <c r="M127" s="162"/>
      <c r="N127" s="38"/>
      <c r="O127" s="38"/>
    </row>
    <row r="128" spans="1:15" ht="15" hidden="1" customHeight="1" x14ac:dyDescent="0.25">
      <c r="A128" s="162"/>
      <c r="B128" s="162"/>
      <c r="C128" s="162"/>
      <c r="D128" s="162"/>
      <c r="E128" s="162"/>
      <c r="F128" s="162"/>
      <c r="G128" s="162"/>
      <c r="H128" s="162"/>
      <c r="I128" s="162"/>
      <c r="J128" s="162"/>
      <c r="K128" s="162"/>
      <c r="L128" s="162"/>
      <c r="M128" s="162"/>
      <c r="N128" s="38"/>
      <c r="O128" s="38"/>
    </row>
    <row r="129" spans="1:15" ht="15" hidden="1" customHeight="1" x14ac:dyDescent="0.25">
      <c r="A129" s="162"/>
      <c r="B129" s="162"/>
      <c r="C129" s="162"/>
      <c r="D129" s="162"/>
      <c r="E129" s="162"/>
      <c r="F129" s="162"/>
      <c r="G129" s="162"/>
      <c r="H129" s="162"/>
      <c r="I129" s="162"/>
      <c r="J129" s="162"/>
      <c r="K129" s="162"/>
      <c r="L129" s="162"/>
      <c r="M129" s="162"/>
      <c r="N129" s="38"/>
      <c r="O129" s="38"/>
    </row>
    <row r="130" spans="1:15" ht="15" hidden="1" customHeight="1" x14ac:dyDescent="0.25">
      <c r="A130" s="162"/>
      <c r="B130" s="162"/>
      <c r="C130" s="162"/>
      <c r="D130" s="162"/>
      <c r="E130" s="162"/>
      <c r="F130" s="162"/>
      <c r="G130" s="162"/>
      <c r="H130" s="162"/>
      <c r="I130" s="162"/>
      <c r="J130" s="162"/>
      <c r="K130" s="162"/>
      <c r="L130" s="162"/>
      <c r="M130" s="162"/>
      <c r="N130" s="38"/>
      <c r="O130" s="38"/>
    </row>
    <row r="131" spans="1:15" ht="15" hidden="1" customHeight="1" x14ac:dyDescent="0.25">
      <c r="A131" s="162"/>
      <c r="B131" s="162"/>
      <c r="C131" s="162"/>
      <c r="D131" s="162"/>
      <c r="E131" s="162"/>
      <c r="F131" s="162"/>
      <c r="G131" s="162"/>
      <c r="H131" s="162"/>
      <c r="I131" s="162"/>
      <c r="J131" s="162"/>
      <c r="K131" s="162"/>
      <c r="L131" s="162"/>
      <c r="M131" s="162"/>
      <c r="N131" s="38"/>
      <c r="O131" s="38"/>
    </row>
    <row r="132" spans="1:15" ht="15" hidden="1" customHeight="1" x14ac:dyDescent="0.25">
      <c r="A132" s="162"/>
      <c r="B132" s="162"/>
      <c r="C132" s="162"/>
      <c r="D132" s="162"/>
      <c r="E132" s="162"/>
      <c r="F132" s="162"/>
      <c r="G132" s="162"/>
      <c r="H132" s="162"/>
      <c r="I132" s="162"/>
      <c r="J132" s="162"/>
      <c r="K132" s="162"/>
      <c r="L132" s="162"/>
      <c r="M132" s="162"/>
      <c r="N132" s="38"/>
      <c r="O132" s="38"/>
    </row>
    <row r="133" spans="1:15" ht="15" hidden="1" customHeight="1" x14ac:dyDescent="0.25">
      <c r="A133" s="162"/>
      <c r="B133" s="162"/>
      <c r="C133" s="162"/>
      <c r="D133" s="162"/>
      <c r="E133" s="162"/>
      <c r="F133" s="162"/>
      <c r="G133" s="162"/>
      <c r="H133" s="162"/>
      <c r="I133" s="162"/>
      <c r="J133" s="162"/>
      <c r="K133" s="162"/>
      <c r="L133" s="162"/>
      <c r="M133" s="162"/>
      <c r="N133" s="38"/>
      <c r="O133" s="38"/>
    </row>
    <row r="134" spans="1:15" ht="15" hidden="1" customHeight="1" x14ac:dyDescent="0.25">
      <c r="A134" s="162"/>
      <c r="B134" s="162"/>
      <c r="C134" s="162"/>
      <c r="D134" s="162"/>
      <c r="E134" s="162"/>
      <c r="F134" s="162"/>
      <c r="G134" s="162"/>
      <c r="H134" s="162"/>
      <c r="I134" s="162"/>
      <c r="J134" s="162"/>
      <c r="K134" s="162"/>
      <c r="L134" s="162"/>
      <c r="M134" s="162"/>
      <c r="N134" s="38"/>
      <c r="O134" s="38"/>
    </row>
    <row r="135" spans="1:15" ht="15" hidden="1" customHeight="1" x14ac:dyDescent="0.25">
      <c r="A135" s="162"/>
      <c r="B135" s="162"/>
      <c r="C135" s="162"/>
      <c r="D135" s="162"/>
      <c r="E135" s="162"/>
      <c r="F135" s="162"/>
      <c r="G135" s="162"/>
      <c r="H135" s="162"/>
      <c r="I135" s="162"/>
      <c r="J135" s="162"/>
      <c r="K135" s="162"/>
      <c r="L135" s="162"/>
      <c r="M135" s="162"/>
      <c r="N135" s="38"/>
      <c r="O135" s="38"/>
    </row>
    <row r="136" spans="1:15" ht="15" hidden="1" customHeight="1" x14ac:dyDescent="0.25">
      <c r="A136" s="162"/>
      <c r="B136" s="162"/>
      <c r="C136" s="162"/>
      <c r="D136" s="162"/>
      <c r="E136" s="162"/>
      <c r="F136" s="162"/>
      <c r="G136" s="162"/>
      <c r="H136" s="162"/>
      <c r="I136" s="162"/>
      <c r="J136" s="162"/>
      <c r="K136" s="162"/>
      <c r="L136" s="162"/>
      <c r="M136" s="162"/>
      <c r="N136" s="38"/>
      <c r="O136" s="38"/>
    </row>
    <row r="137" spans="1:15" ht="15" hidden="1" customHeight="1" x14ac:dyDescent="0.25">
      <c r="A137" s="162"/>
      <c r="B137" s="162"/>
      <c r="C137" s="162"/>
      <c r="D137" s="162"/>
      <c r="E137" s="162"/>
      <c r="F137" s="162"/>
      <c r="G137" s="162"/>
      <c r="H137" s="162"/>
      <c r="I137" s="162"/>
      <c r="J137" s="162"/>
      <c r="K137" s="162"/>
      <c r="L137" s="162"/>
      <c r="M137" s="162"/>
      <c r="N137" s="38"/>
      <c r="O137" s="38"/>
    </row>
    <row r="138" spans="1:15" ht="15" hidden="1" customHeight="1" x14ac:dyDescent="0.25">
      <c r="A138" s="162"/>
      <c r="B138" s="162"/>
      <c r="C138" s="162"/>
      <c r="D138" s="162"/>
      <c r="E138" s="162"/>
      <c r="F138" s="162"/>
      <c r="G138" s="162"/>
      <c r="H138" s="162"/>
      <c r="I138" s="162"/>
      <c r="J138" s="162"/>
      <c r="K138" s="162"/>
      <c r="L138" s="162"/>
      <c r="M138" s="162"/>
      <c r="N138" s="38"/>
      <c r="O138" s="38"/>
    </row>
    <row r="139" spans="1:15" ht="15" hidden="1" customHeight="1" x14ac:dyDescent="0.25">
      <c r="A139" s="162"/>
      <c r="B139" s="162"/>
      <c r="C139" s="162"/>
      <c r="D139" s="162"/>
      <c r="E139" s="162"/>
      <c r="F139" s="162"/>
      <c r="G139" s="162"/>
      <c r="H139" s="162"/>
      <c r="I139" s="162"/>
      <c r="J139" s="162"/>
      <c r="K139" s="162"/>
      <c r="L139" s="162"/>
      <c r="M139" s="162"/>
      <c r="N139" s="38"/>
      <c r="O139" s="38"/>
    </row>
    <row r="140" spans="1:15" ht="15" hidden="1" customHeight="1" x14ac:dyDescent="0.25">
      <c r="A140" s="162"/>
      <c r="B140" s="162"/>
      <c r="C140" s="162"/>
      <c r="D140" s="162"/>
      <c r="E140" s="162"/>
      <c r="F140" s="162"/>
      <c r="G140" s="162"/>
      <c r="H140" s="162"/>
      <c r="I140" s="162"/>
      <c r="J140" s="162"/>
      <c r="K140" s="162"/>
      <c r="L140" s="162"/>
      <c r="M140" s="162"/>
      <c r="N140" s="38"/>
      <c r="O140" s="38"/>
    </row>
    <row r="141" spans="1:15" ht="15" hidden="1" customHeight="1" x14ac:dyDescent="0.25">
      <c r="A141" s="162"/>
      <c r="B141" s="162"/>
      <c r="C141" s="162"/>
      <c r="D141" s="162"/>
      <c r="E141" s="162"/>
      <c r="F141" s="162"/>
      <c r="G141" s="162"/>
      <c r="H141" s="162"/>
      <c r="I141" s="162"/>
      <c r="J141" s="162"/>
      <c r="K141" s="162"/>
      <c r="L141" s="162"/>
      <c r="M141" s="162"/>
      <c r="N141" s="38"/>
      <c r="O141" s="38"/>
    </row>
    <row r="142" spans="1:15" ht="15" hidden="1" customHeight="1" x14ac:dyDescent="0.25">
      <c r="A142" s="162"/>
      <c r="B142" s="162"/>
      <c r="C142" s="162"/>
      <c r="D142" s="162"/>
      <c r="E142" s="162"/>
      <c r="F142" s="162"/>
      <c r="G142" s="162"/>
      <c r="H142" s="162"/>
      <c r="I142" s="162"/>
      <c r="J142" s="162"/>
      <c r="K142" s="162"/>
      <c r="L142" s="162"/>
      <c r="M142" s="162"/>
      <c r="N142" s="38"/>
      <c r="O142" s="38"/>
    </row>
    <row r="143" spans="1:15" ht="15" hidden="1" customHeight="1" x14ac:dyDescent="0.25">
      <c r="A143" s="162"/>
      <c r="B143" s="162"/>
      <c r="C143" s="162"/>
      <c r="D143" s="162"/>
      <c r="E143" s="162"/>
      <c r="F143" s="162"/>
      <c r="G143" s="162"/>
      <c r="H143" s="162"/>
      <c r="I143" s="162"/>
      <c r="J143" s="162"/>
      <c r="K143" s="162"/>
      <c r="L143" s="162"/>
      <c r="M143" s="162"/>
      <c r="N143" s="38"/>
      <c r="O143" s="38"/>
    </row>
    <row r="144" spans="1:15" ht="15" hidden="1" customHeight="1" x14ac:dyDescent="0.25">
      <c r="A144" s="162"/>
      <c r="B144" s="162"/>
      <c r="C144" s="162"/>
      <c r="D144" s="162"/>
      <c r="E144" s="162"/>
      <c r="F144" s="162"/>
      <c r="G144" s="162"/>
      <c r="H144" s="162"/>
      <c r="I144" s="162"/>
      <c r="J144" s="162"/>
      <c r="K144" s="162"/>
      <c r="L144" s="162"/>
      <c r="M144" s="162"/>
      <c r="N144" s="38"/>
      <c r="O144" s="38"/>
    </row>
    <row r="145" spans="1:15" ht="15" hidden="1" customHeight="1" x14ac:dyDescent="0.25">
      <c r="A145" s="162"/>
      <c r="B145" s="162"/>
      <c r="C145" s="162"/>
      <c r="D145" s="162"/>
      <c r="E145" s="162"/>
      <c r="F145" s="162"/>
      <c r="G145" s="162"/>
      <c r="H145" s="162"/>
      <c r="I145" s="162"/>
      <c r="J145" s="162"/>
      <c r="K145" s="162"/>
      <c r="L145" s="162"/>
      <c r="M145" s="162"/>
      <c r="N145" s="38"/>
      <c r="O145" s="38"/>
    </row>
    <row r="146" spans="1:15" ht="15" hidden="1" customHeight="1" x14ac:dyDescent="0.25">
      <c r="A146" s="162"/>
      <c r="B146" s="162"/>
      <c r="C146" s="162"/>
      <c r="D146" s="162"/>
      <c r="E146" s="162"/>
      <c r="F146" s="162"/>
      <c r="G146" s="162"/>
      <c r="H146" s="162"/>
      <c r="I146" s="162"/>
      <c r="J146" s="162"/>
      <c r="K146" s="162"/>
      <c r="L146" s="162"/>
      <c r="M146" s="162"/>
      <c r="N146" s="38"/>
      <c r="O146" s="38"/>
    </row>
    <row r="147" spans="1:15" ht="15" hidden="1" customHeight="1" x14ac:dyDescent="0.25">
      <c r="A147" s="162"/>
      <c r="B147" s="162"/>
      <c r="C147" s="162"/>
      <c r="D147" s="162"/>
      <c r="E147" s="162"/>
      <c r="F147" s="162"/>
      <c r="G147" s="162"/>
      <c r="H147" s="162"/>
      <c r="I147" s="162"/>
      <c r="J147" s="162"/>
      <c r="K147" s="162"/>
      <c r="L147" s="162"/>
      <c r="M147" s="162"/>
      <c r="N147" s="38"/>
      <c r="O147" s="38"/>
    </row>
    <row r="148" spans="1:15" ht="15" hidden="1" customHeight="1" x14ac:dyDescent="0.25">
      <c r="A148" s="162"/>
      <c r="B148" s="162"/>
      <c r="C148" s="162"/>
      <c r="D148" s="162"/>
      <c r="E148" s="162"/>
      <c r="F148" s="162"/>
      <c r="G148" s="162"/>
      <c r="H148" s="162"/>
      <c r="I148" s="162"/>
      <c r="J148" s="162"/>
      <c r="K148" s="162"/>
      <c r="L148" s="162"/>
      <c r="M148" s="162"/>
      <c r="N148" s="38"/>
      <c r="O148" s="38"/>
    </row>
    <row r="149" spans="1:15" ht="15" hidden="1" customHeight="1" x14ac:dyDescent="0.25">
      <c r="A149" s="162"/>
      <c r="B149" s="162"/>
      <c r="C149" s="162"/>
      <c r="D149" s="162"/>
      <c r="E149" s="162"/>
      <c r="F149" s="162"/>
      <c r="G149" s="162"/>
      <c r="H149" s="162"/>
      <c r="I149" s="162"/>
      <c r="J149" s="162"/>
      <c r="K149" s="162"/>
      <c r="L149" s="162"/>
      <c r="M149" s="162"/>
      <c r="N149" s="38"/>
      <c r="O149" s="38"/>
    </row>
    <row r="150" spans="1:15" ht="15" hidden="1" customHeight="1" x14ac:dyDescent="0.25">
      <c r="A150" s="162"/>
      <c r="B150" s="162"/>
      <c r="C150" s="162"/>
      <c r="D150" s="162"/>
      <c r="E150" s="162"/>
      <c r="F150" s="162"/>
      <c r="G150" s="162"/>
      <c r="H150" s="162"/>
      <c r="I150" s="162"/>
      <c r="J150" s="162"/>
      <c r="K150" s="162"/>
      <c r="L150" s="162"/>
      <c r="M150" s="162"/>
      <c r="N150" s="38"/>
      <c r="O150" s="38"/>
    </row>
    <row r="151" spans="1:15" ht="15" hidden="1" customHeight="1" x14ac:dyDescent="0.25">
      <c r="A151" s="162"/>
      <c r="B151" s="162"/>
      <c r="C151" s="162"/>
      <c r="D151" s="162"/>
      <c r="E151" s="162"/>
      <c r="F151" s="162"/>
      <c r="G151" s="162"/>
      <c r="H151" s="162"/>
      <c r="I151" s="162"/>
      <c r="J151" s="162"/>
      <c r="K151" s="162"/>
      <c r="L151" s="162"/>
      <c r="M151" s="162"/>
      <c r="N151" s="38"/>
      <c r="O151" s="38"/>
    </row>
    <row r="152" spans="1:15" ht="15" hidden="1" customHeight="1" x14ac:dyDescent="0.25">
      <c r="A152" s="162"/>
      <c r="B152" s="162"/>
      <c r="C152" s="162"/>
      <c r="D152" s="162"/>
      <c r="E152" s="162"/>
      <c r="F152" s="162"/>
      <c r="G152" s="162"/>
      <c r="H152" s="162"/>
      <c r="I152" s="162"/>
      <c r="J152" s="162"/>
      <c r="K152" s="162"/>
      <c r="L152" s="162"/>
      <c r="M152" s="162"/>
      <c r="N152" s="38"/>
      <c r="O152" s="38"/>
    </row>
    <row r="153" spans="1:15" ht="15" hidden="1" customHeight="1" x14ac:dyDescent="0.25">
      <c r="A153" s="162"/>
      <c r="B153" s="162"/>
      <c r="C153" s="162"/>
      <c r="D153" s="162"/>
      <c r="E153" s="162"/>
      <c r="F153" s="162"/>
      <c r="G153" s="162"/>
      <c r="H153" s="162"/>
      <c r="I153" s="162"/>
      <c r="J153" s="162"/>
      <c r="K153" s="162"/>
      <c r="L153" s="162"/>
      <c r="M153" s="162"/>
      <c r="N153" s="38"/>
      <c r="O153" s="38"/>
    </row>
    <row r="154" spans="1:15" ht="15" hidden="1" customHeight="1" x14ac:dyDescent="0.25">
      <c r="A154" s="162"/>
      <c r="B154" s="162"/>
      <c r="C154" s="162"/>
      <c r="D154" s="162"/>
      <c r="E154" s="162"/>
      <c r="F154" s="162"/>
      <c r="G154" s="162"/>
      <c r="H154" s="162"/>
      <c r="I154" s="162"/>
      <c r="J154" s="162"/>
      <c r="K154" s="162"/>
      <c r="L154" s="162"/>
      <c r="M154" s="162"/>
      <c r="N154" s="38"/>
      <c r="O154" s="38"/>
    </row>
    <row r="155" spans="1:15" ht="15" hidden="1" customHeight="1" x14ac:dyDescent="0.25">
      <c r="A155" s="162"/>
      <c r="B155" s="162"/>
      <c r="C155" s="162"/>
      <c r="D155" s="162"/>
      <c r="E155" s="162"/>
      <c r="F155" s="162"/>
      <c r="G155" s="162"/>
      <c r="H155" s="162"/>
      <c r="I155" s="162"/>
      <c r="J155" s="162"/>
      <c r="K155" s="162"/>
      <c r="L155" s="162"/>
      <c r="M155" s="162"/>
      <c r="N155" s="38"/>
      <c r="O155" s="38"/>
    </row>
    <row r="156" spans="1:15" ht="15" hidden="1" customHeight="1" x14ac:dyDescent="0.25">
      <c r="A156" s="162"/>
      <c r="B156" s="162"/>
      <c r="C156" s="162"/>
      <c r="D156" s="162"/>
      <c r="E156" s="162"/>
      <c r="F156" s="162"/>
      <c r="G156" s="162"/>
      <c r="H156" s="162"/>
      <c r="I156" s="162"/>
      <c r="J156" s="162"/>
      <c r="K156" s="162"/>
      <c r="L156" s="162"/>
      <c r="M156" s="162"/>
      <c r="N156" s="38"/>
      <c r="O156" s="38"/>
    </row>
    <row r="157" spans="1:15" ht="15" hidden="1" customHeight="1" x14ac:dyDescent="0.25">
      <c r="A157" s="162"/>
      <c r="B157" s="162"/>
      <c r="C157" s="162"/>
      <c r="D157" s="162"/>
      <c r="E157" s="162"/>
      <c r="F157" s="162"/>
      <c r="G157" s="162"/>
      <c r="H157" s="162"/>
      <c r="I157" s="162"/>
      <c r="J157" s="162"/>
      <c r="K157" s="162"/>
      <c r="L157" s="162"/>
      <c r="M157" s="162"/>
      <c r="N157" s="38"/>
      <c r="O157" s="38"/>
    </row>
    <row r="158" spans="1:15" ht="15" hidden="1" customHeight="1" x14ac:dyDescent="0.25">
      <c r="A158" s="162"/>
      <c r="B158" s="162"/>
      <c r="C158" s="162"/>
      <c r="D158" s="162"/>
      <c r="E158" s="162"/>
      <c r="F158" s="162"/>
      <c r="G158" s="162"/>
      <c r="H158" s="162"/>
      <c r="I158" s="162"/>
      <c r="J158" s="162"/>
      <c r="K158" s="162"/>
      <c r="L158" s="162"/>
      <c r="M158" s="162"/>
      <c r="N158" s="38"/>
      <c r="O158" s="38"/>
    </row>
    <row r="159" spans="1:15" ht="15" hidden="1" customHeight="1" x14ac:dyDescent="0.25">
      <c r="A159" s="162"/>
      <c r="B159" s="162"/>
      <c r="C159" s="162"/>
      <c r="D159" s="162"/>
      <c r="E159" s="162"/>
      <c r="F159" s="162"/>
      <c r="G159" s="162"/>
      <c r="H159" s="162"/>
      <c r="I159" s="162"/>
      <c r="J159" s="162"/>
      <c r="K159" s="162"/>
      <c r="L159" s="162"/>
      <c r="M159" s="162"/>
      <c r="N159" s="38"/>
      <c r="O159" s="38"/>
    </row>
    <row r="160" spans="1:15" ht="15" hidden="1" customHeight="1" x14ac:dyDescent="0.25">
      <c r="A160" s="162"/>
      <c r="B160" s="162"/>
      <c r="C160" s="162"/>
      <c r="D160" s="162"/>
      <c r="E160" s="162"/>
      <c r="F160" s="162"/>
      <c r="G160" s="162"/>
      <c r="H160" s="162"/>
      <c r="I160" s="162"/>
      <c r="J160" s="162"/>
      <c r="K160" s="162"/>
      <c r="L160" s="162"/>
      <c r="M160" s="162"/>
      <c r="N160" s="38"/>
      <c r="O160" s="38"/>
    </row>
    <row r="161" spans="1:15" ht="15" hidden="1" customHeight="1" x14ac:dyDescent="0.25">
      <c r="A161" s="162"/>
      <c r="B161" s="162"/>
      <c r="C161" s="162"/>
      <c r="D161" s="162"/>
      <c r="E161" s="162"/>
      <c r="F161" s="162"/>
      <c r="G161" s="162"/>
      <c r="H161" s="162"/>
      <c r="I161" s="162"/>
      <c r="J161" s="162"/>
      <c r="K161" s="162"/>
      <c r="L161" s="162"/>
      <c r="M161" s="162"/>
      <c r="N161" s="38"/>
      <c r="O161" s="38"/>
    </row>
    <row r="162" spans="1:15" ht="15" hidden="1" customHeight="1" x14ac:dyDescent="0.25">
      <c r="A162" s="162"/>
      <c r="B162" s="162"/>
      <c r="C162" s="162"/>
      <c r="D162" s="162"/>
      <c r="E162" s="162"/>
      <c r="F162" s="162"/>
      <c r="G162" s="162"/>
      <c r="H162" s="162"/>
      <c r="I162" s="162"/>
      <c r="J162" s="162"/>
      <c r="K162" s="162"/>
      <c r="L162" s="162"/>
      <c r="M162" s="162"/>
      <c r="N162" s="38"/>
      <c r="O162" s="38"/>
    </row>
    <row r="163" spans="1:15" ht="15" hidden="1" customHeight="1" x14ac:dyDescent="0.25">
      <c r="A163" s="162"/>
      <c r="B163" s="162"/>
      <c r="C163" s="162"/>
      <c r="D163" s="162"/>
      <c r="E163" s="162"/>
      <c r="F163" s="162"/>
      <c r="G163" s="162"/>
      <c r="H163" s="162"/>
      <c r="I163" s="162"/>
      <c r="J163" s="162"/>
      <c r="K163" s="162"/>
      <c r="L163" s="162"/>
      <c r="M163" s="162"/>
      <c r="N163" s="38"/>
      <c r="O163" s="38"/>
    </row>
    <row r="164" spans="1:15" ht="15" hidden="1" customHeight="1" x14ac:dyDescent="0.25">
      <c r="A164" s="162"/>
      <c r="B164" s="162"/>
      <c r="C164" s="162"/>
      <c r="D164" s="162"/>
      <c r="E164" s="162"/>
      <c r="F164" s="162"/>
      <c r="G164" s="162"/>
      <c r="H164" s="162"/>
      <c r="I164" s="162"/>
      <c r="J164" s="162"/>
      <c r="K164" s="162"/>
      <c r="L164" s="162"/>
      <c r="M164" s="162"/>
      <c r="N164" s="38"/>
      <c r="O164" s="38"/>
    </row>
    <row r="165" spans="1:15" ht="15" hidden="1" customHeight="1" x14ac:dyDescent="0.25">
      <c r="A165" s="162"/>
      <c r="B165" s="162"/>
      <c r="C165" s="162"/>
      <c r="D165" s="162"/>
      <c r="E165" s="162"/>
      <c r="F165" s="162"/>
      <c r="G165" s="162"/>
      <c r="H165" s="162"/>
      <c r="I165" s="162"/>
      <c r="J165" s="162"/>
      <c r="K165" s="162"/>
      <c r="L165" s="162"/>
      <c r="M165" s="162"/>
      <c r="N165" s="38"/>
      <c r="O165" s="38"/>
    </row>
    <row r="166" spans="1:15" ht="15" hidden="1" customHeight="1" x14ac:dyDescent="0.25">
      <c r="A166" s="162"/>
      <c r="B166" s="162"/>
      <c r="C166" s="162"/>
      <c r="D166" s="162"/>
      <c r="E166" s="162"/>
      <c r="F166" s="162"/>
      <c r="G166" s="162"/>
      <c r="H166" s="162"/>
      <c r="I166" s="162"/>
      <c r="J166" s="162"/>
      <c r="K166" s="162"/>
      <c r="L166" s="162"/>
      <c r="M166" s="162"/>
      <c r="N166" s="38"/>
      <c r="O166" s="38"/>
    </row>
    <row r="167" spans="1:15" ht="15" hidden="1" customHeight="1" x14ac:dyDescent="0.25">
      <c r="A167" s="162"/>
      <c r="B167" s="162"/>
      <c r="C167" s="162"/>
      <c r="D167" s="162"/>
      <c r="E167" s="162"/>
      <c r="F167" s="162"/>
      <c r="G167" s="162"/>
      <c r="H167" s="162"/>
      <c r="I167" s="162"/>
      <c r="J167" s="162"/>
      <c r="K167" s="162"/>
      <c r="L167" s="162"/>
      <c r="M167" s="162"/>
      <c r="N167" s="38"/>
      <c r="O167" s="38"/>
    </row>
    <row r="168" spans="1:15" ht="15" hidden="1" customHeight="1" x14ac:dyDescent="0.25">
      <c r="A168" s="162"/>
      <c r="B168" s="162"/>
      <c r="C168" s="162"/>
      <c r="D168" s="162"/>
      <c r="E168" s="162"/>
      <c r="F168" s="162"/>
      <c r="G168" s="162"/>
      <c r="H168" s="162"/>
      <c r="I168" s="162"/>
      <c r="J168" s="162"/>
      <c r="K168" s="162"/>
      <c r="L168" s="162"/>
      <c r="M168" s="162"/>
      <c r="N168" s="38"/>
      <c r="O168" s="38"/>
    </row>
    <row r="169" spans="1:15" ht="15" hidden="1" customHeight="1" x14ac:dyDescent="0.25">
      <c r="A169" s="162"/>
      <c r="B169" s="162"/>
      <c r="C169" s="162"/>
      <c r="D169" s="162"/>
      <c r="E169" s="162"/>
      <c r="F169" s="162"/>
      <c r="G169" s="162"/>
      <c r="H169" s="162"/>
      <c r="I169" s="162"/>
      <c r="J169" s="162"/>
      <c r="K169" s="162"/>
      <c r="L169" s="162"/>
      <c r="M169" s="162"/>
      <c r="N169" s="38"/>
      <c r="O169" s="38"/>
    </row>
    <row r="170" spans="1:15" ht="15" hidden="1" customHeight="1" x14ac:dyDescent="0.25">
      <c r="A170" s="162"/>
      <c r="B170" s="162"/>
      <c r="C170" s="162"/>
      <c r="D170" s="162"/>
      <c r="E170" s="162"/>
      <c r="F170" s="162"/>
      <c r="G170" s="162"/>
      <c r="H170" s="162"/>
      <c r="I170" s="162"/>
      <c r="J170" s="162"/>
      <c r="K170" s="162"/>
      <c r="L170" s="162"/>
      <c r="M170" s="162"/>
      <c r="N170" s="38"/>
      <c r="O170" s="38"/>
    </row>
    <row r="171" spans="1:15" ht="15" hidden="1" customHeight="1" x14ac:dyDescent="0.25">
      <c r="A171" s="162"/>
      <c r="B171" s="162"/>
      <c r="C171" s="162"/>
      <c r="D171" s="162"/>
      <c r="E171" s="162"/>
      <c r="F171" s="162"/>
      <c r="G171" s="162"/>
      <c r="H171" s="162"/>
      <c r="I171" s="162"/>
      <c r="J171" s="162"/>
      <c r="K171" s="162"/>
      <c r="L171" s="162"/>
      <c r="M171" s="162"/>
      <c r="N171" s="38"/>
      <c r="O171" s="38"/>
    </row>
    <row r="172" spans="1:15" ht="15" hidden="1" customHeight="1" x14ac:dyDescent="0.25">
      <c r="A172" s="162"/>
      <c r="B172" s="162"/>
      <c r="C172" s="162"/>
      <c r="D172" s="162"/>
      <c r="E172" s="162"/>
      <c r="F172" s="162"/>
      <c r="G172" s="162"/>
      <c r="H172" s="162"/>
      <c r="I172" s="162"/>
      <c r="J172" s="162"/>
      <c r="K172" s="162"/>
      <c r="L172" s="162"/>
      <c r="M172" s="162"/>
      <c r="N172" s="38"/>
      <c r="O172" s="38"/>
    </row>
    <row r="173" spans="1:15" ht="15" hidden="1" customHeight="1" x14ac:dyDescent="0.25">
      <c r="A173" s="162"/>
      <c r="B173" s="162"/>
      <c r="C173" s="162"/>
      <c r="D173" s="162"/>
      <c r="E173" s="162"/>
      <c r="F173" s="162"/>
      <c r="G173" s="162"/>
      <c r="H173" s="162"/>
      <c r="I173" s="162"/>
      <c r="J173" s="162"/>
      <c r="K173" s="162"/>
      <c r="L173" s="162"/>
      <c r="M173" s="162"/>
      <c r="N173" s="38"/>
      <c r="O173" s="38"/>
    </row>
    <row r="174" spans="1:15" ht="15" hidden="1" customHeight="1" x14ac:dyDescent="0.25">
      <c r="A174" s="162"/>
      <c r="B174" s="162"/>
      <c r="C174" s="162"/>
      <c r="D174" s="162"/>
      <c r="E174" s="162"/>
      <c r="F174" s="162"/>
      <c r="G174" s="162"/>
      <c r="H174" s="162"/>
      <c r="I174" s="162"/>
      <c r="J174" s="162"/>
      <c r="K174" s="162"/>
      <c r="L174" s="162"/>
      <c r="M174" s="162"/>
      <c r="N174" s="38"/>
      <c r="O174" s="38"/>
    </row>
    <row r="175" spans="1:15" ht="15" hidden="1" customHeight="1" x14ac:dyDescent="0.25">
      <c r="A175" s="162"/>
      <c r="B175" s="162"/>
      <c r="C175" s="162"/>
      <c r="D175" s="162"/>
      <c r="E175" s="162"/>
      <c r="F175" s="162"/>
      <c r="G175" s="162"/>
      <c r="H175" s="162"/>
      <c r="I175" s="162"/>
      <c r="J175" s="162"/>
      <c r="K175" s="162"/>
      <c r="L175" s="162"/>
      <c r="M175" s="162"/>
      <c r="N175" s="38"/>
      <c r="O175" s="38"/>
    </row>
    <row r="176" spans="1:15" ht="15" hidden="1" customHeight="1" x14ac:dyDescent="0.25">
      <c r="A176" s="162"/>
      <c r="B176" s="162"/>
      <c r="C176" s="162"/>
      <c r="D176" s="162"/>
      <c r="E176" s="162"/>
      <c r="F176" s="162"/>
      <c r="G176" s="162"/>
      <c r="H176" s="162"/>
      <c r="I176" s="162"/>
      <c r="J176" s="162"/>
      <c r="K176" s="162"/>
      <c r="L176" s="162"/>
      <c r="M176" s="162"/>
      <c r="N176" s="38"/>
      <c r="O176" s="38"/>
    </row>
    <row r="177" spans="1:15" ht="15" hidden="1" customHeight="1" x14ac:dyDescent="0.25">
      <c r="A177" s="162"/>
      <c r="B177" s="162"/>
      <c r="C177" s="162"/>
      <c r="D177" s="162"/>
      <c r="E177" s="162"/>
      <c r="F177" s="162"/>
      <c r="G177" s="162"/>
      <c r="H177" s="162"/>
      <c r="I177" s="162"/>
      <c r="J177" s="162"/>
      <c r="K177" s="162"/>
      <c r="L177" s="162"/>
      <c r="M177" s="162"/>
      <c r="N177" s="38"/>
      <c r="O177" s="38"/>
    </row>
    <row r="178" spans="1:15" ht="15" hidden="1" customHeight="1" x14ac:dyDescent="0.25">
      <c r="A178" s="162"/>
      <c r="B178" s="162"/>
      <c r="C178" s="162"/>
      <c r="D178" s="162"/>
      <c r="E178" s="162"/>
      <c r="F178" s="162"/>
      <c r="G178" s="162"/>
      <c r="H178" s="162"/>
      <c r="I178" s="162"/>
      <c r="J178" s="162"/>
      <c r="K178" s="162"/>
      <c r="L178" s="162"/>
      <c r="M178" s="162"/>
      <c r="N178" s="38"/>
      <c r="O178" s="38"/>
    </row>
    <row r="179" spans="1:15" ht="15" hidden="1" customHeight="1" x14ac:dyDescent="0.25">
      <c r="A179" s="162"/>
      <c r="B179" s="162"/>
      <c r="C179" s="162"/>
      <c r="D179" s="162"/>
      <c r="E179" s="162"/>
      <c r="F179" s="162"/>
      <c r="G179" s="162"/>
      <c r="H179" s="162"/>
      <c r="I179" s="162"/>
      <c r="J179" s="162"/>
      <c r="K179" s="162"/>
      <c r="L179" s="162"/>
      <c r="M179" s="162"/>
      <c r="N179" s="38"/>
      <c r="O179" s="38"/>
    </row>
    <row r="180" spans="1:15" ht="15" hidden="1" customHeight="1" x14ac:dyDescent="0.25">
      <c r="A180" s="162"/>
      <c r="B180" s="162"/>
      <c r="C180" s="162"/>
      <c r="D180" s="162"/>
      <c r="E180" s="162"/>
      <c r="F180" s="162"/>
      <c r="G180" s="162"/>
      <c r="H180" s="162"/>
      <c r="I180" s="162"/>
      <c r="J180" s="162"/>
      <c r="K180" s="162"/>
      <c r="L180" s="162"/>
      <c r="M180" s="162"/>
      <c r="N180" s="38"/>
      <c r="O180" s="38"/>
    </row>
    <row r="181" spans="1:15" ht="15" hidden="1" customHeight="1" x14ac:dyDescent="0.25">
      <c r="A181" s="162"/>
      <c r="B181" s="162"/>
      <c r="C181" s="162"/>
      <c r="D181" s="162"/>
      <c r="E181" s="162"/>
      <c r="F181" s="162"/>
      <c r="G181" s="162"/>
      <c r="H181" s="162"/>
      <c r="I181" s="162"/>
      <c r="J181" s="162"/>
      <c r="K181" s="162"/>
      <c r="L181" s="162"/>
      <c r="M181" s="162"/>
      <c r="N181" s="38"/>
      <c r="O181" s="38"/>
    </row>
    <row r="182" spans="1:15" ht="15" hidden="1" customHeight="1" x14ac:dyDescent="0.25">
      <c r="A182" s="162"/>
      <c r="B182" s="162"/>
      <c r="C182" s="162"/>
      <c r="D182" s="162"/>
      <c r="E182" s="162"/>
      <c r="F182" s="162"/>
      <c r="G182" s="162"/>
      <c r="H182" s="162"/>
      <c r="I182" s="162"/>
      <c r="J182" s="162"/>
      <c r="K182" s="162"/>
      <c r="L182" s="162"/>
      <c r="M182" s="162"/>
      <c r="N182" s="38"/>
      <c r="O182" s="38"/>
    </row>
    <row r="183" spans="1:15" ht="15" hidden="1" customHeight="1" x14ac:dyDescent="0.25">
      <c r="A183" s="162"/>
      <c r="B183" s="162"/>
      <c r="C183" s="162"/>
      <c r="D183" s="162"/>
      <c r="E183" s="162"/>
      <c r="F183" s="162"/>
      <c r="G183" s="162"/>
      <c r="H183" s="162"/>
      <c r="I183" s="162"/>
      <c r="J183" s="162"/>
      <c r="K183" s="162"/>
      <c r="L183" s="162"/>
      <c r="M183" s="162"/>
      <c r="N183" s="38"/>
      <c r="O183" s="38"/>
    </row>
    <row r="184" spans="1:15" ht="15" hidden="1" customHeight="1" x14ac:dyDescent="0.25">
      <c r="A184" s="162"/>
      <c r="B184" s="162"/>
      <c r="C184" s="162"/>
      <c r="D184" s="162"/>
      <c r="E184" s="162"/>
      <c r="F184" s="162"/>
      <c r="G184" s="162"/>
      <c r="H184" s="162"/>
      <c r="I184" s="162"/>
      <c r="J184" s="162"/>
      <c r="K184" s="162"/>
      <c r="L184" s="162"/>
      <c r="M184" s="162"/>
      <c r="N184" s="38"/>
      <c r="O184" s="38"/>
    </row>
    <row r="185" spans="1:15" ht="15" hidden="1" customHeight="1" x14ac:dyDescent="0.25">
      <c r="A185" s="162"/>
      <c r="B185" s="162"/>
      <c r="C185" s="162"/>
      <c r="D185" s="162"/>
      <c r="E185" s="162"/>
      <c r="F185" s="162"/>
      <c r="G185" s="162"/>
      <c r="H185" s="162"/>
      <c r="I185" s="162"/>
      <c r="J185" s="162"/>
      <c r="K185" s="162"/>
      <c r="L185" s="162"/>
      <c r="M185" s="162"/>
      <c r="N185" s="38"/>
      <c r="O185" s="38"/>
    </row>
    <row r="186" spans="1:15" ht="15" hidden="1" customHeight="1" x14ac:dyDescent="0.25">
      <c r="A186" s="162"/>
      <c r="B186" s="162"/>
      <c r="C186" s="162"/>
      <c r="D186" s="162"/>
      <c r="E186" s="162"/>
      <c r="F186" s="162"/>
      <c r="G186" s="162"/>
      <c r="H186" s="162"/>
      <c r="I186" s="162"/>
      <c r="J186" s="162"/>
      <c r="K186" s="162"/>
      <c r="L186" s="162"/>
      <c r="M186" s="162"/>
      <c r="N186" s="38"/>
      <c r="O186" s="38"/>
    </row>
    <row r="187" spans="1:15" ht="15" hidden="1" customHeight="1" x14ac:dyDescent="0.25">
      <c r="A187" s="162"/>
      <c r="B187" s="162"/>
      <c r="C187" s="162"/>
      <c r="D187" s="162"/>
      <c r="E187" s="162"/>
      <c r="F187" s="162"/>
      <c r="G187" s="162"/>
      <c r="H187" s="162"/>
      <c r="I187" s="162"/>
      <c r="J187" s="162"/>
      <c r="K187" s="162"/>
      <c r="L187" s="162"/>
      <c r="M187" s="162"/>
      <c r="N187" s="38"/>
      <c r="O187" s="38"/>
    </row>
    <row r="188" spans="1:15" ht="15" hidden="1" customHeight="1" x14ac:dyDescent="0.25">
      <c r="A188" s="162"/>
      <c r="B188" s="162"/>
      <c r="C188" s="162"/>
      <c r="D188" s="162"/>
      <c r="E188" s="162"/>
      <c r="F188" s="162"/>
      <c r="G188" s="162"/>
      <c r="H188" s="162"/>
      <c r="I188" s="162"/>
      <c r="J188" s="162"/>
      <c r="K188" s="162"/>
      <c r="L188" s="162"/>
      <c r="M188" s="162"/>
      <c r="N188" s="38"/>
      <c r="O188" s="38"/>
    </row>
    <row r="189" spans="1:15" ht="15" hidden="1" customHeight="1" x14ac:dyDescent="0.25">
      <c r="A189" s="162"/>
      <c r="B189" s="162"/>
      <c r="C189" s="162"/>
      <c r="D189" s="162"/>
      <c r="E189" s="162"/>
      <c r="F189" s="162"/>
      <c r="G189" s="162"/>
      <c r="H189" s="162"/>
      <c r="I189" s="162"/>
      <c r="J189" s="162"/>
      <c r="K189" s="162"/>
      <c r="L189" s="162"/>
      <c r="M189" s="162"/>
      <c r="N189" s="38"/>
      <c r="O189" s="38"/>
    </row>
    <row r="190" spans="1:15" ht="15" hidden="1" customHeight="1" x14ac:dyDescent="0.25">
      <c r="A190" s="162"/>
      <c r="B190" s="162"/>
      <c r="C190" s="162"/>
      <c r="D190" s="162"/>
      <c r="E190" s="162"/>
      <c r="F190" s="162"/>
      <c r="G190" s="162"/>
      <c r="H190" s="162"/>
      <c r="I190" s="162"/>
      <c r="J190" s="162"/>
      <c r="K190" s="162"/>
      <c r="L190" s="162"/>
      <c r="M190" s="162"/>
      <c r="N190" s="38"/>
      <c r="O190" s="38"/>
    </row>
    <row r="191" spans="1:15" ht="15" hidden="1" customHeight="1" x14ac:dyDescent="0.25">
      <c r="A191" s="162"/>
      <c r="B191" s="162"/>
      <c r="C191" s="162"/>
      <c r="D191" s="162"/>
      <c r="E191" s="162"/>
      <c r="F191" s="162"/>
      <c r="G191" s="162"/>
      <c r="H191" s="162"/>
      <c r="I191" s="162"/>
      <c r="J191" s="162"/>
      <c r="K191" s="162"/>
      <c r="L191" s="162"/>
      <c r="M191" s="162"/>
      <c r="N191" s="38"/>
      <c r="O191" s="38"/>
    </row>
    <row r="192" spans="1:15" ht="15" hidden="1" customHeight="1" x14ac:dyDescent="0.25">
      <c r="A192" s="162"/>
      <c r="B192" s="162"/>
      <c r="C192" s="162"/>
      <c r="D192" s="162"/>
      <c r="E192" s="162"/>
      <c r="F192" s="162"/>
      <c r="G192" s="162"/>
      <c r="H192" s="162"/>
      <c r="I192" s="162"/>
      <c r="J192" s="162"/>
      <c r="K192" s="162"/>
      <c r="L192" s="162"/>
      <c r="M192" s="162"/>
      <c r="N192" s="38"/>
      <c r="O192" s="38"/>
    </row>
    <row r="193" spans="1:15" ht="15" hidden="1" customHeight="1" x14ac:dyDescent="0.25">
      <c r="A193" s="162"/>
      <c r="B193" s="162"/>
      <c r="C193" s="162"/>
      <c r="D193" s="162"/>
      <c r="E193" s="162"/>
      <c r="F193" s="162"/>
      <c r="G193" s="162"/>
      <c r="H193" s="162"/>
      <c r="I193" s="162"/>
      <c r="J193" s="162"/>
      <c r="K193" s="162"/>
      <c r="L193" s="162"/>
      <c r="M193" s="162"/>
      <c r="N193" s="38"/>
      <c r="O193" s="38"/>
    </row>
    <row r="194" spans="1:15" ht="15" hidden="1" customHeight="1" x14ac:dyDescent="0.25">
      <c r="A194" s="162"/>
      <c r="B194" s="162"/>
      <c r="C194" s="162"/>
      <c r="D194" s="162"/>
      <c r="E194" s="162"/>
      <c r="F194" s="162"/>
      <c r="G194" s="162"/>
      <c r="H194" s="162"/>
      <c r="I194" s="162"/>
      <c r="J194" s="162"/>
      <c r="K194" s="162"/>
      <c r="L194" s="162"/>
      <c r="M194" s="162"/>
      <c r="N194" s="38"/>
      <c r="O194" s="38"/>
    </row>
    <row r="195" spans="1:15" ht="15" hidden="1" customHeight="1" x14ac:dyDescent="0.25">
      <c r="A195" s="162"/>
      <c r="B195" s="162"/>
      <c r="C195" s="162"/>
      <c r="D195" s="162"/>
      <c r="E195" s="162"/>
      <c r="F195" s="162"/>
      <c r="G195" s="162"/>
      <c r="H195" s="162"/>
      <c r="I195" s="162"/>
      <c r="J195" s="162"/>
      <c r="K195" s="162"/>
      <c r="L195" s="162"/>
      <c r="M195" s="162"/>
      <c r="N195" s="38"/>
      <c r="O195" s="38"/>
    </row>
    <row r="196" spans="1:15" ht="15" hidden="1" customHeight="1" x14ac:dyDescent="0.25">
      <c r="A196" s="162"/>
      <c r="B196" s="162"/>
      <c r="C196" s="162"/>
      <c r="D196" s="162"/>
      <c r="E196" s="162"/>
      <c r="F196" s="162"/>
      <c r="G196" s="162"/>
      <c r="H196" s="162"/>
      <c r="I196" s="162"/>
      <c r="J196" s="162"/>
      <c r="K196" s="162"/>
      <c r="L196" s="162"/>
      <c r="M196" s="162"/>
      <c r="N196" s="38"/>
      <c r="O196" s="38"/>
    </row>
    <row r="197" spans="1:15" ht="15" hidden="1" customHeight="1" x14ac:dyDescent="0.25">
      <c r="A197" s="162"/>
      <c r="B197" s="162"/>
      <c r="C197" s="162"/>
      <c r="D197" s="162"/>
      <c r="E197" s="162"/>
      <c r="F197" s="162"/>
      <c r="G197" s="162"/>
      <c r="H197" s="162"/>
      <c r="I197" s="162"/>
      <c r="J197" s="162"/>
      <c r="K197" s="162"/>
      <c r="L197" s="162"/>
      <c r="M197" s="162"/>
      <c r="N197" s="38"/>
      <c r="O197" s="38"/>
    </row>
    <row r="198" spans="1:15" ht="15" hidden="1" customHeight="1" x14ac:dyDescent="0.25">
      <c r="A198" s="162"/>
      <c r="B198" s="162"/>
      <c r="C198" s="162"/>
      <c r="D198" s="162"/>
      <c r="E198" s="162"/>
      <c r="F198" s="162"/>
      <c r="G198" s="162"/>
      <c r="H198" s="162"/>
      <c r="I198" s="162"/>
      <c r="J198" s="162"/>
      <c r="K198" s="162"/>
      <c r="L198" s="162"/>
      <c r="M198" s="162"/>
      <c r="N198" s="38"/>
      <c r="O198" s="38"/>
    </row>
    <row r="199" spans="1:15" ht="15" hidden="1" customHeight="1" x14ac:dyDescent="0.25">
      <c r="A199" s="162"/>
      <c r="B199" s="162"/>
      <c r="C199" s="162"/>
      <c r="D199" s="162"/>
      <c r="E199" s="162"/>
      <c r="F199" s="162"/>
      <c r="G199" s="162"/>
      <c r="H199" s="162"/>
      <c r="I199" s="162"/>
      <c r="J199" s="162"/>
      <c r="K199" s="162"/>
      <c r="L199" s="162"/>
      <c r="M199" s="162"/>
      <c r="N199" s="38"/>
      <c r="O199" s="38"/>
    </row>
    <row r="200" spans="1:15" ht="15" hidden="1" customHeight="1" x14ac:dyDescent="0.25">
      <c r="A200" s="162"/>
      <c r="B200" s="162"/>
      <c r="C200" s="162"/>
      <c r="D200" s="162"/>
      <c r="E200" s="162"/>
      <c r="F200" s="162"/>
      <c r="G200" s="162"/>
      <c r="H200" s="162"/>
      <c r="I200" s="162"/>
      <c r="J200" s="162"/>
      <c r="K200" s="162"/>
      <c r="L200" s="162"/>
      <c r="M200" s="162"/>
      <c r="N200" s="38"/>
      <c r="O200" s="38"/>
    </row>
    <row r="201" spans="1:15" ht="15" hidden="1" customHeight="1" x14ac:dyDescent="0.25">
      <c r="A201" s="162"/>
      <c r="B201" s="162"/>
      <c r="C201" s="162"/>
      <c r="D201" s="162"/>
      <c r="E201" s="162"/>
      <c r="F201" s="162"/>
      <c r="G201" s="162"/>
      <c r="H201" s="162"/>
      <c r="I201" s="162"/>
      <c r="J201" s="162"/>
      <c r="K201" s="162"/>
      <c r="L201" s="162"/>
      <c r="M201" s="162"/>
      <c r="N201" s="38"/>
      <c r="O201" s="38"/>
    </row>
    <row r="202" spans="1:15" ht="15" hidden="1" customHeight="1" x14ac:dyDescent="0.25">
      <c r="A202" s="162"/>
      <c r="B202" s="162"/>
      <c r="C202" s="162"/>
      <c r="D202" s="162"/>
      <c r="E202" s="162"/>
      <c r="F202" s="162"/>
      <c r="G202" s="162"/>
      <c r="H202" s="162"/>
      <c r="I202" s="162"/>
      <c r="J202" s="162"/>
      <c r="K202" s="162"/>
      <c r="L202" s="162"/>
      <c r="M202" s="162"/>
      <c r="N202" s="38"/>
      <c r="O202" s="38"/>
    </row>
    <row r="203" spans="1:15" ht="15" hidden="1" customHeight="1" x14ac:dyDescent="0.25">
      <c r="A203" s="162"/>
      <c r="B203" s="162"/>
      <c r="C203" s="162"/>
      <c r="D203" s="162"/>
      <c r="E203" s="162"/>
      <c r="F203" s="162"/>
      <c r="G203" s="162"/>
      <c r="H203" s="162"/>
      <c r="I203" s="162"/>
      <c r="J203" s="162"/>
      <c r="K203" s="162"/>
      <c r="L203" s="162"/>
      <c r="M203" s="162"/>
      <c r="N203" s="38"/>
      <c r="O203" s="38"/>
    </row>
    <row r="204" spans="1:15" ht="15" hidden="1" customHeight="1" x14ac:dyDescent="0.25">
      <c r="A204" s="162"/>
      <c r="B204" s="162"/>
      <c r="C204" s="162"/>
      <c r="D204" s="162"/>
      <c r="E204" s="162"/>
      <c r="F204" s="162"/>
      <c r="G204" s="162"/>
      <c r="H204" s="162"/>
      <c r="I204" s="162"/>
      <c r="J204" s="162"/>
      <c r="K204" s="162"/>
      <c r="L204" s="162"/>
      <c r="M204" s="162"/>
      <c r="N204" s="38"/>
      <c r="O204" s="38"/>
    </row>
    <row r="205" spans="1:15" ht="15" hidden="1" customHeight="1" x14ac:dyDescent="0.25">
      <c r="A205" s="162"/>
      <c r="B205" s="162"/>
      <c r="C205" s="162"/>
      <c r="D205" s="162"/>
      <c r="E205" s="162"/>
      <c r="F205" s="162"/>
      <c r="G205" s="162"/>
      <c r="H205" s="162"/>
      <c r="I205" s="162"/>
      <c r="J205" s="162"/>
      <c r="K205" s="162"/>
      <c r="L205" s="162"/>
      <c r="M205" s="162"/>
      <c r="N205" s="38"/>
      <c r="O205" s="38"/>
    </row>
    <row r="206" spans="1:15" ht="15" hidden="1" customHeight="1" x14ac:dyDescent="0.25">
      <c r="A206" s="162"/>
      <c r="B206" s="162"/>
      <c r="C206" s="162"/>
      <c r="D206" s="162"/>
      <c r="E206" s="162"/>
      <c r="F206" s="162"/>
      <c r="G206" s="162"/>
      <c r="H206" s="162"/>
      <c r="I206" s="162"/>
      <c r="J206" s="162"/>
      <c r="K206" s="162"/>
      <c r="L206" s="162"/>
      <c r="M206" s="162"/>
      <c r="N206" s="38"/>
      <c r="O206" s="38"/>
    </row>
    <row r="207" spans="1:15" ht="15" hidden="1" customHeight="1" x14ac:dyDescent="0.25">
      <c r="A207" s="162"/>
      <c r="B207" s="162"/>
      <c r="C207" s="162"/>
      <c r="D207" s="162"/>
      <c r="E207" s="162"/>
      <c r="F207" s="162"/>
      <c r="G207" s="162"/>
      <c r="H207" s="162"/>
      <c r="I207" s="162"/>
      <c r="J207" s="162"/>
      <c r="K207" s="162"/>
      <c r="L207" s="162"/>
      <c r="M207" s="162"/>
      <c r="N207" s="38"/>
      <c r="O207" s="38"/>
    </row>
    <row r="208" spans="1:15" ht="15" hidden="1" customHeight="1" x14ac:dyDescent="0.25">
      <c r="A208" s="162"/>
      <c r="B208" s="162"/>
      <c r="C208" s="162"/>
      <c r="D208" s="162"/>
      <c r="E208" s="162"/>
      <c r="F208" s="162"/>
      <c r="G208" s="162"/>
      <c r="H208" s="162"/>
      <c r="I208" s="162"/>
      <c r="J208" s="162"/>
      <c r="K208" s="162"/>
      <c r="L208" s="162"/>
      <c r="M208" s="162"/>
      <c r="N208" s="38"/>
      <c r="O208" s="38"/>
    </row>
    <row r="209" spans="1:15" ht="15" hidden="1" customHeight="1" x14ac:dyDescent="0.25">
      <c r="A209" s="162"/>
      <c r="B209" s="162"/>
      <c r="C209" s="162"/>
      <c r="D209" s="162"/>
      <c r="E209" s="162"/>
      <c r="F209" s="162"/>
      <c r="G209" s="162"/>
      <c r="H209" s="162"/>
      <c r="I209" s="162"/>
      <c r="J209" s="162"/>
      <c r="K209" s="162"/>
      <c r="L209" s="162"/>
      <c r="M209" s="162"/>
      <c r="N209" s="38"/>
      <c r="O209" s="38"/>
    </row>
    <row r="210" spans="1:15" ht="15" hidden="1" customHeight="1" x14ac:dyDescent="0.25">
      <c r="A210" s="162"/>
      <c r="B210" s="162"/>
      <c r="C210" s="162"/>
      <c r="D210" s="162"/>
      <c r="E210" s="162"/>
      <c r="F210" s="162"/>
      <c r="G210" s="162"/>
      <c r="H210" s="162"/>
      <c r="I210" s="162"/>
      <c r="J210" s="162"/>
      <c r="K210" s="162"/>
      <c r="L210" s="162"/>
      <c r="M210" s="162"/>
      <c r="N210" s="38"/>
      <c r="O210" s="38"/>
    </row>
    <row r="211" spans="1:15" ht="15" hidden="1" customHeight="1" x14ac:dyDescent="0.25">
      <c r="A211" s="162"/>
      <c r="B211" s="162"/>
      <c r="C211" s="162"/>
      <c r="D211" s="162"/>
      <c r="E211" s="162"/>
      <c r="F211" s="162"/>
      <c r="G211" s="162"/>
      <c r="H211" s="162"/>
      <c r="I211" s="162"/>
      <c r="J211" s="162"/>
      <c r="K211" s="162"/>
      <c r="L211" s="162"/>
      <c r="M211" s="162"/>
      <c r="N211" s="38"/>
      <c r="O211" s="38"/>
    </row>
    <row r="212" spans="1:15" ht="15" hidden="1" customHeight="1" x14ac:dyDescent="0.25">
      <c r="A212" s="162"/>
      <c r="B212" s="162"/>
      <c r="C212" s="162"/>
      <c r="D212" s="162"/>
      <c r="E212" s="162"/>
      <c r="F212" s="162"/>
      <c r="G212" s="162"/>
      <c r="H212" s="162"/>
      <c r="I212" s="162"/>
      <c r="J212" s="162"/>
      <c r="K212" s="162"/>
      <c r="L212" s="162"/>
      <c r="M212" s="162"/>
      <c r="N212" s="38"/>
      <c r="O212" s="38"/>
    </row>
    <row r="213" spans="1:15" ht="15" hidden="1" customHeight="1" x14ac:dyDescent="0.25">
      <c r="A213" s="162"/>
      <c r="B213" s="162"/>
      <c r="C213" s="162"/>
      <c r="D213" s="162"/>
      <c r="E213" s="162"/>
      <c r="F213" s="162"/>
      <c r="G213" s="162"/>
      <c r="H213" s="162"/>
      <c r="I213" s="162"/>
      <c r="J213" s="162"/>
      <c r="K213" s="162"/>
      <c r="L213" s="162"/>
      <c r="M213" s="162"/>
      <c r="N213" s="38"/>
      <c r="O213" s="38"/>
    </row>
    <row r="214" spans="1:15" ht="15" hidden="1" customHeight="1" x14ac:dyDescent="0.25">
      <c r="A214" s="162"/>
      <c r="B214" s="162"/>
      <c r="C214" s="162"/>
      <c r="D214" s="162"/>
      <c r="E214" s="162"/>
      <c r="F214" s="162"/>
      <c r="G214" s="162"/>
      <c r="H214" s="162"/>
      <c r="I214" s="162"/>
      <c r="J214" s="162"/>
      <c r="K214" s="162"/>
      <c r="L214" s="162"/>
      <c r="M214" s="162"/>
      <c r="N214" s="38"/>
      <c r="O214" s="38"/>
    </row>
    <row r="215" spans="1:15" ht="15" hidden="1" customHeight="1" x14ac:dyDescent="0.25">
      <c r="A215" s="162"/>
      <c r="B215" s="162"/>
      <c r="C215" s="162"/>
      <c r="D215" s="162"/>
      <c r="E215" s="162"/>
      <c r="F215" s="162"/>
      <c r="G215" s="162"/>
      <c r="H215" s="162"/>
      <c r="I215" s="162"/>
      <c r="J215" s="162"/>
      <c r="K215" s="162"/>
      <c r="L215" s="162"/>
      <c r="M215" s="162"/>
      <c r="N215" s="38"/>
      <c r="O215" s="38"/>
    </row>
    <row r="216" spans="1:15" ht="15" hidden="1" customHeight="1" x14ac:dyDescent="0.25">
      <c r="A216" s="162"/>
      <c r="B216" s="162"/>
      <c r="C216" s="162"/>
      <c r="D216" s="162"/>
      <c r="E216" s="162"/>
      <c r="F216" s="162"/>
      <c r="G216" s="162"/>
      <c r="H216" s="162"/>
      <c r="I216" s="162"/>
      <c r="J216" s="162"/>
      <c r="K216" s="162"/>
      <c r="L216" s="162"/>
      <c r="M216" s="162"/>
      <c r="N216" s="38"/>
      <c r="O216" s="38"/>
    </row>
    <row r="217" spans="1:15" ht="15" hidden="1" customHeight="1" x14ac:dyDescent="0.25">
      <c r="A217" s="162"/>
      <c r="B217" s="162"/>
      <c r="C217" s="162"/>
      <c r="D217" s="162"/>
      <c r="E217" s="162"/>
      <c r="F217" s="162"/>
      <c r="G217" s="162"/>
      <c r="H217" s="162"/>
      <c r="I217" s="162"/>
      <c r="J217" s="162"/>
      <c r="K217" s="162"/>
      <c r="L217" s="162"/>
      <c r="M217" s="162"/>
      <c r="N217" s="38"/>
      <c r="O217" s="38"/>
    </row>
    <row r="218" spans="1:15" ht="15" hidden="1" customHeight="1" x14ac:dyDescent="0.25">
      <c r="A218" s="162"/>
      <c r="B218" s="162"/>
      <c r="C218" s="162"/>
      <c r="D218" s="162"/>
      <c r="E218" s="162"/>
      <c r="F218" s="162"/>
      <c r="G218" s="162"/>
      <c r="H218" s="162"/>
      <c r="I218" s="162"/>
      <c r="J218" s="162"/>
      <c r="K218" s="162"/>
      <c r="L218" s="162"/>
      <c r="M218" s="162"/>
      <c r="N218" s="38"/>
      <c r="O218" s="38"/>
    </row>
    <row r="219" spans="1:15" ht="15" hidden="1" customHeight="1" x14ac:dyDescent="0.25">
      <c r="A219" s="162"/>
      <c r="B219" s="162"/>
      <c r="C219" s="162"/>
      <c r="D219" s="162"/>
      <c r="E219" s="162"/>
      <c r="F219" s="162"/>
      <c r="G219" s="162"/>
      <c r="H219" s="162"/>
      <c r="I219" s="162"/>
      <c r="J219" s="162"/>
      <c r="K219" s="162"/>
      <c r="L219" s="162"/>
      <c r="M219" s="162"/>
      <c r="N219" s="38"/>
      <c r="O219" s="38"/>
    </row>
    <row r="220" spans="1:15" ht="15" hidden="1" customHeight="1" x14ac:dyDescent="0.25">
      <c r="A220" s="162"/>
      <c r="B220" s="162"/>
      <c r="C220" s="162"/>
      <c r="D220" s="162"/>
      <c r="E220" s="162"/>
      <c r="F220" s="162"/>
      <c r="G220" s="162"/>
      <c r="H220" s="162"/>
      <c r="I220" s="162"/>
      <c r="J220" s="162"/>
      <c r="K220" s="162"/>
      <c r="L220" s="162"/>
      <c r="M220" s="162"/>
      <c r="N220" s="38"/>
      <c r="O220" s="38"/>
    </row>
    <row r="221" spans="1:15" ht="15" hidden="1" customHeight="1" x14ac:dyDescent="0.25">
      <c r="A221" s="162"/>
      <c r="B221" s="162"/>
      <c r="C221" s="162"/>
      <c r="D221" s="162"/>
      <c r="E221" s="162"/>
      <c r="F221" s="162"/>
      <c r="G221" s="162"/>
      <c r="H221" s="162"/>
      <c r="I221" s="162"/>
      <c r="J221" s="162"/>
      <c r="K221" s="162"/>
      <c r="L221" s="162"/>
      <c r="M221" s="162"/>
      <c r="N221" s="38"/>
      <c r="O221" s="38"/>
    </row>
    <row r="222" spans="1:15" ht="15" hidden="1" customHeight="1" x14ac:dyDescent="0.25">
      <c r="A222" s="162"/>
      <c r="B222" s="162"/>
      <c r="C222" s="162"/>
      <c r="D222" s="162"/>
      <c r="E222" s="162"/>
      <c r="F222" s="162"/>
      <c r="G222" s="162"/>
      <c r="H222" s="162"/>
      <c r="I222" s="162"/>
      <c r="J222" s="162"/>
      <c r="K222" s="162"/>
      <c r="L222" s="162"/>
      <c r="M222" s="162"/>
      <c r="N222" s="38"/>
      <c r="O222" s="38"/>
    </row>
    <row r="223" spans="1:15" ht="15" hidden="1" customHeight="1" x14ac:dyDescent="0.25">
      <c r="A223" s="162"/>
      <c r="B223" s="162"/>
      <c r="C223" s="162"/>
      <c r="D223" s="162"/>
      <c r="E223" s="162"/>
      <c r="F223" s="162"/>
      <c r="G223" s="162"/>
      <c r="H223" s="162"/>
      <c r="I223" s="162"/>
      <c r="J223" s="162"/>
      <c r="K223" s="162"/>
      <c r="L223" s="162"/>
      <c r="M223" s="162"/>
      <c r="N223" s="38"/>
      <c r="O223" s="38"/>
    </row>
    <row r="224" spans="1:15" ht="15" hidden="1" customHeight="1" x14ac:dyDescent="0.25">
      <c r="A224" s="162"/>
      <c r="B224" s="162"/>
      <c r="C224" s="162"/>
      <c r="D224" s="162"/>
      <c r="E224" s="162"/>
      <c r="F224" s="162"/>
      <c r="G224" s="162"/>
      <c r="H224" s="162"/>
      <c r="I224" s="162"/>
      <c r="J224" s="162"/>
      <c r="K224" s="162"/>
      <c r="L224" s="162"/>
      <c r="M224" s="162"/>
      <c r="N224" s="38"/>
      <c r="O224" s="38"/>
    </row>
    <row r="225" spans="1:15" ht="15" hidden="1" customHeight="1" x14ac:dyDescent="0.25">
      <c r="A225" s="162"/>
      <c r="B225" s="162"/>
      <c r="C225" s="162"/>
      <c r="D225" s="162"/>
      <c r="E225" s="162"/>
      <c r="F225" s="162"/>
      <c r="G225" s="162"/>
      <c r="H225" s="162"/>
      <c r="I225" s="162"/>
      <c r="J225" s="162"/>
      <c r="K225" s="162"/>
      <c r="L225" s="162"/>
      <c r="M225" s="162"/>
      <c r="N225" s="38"/>
      <c r="O225" s="38"/>
    </row>
    <row r="226" spans="1:15" ht="15" hidden="1" customHeight="1" x14ac:dyDescent="0.25">
      <c r="A226" s="162"/>
      <c r="B226" s="162"/>
      <c r="C226" s="162"/>
      <c r="D226" s="162"/>
      <c r="E226" s="162"/>
      <c r="F226" s="162"/>
      <c r="G226" s="162"/>
      <c r="H226" s="162"/>
      <c r="I226" s="162"/>
      <c r="J226" s="162"/>
      <c r="K226" s="162"/>
      <c r="L226" s="162"/>
      <c r="M226" s="162"/>
      <c r="N226" s="38"/>
      <c r="O226" s="38"/>
    </row>
    <row r="227" spans="1:15" ht="15" hidden="1" customHeight="1" x14ac:dyDescent="0.25">
      <c r="A227" s="162"/>
      <c r="B227" s="162"/>
      <c r="C227" s="162"/>
      <c r="D227" s="162"/>
      <c r="E227" s="162"/>
      <c r="F227" s="162"/>
      <c r="G227" s="162"/>
      <c r="H227" s="162"/>
      <c r="I227" s="162"/>
      <c r="J227" s="162"/>
      <c r="K227" s="162"/>
      <c r="L227" s="162"/>
      <c r="M227" s="162"/>
      <c r="N227" s="38"/>
      <c r="O227" s="38"/>
    </row>
    <row r="228" spans="1:15" ht="15" hidden="1" customHeight="1" x14ac:dyDescent="0.25">
      <c r="A228" s="162"/>
      <c r="B228" s="162"/>
      <c r="C228" s="162"/>
      <c r="D228" s="162"/>
      <c r="E228" s="162"/>
      <c r="F228" s="162"/>
      <c r="G228" s="162"/>
      <c r="H228" s="162"/>
      <c r="I228" s="162"/>
      <c r="J228" s="162"/>
      <c r="K228" s="162"/>
      <c r="L228" s="162"/>
      <c r="M228" s="162"/>
      <c r="N228" s="38"/>
      <c r="O228" s="38"/>
    </row>
    <row r="229" spans="1:15" ht="15" hidden="1" customHeight="1" x14ac:dyDescent="0.25">
      <c r="A229" s="162"/>
      <c r="B229" s="162"/>
      <c r="C229" s="162"/>
      <c r="D229" s="162"/>
      <c r="E229" s="162"/>
      <c r="F229" s="162"/>
      <c r="G229" s="162"/>
      <c r="H229" s="162"/>
      <c r="I229" s="162"/>
      <c r="J229" s="162"/>
      <c r="K229" s="162"/>
      <c r="L229" s="162"/>
      <c r="M229" s="162"/>
      <c r="N229" s="38"/>
      <c r="O229" s="38"/>
    </row>
    <row r="230" spans="1:15" ht="15" hidden="1" customHeight="1" x14ac:dyDescent="0.25">
      <c r="A230" s="162"/>
      <c r="B230" s="162"/>
      <c r="C230" s="162"/>
      <c r="D230" s="162"/>
      <c r="E230" s="162"/>
      <c r="F230" s="162"/>
      <c r="G230" s="162"/>
      <c r="H230" s="162"/>
      <c r="I230" s="162"/>
      <c r="J230" s="162"/>
      <c r="K230" s="162"/>
      <c r="L230" s="162"/>
      <c r="M230" s="162"/>
      <c r="N230" s="38"/>
      <c r="O230" s="38"/>
    </row>
    <row r="231" spans="1:15" ht="15" hidden="1" customHeight="1" x14ac:dyDescent="0.25">
      <c r="A231" s="162"/>
      <c r="B231" s="162"/>
      <c r="C231" s="162"/>
      <c r="D231" s="162"/>
      <c r="E231" s="162"/>
      <c r="F231" s="162"/>
      <c r="G231" s="162"/>
      <c r="H231" s="162"/>
      <c r="I231" s="162"/>
      <c r="J231" s="162"/>
      <c r="K231" s="162"/>
      <c r="L231" s="162"/>
      <c r="M231" s="162"/>
      <c r="N231" s="38"/>
      <c r="O231" s="38"/>
    </row>
    <row r="232" spans="1:15" ht="15" hidden="1" customHeight="1" x14ac:dyDescent="0.25">
      <c r="A232" s="162"/>
      <c r="B232" s="162"/>
      <c r="C232" s="162"/>
      <c r="D232" s="162"/>
      <c r="E232" s="162"/>
      <c r="F232" s="162"/>
      <c r="G232" s="162"/>
      <c r="H232" s="162"/>
      <c r="I232" s="162"/>
      <c r="J232" s="162"/>
      <c r="K232" s="162"/>
      <c r="L232" s="162"/>
      <c r="M232" s="162"/>
      <c r="N232" s="38"/>
      <c r="O232" s="38"/>
    </row>
    <row r="233" spans="1:15" ht="15" hidden="1" customHeight="1" x14ac:dyDescent="0.25">
      <c r="A233" s="162"/>
      <c r="B233" s="162"/>
      <c r="C233" s="162"/>
      <c r="D233" s="162"/>
      <c r="E233" s="162"/>
      <c r="F233" s="162"/>
      <c r="G233" s="162"/>
      <c r="H233" s="162"/>
      <c r="I233" s="162"/>
      <c r="J233" s="162"/>
      <c r="K233" s="162"/>
      <c r="L233" s="162"/>
      <c r="M233" s="162"/>
      <c r="N233" s="38"/>
      <c r="O233" s="38"/>
    </row>
    <row r="234" spans="1:15" ht="15" hidden="1" customHeight="1" x14ac:dyDescent="0.25">
      <c r="A234" s="162"/>
      <c r="B234" s="162"/>
      <c r="C234" s="162"/>
      <c r="D234" s="162"/>
      <c r="E234" s="162"/>
      <c r="F234" s="162"/>
      <c r="G234" s="162"/>
      <c r="H234" s="162"/>
      <c r="I234" s="162"/>
      <c r="J234" s="162"/>
      <c r="K234" s="162"/>
      <c r="L234" s="162"/>
      <c r="M234" s="162"/>
      <c r="N234" s="38"/>
      <c r="O234" s="38"/>
    </row>
    <row r="235" spans="1:15" ht="15" hidden="1" customHeight="1" x14ac:dyDescent="0.25">
      <c r="A235" s="162"/>
      <c r="B235" s="162"/>
      <c r="C235" s="162"/>
      <c r="D235" s="162"/>
      <c r="E235" s="162"/>
      <c r="F235" s="162"/>
      <c r="G235" s="162"/>
      <c r="H235" s="162"/>
      <c r="I235" s="162"/>
      <c r="J235" s="162"/>
      <c r="K235" s="162"/>
      <c r="L235" s="162"/>
      <c r="M235" s="162"/>
      <c r="N235" s="38"/>
      <c r="O235" s="38"/>
    </row>
    <row r="236" spans="1:15" ht="15" hidden="1" customHeight="1" x14ac:dyDescent="0.25">
      <c r="A236" s="162"/>
      <c r="B236" s="162"/>
      <c r="C236" s="162"/>
      <c r="D236" s="162"/>
      <c r="E236" s="162"/>
      <c r="F236" s="162"/>
      <c r="G236" s="162"/>
      <c r="H236" s="162"/>
      <c r="I236" s="162"/>
      <c r="J236" s="162"/>
      <c r="K236" s="162"/>
      <c r="L236" s="162"/>
      <c r="M236" s="162"/>
      <c r="N236" s="38"/>
      <c r="O236" s="38"/>
    </row>
    <row r="237" spans="1:15" ht="15" hidden="1" customHeight="1" x14ac:dyDescent="0.25">
      <c r="A237" s="162"/>
      <c r="B237" s="162"/>
      <c r="C237" s="162"/>
      <c r="D237" s="162"/>
      <c r="E237" s="162"/>
      <c r="F237" s="162"/>
      <c r="G237" s="162"/>
      <c r="H237" s="162"/>
      <c r="I237" s="162"/>
      <c r="J237" s="162"/>
      <c r="K237" s="162"/>
      <c r="L237" s="162"/>
      <c r="M237" s="162"/>
      <c r="N237" s="38"/>
      <c r="O237" s="38"/>
    </row>
    <row r="238" spans="1:15" ht="15" hidden="1" customHeight="1" x14ac:dyDescent="0.25">
      <c r="A238" s="162"/>
      <c r="B238" s="162"/>
      <c r="C238" s="162"/>
      <c r="D238" s="162"/>
      <c r="E238" s="162"/>
      <c r="F238" s="162"/>
      <c r="G238" s="162"/>
      <c r="H238" s="162"/>
      <c r="I238" s="162"/>
      <c r="J238" s="162"/>
      <c r="K238" s="162"/>
      <c r="L238" s="162"/>
      <c r="M238" s="162"/>
      <c r="N238" s="38"/>
      <c r="O238" s="38"/>
    </row>
    <row r="239" spans="1:15" ht="15" hidden="1" customHeight="1" x14ac:dyDescent="0.25">
      <c r="A239" s="162"/>
      <c r="B239" s="162"/>
      <c r="C239" s="162"/>
      <c r="D239" s="162"/>
      <c r="E239" s="162"/>
      <c r="F239" s="162"/>
      <c r="G239" s="162"/>
      <c r="H239" s="162"/>
      <c r="I239" s="162"/>
      <c r="J239" s="162"/>
      <c r="K239" s="162"/>
      <c r="L239" s="162"/>
      <c r="M239" s="162"/>
      <c r="N239" s="38"/>
      <c r="O239" s="38"/>
    </row>
    <row r="240" spans="1:15" ht="15" hidden="1" customHeight="1" x14ac:dyDescent="0.25">
      <c r="A240" s="162"/>
      <c r="B240" s="162"/>
      <c r="C240" s="162"/>
      <c r="D240" s="162"/>
      <c r="E240" s="162"/>
      <c r="F240" s="162"/>
      <c r="G240" s="162"/>
      <c r="H240" s="162"/>
      <c r="I240" s="162"/>
      <c r="J240" s="162"/>
      <c r="K240" s="162"/>
      <c r="L240" s="162"/>
      <c r="M240" s="162"/>
      <c r="N240" s="38"/>
      <c r="O240" s="38"/>
    </row>
    <row r="241" spans="1:15" ht="15" hidden="1" customHeight="1" x14ac:dyDescent="0.25">
      <c r="A241" s="162"/>
      <c r="B241" s="162"/>
      <c r="C241" s="162"/>
      <c r="D241" s="162"/>
      <c r="E241" s="162"/>
      <c r="F241" s="162"/>
      <c r="G241" s="162"/>
      <c r="H241" s="162"/>
      <c r="I241" s="162"/>
      <c r="J241" s="162"/>
      <c r="K241" s="162"/>
      <c r="L241" s="162"/>
      <c r="M241" s="162"/>
      <c r="N241" s="38"/>
      <c r="O241" s="38"/>
    </row>
    <row r="242" spans="1:15" ht="15" hidden="1" customHeight="1" x14ac:dyDescent="0.25">
      <c r="A242" s="162"/>
      <c r="B242" s="162"/>
      <c r="C242" s="162"/>
      <c r="D242" s="162"/>
      <c r="E242" s="162"/>
      <c r="F242" s="162"/>
      <c r="G242" s="162"/>
      <c r="H242" s="162"/>
      <c r="I242" s="162"/>
      <c r="J242" s="162"/>
      <c r="K242" s="162"/>
      <c r="L242" s="162"/>
      <c r="M242" s="162"/>
      <c r="N242" s="38"/>
      <c r="O242" s="38"/>
    </row>
    <row r="243" spans="1:15" ht="15" hidden="1" customHeight="1" x14ac:dyDescent="0.25">
      <c r="A243" s="162"/>
      <c r="B243" s="162"/>
      <c r="C243" s="162"/>
      <c r="D243" s="162"/>
      <c r="E243" s="162"/>
      <c r="F243" s="162"/>
      <c r="G243" s="162"/>
      <c r="H243" s="162"/>
      <c r="I243" s="162"/>
      <c r="J243" s="162"/>
      <c r="K243" s="162"/>
      <c r="L243" s="162"/>
      <c r="M243" s="162"/>
      <c r="N243" s="38"/>
      <c r="O243" s="38"/>
    </row>
    <row r="244" spans="1:15" ht="15" hidden="1" customHeight="1" x14ac:dyDescent="0.25">
      <c r="A244" s="162"/>
      <c r="B244" s="162"/>
      <c r="C244" s="162"/>
      <c r="D244" s="162"/>
      <c r="E244" s="162"/>
      <c r="F244" s="162"/>
      <c r="G244" s="162"/>
      <c r="H244" s="162"/>
      <c r="I244" s="162"/>
      <c r="J244" s="162"/>
      <c r="K244" s="162"/>
      <c r="L244" s="162"/>
      <c r="M244" s="162"/>
      <c r="N244" s="38"/>
      <c r="O244" s="38"/>
    </row>
    <row r="245" spans="1:15" ht="15" hidden="1" customHeight="1" x14ac:dyDescent="0.25">
      <c r="A245" s="162"/>
      <c r="B245" s="162"/>
      <c r="C245" s="162"/>
      <c r="D245" s="162"/>
      <c r="E245" s="162"/>
      <c r="F245" s="162"/>
      <c r="G245" s="162"/>
      <c r="H245" s="162"/>
      <c r="I245" s="162"/>
      <c r="J245" s="162"/>
      <c r="K245" s="162"/>
      <c r="L245" s="162"/>
      <c r="M245" s="162"/>
      <c r="N245" s="38"/>
      <c r="O245" s="38"/>
    </row>
    <row r="246" spans="1:15" ht="15" hidden="1" customHeight="1" x14ac:dyDescent="0.25">
      <c r="A246" s="162"/>
      <c r="B246" s="162"/>
      <c r="C246" s="162"/>
      <c r="D246" s="162"/>
      <c r="E246" s="162"/>
      <c r="F246" s="162"/>
      <c r="G246" s="162"/>
      <c r="H246" s="162"/>
      <c r="I246" s="162"/>
      <c r="J246" s="162"/>
      <c r="K246" s="162"/>
      <c r="L246" s="162"/>
      <c r="M246" s="162"/>
      <c r="N246" s="38"/>
      <c r="O246" s="38"/>
    </row>
    <row r="247" spans="1:15" ht="15" hidden="1" customHeight="1" x14ac:dyDescent="0.25">
      <c r="A247" s="162"/>
      <c r="B247" s="162"/>
      <c r="C247" s="162"/>
      <c r="D247" s="162"/>
      <c r="E247" s="162"/>
      <c r="F247" s="162"/>
      <c r="G247" s="162"/>
      <c r="H247" s="162"/>
      <c r="I247" s="162"/>
      <c r="J247" s="162"/>
      <c r="K247" s="162"/>
      <c r="L247" s="162"/>
      <c r="M247" s="162"/>
      <c r="N247" s="38"/>
      <c r="O247" s="38"/>
    </row>
    <row r="248" spans="1:15" ht="15" hidden="1" customHeight="1" x14ac:dyDescent="0.25">
      <c r="A248" s="162"/>
      <c r="B248" s="162"/>
      <c r="C248" s="162"/>
      <c r="D248" s="162"/>
      <c r="E248" s="162"/>
      <c r="F248" s="162"/>
      <c r="G248" s="162"/>
      <c r="H248" s="162"/>
      <c r="I248" s="162"/>
      <c r="J248" s="162"/>
      <c r="K248" s="162"/>
      <c r="L248" s="162"/>
      <c r="M248" s="162"/>
      <c r="N248" s="38"/>
      <c r="O248" s="38"/>
    </row>
    <row r="249" spans="1:15" ht="15" hidden="1" customHeight="1" x14ac:dyDescent="0.25">
      <c r="A249" s="162"/>
      <c r="B249" s="162"/>
      <c r="C249" s="162"/>
      <c r="D249" s="162"/>
      <c r="E249" s="162"/>
      <c r="F249" s="162"/>
      <c r="G249" s="162"/>
      <c r="H249" s="162"/>
      <c r="I249" s="162"/>
      <c r="J249" s="162"/>
      <c r="K249" s="162"/>
      <c r="L249" s="162"/>
      <c r="M249" s="162"/>
      <c r="N249" s="38"/>
      <c r="O249" s="38"/>
    </row>
    <row r="250" spans="1:15" ht="15" hidden="1" customHeight="1" x14ac:dyDescent="0.25">
      <c r="A250" s="162"/>
      <c r="B250" s="162"/>
      <c r="C250" s="162"/>
      <c r="D250" s="162"/>
      <c r="E250" s="162"/>
      <c r="F250" s="162"/>
      <c r="G250" s="162"/>
      <c r="H250" s="162"/>
      <c r="I250" s="162"/>
      <c r="J250" s="162"/>
      <c r="K250" s="162"/>
      <c r="L250" s="162"/>
      <c r="M250" s="162"/>
      <c r="N250" s="38"/>
      <c r="O250" s="38"/>
    </row>
    <row r="251" spans="1:15" ht="15" hidden="1" customHeight="1" x14ac:dyDescent="0.25">
      <c r="A251" s="162"/>
      <c r="B251" s="162"/>
      <c r="C251" s="162"/>
      <c r="D251" s="162"/>
      <c r="E251" s="162"/>
      <c r="F251" s="162"/>
      <c r="G251" s="162"/>
      <c r="H251" s="162"/>
      <c r="I251" s="162"/>
      <c r="J251" s="162"/>
      <c r="K251" s="162"/>
      <c r="L251" s="162"/>
      <c r="M251" s="162"/>
      <c r="N251" s="38"/>
      <c r="O251" s="38"/>
    </row>
    <row r="252" spans="1:15" ht="15" hidden="1" customHeight="1" x14ac:dyDescent="0.25">
      <c r="A252" s="162"/>
      <c r="B252" s="162"/>
      <c r="C252" s="162"/>
      <c r="D252" s="162"/>
      <c r="E252" s="162"/>
      <c r="F252" s="162"/>
      <c r="G252" s="162"/>
      <c r="H252" s="162"/>
      <c r="I252" s="162"/>
      <c r="J252" s="162"/>
      <c r="K252" s="162"/>
      <c r="L252" s="162"/>
      <c r="M252" s="162"/>
      <c r="N252" s="38"/>
      <c r="O252" s="38"/>
    </row>
    <row r="253" spans="1:15" ht="15" hidden="1" customHeight="1" x14ac:dyDescent="0.25">
      <c r="A253" s="162"/>
      <c r="B253" s="162"/>
      <c r="C253" s="162"/>
      <c r="D253" s="162"/>
      <c r="E253" s="162"/>
      <c r="F253" s="162"/>
      <c r="G253" s="162"/>
      <c r="H253" s="162"/>
      <c r="I253" s="162"/>
      <c r="J253" s="162"/>
      <c r="K253" s="162"/>
      <c r="L253" s="162"/>
      <c r="M253" s="162"/>
      <c r="N253" s="38"/>
      <c r="O253" s="38"/>
    </row>
    <row r="254" spans="1:15" ht="15" hidden="1" customHeight="1" x14ac:dyDescent="0.25">
      <c r="A254" s="162"/>
      <c r="B254" s="162"/>
      <c r="C254" s="162"/>
      <c r="D254" s="162"/>
      <c r="E254" s="162"/>
      <c r="F254" s="162"/>
      <c r="G254" s="162"/>
      <c r="H254" s="162"/>
      <c r="I254" s="162"/>
      <c r="J254" s="162"/>
      <c r="K254" s="162"/>
      <c r="L254" s="162"/>
      <c r="M254" s="162"/>
      <c r="N254" s="38"/>
      <c r="O254" s="38"/>
    </row>
    <row r="255" spans="1:15" ht="15" hidden="1" customHeight="1" x14ac:dyDescent="0.25">
      <c r="A255" s="162"/>
      <c r="B255" s="162"/>
      <c r="C255" s="162"/>
      <c r="D255" s="162"/>
      <c r="E255" s="162"/>
      <c r="F255" s="162"/>
      <c r="G255" s="162"/>
      <c r="H255" s="162"/>
      <c r="I255" s="162"/>
      <c r="J255" s="162"/>
      <c r="K255" s="162"/>
      <c r="L255" s="162"/>
      <c r="M255" s="162"/>
      <c r="N255" s="38"/>
      <c r="O255" s="38"/>
    </row>
    <row r="256" spans="1:15" ht="15" hidden="1" customHeight="1" x14ac:dyDescent="0.25">
      <c r="A256" s="162"/>
      <c r="B256" s="162"/>
      <c r="C256" s="162"/>
      <c r="D256" s="162"/>
      <c r="E256" s="162"/>
      <c r="F256" s="162"/>
      <c r="G256" s="162"/>
      <c r="H256" s="162"/>
      <c r="I256" s="162"/>
      <c r="J256" s="162"/>
      <c r="K256" s="162"/>
      <c r="L256" s="162"/>
      <c r="M256" s="162"/>
      <c r="N256" s="38"/>
      <c r="O256" s="38"/>
    </row>
    <row r="257" spans="1:15" ht="15" hidden="1" customHeight="1" x14ac:dyDescent="0.25">
      <c r="A257" s="162"/>
      <c r="B257" s="162"/>
      <c r="C257" s="162"/>
      <c r="D257" s="162"/>
      <c r="E257" s="162"/>
      <c r="F257" s="162"/>
      <c r="G257" s="162"/>
      <c r="H257" s="162"/>
      <c r="I257" s="162"/>
      <c r="J257" s="162"/>
      <c r="K257" s="162"/>
      <c r="L257" s="162"/>
      <c r="M257" s="162"/>
      <c r="N257" s="38"/>
      <c r="O257" s="38"/>
    </row>
    <row r="258" spans="1:15" ht="15" hidden="1" customHeight="1" x14ac:dyDescent="0.25">
      <c r="A258" s="162"/>
      <c r="B258" s="162"/>
      <c r="C258" s="162"/>
      <c r="D258" s="162"/>
      <c r="E258" s="162"/>
      <c r="F258" s="162"/>
      <c r="G258" s="162"/>
      <c r="H258" s="162"/>
      <c r="I258" s="162"/>
      <c r="J258" s="162"/>
      <c r="K258" s="162"/>
      <c r="L258" s="162"/>
      <c r="M258" s="162"/>
      <c r="N258" s="38"/>
      <c r="O258" s="38"/>
    </row>
    <row r="259" spans="1:15" ht="15" hidden="1" customHeight="1" x14ac:dyDescent="0.25">
      <c r="A259" s="162"/>
      <c r="B259" s="162"/>
      <c r="C259" s="162"/>
      <c r="D259" s="162"/>
      <c r="E259" s="162"/>
      <c r="F259" s="162"/>
      <c r="G259" s="162"/>
      <c r="H259" s="162"/>
      <c r="I259" s="162"/>
      <c r="J259" s="162"/>
      <c r="K259" s="162"/>
      <c r="L259" s="162"/>
      <c r="M259" s="162"/>
      <c r="N259" s="38"/>
      <c r="O259" s="38"/>
    </row>
    <row r="260" spans="1:15" ht="15" hidden="1" customHeight="1" x14ac:dyDescent="0.25">
      <c r="A260" s="162"/>
      <c r="B260" s="162"/>
      <c r="C260" s="162"/>
      <c r="D260" s="162"/>
      <c r="E260" s="162"/>
      <c r="F260" s="162"/>
      <c r="G260" s="162"/>
      <c r="H260" s="162"/>
      <c r="I260" s="162"/>
      <c r="J260" s="162"/>
      <c r="K260" s="162"/>
      <c r="L260" s="162"/>
      <c r="M260" s="162"/>
      <c r="N260" s="38"/>
      <c r="O260" s="38"/>
    </row>
    <row r="261" spans="1:15" ht="15" hidden="1" customHeight="1" x14ac:dyDescent="0.25">
      <c r="A261" s="162"/>
      <c r="B261" s="162"/>
      <c r="C261" s="162"/>
      <c r="D261" s="162"/>
      <c r="E261" s="162"/>
      <c r="F261" s="162"/>
      <c r="G261" s="162"/>
      <c r="H261" s="162"/>
      <c r="I261" s="162"/>
      <c r="J261" s="162"/>
      <c r="K261" s="162"/>
      <c r="L261" s="162"/>
      <c r="M261" s="162"/>
      <c r="N261" s="38"/>
      <c r="O261" s="38"/>
    </row>
    <row r="262" spans="1:15" ht="15" hidden="1" customHeight="1" x14ac:dyDescent="0.25">
      <c r="A262" s="162"/>
      <c r="B262" s="162"/>
      <c r="C262" s="162"/>
      <c r="D262" s="162"/>
      <c r="E262" s="162"/>
      <c r="F262" s="162"/>
      <c r="G262" s="162"/>
      <c r="H262" s="162"/>
      <c r="I262" s="162"/>
      <c r="J262" s="162"/>
      <c r="K262" s="162"/>
      <c r="L262" s="162"/>
      <c r="M262" s="162"/>
      <c r="N262" s="38"/>
      <c r="O262" s="38"/>
    </row>
    <row r="263" spans="1:15" ht="15" hidden="1" customHeight="1" x14ac:dyDescent="0.25">
      <c r="A263" s="162"/>
      <c r="B263" s="162"/>
      <c r="C263" s="162"/>
      <c r="D263" s="162"/>
      <c r="E263" s="162"/>
      <c r="F263" s="162"/>
      <c r="G263" s="162"/>
      <c r="H263" s="162"/>
      <c r="I263" s="162"/>
      <c r="J263" s="162"/>
      <c r="K263" s="162"/>
      <c r="L263" s="162"/>
      <c r="M263" s="162"/>
      <c r="N263" s="38"/>
      <c r="O263" s="38"/>
    </row>
    <row r="264" spans="1:15" ht="15" hidden="1" customHeight="1" x14ac:dyDescent="0.25">
      <c r="A264" s="162"/>
      <c r="B264" s="162"/>
      <c r="C264" s="162"/>
      <c r="D264" s="162"/>
      <c r="E264" s="162"/>
      <c r="F264" s="162"/>
      <c r="G264" s="162"/>
      <c r="H264" s="162"/>
      <c r="I264" s="162"/>
      <c r="J264" s="162"/>
      <c r="K264" s="162"/>
      <c r="L264" s="162"/>
      <c r="M264" s="162"/>
      <c r="N264" s="38"/>
      <c r="O264" s="38"/>
    </row>
    <row r="265" spans="1:15" ht="15" hidden="1" customHeight="1" x14ac:dyDescent="0.25">
      <c r="A265" s="162"/>
      <c r="B265" s="162"/>
      <c r="C265" s="162"/>
      <c r="D265" s="162"/>
      <c r="E265" s="162"/>
      <c r="F265" s="162"/>
      <c r="G265" s="162"/>
      <c r="H265" s="162"/>
      <c r="I265" s="162"/>
      <c r="J265" s="162"/>
      <c r="K265" s="162"/>
      <c r="L265" s="162"/>
      <c r="M265" s="162"/>
      <c r="N265" s="38"/>
      <c r="O265" s="38"/>
    </row>
    <row r="266" spans="1:15" ht="15" hidden="1" customHeight="1" x14ac:dyDescent="0.25">
      <c r="A266" s="162"/>
      <c r="B266" s="162"/>
      <c r="C266" s="162"/>
      <c r="D266" s="162"/>
      <c r="E266" s="162"/>
      <c r="F266" s="162"/>
      <c r="G266" s="162"/>
      <c r="H266" s="162"/>
      <c r="I266" s="162"/>
      <c r="J266" s="162"/>
      <c r="K266" s="162"/>
      <c r="L266" s="162"/>
      <c r="M266" s="162"/>
      <c r="N266" s="38"/>
      <c r="O266" s="38"/>
    </row>
    <row r="267" spans="1:15" ht="15" hidden="1" customHeight="1" x14ac:dyDescent="0.25">
      <c r="A267" s="162"/>
      <c r="B267" s="162"/>
      <c r="C267" s="162"/>
      <c r="D267" s="162"/>
      <c r="E267" s="162"/>
      <c r="F267" s="162"/>
      <c r="G267" s="162"/>
      <c r="H267" s="162"/>
      <c r="I267" s="162"/>
      <c r="J267" s="162"/>
      <c r="K267" s="162"/>
      <c r="L267" s="162"/>
      <c r="M267" s="162"/>
      <c r="N267" s="38"/>
      <c r="O267" s="38"/>
    </row>
    <row r="268" spans="1:15" ht="15" hidden="1" customHeight="1" x14ac:dyDescent="0.25">
      <c r="A268" s="162"/>
      <c r="B268" s="162"/>
      <c r="C268" s="162"/>
      <c r="D268" s="162"/>
      <c r="E268" s="162"/>
      <c r="F268" s="162"/>
      <c r="G268" s="162"/>
      <c r="H268" s="162"/>
      <c r="I268" s="162"/>
      <c r="J268" s="162"/>
      <c r="K268" s="162"/>
      <c r="L268" s="162"/>
      <c r="M268" s="162"/>
      <c r="N268" s="38"/>
      <c r="O268" s="38"/>
    </row>
    <row r="269" spans="1:15" ht="15" hidden="1" customHeight="1" x14ac:dyDescent="0.25">
      <c r="A269" s="162"/>
      <c r="B269" s="162"/>
      <c r="C269" s="162"/>
      <c r="D269" s="162"/>
      <c r="E269" s="162"/>
      <c r="F269" s="162"/>
      <c r="G269" s="162"/>
      <c r="H269" s="162"/>
      <c r="I269" s="162"/>
      <c r="J269" s="162"/>
      <c r="K269" s="162"/>
      <c r="L269" s="162"/>
      <c r="M269" s="162"/>
      <c r="N269" s="38"/>
      <c r="O269" s="38"/>
    </row>
    <row r="270" spans="1:15" ht="15" hidden="1" customHeight="1" x14ac:dyDescent="0.25">
      <c r="A270" s="162"/>
      <c r="B270" s="162"/>
      <c r="C270" s="162"/>
      <c r="D270" s="162"/>
      <c r="E270" s="162"/>
      <c r="F270" s="162"/>
      <c r="G270" s="162"/>
      <c r="H270" s="162"/>
      <c r="I270" s="162"/>
      <c r="J270" s="162"/>
      <c r="K270" s="162"/>
      <c r="L270" s="162"/>
      <c r="M270" s="162"/>
      <c r="N270" s="38"/>
      <c r="O270" s="38"/>
    </row>
    <row r="271" spans="1:15" ht="15" hidden="1" customHeight="1" x14ac:dyDescent="0.25">
      <c r="A271" s="162"/>
      <c r="B271" s="162"/>
      <c r="C271" s="162"/>
      <c r="D271" s="162"/>
      <c r="E271" s="162"/>
      <c r="F271" s="162"/>
      <c r="G271" s="162"/>
      <c r="H271" s="162"/>
      <c r="I271" s="162"/>
      <c r="J271" s="162"/>
      <c r="K271" s="162"/>
      <c r="L271" s="162"/>
      <c r="M271" s="162"/>
      <c r="N271" s="38"/>
      <c r="O271" s="38"/>
    </row>
    <row r="272" spans="1:15" ht="15" hidden="1" customHeight="1" x14ac:dyDescent="0.25">
      <c r="A272" s="162"/>
      <c r="B272" s="162"/>
      <c r="C272" s="162"/>
      <c r="D272" s="162"/>
      <c r="E272" s="162"/>
      <c r="F272" s="162"/>
      <c r="G272" s="162"/>
      <c r="H272" s="162"/>
      <c r="I272" s="162"/>
      <c r="J272" s="162"/>
      <c r="K272" s="162"/>
      <c r="L272" s="162"/>
      <c r="M272" s="162"/>
      <c r="N272" s="38"/>
      <c r="O272" s="38"/>
    </row>
    <row r="273" spans="1:15" ht="15" hidden="1" customHeight="1" x14ac:dyDescent="0.25">
      <c r="A273" s="162"/>
      <c r="B273" s="162"/>
      <c r="C273" s="162"/>
      <c r="D273" s="162"/>
      <c r="E273" s="162"/>
      <c r="F273" s="162"/>
      <c r="G273" s="162"/>
      <c r="H273" s="162"/>
      <c r="I273" s="162"/>
      <c r="J273" s="162"/>
      <c r="K273" s="162"/>
      <c r="L273" s="162"/>
      <c r="M273" s="162"/>
      <c r="N273" s="38"/>
      <c r="O273" s="38"/>
    </row>
    <row r="274" spans="1:15" ht="15" hidden="1" customHeight="1" x14ac:dyDescent="0.25">
      <c r="A274" s="162"/>
      <c r="B274" s="162"/>
      <c r="C274" s="162"/>
      <c r="D274" s="162"/>
      <c r="E274" s="162"/>
      <c r="F274" s="162"/>
      <c r="G274" s="162"/>
      <c r="H274" s="162"/>
      <c r="I274" s="162"/>
      <c r="J274" s="162"/>
      <c r="K274" s="162"/>
      <c r="L274" s="162"/>
      <c r="M274" s="162"/>
      <c r="N274" s="38"/>
      <c r="O274" s="38"/>
    </row>
    <row r="275" spans="1:15" ht="15" hidden="1" customHeight="1" x14ac:dyDescent="0.25">
      <c r="A275" s="162"/>
      <c r="B275" s="162"/>
      <c r="C275" s="162"/>
      <c r="D275" s="162"/>
      <c r="E275" s="162"/>
      <c r="F275" s="162"/>
      <c r="G275" s="162"/>
      <c r="H275" s="162"/>
      <c r="I275" s="162"/>
      <c r="J275" s="162"/>
      <c r="K275" s="162"/>
      <c r="L275" s="162"/>
      <c r="M275" s="162"/>
      <c r="N275" s="38"/>
      <c r="O275" s="38"/>
    </row>
    <row r="276" spans="1:15" ht="15" hidden="1" customHeight="1" x14ac:dyDescent="0.25">
      <c r="A276" s="162"/>
      <c r="B276" s="162"/>
      <c r="C276" s="162"/>
      <c r="D276" s="162"/>
      <c r="E276" s="162"/>
      <c r="F276" s="162"/>
      <c r="G276" s="162"/>
      <c r="H276" s="162"/>
      <c r="I276" s="162"/>
      <c r="J276" s="162"/>
      <c r="K276" s="162"/>
      <c r="L276" s="162"/>
      <c r="M276" s="162"/>
      <c r="N276" s="38"/>
      <c r="O276" s="38"/>
    </row>
    <row r="277" spans="1:15" ht="15" hidden="1" customHeight="1" x14ac:dyDescent="0.25">
      <c r="A277" s="162"/>
      <c r="B277" s="162"/>
      <c r="C277" s="162"/>
      <c r="D277" s="162"/>
      <c r="E277" s="162"/>
      <c r="F277" s="162"/>
      <c r="G277" s="162"/>
      <c r="H277" s="162"/>
      <c r="I277" s="162"/>
      <c r="J277" s="162"/>
      <c r="K277" s="162"/>
      <c r="L277" s="162"/>
      <c r="M277" s="162"/>
      <c r="N277" s="38"/>
      <c r="O277" s="38"/>
    </row>
    <row r="278" spans="1:15" ht="15" hidden="1" customHeight="1" x14ac:dyDescent="0.25">
      <c r="A278" s="162"/>
      <c r="B278" s="162"/>
      <c r="C278" s="162"/>
      <c r="D278" s="162"/>
      <c r="E278" s="162"/>
      <c r="F278" s="162"/>
      <c r="G278" s="162"/>
      <c r="H278" s="162"/>
      <c r="I278" s="162"/>
      <c r="J278" s="162"/>
      <c r="K278" s="162"/>
      <c r="L278" s="162"/>
      <c r="M278" s="162"/>
      <c r="N278" s="38"/>
      <c r="O278" s="38"/>
    </row>
    <row r="279" spans="1:15" ht="15" hidden="1" customHeight="1" x14ac:dyDescent="0.25">
      <c r="A279" s="162"/>
      <c r="B279" s="162"/>
      <c r="C279" s="162"/>
      <c r="D279" s="162"/>
      <c r="E279" s="162"/>
      <c r="F279" s="162"/>
      <c r="G279" s="162"/>
      <c r="H279" s="162"/>
      <c r="I279" s="162"/>
      <c r="J279" s="162"/>
      <c r="K279" s="162"/>
      <c r="L279" s="162"/>
      <c r="M279" s="162"/>
      <c r="N279" s="38"/>
      <c r="O279" s="38"/>
    </row>
    <row r="280" spans="1:15" ht="15" hidden="1" customHeight="1" x14ac:dyDescent="0.25">
      <c r="A280" s="162"/>
      <c r="B280" s="162"/>
      <c r="C280" s="162"/>
      <c r="D280" s="162"/>
      <c r="E280" s="162"/>
      <c r="F280" s="162"/>
      <c r="G280" s="162"/>
      <c r="H280" s="162"/>
      <c r="I280" s="162"/>
      <c r="J280" s="162"/>
      <c r="K280" s="162"/>
      <c r="L280" s="162"/>
      <c r="M280" s="162"/>
      <c r="N280" s="38"/>
      <c r="O280" s="38"/>
    </row>
    <row r="281" spans="1:15" ht="15" hidden="1" customHeight="1" x14ac:dyDescent="0.25">
      <c r="A281" s="162"/>
      <c r="B281" s="162"/>
      <c r="C281" s="162"/>
      <c r="D281" s="162"/>
      <c r="E281" s="162"/>
      <c r="F281" s="162"/>
      <c r="G281" s="162"/>
      <c r="H281" s="162"/>
      <c r="I281" s="162"/>
      <c r="J281" s="162"/>
      <c r="K281" s="162"/>
      <c r="L281" s="162"/>
      <c r="M281" s="162"/>
      <c r="N281" s="38"/>
      <c r="O281" s="38"/>
    </row>
    <row r="282" spans="1:15" ht="15" hidden="1" customHeight="1" x14ac:dyDescent="0.25">
      <c r="A282" s="162"/>
      <c r="B282" s="162"/>
      <c r="C282" s="162"/>
      <c r="D282" s="162"/>
      <c r="E282" s="162"/>
      <c r="F282" s="162"/>
      <c r="G282" s="162"/>
      <c r="H282" s="162"/>
      <c r="I282" s="162"/>
      <c r="J282" s="162"/>
      <c r="K282" s="162"/>
      <c r="L282" s="162"/>
      <c r="M282" s="162"/>
      <c r="N282" s="38"/>
      <c r="O282" s="38"/>
    </row>
    <row r="283" spans="1:15" ht="15" hidden="1" customHeight="1" x14ac:dyDescent="0.25">
      <c r="A283" s="162"/>
      <c r="B283" s="162"/>
      <c r="C283" s="162"/>
      <c r="D283" s="162"/>
      <c r="E283" s="162"/>
      <c r="F283" s="162"/>
      <c r="G283" s="162"/>
      <c r="H283" s="162"/>
      <c r="I283" s="162"/>
      <c r="J283" s="162"/>
      <c r="K283" s="162"/>
      <c r="L283" s="162"/>
      <c r="M283" s="162"/>
      <c r="N283" s="38"/>
      <c r="O283" s="38"/>
    </row>
    <row r="284" spans="1:15" ht="15" hidden="1" customHeight="1" x14ac:dyDescent="0.25">
      <c r="A284" s="162"/>
      <c r="B284" s="162"/>
      <c r="C284" s="162"/>
      <c r="D284" s="162"/>
      <c r="E284" s="162"/>
      <c r="F284" s="162"/>
      <c r="G284" s="162"/>
      <c r="H284" s="162"/>
      <c r="I284" s="162"/>
      <c r="J284" s="162"/>
      <c r="K284" s="162"/>
      <c r="L284" s="162"/>
      <c r="M284" s="162"/>
      <c r="N284" s="38"/>
      <c r="O284" s="38"/>
    </row>
    <row r="285" spans="1:15" ht="15" hidden="1" customHeight="1" x14ac:dyDescent="0.25">
      <c r="A285" s="162"/>
      <c r="B285" s="162"/>
      <c r="C285" s="162"/>
      <c r="D285" s="162"/>
      <c r="E285" s="162"/>
      <c r="F285" s="162"/>
      <c r="G285" s="162"/>
      <c r="H285" s="162"/>
      <c r="I285" s="162"/>
      <c r="J285" s="162"/>
      <c r="K285" s="162"/>
      <c r="L285" s="162"/>
      <c r="M285" s="162"/>
      <c r="N285" s="38"/>
      <c r="O285" s="38"/>
    </row>
    <row r="286" spans="1:15" ht="15" hidden="1" customHeight="1" x14ac:dyDescent="0.25">
      <c r="A286" s="162"/>
      <c r="B286" s="162"/>
      <c r="C286" s="162"/>
      <c r="D286" s="162"/>
      <c r="E286" s="162"/>
      <c r="F286" s="162"/>
      <c r="G286" s="162"/>
      <c r="H286" s="162"/>
      <c r="I286" s="162"/>
      <c r="J286" s="162"/>
      <c r="K286" s="162"/>
      <c r="L286" s="162"/>
      <c r="M286" s="162"/>
      <c r="N286" s="38"/>
      <c r="O286" s="38"/>
    </row>
    <row r="287" spans="1:15" ht="15" hidden="1" customHeight="1" x14ac:dyDescent="0.25">
      <c r="A287" s="162"/>
      <c r="B287" s="162"/>
      <c r="C287" s="162"/>
      <c r="D287" s="162"/>
      <c r="E287" s="162"/>
      <c r="F287" s="162"/>
      <c r="G287" s="162"/>
      <c r="H287" s="162"/>
      <c r="I287" s="162"/>
      <c r="J287" s="162"/>
      <c r="K287" s="162"/>
      <c r="L287" s="162"/>
      <c r="M287" s="162"/>
      <c r="N287" s="38"/>
      <c r="O287" s="38"/>
    </row>
    <row r="288" spans="1:15" ht="15" hidden="1" customHeight="1" x14ac:dyDescent="0.25">
      <c r="A288" s="162"/>
      <c r="B288" s="162"/>
      <c r="C288" s="162"/>
      <c r="D288" s="162"/>
      <c r="E288" s="162"/>
      <c r="F288" s="162"/>
      <c r="G288" s="162"/>
      <c r="H288" s="162"/>
      <c r="I288" s="162"/>
      <c r="J288" s="162"/>
      <c r="K288" s="162"/>
      <c r="L288" s="162"/>
      <c r="M288" s="162"/>
      <c r="N288" s="38"/>
      <c r="O288" s="38"/>
    </row>
    <row r="289" spans="1:15" ht="15" hidden="1" customHeight="1" x14ac:dyDescent="0.25">
      <c r="A289" s="162"/>
      <c r="B289" s="162"/>
      <c r="C289" s="162"/>
      <c r="D289" s="162"/>
      <c r="E289" s="162"/>
      <c r="F289" s="162"/>
      <c r="G289" s="162"/>
      <c r="H289" s="162"/>
      <c r="I289" s="162"/>
      <c r="J289" s="162"/>
      <c r="K289" s="162"/>
      <c r="L289" s="162"/>
      <c r="M289" s="162"/>
      <c r="N289" s="38"/>
      <c r="O289" s="38"/>
    </row>
    <row r="290" spans="1:15" ht="15" hidden="1" customHeight="1" x14ac:dyDescent="0.25">
      <c r="A290" s="162"/>
      <c r="B290" s="162"/>
      <c r="C290" s="162"/>
      <c r="D290" s="162"/>
      <c r="E290" s="162"/>
      <c r="F290" s="162"/>
      <c r="G290" s="162"/>
      <c r="H290" s="162"/>
      <c r="I290" s="162"/>
      <c r="J290" s="162"/>
      <c r="K290" s="162"/>
      <c r="L290" s="162"/>
      <c r="M290" s="162"/>
      <c r="N290" s="38"/>
      <c r="O290" s="38"/>
    </row>
    <row r="291" spans="1:15" ht="15" hidden="1" customHeight="1" x14ac:dyDescent="0.25">
      <c r="A291" s="162"/>
      <c r="B291" s="162"/>
      <c r="C291" s="162"/>
      <c r="D291" s="162"/>
      <c r="E291" s="162"/>
      <c r="F291" s="162"/>
      <c r="G291" s="162"/>
      <c r="H291" s="162"/>
      <c r="I291" s="162"/>
      <c r="J291" s="162"/>
      <c r="K291" s="162"/>
      <c r="L291" s="162"/>
      <c r="M291" s="162"/>
      <c r="N291" s="38"/>
      <c r="O291" s="38"/>
    </row>
    <row r="292" spans="1:15" ht="15" hidden="1" customHeight="1" x14ac:dyDescent="0.25">
      <c r="A292" s="162"/>
      <c r="B292" s="162"/>
      <c r="C292" s="162"/>
      <c r="D292" s="162"/>
      <c r="E292" s="162"/>
      <c r="F292" s="162"/>
      <c r="G292" s="162"/>
      <c r="H292" s="162"/>
      <c r="I292" s="162"/>
      <c r="J292" s="162"/>
      <c r="K292" s="162"/>
      <c r="L292" s="162"/>
      <c r="M292" s="162"/>
      <c r="N292" s="38"/>
      <c r="O292" s="38"/>
    </row>
    <row r="293" spans="1:15" ht="15" hidden="1" customHeight="1" x14ac:dyDescent="0.25">
      <c r="A293" s="162"/>
      <c r="B293" s="162"/>
      <c r="C293" s="162"/>
      <c r="D293" s="162"/>
      <c r="E293" s="162"/>
      <c r="F293" s="162"/>
      <c r="G293" s="162"/>
      <c r="H293" s="162"/>
      <c r="I293" s="162"/>
      <c r="J293" s="162"/>
      <c r="K293" s="162"/>
      <c r="L293" s="162"/>
      <c r="M293" s="162"/>
      <c r="N293" s="38"/>
      <c r="O293" s="38"/>
    </row>
    <row r="294" spans="1:15" ht="15" hidden="1" customHeight="1" x14ac:dyDescent="0.25">
      <c r="A294" s="162"/>
      <c r="B294" s="162"/>
      <c r="C294" s="162"/>
      <c r="D294" s="162"/>
      <c r="E294" s="162"/>
      <c r="F294" s="162"/>
      <c r="G294" s="162"/>
      <c r="H294" s="162"/>
      <c r="I294" s="162"/>
      <c r="J294" s="162"/>
      <c r="K294" s="162"/>
      <c r="L294" s="162"/>
      <c r="M294" s="162"/>
      <c r="N294" s="38"/>
      <c r="O294" s="38"/>
    </row>
    <row r="295" spans="1:15" ht="15" hidden="1" customHeight="1" x14ac:dyDescent="0.25">
      <c r="A295" s="162"/>
      <c r="B295" s="162"/>
      <c r="C295" s="162"/>
      <c r="D295" s="162"/>
      <c r="E295" s="162"/>
      <c r="F295" s="162"/>
      <c r="G295" s="162"/>
      <c r="H295" s="162"/>
      <c r="I295" s="162"/>
      <c r="J295" s="162"/>
      <c r="K295" s="162"/>
      <c r="L295" s="162"/>
      <c r="M295" s="162"/>
      <c r="N295" s="38"/>
      <c r="O295" s="38"/>
    </row>
    <row r="296" spans="1:15" ht="15" hidden="1" customHeight="1" x14ac:dyDescent="0.25">
      <c r="A296" s="162"/>
      <c r="B296" s="162"/>
      <c r="C296" s="162"/>
      <c r="D296" s="162"/>
      <c r="E296" s="162"/>
      <c r="F296" s="162"/>
      <c r="G296" s="162"/>
      <c r="H296" s="162"/>
      <c r="I296" s="162"/>
      <c r="J296" s="162"/>
      <c r="K296" s="162"/>
      <c r="L296" s="162"/>
      <c r="M296" s="162"/>
      <c r="N296" s="38"/>
      <c r="O296" s="38"/>
    </row>
    <row r="297" spans="1:15" ht="15" hidden="1" customHeight="1" x14ac:dyDescent="0.25">
      <c r="A297" s="162"/>
      <c r="B297" s="162"/>
      <c r="C297" s="162"/>
      <c r="D297" s="162"/>
      <c r="E297" s="162"/>
      <c r="F297" s="162"/>
      <c r="G297" s="162"/>
      <c r="H297" s="162"/>
      <c r="I297" s="162"/>
      <c r="J297" s="162"/>
      <c r="K297" s="162"/>
      <c r="L297" s="162"/>
      <c r="M297" s="162"/>
      <c r="N297" s="38"/>
      <c r="O297" s="38"/>
    </row>
    <row r="298" spans="1:15" ht="15" hidden="1" customHeight="1" x14ac:dyDescent="0.25">
      <c r="A298" s="162"/>
      <c r="B298" s="162"/>
      <c r="C298" s="162"/>
      <c r="D298" s="162"/>
      <c r="E298" s="162"/>
      <c r="F298" s="162"/>
      <c r="G298" s="162"/>
      <c r="H298" s="162"/>
      <c r="I298" s="162"/>
      <c r="J298" s="162"/>
      <c r="K298" s="162"/>
      <c r="L298" s="162"/>
      <c r="M298" s="162"/>
      <c r="N298" s="38"/>
      <c r="O298" s="38"/>
    </row>
    <row r="299" spans="1:15" ht="15" hidden="1" customHeight="1" x14ac:dyDescent="0.25">
      <c r="A299" s="162"/>
      <c r="B299" s="162"/>
      <c r="C299" s="162"/>
      <c r="D299" s="162"/>
      <c r="E299" s="162"/>
      <c r="F299" s="162"/>
      <c r="G299" s="162"/>
      <c r="H299" s="162"/>
      <c r="I299" s="162"/>
      <c r="J299" s="162"/>
      <c r="K299" s="162"/>
      <c r="L299" s="162"/>
      <c r="M299" s="162"/>
      <c r="N299" s="38"/>
      <c r="O299" s="38"/>
    </row>
    <row r="300" spans="1:15" ht="15" hidden="1" customHeight="1" x14ac:dyDescent="0.25">
      <c r="A300" s="162"/>
      <c r="B300" s="162"/>
      <c r="C300" s="162"/>
      <c r="D300" s="162"/>
      <c r="E300" s="162"/>
      <c r="F300" s="162"/>
      <c r="G300" s="162"/>
      <c r="H300" s="162"/>
      <c r="I300" s="162"/>
      <c r="J300" s="162"/>
      <c r="K300" s="162"/>
      <c r="L300" s="162"/>
      <c r="M300" s="162"/>
      <c r="N300" s="38"/>
      <c r="O300" s="38"/>
    </row>
    <row r="301" spans="1:15" ht="15" hidden="1" customHeight="1" x14ac:dyDescent="0.25">
      <c r="A301" s="162"/>
      <c r="B301" s="162"/>
      <c r="C301" s="162"/>
      <c r="D301" s="162"/>
      <c r="E301" s="162"/>
      <c r="F301" s="162"/>
      <c r="G301" s="162"/>
      <c r="H301" s="162"/>
      <c r="I301" s="162"/>
      <c r="J301" s="162"/>
      <c r="K301" s="162"/>
      <c r="L301" s="162"/>
      <c r="M301" s="162"/>
      <c r="N301" s="38"/>
      <c r="O301" s="38"/>
    </row>
    <row r="302" spans="1:15" ht="15" hidden="1" customHeight="1" x14ac:dyDescent="0.25">
      <c r="A302" s="162"/>
      <c r="B302" s="162"/>
      <c r="C302" s="162"/>
      <c r="D302" s="162"/>
      <c r="E302" s="162"/>
      <c r="F302" s="162"/>
      <c r="G302" s="162"/>
      <c r="H302" s="162"/>
      <c r="I302" s="162"/>
      <c r="J302" s="162"/>
      <c r="K302" s="162"/>
      <c r="L302" s="162"/>
      <c r="M302" s="162"/>
      <c r="N302" s="38"/>
      <c r="O302" s="38"/>
    </row>
    <row r="303" spans="1:15" ht="15" hidden="1" customHeight="1" x14ac:dyDescent="0.25">
      <c r="A303" s="162"/>
      <c r="B303" s="162"/>
      <c r="C303" s="162"/>
      <c r="D303" s="162"/>
      <c r="E303" s="162"/>
      <c r="F303" s="162"/>
      <c r="G303" s="162"/>
      <c r="H303" s="162"/>
      <c r="I303" s="162"/>
      <c r="J303" s="162"/>
      <c r="K303" s="162"/>
      <c r="L303" s="162"/>
      <c r="M303" s="162"/>
      <c r="N303" s="38"/>
      <c r="O303" s="38"/>
    </row>
    <row r="304" spans="1:15" ht="15" hidden="1" customHeight="1" x14ac:dyDescent="0.25">
      <c r="A304" s="162"/>
      <c r="B304" s="162"/>
      <c r="C304" s="162"/>
      <c r="D304" s="162"/>
      <c r="E304" s="162"/>
      <c r="F304" s="162"/>
      <c r="G304" s="162"/>
      <c r="H304" s="162"/>
      <c r="I304" s="162"/>
      <c r="J304" s="162"/>
      <c r="K304" s="162"/>
      <c r="L304" s="162"/>
      <c r="M304" s="162"/>
      <c r="N304" s="38"/>
      <c r="O304" s="38"/>
    </row>
    <row r="305" spans="1:15" ht="15" hidden="1" customHeight="1" x14ac:dyDescent="0.25">
      <c r="A305" s="162"/>
      <c r="B305" s="162"/>
      <c r="C305" s="162"/>
      <c r="D305" s="162"/>
      <c r="E305" s="162"/>
      <c r="F305" s="162"/>
      <c r="G305" s="162"/>
      <c r="H305" s="162"/>
      <c r="I305" s="162"/>
      <c r="J305" s="162"/>
      <c r="K305" s="162"/>
      <c r="L305" s="162"/>
      <c r="M305" s="162"/>
      <c r="N305" s="38"/>
      <c r="O305" s="38"/>
    </row>
    <row r="306" spans="1:15" ht="15" hidden="1" customHeight="1" x14ac:dyDescent="0.25">
      <c r="A306" s="162"/>
      <c r="B306" s="162"/>
      <c r="C306" s="162"/>
      <c r="D306" s="162"/>
      <c r="E306" s="162"/>
      <c r="F306" s="162"/>
      <c r="G306" s="162"/>
      <c r="H306" s="162"/>
      <c r="I306" s="162"/>
      <c r="J306" s="162"/>
      <c r="K306" s="162"/>
      <c r="L306" s="162"/>
      <c r="M306" s="162"/>
      <c r="N306" s="38"/>
      <c r="O306" s="38"/>
    </row>
    <row r="307" spans="1:15" ht="15" hidden="1" customHeight="1" x14ac:dyDescent="0.25">
      <c r="A307" s="162"/>
      <c r="B307" s="162"/>
      <c r="C307" s="162"/>
      <c r="D307" s="162"/>
      <c r="E307" s="162"/>
      <c r="F307" s="162"/>
      <c r="G307" s="162"/>
      <c r="H307" s="162"/>
      <c r="I307" s="162"/>
      <c r="J307" s="162"/>
      <c r="K307" s="162"/>
      <c r="L307" s="162"/>
      <c r="M307" s="162"/>
      <c r="N307" s="38"/>
      <c r="O307" s="38"/>
    </row>
    <row r="308" spans="1:15" ht="15" hidden="1" customHeight="1" x14ac:dyDescent="0.25">
      <c r="A308" s="162"/>
      <c r="B308" s="162"/>
      <c r="C308" s="162"/>
      <c r="D308" s="162"/>
      <c r="E308" s="162"/>
      <c r="F308" s="162"/>
      <c r="G308" s="162"/>
      <c r="H308" s="162"/>
      <c r="I308" s="162"/>
      <c r="J308" s="162"/>
      <c r="K308" s="162"/>
      <c r="L308" s="162"/>
      <c r="M308" s="162"/>
      <c r="N308" s="38"/>
      <c r="O308" s="38"/>
    </row>
    <row r="309" spans="1:15" ht="15" hidden="1" customHeight="1" x14ac:dyDescent="0.25">
      <c r="A309" s="162"/>
      <c r="B309" s="162"/>
      <c r="C309" s="162"/>
      <c r="D309" s="162"/>
      <c r="E309" s="162"/>
      <c r="F309" s="162"/>
      <c r="G309" s="162"/>
      <c r="H309" s="162"/>
      <c r="I309" s="162"/>
      <c r="J309" s="162"/>
      <c r="K309" s="162"/>
      <c r="L309" s="162"/>
      <c r="M309" s="162"/>
      <c r="N309" s="38"/>
      <c r="O309" s="38"/>
    </row>
    <row r="310" spans="1:15" ht="15" hidden="1" customHeight="1" x14ac:dyDescent="0.25">
      <c r="A310" s="162"/>
      <c r="B310" s="162"/>
      <c r="C310" s="162"/>
      <c r="D310" s="162"/>
      <c r="E310" s="162"/>
      <c r="F310" s="162"/>
      <c r="G310" s="162"/>
      <c r="H310" s="162"/>
      <c r="I310" s="162"/>
      <c r="J310" s="162"/>
      <c r="K310" s="162"/>
      <c r="L310" s="162"/>
      <c r="M310" s="162"/>
      <c r="N310" s="38"/>
      <c r="O310" s="38"/>
    </row>
    <row r="311" spans="1:15" ht="15" hidden="1" customHeight="1" x14ac:dyDescent="0.25">
      <c r="A311" s="162"/>
      <c r="B311" s="162"/>
      <c r="C311" s="162"/>
      <c r="D311" s="162"/>
      <c r="E311" s="162"/>
      <c r="F311" s="162"/>
      <c r="G311" s="162"/>
      <c r="H311" s="162"/>
      <c r="I311" s="162"/>
      <c r="J311" s="162"/>
      <c r="K311" s="162"/>
      <c r="L311" s="162"/>
      <c r="M311" s="162"/>
      <c r="N311" s="38"/>
      <c r="O311" s="38"/>
    </row>
    <row r="312" spans="1:15" ht="15" hidden="1" customHeight="1" x14ac:dyDescent="0.25">
      <c r="A312" s="162"/>
      <c r="B312" s="162"/>
      <c r="C312" s="162"/>
      <c r="D312" s="162"/>
      <c r="E312" s="162"/>
      <c r="F312" s="162"/>
      <c r="G312" s="162"/>
      <c r="H312" s="162"/>
      <c r="I312" s="162"/>
      <c r="J312" s="162"/>
      <c r="K312" s="162"/>
      <c r="L312" s="162"/>
      <c r="M312" s="162"/>
      <c r="N312" s="38"/>
      <c r="O312" s="38"/>
    </row>
    <row r="313" spans="1:15" ht="15" hidden="1" customHeight="1" x14ac:dyDescent="0.25">
      <c r="A313" s="162"/>
      <c r="B313" s="162"/>
      <c r="C313" s="162"/>
      <c r="D313" s="162"/>
      <c r="E313" s="162"/>
      <c r="F313" s="162"/>
      <c r="G313" s="162"/>
      <c r="H313" s="162"/>
      <c r="I313" s="162"/>
      <c r="J313" s="162"/>
      <c r="K313" s="162"/>
      <c r="L313" s="162"/>
      <c r="M313" s="162"/>
      <c r="N313" s="38"/>
      <c r="O313" s="38"/>
    </row>
    <row r="314" spans="1:15" ht="15" hidden="1" customHeight="1" x14ac:dyDescent="0.25">
      <c r="A314" s="162"/>
      <c r="B314" s="162"/>
      <c r="C314" s="162"/>
      <c r="D314" s="162"/>
      <c r="E314" s="162"/>
      <c r="F314" s="162"/>
      <c r="G314" s="162"/>
      <c r="H314" s="162"/>
      <c r="I314" s="162"/>
      <c r="J314" s="162"/>
      <c r="K314" s="162"/>
      <c r="L314" s="162"/>
      <c r="M314" s="162"/>
      <c r="N314" s="38"/>
      <c r="O314" s="38"/>
    </row>
    <row r="315" spans="1:15" ht="15" hidden="1" customHeight="1" x14ac:dyDescent="0.25">
      <c r="A315" s="162"/>
      <c r="B315" s="162"/>
      <c r="C315" s="162"/>
      <c r="D315" s="162"/>
      <c r="E315" s="162"/>
      <c r="F315" s="162"/>
      <c r="G315" s="162"/>
      <c r="H315" s="162"/>
      <c r="I315" s="162"/>
      <c r="J315" s="162"/>
      <c r="K315" s="162"/>
      <c r="L315" s="162"/>
      <c r="M315" s="162"/>
      <c r="N315" s="38"/>
      <c r="O315" s="38"/>
    </row>
    <row r="316" spans="1:15" ht="15" hidden="1" customHeight="1" x14ac:dyDescent="0.25">
      <c r="A316" s="162"/>
      <c r="B316" s="162"/>
      <c r="C316" s="162"/>
      <c r="D316" s="162"/>
      <c r="E316" s="162"/>
      <c r="F316" s="162"/>
      <c r="G316" s="162"/>
      <c r="H316" s="162"/>
      <c r="I316" s="162"/>
      <c r="J316" s="162"/>
      <c r="K316" s="162"/>
      <c r="L316" s="162"/>
      <c r="M316" s="162"/>
      <c r="N316" s="38"/>
      <c r="O316" s="38"/>
    </row>
    <row r="317" spans="1:15" ht="15" hidden="1" customHeight="1" x14ac:dyDescent="0.25">
      <c r="A317" s="162"/>
      <c r="B317" s="162"/>
      <c r="C317" s="162"/>
      <c r="D317" s="162"/>
      <c r="E317" s="162"/>
      <c r="F317" s="162"/>
      <c r="G317" s="162"/>
      <c r="H317" s="162"/>
      <c r="I317" s="162"/>
      <c r="J317" s="162"/>
      <c r="K317" s="162"/>
      <c r="L317" s="162"/>
      <c r="M317" s="162"/>
      <c r="N317" s="38"/>
      <c r="O317" s="38"/>
    </row>
    <row r="318" spans="1:15" ht="15" hidden="1" customHeight="1" x14ac:dyDescent="0.25">
      <c r="A318" s="162"/>
      <c r="B318" s="162"/>
      <c r="C318" s="162"/>
      <c r="D318" s="162"/>
      <c r="E318" s="162"/>
      <c r="F318" s="162"/>
      <c r="G318" s="162"/>
      <c r="H318" s="162"/>
      <c r="I318" s="162"/>
      <c r="J318" s="162"/>
      <c r="K318" s="162"/>
      <c r="L318" s="162"/>
      <c r="M318" s="162"/>
      <c r="N318" s="38"/>
      <c r="O318" s="38"/>
    </row>
    <row r="319" spans="1:15" ht="15" hidden="1" customHeight="1" x14ac:dyDescent="0.25">
      <c r="A319" s="162"/>
      <c r="B319" s="162"/>
      <c r="C319" s="162"/>
      <c r="D319" s="162"/>
      <c r="E319" s="162"/>
      <c r="F319" s="162"/>
      <c r="G319" s="162"/>
      <c r="H319" s="162"/>
      <c r="I319" s="162"/>
      <c r="J319" s="162"/>
      <c r="K319" s="162"/>
      <c r="L319" s="162"/>
      <c r="M319" s="162"/>
      <c r="N319" s="38"/>
      <c r="O319" s="38"/>
    </row>
    <row r="320" spans="1:15" ht="15" hidden="1" customHeight="1" x14ac:dyDescent="0.25">
      <c r="A320" s="162"/>
      <c r="B320" s="162"/>
      <c r="C320" s="162"/>
      <c r="D320" s="162"/>
      <c r="E320" s="162"/>
      <c r="F320" s="162"/>
      <c r="G320" s="162"/>
      <c r="H320" s="162"/>
      <c r="I320" s="162"/>
      <c r="J320" s="162"/>
      <c r="K320" s="162"/>
      <c r="L320" s="162"/>
      <c r="M320" s="162"/>
      <c r="N320" s="38"/>
      <c r="O320" s="38"/>
    </row>
    <row r="321" spans="1:15" ht="15" hidden="1" customHeight="1" x14ac:dyDescent="0.25">
      <c r="A321" s="162"/>
      <c r="B321" s="162"/>
      <c r="C321" s="162"/>
      <c r="D321" s="162"/>
      <c r="E321" s="162"/>
      <c r="F321" s="162"/>
      <c r="G321" s="162"/>
      <c r="H321" s="162"/>
      <c r="I321" s="162"/>
      <c r="J321" s="162"/>
      <c r="K321" s="162"/>
      <c r="L321" s="162"/>
      <c r="M321" s="162"/>
      <c r="N321" s="38"/>
      <c r="O321" s="38"/>
    </row>
    <row r="322" spans="1:15" ht="15" hidden="1" customHeight="1" x14ac:dyDescent="0.25">
      <c r="A322" s="162"/>
      <c r="B322" s="162"/>
      <c r="C322" s="162"/>
      <c r="D322" s="162"/>
      <c r="E322" s="162"/>
      <c r="F322" s="162"/>
      <c r="G322" s="162"/>
      <c r="H322" s="162"/>
      <c r="I322" s="162"/>
      <c r="J322" s="162"/>
      <c r="K322" s="162"/>
      <c r="L322" s="162"/>
      <c r="M322" s="162"/>
      <c r="N322" s="38"/>
      <c r="O322" s="38"/>
    </row>
    <row r="323" spans="1:15" ht="15" hidden="1" customHeight="1" x14ac:dyDescent="0.25">
      <c r="A323" s="162"/>
      <c r="B323" s="162"/>
      <c r="C323" s="162"/>
      <c r="D323" s="162"/>
      <c r="E323" s="162"/>
      <c r="F323" s="162"/>
      <c r="G323" s="162"/>
      <c r="H323" s="162"/>
      <c r="I323" s="162"/>
      <c r="J323" s="162"/>
      <c r="K323" s="162"/>
      <c r="L323" s="162"/>
      <c r="M323" s="162"/>
      <c r="N323" s="38"/>
      <c r="O323" s="38"/>
    </row>
    <row r="324" spans="1:15" ht="15" hidden="1" customHeight="1" x14ac:dyDescent="0.25">
      <c r="A324" s="162"/>
      <c r="B324" s="162"/>
      <c r="C324" s="162"/>
      <c r="D324" s="162"/>
      <c r="E324" s="162"/>
      <c r="F324" s="162"/>
      <c r="G324" s="162"/>
      <c r="H324" s="162"/>
      <c r="I324" s="162"/>
      <c r="J324" s="162"/>
      <c r="K324" s="162"/>
      <c r="L324" s="162"/>
      <c r="M324" s="162"/>
      <c r="N324" s="38"/>
      <c r="O324" s="38"/>
    </row>
    <row r="325" spans="1:15" ht="15" hidden="1" customHeight="1" x14ac:dyDescent="0.25">
      <c r="A325" s="162"/>
      <c r="B325" s="162"/>
      <c r="C325" s="162"/>
      <c r="D325" s="162"/>
      <c r="E325" s="162"/>
      <c r="F325" s="162"/>
      <c r="G325" s="162"/>
      <c r="H325" s="162"/>
      <c r="I325" s="162"/>
      <c r="J325" s="162"/>
      <c r="K325" s="162"/>
      <c r="L325" s="162"/>
      <c r="M325" s="162"/>
      <c r="N325" s="38"/>
      <c r="O325" s="38"/>
    </row>
    <row r="326" spans="1:15" ht="15" hidden="1" customHeight="1" x14ac:dyDescent="0.25">
      <c r="A326" s="162"/>
      <c r="B326" s="162"/>
      <c r="C326" s="162"/>
      <c r="D326" s="162"/>
      <c r="E326" s="162"/>
      <c r="F326" s="162"/>
      <c r="G326" s="162"/>
      <c r="H326" s="162"/>
      <c r="I326" s="162"/>
      <c r="J326" s="162"/>
      <c r="K326" s="162"/>
      <c r="L326" s="162"/>
      <c r="M326" s="162"/>
      <c r="N326" s="38"/>
      <c r="O326" s="38"/>
    </row>
    <row r="327" spans="1:15" ht="15" hidden="1" customHeight="1" x14ac:dyDescent="0.25">
      <c r="A327" s="162"/>
      <c r="B327" s="162"/>
      <c r="C327" s="162"/>
      <c r="D327" s="162"/>
      <c r="E327" s="162"/>
      <c r="F327" s="162"/>
      <c r="G327" s="162"/>
      <c r="H327" s="162"/>
      <c r="I327" s="162"/>
      <c r="J327" s="162"/>
      <c r="K327" s="162"/>
      <c r="L327" s="162"/>
      <c r="M327" s="162"/>
      <c r="N327" s="38"/>
      <c r="O327" s="38"/>
    </row>
    <row r="328" spans="1:15" ht="15" hidden="1" customHeight="1" x14ac:dyDescent="0.25">
      <c r="A328" s="162"/>
      <c r="B328" s="162"/>
      <c r="C328" s="162"/>
      <c r="D328" s="162"/>
      <c r="E328" s="162"/>
      <c r="F328" s="162"/>
      <c r="G328" s="162"/>
      <c r="H328" s="162"/>
      <c r="I328" s="162"/>
      <c r="J328" s="162"/>
      <c r="K328" s="162"/>
      <c r="L328" s="162"/>
      <c r="M328" s="162"/>
      <c r="N328" s="38"/>
      <c r="O328" s="38"/>
    </row>
    <row r="329" spans="1:15" ht="15" hidden="1" customHeight="1" x14ac:dyDescent="0.25">
      <c r="A329" s="162"/>
      <c r="B329" s="162"/>
      <c r="C329" s="162"/>
      <c r="D329" s="162"/>
      <c r="E329" s="162"/>
      <c r="F329" s="162"/>
      <c r="G329" s="162"/>
      <c r="H329" s="162"/>
      <c r="I329" s="162"/>
      <c r="J329" s="162"/>
      <c r="K329" s="162"/>
      <c r="L329" s="162"/>
      <c r="M329" s="162"/>
      <c r="N329" s="38"/>
      <c r="O329" s="38"/>
    </row>
    <row r="330" spans="1:15" ht="15" hidden="1" customHeight="1" x14ac:dyDescent="0.25">
      <c r="A330" s="162"/>
      <c r="B330" s="162"/>
      <c r="C330" s="162"/>
      <c r="D330" s="162"/>
      <c r="E330" s="162"/>
      <c r="F330" s="162"/>
      <c r="G330" s="162"/>
      <c r="H330" s="162"/>
      <c r="I330" s="162"/>
      <c r="J330" s="162"/>
      <c r="K330" s="162"/>
      <c r="L330" s="162"/>
      <c r="M330" s="162"/>
      <c r="N330" s="38"/>
      <c r="O330" s="38"/>
    </row>
    <row r="331" spans="1:15" ht="15" hidden="1" customHeight="1" x14ac:dyDescent="0.25">
      <c r="A331" s="162"/>
      <c r="B331" s="162"/>
      <c r="C331" s="162"/>
      <c r="D331" s="162"/>
      <c r="E331" s="162"/>
      <c r="F331" s="162"/>
      <c r="G331" s="162"/>
      <c r="H331" s="162"/>
      <c r="I331" s="162"/>
      <c r="J331" s="162"/>
      <c r="K331" s="162"/>
      <c r="L331" s="162"/>
      <c r="M331" s="162"/>
      <c r="N331" s="38"/>
      <c r="O331" s="38"/>
    </row>
    <row r="332" spans="1:15" ht="15" hidden="1" customHeight="1" x14ac:dyDescent="0.25">
      <c r="A332" s="162"/>
      <c r="B332" s="162"/>
      <c r="C332" s="162"/>
      <c r="D332" s="162"/>
      <c r="E332" s="162"/>
      <c r="F332" s="162"/>
      <c r="G332" s="162"/>
      <c r="H332" s="162"/>
      <c r="I332" s="162"/>
      <c r="J332" s="162"/>
      <c r="K332" s="162"/>
      <c r="L332" s="162"/>
      <c r="M332" s="162"/>
      <c r="N332" s="38"/>
      <c r="O332" s="38"/>
    </row>
    <row r="333" spans="1:15" ht="15" hidden="1" customHeight="1" x14ac:dyDescent="0.25">
      <c r="A333" s="162"/>
      <c r="B333" s="162"/>
      <c r="C333" s="162"/>
      <c r="D333" s="162"/>
      <c r="E333" s="162"/>
      <c r="F333" s="162"/>
      <c r="G333" s="162"/>
      <c r="H333" s="162"/>
      <c r="I333" s="162"/>
      <c r="J333" s="162"/>
      <c r="K333" s="162"/>
      <c r="L333" s="162"/>
      <c r="M333" s="162"/>
      <c r="N333" s="38"/>
      <c r="O333" s="38"/>
    </row>
    <row r="334" spans="1:15" ht="15" hidden="1" customHeight="1" x14ac:dyDescent="0.25">
      <c r="A334" s="162"/>
      <c r="B334" s="162"/>
      <c r="C334" s="162"/>
      <c r="D334" s="162"/>
      <c r="E334" s="162"/>
      <c r="F334" s="162"/>
      <c r="G334" s="162"/>
      <c r="H334" s="162"/>
      <c r="I334" s="162"/>
      <c r="J334" s="162"/>
      <c r="K334" s="162"/>
      <c r="L334" s="162"/>
      <c r="M334" s="162"/>
      <c r="N334" s="38"/>
      <c r="O334" s="38"/>
    </row>
    <row r="335" spans="1:15" ht="15" hidden="1" customHeight="1" x14ac:dyDescent="0.25">
      <c r="A335" s="162"/>
      <c r="B335" s="162"/>
      <c r="C335" s="162"/>
      <c r="D335" s="162"/>
      <c r="E335" s="162"/>
      <c r="F335" s="162"/>
      <c r="G335" s="162"/>
      <c r="H335" s="162"/>
      <c r="I335" s="162"/>
      <c r="J335" s="162"/>
      <c r="K335" s="162"/>
      <c r="L335" s="162"/>
      <c r="M335" s="162"/>
      <c r="N335" s="38"/>
      <c r="O335" s="38"/>
    </row>
    <row r="336" spans="1:15" ht="15" hidden="1" customHeight="1" x14ac:dyDescent="0.25">
      <c r="A336" s="162"/>
      <c r="B336" s="162"/>
      <c r="C336" s="162"/>
      <c r="D336" s="162"/>
      <c r="E336" s="162"/>
      <c r="F336" s="162"/>
      <c r="G336" s="162"/>
      <c r="H336" s="162"/>
      <c r="I336" s="162"/>
      <c r="J336" s="162"/>
      <c r="K336" s="162"/>
      <c r="L336" s="162"/>
      <c r="M336" s="162"/>
      <c r="N336" s="38"/>
      <c r="O336" s="38"/>
    </row>
    <row r="337" spans="1:15" ht="15" hidden="1" customHeight="1" x14ac:dyDescent="0.25">
      <c r="A337" s="162"/>
      <c r="B337" s="162"/>
      <c r="C337" s="162"/>
      <c r="D337" s="162"/>
      <c r="E337" s="162"/>
      <c r="F337" s="162"/>
      <c r="G337" s="162"/>
      <c r="H337" s="162"/>
      <c r="I337" s="162"/>
      <c r="J337" s="162"/>
      <c r="K337" s="162"/>
      <c r="L337" s="162"/>
      <c r="M337" s="162"/>
      <c r="N337" s="38"/>
      <c r="O337" s="38"/>
    </row>
    <row r="338" spans="1:15" ht="15" hidden="1" customHeight="1" x14ac:dyDescent="0.25">
      <c r="A338" s="162"/>
      <c r="B338" s="162"/>
      <c r="C338" s="162"/>
      <c r="D338" s="162"/>
      <c r="E338" s="162"/>
      <c r="F338" s="162"/>
      <c r="G338" s="162"/>
      <c r="H338" s="162"/>
      <c r="I338" s="162"/>
      <c r="J338" s="162"/>
      <c r="K338" s="162"/>
      <c r="L338" s="162"/>
      <c r="M338" s="162"/>
      <c r="N338" s="38"/>
      <c r="O338" s="38"/>
    </row>
    <row r="339" spans="1:15" ht="15" hidden="1" customHeight="1" x14ac:dyDescent="0.25">
      <c r="A339" s="162"/>
      <c r="B339" s="162"/>
      <c r="C339" s="162"/>
      <c r="D339" s="162"/>
      <c r="E339" s="162"/>
      <c r="F339" s="162"/>
      <c r="G339" s="162"/>
      <c r="H339" s="162"/>
      <c r="I339" s="162"/>
      <c r="J339" s="162"/>
      <c r="K339" s="162"/>
      <c r="L339" s="162"/>
      <c r="M339" s="162"/>
      <c r="N339" s="38"/>
      <c r="O339" s="38"/>
    </row>
    <row r="340" spans="1:15" ht="15" hidden="1" customHeight="1" x14ac:dyDescent="0.25">
      <c r="A340" s="162"/>
      <c r="B340" s="162"/>
      <c r="C340" s="162"/>
      <c r="D340" s="162"/>
      <c r="E340" s="162"/>
      <c r="F340" s="162"/>
      <c r="G340" s="162"/>
      <c r="H340" s="162"/>
      <c r="I340" s="162"/>
      <c r="J340" s="162"/>
      <c r="K340" s="162"/>
      <c r="L340" s="162"/>
      <c r="M340" s="162"/>
      <c r="N340" s="38"/>
      <c r="O340" s="38"/>
    </row>
    <row r="341" spans="1:15" ht="15" hidden="1" customHeight="1" x14ac:dyDescent="0.25">
      <c r="A341" s="162"/>
      <c r="B341" s="162"/>
      <c r="C341" s="162"/>
      <c r="D341" s="162"/>
      <c r="E341" s="162"/>
      <c r="F341" s="162"/>
      <c r="G341" s="162"/>
      <c r="H341" s="162"/>
      <c r="I341" s="162"/>
      <c r="J341" s="162"/>
      <c r="K341" s="162"/>
      <c r="L341" s="162"/>
      <c r="M341" s="162"/>
      <c r="N341" s="38"/>
      <c r="O341" s="38"/>
    </row>
    <row r="342" spans="1:15" ht="15" hidden="1" customHeight="1" x14ac:dyDescent="0.25">
      <c r="A342" s="162"/>
      <c r="B342" s="162"/>
      <c r="C342" s="162"/>
      <c r="D342" s="162"/>
      <c r="E342" s="162"/>
      <c r="F342" s="162"/>
      <c r="G342" s="162"/>
      <c r="H342" s="162"/>
      <c r="I342" s="162"/>
      <c r="J342" s="162"/>
      <c r="K342" s="162"/>
      <c r="L342" s="162"/>
      <c r="M342" s="162"/>
      <c r="N342" s="38"/>
      <c r="O342" s="38"/>
    </row>
    <row r="343" spans="1:15" ht="15" hidden="1" customHeight="1" x14ac:dyDescent="0.25">
      <c r="A343" s="162"/>
      <c r="B343" s="162"/>
      <c r="C343" s="162"/>
      <c r="D343" s="162"/>
      <c r="E343" s="162"/>
      <c r="F343" s="162"/>
      <c r="G343" s="162"/>
      <c r="H343" s="162"/>
      <c r="I343" s="162"/>
      <c r="J343" s="162"/>
      <c r="K343" s="162"/>
      <c r="L343" s="162"/>
      <c r="M343" s="162"/>
      <c r="N343" s="38"/>
      <c r="O343" s="38"/>
    </row>
    <row r="344" spans="1:15" ht="15" hidden="1" customHeight="1" x14ac:dyDescent="0.25">
      <c r="A344" s="162"/>
      <c r="B344" s="162"/>
      <c r="C344" s="162"/>
      <c r="D344" s="162"/>
      <c r="E344" s="162"/>
      <c r="F344" s="162"/>
      <c r="G344" s="162"/>
      <c r="H344" s="162"/>
      <c r="I344" s="162"/>
      <c r="J344" s="162"/>
      <c r="K344" s="162"/>
      <c r="L344" s="162"/>
      <c r="M344" s="162"/>
      <c r="N344" s="38"/>
      <c r="O344" s="38"/>
    </row>
    <row r="345" spans="1:15" ht="15" hidden="1" customHeight="1" x14ac:dyDescent="0.25">
      <c r="A345" s="162"/>
      <c r="B345" s="162"/>
      <c r="C345" s="162"/>
      <c r="D345" s="162"/>
      <c r="E345" s="162"/>
      <c r="F345" s="162"/>
      <c r="G345" s="162"/>
      <c r="H345" s="162"/>
      <c r="I345" s="162"/>
      <c r="J345" s="162"/>
      <c r="K345" s="162"/>
      <c r="L345" s="162"/>
      <c r="M345" s="162"/>
      <c r="N345" s="38"/>
      <c r="O345" s="38"/>
    </row>
    <row r="346" spans="1:15" ht="15" hidden="1" customHeight="1" x14ac:dyDescent="0.25">
      <c r="A346" s="162"/>
      <c r="B346" s="162"/>
      <c r="C346" s="162"/>
      <c r="D346" s="162"/>
      <c r="E346" s="162"/>
      <c r="F346" s="162"/>
      <c r="G346" s="162"/>
      <c r="H346" s="162"/>
      <c r="I346" s="162"/>
      <c r="J346" s="162"/>
      <c r="K346" s="162"/>
      <c r="L346" s="162"/>
      <c r="M346" s="162"/>
      <c r="N346" s="38"/>
      <c r="O346" s="38"/>
    </row>
    <row r="347" spans="1:15" ht="15" hidden="1" customHeight="1" x14ac:dyDescent="0.25">
      <c r="A347" s="162"/>
      <c r="B347" s="162"/>
      <c r="C347" s="162"/>
      <c r="D347" s="162"/>
      <c r="E347" s="162"/>
      <c r="F347" s="162"/>
      <c r="G347" s="162"/>
      <c r="H347" s="162"/>
      <c r="I347" s="162"/>
      <c r="J347" s="162"/>
      <c r="K347" s="162"/>
      <c r="L347" s="162"/>
      <c r="M347" s="162"/>
      <c r="N347" s="38"/>
      <c r="O347" s="38"/>
    </row>
    <row r="348" spans="1:15" ht="15" hidden="1" customHeight="1" x14ac:dyDescent="0.25">
      <c r="A348" s="162"/>
      <c r="B348" s="162"/>
      <c r="C348" s="162"/>
      <c r="D348" s="162"/>
      <c r="E348" s="162"/>
      <c r="F348" s="162"/>
      <c r="G348" s="162"/>
      <c r="H348" s="162"/>
      <c r="I348" s="162"/>
      <c r="J348" s="162"/>
      <c r="K348" s="162"/>
      <c r="L348" s="162"/>
      <c r="M348" s="162"/>
      <c r="N348" s="38"/>
      <c r="O348" s="38"/>
    </row>
    <row r="349" spans="1:15" ht="15" hidden="1" customHeight="1" x14ac:dyDescent="0.25">
      <c r="A349" s="162"/>
      <c r="B349" s="162"/>
      <c r="C349" s="162"/>
      <c r="D349" s="162"/>
      <c r="E349" s="162"/>
      <c r="F349" s="162"/>
      <c r="G349" s="162"/>
      <c r="H349" s="162"/>
      <c r="I349" s="162"/>
      <c r="J349" s="162"/>
      <c r="K349" s="162"/>
      <c r="L349" s="162"/>
      <c r="M349" s="162"/>
      <c r="N349" s="38"/>
      <c r="O349" s="38"/>
    </row>
    <row r="350" spans="1:15" ht="15" hidden="1" customHeight="1" x14ac:dyDescent="0.25">
      <c r="A350" s="162"/>
      <c r="B350" s="162"/>
      <c r="C350" s="162"/>
      <c r="D350" s="162"/>
      <c r="E350" s="162"/>
      <c r="F350" s="162"/>
      <c r="G350" s="162"/>
      <c r="H350" s="162"/>
      <c r="I350" s="162"/>
      <c r="J350" s="162"/>
      <c r="K350" s="162"/>
      <c r="L350" s="162"/>
      <c r="M350" s="162"/>
      <c r="N350" s="38"/>
      <c r="O350" s="38"/>
    </row>
    <row r="351" spans="1:15" ht="15" hidden="1" customHeight="1" x14ac:dyDescent="0.25">
      <c r="A351" s="162"/>
      <c r="B351" s="162"/>
      <c r="C351" s="162"/>
      <c r="D351" s="162"/>
      <c r="E351" s="162"/>
      <c r="F351" s="162"/>
      <c r="G351" s="162"/>
      <c r="H351" s="162"/>
      <c r="I351" s="162"/>
      <c r="J351" s="162"/>
      <c r="K351" s="162"/>
      <c r="L351" s="162"/>
      <c r="M351" s="162"/>
      <c r="N351" s="38"/>
      <c r="O351" s="38"/>
    </row>
    <row r="352" spans="1:15" ht="15" hidden="1" customHeight="1" x14ac:dyDescent="0.25">
      <c r="A352" s="162"/>
      <c r="B352" s="162"/>
      <c r="C352" s="162"/>
      <c r="D352" s="162"/>
      <c r="E352" s="162"/>
      <c r="F352" s="162"/>
      <c r="G352" s="162"/>
      <c r="H352" s="162"/>
      <c r="I352" s="162"/>
      <c r="J352" s="162"/>
      <c r="K352" s="162"/>
      <c r="L352" s="162"/>
      <c r="M352" s="162"/>
      <c r="N352" s="38"/>
      <c r="O352" s="38"/>
    </row>
    <row r="353" spans="1:15" ht="15" hidden="1" customHeight="1" x14ac:dyDescent="0.25">
      <c r="A353" s="162"/>
      <c r="B353" s="162"/>
      <c r="C353" s="162"/>
      <c r="D353" s="162"/>
      <c r="E353" s="162"/>
      <c r="F353" s="162"/>
      <c r="G353" s="162"/>
      <c r="H353" s="162"/>
      <c r="I353" s="162"/>
      <c r="J353" s="162"/>
      <c r="K353" s="162"/>
      <c r="L353" s="162"/>
      <c r="M353" s="162"/>
      <c r="N353" s="38"/>
      <c r="O353" s="38"/>
    </row>
    <row r="354" spans="1:15" ht="15" hidden="1" customHeight="1" x14ac:dyDescent="0.25">
      <c r="A354" s="162"/>
      <c r="B354" s="162"/>
      <c r="C354" s="162"/>
      <c r="D354" s="162"/>
      <c r="E354" s="162"/>
      <c r="F354" s="162"/>
      <c r="G354" s="162"/>
      <c r="H354" s="162"/>
      <c r="I354" s="162"/>
      <c r="J354" s="162"/>
      <c r="K354" s="162"/>
      <c r="L354" s="162"/>
      <c r="M354" s="162"/>
      <c r="N354" s="38"/>
      <c r="O354" s="38"/>
    </row>
    <row r="355" spans="1:15" ht="15" hidden="1" customHeight="1" x14ac:dyDescent="0.25">
      <c r="A355" s="162"/>
      <c r="B355" s="162"/>
      <c r="C355" s="162"/>
      <c r="D355" s="162"/>
      <c r="E355" s="162"/>
      <c r="F355" s="162"/>
      <c r="G355" s="162"/>
      <c r="H355" s="162"/>
      <c r="I355" s="162"/>
      <c r="J355" s="162"/>
      <c r="K355" s="162"/>
      <c r="L355" s="162"/>
      <c r="M355" s="162"/>
      <c r="N355" s="38"/>
      <c r="O355" s="38"/>
    </row>
    <row r="356" spans="1:15" ht="15" hidden="1" customHeight="1" x14ac:dyDescent="0.25">
      <c r="A356" s="162"/>
      <c r="B356" s="162"/>
      <c r="C356" s="162"/>
      <c r="D356" s="162"/>
      <c r="E356" s="162"/>
      <c r="F356" s="162"/>
      <c r="G356" s="162"/>
      <c r="H356" s="162"/>
      <c r="I356" s="162"/>
      <c r="J356" s="162"/>
      <c r="K356" s="162"/>
      <c r="L356" s="162"/>
      <c r="M356" s="162"/>
      <c r="N356" s="38"/>
      <c r="O356" s="38"/>
    </row>
    <row r="357" spans="1:15" ht="15" hidden="1" customHeight="1" x14ac:dyDescent="0.25">
      <c r="A357" s="162"/>
      <c r="B357" s="162"/>
      <c r="C357" s="162"/>
      <c r="D357" s="162"/>
      <c r="E357" s="162"/>
      <c r="F357" s="162"/>
      <c r="G357" s="162"/>
      <c r="H357" s="162"/>
      <c r="I357" s="162"/>
      <c r="J357" s="162"/>
      <c r="K357" s="162"/>
      <c r="L357" s="162"/>
      <c r="M357" s="162"/>
      <c r="N357" s="38"/>
      <c r="O357" s="38"/>
    </row>
    <row r="358" spans="1:15" ht="15" hidden="1" customHeight="1" x14ac:dyDescent="0.25">
      <c r="A358" s="162"/>
      <c r="B358" s="162"/>
      <c r="C358" s="162"/>
      <c r="D358" s="162"/>
      <c r="E358" s="162"/>
      <c r="F358" s="162"/>
      <c r="G358" s="162"/>
      <c r="H358" s="162"/>
      <c r="I358" s="162"/>
      <c r="J358" s="162"/>
      <c r="K358" s="162"/>
      <c r="L358" s="162"/>
      <c r="M358" s="162"/>
      <c r="N358" s="38"/>
      <c r="O358" s="38"/>
    </row>
    <row r="359" spans="1:15" ht="15" hidden="1" customHeight="1" x14ac:dyDescent="0.25">
      <c r="A359" s="162"/>
      <c r="B359" s="162"/>
      <c r="C359" s="162"/>
      <c r="D359" s="162"/>
      <c r="E359" s="162"/>
      <c r="F359" s="162"/>
      <c r="G359" s="162"/>
      <c r="H359" s="162"/>
      <c r="I359" s="162"/>
      <c r="J359" s="162"/>
      <c r="K359" s="162"/>
      <c r="L359" s="162"/>
      <c r="M359" s="162"/>
      <c r="N359" s="38"/>
      <c r="O359" s="38"/>
    </row>
    <row r="360" spans="1:15" ht="15" hidden="1" customHeight="1" x14ac:dyDescent="0.25">
      <c r="A360" s="162"/>
      <c r="B360" s="162"/>
      <c r="C360" s="162"/>
      <c r="D360" s="162"/>
      <c r="E360" s="162"/>
      <c r="F360" s="162"/>
      <c r="G360" s="162"/>
      <c r="H360" s="162"/>
      <c r="I360" s="162"/>
      <c r="J360" s="162"/>
      <c r="K360" s="162"/>
      <c r="L360" s="162"/>
      <c r="M360" s="162"/>
      <c r="N360" s="38"/>
      <c r="O360" s="38"/>
    </row>
    <row r="361" spans="1:15" ht="15" hidden="1" customHeight="1" x14ac:dyDescent="0.25">
      <c r="A361" s="162"/>
      <c r="B361" s="162"/>
      <c r="C361" s="162"/>
      <c r="D361" s="162"/>
      <c r="E361" s="162"/>
      <c r="F361" s="162"/>
      <c r="G361" s="162"/>
      <c r="H361" s="162"/>
      <c r="I361" s="162"/>
      <c r="J361" s="162"/>
      <c r="K361" s="162"/>
      <c r="L361" s="162"/>
      <c r="M361" s="162"/>
      <c r="N361" s="38"/>
      <c r="O361" s="38"/>
    </row>
    <row r="362" spans="1:15" ht="15" hidden="1" customHeight="1" x14ac:dyDescent="0.25">
      <c r="A362" s="162"/>
      <c r="B362" s="162"/>
      <c r="C362" s="162"/>
      <c r="D362" s="162"/>
      <c r="E362" s="162"/>
      <c r="F362" s="162"/>
      <c r="G362" s="162"/>
      <c r="H362" s="162"/>
      <c r="I362" s="162"/>
      <c r="J362" s="162"/>
      <c r="K362" s="162"/>
      <c r="L362" s="162"/>
      <c r="M362" s="162"/>
      <c r="N362" s="38"/>
      <c r="O362" s="38"/>
    </row>
    <row r="363" spans="1:15" ht="15" hidden="1" customHeight="1" x14ac:dyDescent="0.25">
      <c r="A363" s="162"/>
      <c r="B363" s="162"/>
      <c r="C363" s="162"/>
      <c r="D363" s="162"/>
      <c r="E363" s="162"/>
      <c r="F363" s="162"/>
      <c r="G363" s="162"/>
      <c r="H363" s="162"/>
      <c r="I363" s="162"/>
      <c r="J363" s="162"/>
      <c r="K363" s="162"/>
      <c r="L363" s="162"/>
      <c r="M363" s="162"/>
      <c r="N363" s="38"/>
      <c r="O363" s="38"/>
    </row>
    <row r="364" spans="1:15" ht="15" hidden="1" customHeight="1" x14ac:dyDescent="0.25">
      <c r="A364" s="162"/>
      <c r="B364" s="162"/>
      <c r="C364" s="162"/>
      <c r="D364" s="162"/>
      <c r="E364" s="162"/>
      <c r="F364" s="162"/>
      <c r="G364" s="162"/>
      <c r="H364" s="162"/>
      <c r="I364" s="162"/>
      <c r="J364" s="162"/>
      <c r="K364" s="162"/>
      <c r="L364" s="162"/>
      <c r="M364" s="162"/>
      <c r="N364" s="38"/>
      <c r="O364" s="38"/>
    </row>
    <row r="365" spans="1:15" ht="15" hidden="1" customHeight="1" x14ac:dyDescent="0.25">
      <c r="A365" s="162"/>
      <c r="B365" s="162"/>
      <c r="C365" s="162"/>
      <c r="D365" s="162"/>
      <c r="E365" s="162"/>
      <c r="F365" s="162"/>
      <c r="G365" s="162"/>
      <c r="H365" s="162"/>
      <c r="I365" s="162"/>
      <c r="J365" s="162"/>
      <c r="K365" s="162"/>
      <c r="L365" s="162"/>
      <c r="M365" s="162"/>
      <c r="N365" s="38"/>
      <c r="O365" s="38"/>
    </row>
    <row r="366" spans="1:15" ht="15" hidden="1" customHeight="1" x14ac:dyDescent="0.25">
      <c r="A366" s="162"/>
      <c r="B366" s="162"/>
      <c r="C366" s="162"/>
      <c r="D366" s="162"/>
      <c r="E366" s="162"/>
      <c r="F366" s="162"/>
      <c r="G366" s="162"/>
      <c r="H366" s="162"/>
      <c r="I366" s="162"/>
      <c r="J366" s="162"/>
      <c r="K366" s="162"/>
      <c r="L366" s="162"/>
      <c r="M366" s="162"/>
      <c r="N366" s="38"/>
      <c r="O366" s="38"/>
    </row>
    <row r="367" spans="1:15" ht="15" hidden="1" customHeight="1" x14ac:dyDescent="0.25">
      <c r="A367" s="162"/>
      <c r="B367" s="162"/>
      <c r="C367" s="162"/>
      <c r="D367" s="162"/>
      <c r="E367" s="162"/>
      <c r="F367" s="162"/>
      <c r="G367" s="162"/>
      <c r="H367" s="162"/>
      <c r="I367" s="162"/>
      <c r="J367" s="162"/>
      <c r="K367" s="162"/>
      <c r="L367" s="162"/>
      <c r="M367" s="162"/>
      <c r="N367" s="38"/>
      <c r="O367" s="38"/>
    </row>
    <row r="368" spans="1:15" ht="15" hidden="1" customHeight="1" x14ac:dyDescent="0.25">
      <c r="A368" s="162"/>
      <c r="B368" s="162"/>
      <c r="C368" s="162"/>
      <c r="D368" s="162"/>
      <c r="E368" s="162"/>
      <c r="F368" s="162"/>
      <c r="G368" s="162"/>
      <c r="H368" s="162"/>
      <c r="I368" s="162"/>
      <c r="J368" s="162"/>
      <c r="K368" s="162"/>
      <c r="L368" s="162"/>
      <c r="M368" s="162"/>
      <c r="N368" s="38"/>
      <c r="O368" s="38"/>
    </row>
    <row r="369" spans="1:15" ht="15" hidden="1" customHeight="1" x14ac:dyDescent="0.25">
      <c r="A369" s="162"/>
      <c r="B369" s="162"/>
      <c r="C369" s="162"/>
      <c r="D369" s="162"/>
      <c r="E369" s="162"/>
      <c r="F369" s="162"/>
      <c r="G369" s="162"/>
      <c r="H369" s="162"/>
      <c r="I369" s="162"/>
      <c r="J369" s="162"/>
      <c r="K369" s="162"/>
      <c r="L369" s="162"/>
      <c r="M369" s="162"/>
      <c r="N369" s="38"/>
      <c r="O369" s="38"/>
    </row>
    <row r="370" spans="1:15" ht="15" hidden="1" customHeight="1" x14ac:dyDescent="0.25">
      <c r="A370" s="162"/>
      <c r="B370" s="162"/>
      <c r="C370" s="162"/>
      <c r="D370" s="162"/>
      <c r="E370" s="162"/>
      <c r="F370" s="162"/>
      <c r="G370" s="162"/>
      <c r="H370" s="162"/>
      <c r="I370" s="162"/>
      <c r="J370" s="162"/>
      <c r="K370" s="162"/>
      <c r="L370" s="162"/>
      <c r="M370" s="162"/>
      <c r="N370" s="38"/>
      <c r="O370" s="38"/>
    </row>
    <row r="371" spans="1:15" ht="15" hidden="1" customHeight="1" x14ac:dyDescent="0.25">
      <c r="A371" s="162"/>
      <c r="B371" s="162"/>
      <c r="C371" s="162"/>
      <c r="D371" s="162"/>
      <c r="E371" s="162"/>
      <c r="F371" s="162"/>
      <c r="G371" s="162"/>
      <c r="H371" s="162"/>
      <c r="I371" s="162"/>
      <c r="J371" s="162"/>
      <c r="K371" s="162"/>
      <c r="L371" s="162"/>
      <c r="M371" s="162"/>
      <c r="N371" s="38"/>
      <c r="O371" s="38"/>
    </row>
    <row r="372" spans="1:15" ht="15" hidden="1" customHeight="1" x14ac:dyDescent="0.25">
      <c r="A372" s="162"/>
      <c r="B372" s="162"/>
      <c r="C372" s="162"/>
      <c r="D372" s="162"/>
      <c r="E372" s="162"/>
      <c r="F372" s="162"/>
      <c r="G372" s="162"/>
      <c r="H372" s="162"/>
      <c r="I372" s="162"/>
      <c r="J372" s="162"/>
      <c r="K372" s="162"/>
      <c r="L372" s="162"/>
      <c r="M372" s="162"/>
      <c r="N372" s="38"/>
      <c r="O372" s="38"/>
    </row>
    <row r="373" spans="1:15" ht="15" hidden="1" customHeight="1" x14ac:dyDescent="0.25">
      <c r="A373" s="162"/>
      <c r="B373" s="162"/>
      <c r="C373" s="162"/>
      <c r="D373" s="162"/>
      <c r="E373" s="162"/>
      <c r="F373" s="162"/>
      <c r="G373" s="162"/>
      <c r="H373" s="162"/>
      <c r="I373" s="162"/>
      <c r="J373" s="162"/>
      <c r="K373" s="162"/>
      <c r="L373" s="162"/>
      <c r="M373" s="162"/>
      <c r="N373" s="38"/>
      <c r="O373" s="38"/>
    </row>
    <row r="374" spans="1:15" ht="15" hidden="1" customHeight="1" x14ac:dyDescent="0.25">
      <c r="A374" s="162"/>
      <c r="B374" s="162"/>
      <c r="C374" s="162"/>
      <c r="D374" s="162"/>
      <c r="E374" s="162"/>
      <c r="F374" s="162"/>
      <c r="G374" s="162"/>
      <c r="H374" s="162"/>
      <c r="I374" s="162"/>
      <c r="J374" s="162"/>
      <c r="K374" s="162"/>
      <c r="L374" s="162"/>
      <c r="M374" s="162"/>
      <c r="N374" s="38"/>
      <c r="O374" s="38"/>
    </row>
    <row r="375" spans="1:15" ht="15" hidden="1" customHeight="1" x14ac:dyDescent="0.25">
      <c r="A375" s="162"/>
      <c r="B375" s="162"/>
      <c r="C375" s="162"/>
      <c r="D375" s="162"/>
      <c r="E375" s="162"/>
      <c r="F375" s="162"/>
      <c r="G375" s="162"/>
      <c r="H375" s="162"/>
      <c r="I375" s="162"/>
      <c r="J375" s="162"/>
      <c r="K375" s="162"/>
      <c r="L375" s="162"/>
      <c r="M375" s="162"/>
      <c r="N375" s="38"/>
      <c r="O375" s="38"/>
    </row>
    <row r="376" spans="1:15" ht="15" hidden="1" customHeight="1" x14ac:dyDescent="0.25">
      <c r="A376" s="162"/>
      <c r="B376" s="162"/>
      <c r="C376" s="162"/>
      <c r="D376" s="162"/>
      <c r="E376" s="162"/>
      <c r="F376" s="162"/>
      <c r="G376" s="162"/>
      <c r="H376" s="162"/>
      <c r="I376" s="162"/>
      <c r="J376" s="162"/>
      <c r="K376" s="162"/>
      <c r="L376" s="162"/>
      <c r="M376" s="162"/>
      <c r="N376" s="38"/>
      <c r="O376" s="38"/>
    </row>
    <row r="377" spans="1:15" ht="15" hidden="1" customHeight="1" x14ac:dyDescent="0.25">
      <c r="A377" s="162"/>
      <c r="B377" s="162"/>
      <c r="C377" s="162"/>
      <c r="D377" s="162"/>
      <c r="E377" s="162"/>
      <c r="F377" s="162"/>
      <c r="G377" s="162"/>
      <c r="H377" s="162"/>
      <c r="I377" s="162"/>
      <c r="J377" s="162"/>
      <c r="K377" s="162"/>
      <c r="L377" s="162"/>
      <c r="M377" s="162"/>
      <c r="N377" s="38"/>
      <c r="O377" s="38"/>
    </row>
    <row r="378" spans="1:15" ht="15" hidden="1" customHeight="1" x14ac:dyDescent="0.25">
      <c r="A378" s="162"/>
      <c r="B378" s="162"/>
      <c r="C378" s="162"/>
      <c r="D378" s="162"/>
      <c r="E378" s="162"/>
      <c r="F378" s="162"/>
      <c r="G378" s="162"/>
      <c r="H378" s="162"/>
      <c r="I378" s="162"/>
      <c r="J378" s="162"/>
      <c r="K378" s="162"/>
      <c r="L378" s="162"/>
      <c r="M378" s="162"/>
      <c r="N378" s="38"/>
      <c r="O378" s="38"/>
    </row>
    <row r="379" spans="1:15" ht="15" hidden="1" customHeight="1" x14ac:dyDescent="0.25">
      <c r="A379" s="162"/>
      <c r="B379" s="162"/>
      <c r="C379" s="162"/>
      <c r="D379" s="162"/>
      <c r="E379" s="162"/>
      <c r="F379" s="162"/>
      <c r="G379" s="162"/>
      <c r="H379" s="162"/>
      <c r="I379" s="162"/>
      <c r="J379" s="162"/>
      <c r="K379" s="162"/>
      <c r="L379" s="162"/>
      <c r="M379" s="162"/>
      <c r="N379" s="38"/>
      <c r="O379" s="38"/>
    </row>
    <row r="380" spans="1:15" ht="15" hidden="1" customHeight="1" x14ac:dyDescent="0.25">
      <c r="A380" s="162"/>
      <c r="B380" s="162"/>
      <c r="C380" s="162"/>
      <c r="D380" s="162"/>
      <c r="E380" s="162"/>
      <c r="F380" s="162"/>
      <c r="G380" s="162"/>
      <c r="H380" s="162"/>
      <c r="I380" s="162"/>
      <c r="J380" s="162"/>
      <c r="K380" s="162"/>
      <c r="L380" s="162"/>
      <c r="M380" s="162"/>
      <c r="N380" s="38"/>
      <c r="O380" s="38"/>
    </row>
    <row r="381" spans="1:15" ht="15" hidden="1" customHeight="1" x14ac:dyDescent="0.25">
      <c r="A381" s="162"/>
      <c r="B381" s="162"/>
      <c r="C381" s="162"/>
      <c r="D381" s="162"/>
      <c r="E381" s="162"/>
      <c r="F381" s="162"/>
      <c r="G381" s="162"/>
      <c r="H381" s="162"/>
      <c r="I381" s="162"/>
      <c r="J381" s="162"/>
      <c r="K381" s="162"/>
      <c r="L381" s="162"/>
      <c r="M381" s="162"/>
      <c r="N381" s="38"/>
      <c r="O381" s="38"/>
    </row>
    <row r="382" spans="1:15" ht="15" hidden="1" customHeight="1" x14ac:dyDescent="0.25">
      <c r="A382" s="162"/>
      <c r="B382" s="162"/>
      <c r="C382" s="162"/>
      <c r="D382" s="162"/>
      <c r="E382" s="162"/>
      <c r="F382" s="162"/>
      <c r="G382" s="162"/>
      <c r="H382" s="162"/>
      <c r="I382" s="162"/>
      <c r="J382" s="162"/>
      <c r="K382" s="162"/>
      <c r="L382" s="162"/>
      <c r="M382" s="162"/>
      <c r="N382" s="38"/>
      <c r="O382" s="38"/>
    </row>
    <row r="383" spans="1:15" ht="15" hidden="1" customHeight="1" x14ac:dyDescent="0.25">
      <c r="A383" s="162"/>
      <c r="B383" s="162"/>
      <c r="C383" s="162"/>
      <c r="D383" s="162"/>
      <c r="E383" s="162"/>
      <c r="F383" s="162"/>
      <c r="G383" s="162"/>
      <c r="H383" s="162"/>
      <c r="I383" s="162"/>
      <c r="J383" s="162"/>
      <c r="K383" s="162"/>
      <c r="L383" s="162"/>
      <c r="M383" s="162"/>
      <c r="N383" s="38"/>
      <c r="O383" s="38"/>
    </row>
    <row r="384" spans="1:15" ht="15" hidden="1" customHeight="1" x14ac:dyDescent="0.25">
      <c r="A384" s="162"/>
      <c r="B384" s="162"/>
      <c r="C384" s="162"/>
      <c r="D384" s="162"/>
      <c r="E384" s="162"/>
      <c r="F384" s="162"/>
      <c r="G384" s="162"/>
      <c r="H384" s="162"/>
      <c r="I384" s="162"/>
      <c r="J384" s="162"/>
      <c r="K384" s="162"/>
      <c r="L384" s="162"/>
      <c r="M384" s="162"/>
      <c r="N384" s="38"/>
      <c r="O384" s="38"/>
    </row>
    <row r="385" spans="1:15" ht="15" hidden="1" customHeight="1" x14ac:dyDescent="0.25">
      <c r="A385" s="162"/>
      <c r="B385" s="162"/>
      <c r="C385" s="162"/>
      <c r="D385" s="162"/>
      <c r="E385" s="162"/>
      <c r="F385" s="162"/>
      <c r="G385" s="162"/>
      <c r="H385" s="162"/>
      <c r="I385" s="162"/>
      <c r="J385" s="162"/>
      <c r="K385" s="162"/>
      <c r="L385" s="162"/>
      <c r="M385" s="162"/>
      <c r="N385" s="38"/>
      <c r="O385" s="38"/>
    </row>
    <row r="386" spans="1:15" ht="15" hidden="1" customHeight="1" x14ac:dyDescent="0.25">
      <c r="A386" s="162"/>
      <c r="B386" s="162"/>
      <c r="C386" s="162"/>
      <c r="D386" s="162"/>
      <c r="E386" s="162"/>
      <c r="F386" s="162"/>
      <c r="G386" s="162"/>
      <c r="H386" s="162"/>
      <c r="I386" s="162"/>
      <c r="J386" s="162"/>
      <c r="K386" s="162"/>
      <c r="L386" s="162"/>
      <c r="M386" s="162"/>
      <c r="N386" s="38"/>
      <c r="O386" s="38"/>
    </row>
    <row r="387" spans="1:15" ht="15" hidden="1" customHeight="1" x14ac:dyDescent="0.25">
      <c r="A387" s="162"/>
      <c r="B387" s="162"/>
      <c r="C387" s="162"/>
      <c r="D387" s="162"/>
      <c r="E387" s="162"/>
      <c r="F387" s="162"/>
      <c r="G387" s="162"/>
      <c r="H387" s="162"/>
      <c r="I387" s="162"/>
      <c r="J387" s="162"/>
      <c r="K387" s="162"/>
      <c r="L387" s="162"/>
      <c r="M387" s="162"/>
      <c r="N387" s="38"/>
      <c r="O387" s="38"/>
    </row>
    <row r="388" spans="1:15" ht="15" hidden="1" customHeight="1" x14ac:dyDescent="0.25">
      <c r="A388" s="162"/>
      <c r="B388" s="162"/>
      <c r="C388" s="162"/>
      <c r="D388" s="162"/>
      <c r="E388" s="162"/>
      <c r="F388" s="162"/>
      <c r="G388" s="162"/>
      <c r="H388" s="162"/>
      <c r="I388" s="162"/>
      <c r="J388" s="162"/>
      <c r="K388" s="162"/>
      <c r="L388" s="162"/>
      <c r="M388" s="162"/>
      <c r="N388" s="38"/>
      <c r="O388" s="38"/>
    </row>
    <row r="389" spans="1:15" ht="15" hidden="1" customHeight="1" x14ac:dyDescent="0.25">
      <c r="A389" s="162"/>
      <c r="B389" s="162"/>
      <c r="C389" s="162"/>
      <c r="D389" s="162"/>
      <c r="E389" s="162"/>
      <c r="F389" s="162"/>
      <c r="G389" s="162"/>
      <c r="H389" s="162"/>
      <c r="I389" s="162"/>
      <c r="J389" s="162"/>
      <c r="K389" s="162"/>
      <c r="L389" s="162"/>
      <c r="M389" s="162"/>
      <c r="N389" s="38"/>
      <c r="O389" s="38"/>
    </row>
    <row r="390" spans="1:15" ht="15" hidden="1" customHeight="1" x14ac:dyDescent="0.25">
      <c r="A390" s="162"/>
      <c r="B390" s="162"/>
      <c r="C390" s="162"/>
      <c r="D390" s="162"/>
      <c r="E390" s="162"/>
      <c r="F390" s="162"/>
      <c r="G390" s="162"/>
      <c r="H390" s="162"/>
      <c r="I390" s="162"/>
      <c r="J390" s="162"/>
      <c r="K390" s="162"/>
      <c r="L390" s="162"/>
      <c r="M390" s="162"/>
      <c r="N390" s="38"/>
      <c r="O390" s="38"/>
    </row>
    <row r="391" spans="1:15" ht="15" hidden="1" customHeight="1" x14ac:dyDescent="0.25">
      <c r="A391" s="162"/>
      <c r="B391" s="162"/>
      <c r="C391" s="162"/>
      <c r="D391" s="162"/>
      <c r="E391" s="162"/>
      <c r="F391" s="162"/>
      <c r="G391" s="162"/>
      <c r="H391" s="162"/>
      <c r="I391" s="162"/>
      <c r="J391" s="162"/>
      <c r="K391" s="162"/>
      <c r="L391" s="162"/>
      <c r="M391" s="162"/>
      <c r="N391" s="38"/>
      <c r="O391" s="38"/>
    </row>
    <row r="392" spans="1:15" ht="15" hidden="1" customHeight="1" x14ac:dyDescent="0.25">
      <c r="A392" s="162"/>
      <c r="B392" s="162"/>
      <c r="C392" s="162"/>
      <c r="D392" s="162"/>
      <c r="E392" s="162"/>
      <c r="F392" s="162"/>
      <c r="G392" s="162"/>
      <c r="H392" s="162"/>
      <c r="I392" s="162"/>
      <c r="J392" s="162"/>
      <c r="K392" s="162"/>
      <c r="L392" s="162"/>
      <c r="M392" s="162"/>
      <c r="N392" s="38"/>
      <c r="O392" s="38"/>
    </row>
    <row r="393" spans="1:15" ht="15" hidden="1" customHeight="1" x14ac:dyDescent="0.25">
      <c r="A393" s="162"/>
      <c r="B393" s="162"/>
      <c r="C393" s="162"/>
      <c r="D393" s="162"/>
      <c r="E393" s="162"/>
      <c r="F393" s="162"/>
      <c r="G393" s="162"/>
      <c r="H393" s="162"/>
      <c r="I393" s="162"/>
      <c r="J393" s="162"/>
      <c r="K393" s="162"/>
      <c r="L393" s="162"/>
      <c r="M393" s="162"/>
      <c r="N393" s="38"/>
      <c r="O393" s="38"/>
    </row>
    <row r="394" spans="1:15" ht="15" hidden="1" customHeight="1" x14ac:dyDescent="0.25">
      <c r="A394" s="162"/>
      <c r="B394" s="162"/>
      <c r="C394" s="162"/>
      <c r="D394" s="162"/>
      <c r="E394" s="162"/>
      <c r="F394" s="162"/>
      <c r="G394" s="162"/>
      <c r="H394" s="162"/>
      <c r="I394" s="162"/>
      <c r="J394" s="162"/>
      <c r="K394" s="162"/>
      <c r="L394" s="162"/>
      <c r="M394" s="162"/>
      <c r="N394" s="38"/>
      <c r="O394" s="38"/>
    </row>
    <row r="395" spans="1:15" ht="15" hidden="1" customHeight="1" x14ac:dyDescent="0.25">
      <c r="A395" s="162"/>
      <c r="B395" s="162"/>
      <c r="C395" s="162"/>
      <c r="D395" s="162"/>
      <c r="E395" s="162"/>
      <c r="F395" s="162"/>
      <c r="G395" s="162"/>
      <c r="H395" s="162"/>
      <c r="I395" s="162"/>
      <c r="J395" s="162"/>
      <c r="K395" s="162"/>
      <c r="L395" s="162"/>
      <c r="M395" s="162"/>
      <c r="N395" s="38"/>
      <c r="O395" s="38"/>
    </row>
    <row r="396" spans="1:15" ht="15" hidden="1" customHeight="1" x14ac:dyDescent="0.25">
      <c r="A396" s="162"/>
      <c r="B396" s="162"/>
      <c r="C396" s="162"/>
      <c r="D396" s="162"/>
      <c r="E396" s="162"/>
      <c r="F396" s="162"/>
      <c r="G396" s="162"/>
      <c r="H396" s="162"/>
      <c r="I396" s="162"/>
      <c r="J396" s="162"/>
      <c r="K396" s="162"/>
      <c r="L396" s="162"/>
      <c r="M396" s="162"/>
      <c r="N396" s="38"/>
      <c r="O396" s="38"/>
    </row>
    <row r="397" spans="1:15" ht="15" hidden="1" customHeight="1" x14ac:dyDescent="0.25">
      <c r="A397" s="162"/>
      <c r="B397" s="162"/>
      <c r="C397" s="162"/>
      <c r="D397" s="162"/>
      <c r="E397" s="162"/>
      <c r="F397" s="162"/>
      <c r="G397" s="162"/>
      <c r="H397" s="162"/>
      <c r="I397" s="162"/>
      <c r="J397" s="162"/>
      <c r="K397" s="162"/>
      <c r="L397" s="162"/>
      <c r="M397" s="162"/>
      <c r="N397" s="38"/>
      <c r="O397" s="38"/>
    </row>
    <row r="398" spans="1:15" ht="15" hidden="1" customHeight="1" x14ac:dyDescent="0.25">
      <c r="A398" s="162"/>
      <c r="B398" s="162"/>
      <c r="C398" s="162"/>
      <c r="D398" s="162"/>
      <c r="E398" s="162"/>
      <c r="F398" s="162"/>
      <c r="G398" s="162"/>
      <c r="H398" s="162"/>
      <c r="I398" s="162"/>
      <c r="J398" s="162"/>
      <c r="K398" s="162"/>
      <c r="L398" s="162"/>
      <c r="M398" s="162"/>
      <c r="N398" s="38"/>
      <c r="O398" s="38"/>
    </row>
    <row r="399" spans="1:15" ht="15" hidden="1" customHeight="1" x14ac:dyDescent="0.25">
      <c r="A399" s="162"/>
      <c r="B399" s="162"/>
      <c r="C399" s="162"/>
      <c r="D399" s="162"/>
      <c r="E399" s="162"/>
      <c r="F399" s="162"/>
      <c r="G399" s="162"/>
      <c r="H399" s="162"/>
      <c r="I399" s="162"/>
      <c r="J399" s="162"/>
      <c r="K399" s="162"/>
      <c r="L399" s="162"/>
      <c r="M399" s="162"/>
      <c r="N399" s="38"/>
      <c r="O399" s="38"/>
    </row>
    <row r="400" spans="1:15" ht="15" hidden="1" customHeight="1" x14ac:dyDescent="0.25">
      <c r="A400" s="162"/>
      <c r="B400" s="162"/>
      <c r="C400" s="162"/>
      <c r="D400" s="162"/>
      <c r="E400" s="162"/>
      <c r="F400" s="162"/>
      <c r="G400" s="162"/>
      <c r="H400" s="162"/>
      <c r="I400" s="162"/>
      <c r="J400" s="162"/>
      <c r="K400" s="162"/>
      <c r="L400" s="162"/>
      <c r="M400" s="162"/>
      <c r="N400" s="38"/>
      <c r="O400" s="38"/>
    </row>
    <row r="401" spans="1:15" ht="15" hidden="1" customHeight="1" x14ac:dyDescent="0.25">
      <c r="A401" s="162"/>
      <c r="B401" s="162"/>
      <c r="C401" s="162"/>
      <c r="D401" s="162"/>
      <c r="E401" s="162"/>
      <c r="F401" s="162"/>
      <c r="G401" s="162"/>
      <c r="H401" s="162"/>
      <c r="I401" s="162"/>
      <c r="J401" s="162"/>
      <c r="K401" s="162"/>
      <c r="L401" s="162"/>
      <c r="M401" s="162"/>
      <c r="N401" s="38"/>
      <c r="O401" s="38"/>
    </row>
    <row r="402" spans="1:15" ht="15" hidden="1" customHeight="1" x14ac:dyDescent="0.25">
      <c r="A402" s="162"/>
      <c r="B402" s="162"/>
      <c r="C402" s="162"/>
      <c r="D402" s="162"/>
      <c r="E402" s="162"/>
      <c r="F402" s="162"/>
      <c r="G402" s="162"/>
      <c r="H402" s="162"/>
      <c r="I402" s="162"/>
      <c r="J402" s="162"/>
      <c r="K402" s="162"/>
      <c r="L402" s="162"/>
      <c r="M402" s="162"/>
      <c r="N402" s="38"/>
      <c r="O402" s="38"/>
    </row>
    <row r="403" spans="1:15" ht="15" hidden="1" customHeight="1" x14ac:dyDescent="0.25">
      <c r="A403" s="162"/>
      <c r="B403" s="162"/>
      <c r="C403" s="162"/>
      <c r="D403" s="162"/>
      <c r="E403" s="162"/>
      <c r="F403" s="162"/>
      <c r="G403" s="162"/>
      <c r="H403" s="162"/>
      <c r="I403" s="162"/>
      <c r="J403" s="162"/>
      <c r="K403" s="162"/>
      <c r="L403" s="162"/>
      <c r="M403" s="162"/>
      <c r="N403" s="38"/>
      <c r="O403" s="38"/>
    </row>
    <row r="404" spans="1:15" ht="15" hidden="1" customHeight="1" x14ac:dyDescent="0.25">
      <c r="A404" s="162"/>
      <c r="B404" s="162"/>
      <c r="C404" s="162"/>
      <c r="D404" s="162"/>
      <c r="E404" s="162"/>
      <c r="F404" s="162"/>
      <c r="G404" s="162"/>
      <c r="H404" s="162"/>
      <c r="I404" s="162"/>
      <c r="J404" s="162"/>
      <c r="K404" s="162"/>
      <c r="L404" s="162"/>
      <c r="M404" s="162"/>
      <c r="N404" s="38"/>
      <c r="O404" s="38"/>
    </row>
    <row r="405" spans="1:15" ht="15" hidden="1" customHeight="1" x14ac:dyDescent="0.25">
      <c r="A405" s="162"/>
      <c r="B405" s="162"/>
      <c r="C405" s="162"/>
      <c r="D405" s="162"/>
      <c r="E405" s="162"/>
      <c r="F405" s="162"/>
      <c r="G405" s="162"/>
      <c r="H405" s="162"/>
      <c r="I405" s="162"/>
      <c r="J405" s="162"/>
      <c r="K405" s="162"/>
      <c r="L405" s="162"/>
      <c r="M405" s="162"/>
      <c r="N405" s="38"/>
      <c r="O405" s="38"/>
    </row>
    <row r="406" spans="1:15" ht="15" hidden="1" customHeight="1" x14ac:dyDescent="0.25">
      <c r="A406" s="162"/>
      <c r="B406" s="162"/>
      <c r="C406" s="162"/>
      <c r="D406" s="162"/>
      <c r="E406" s="162"/>
      <c r="F406" s="162"/>
      <c r="G406" s="162"/>
      <c r="H406" s="162"/>
      <c r="I406" s="162"/>
      <c r="J406" s="162"/>
      <c r="K406" s="162"/>
      <c r="L406" s="162"/>
      <c r="M406" s="162"/>
      <c r="N406" s="38"/>
      <c r="O406" s="38"/>
    </row>
    <row r="407" spans="1:15" ht="15" hidden="1" customHeight="1" x14ac:dyDescent="0.25">
      <c r="A407" s="162"/>
      <c r="B407" s="162"/>
      <c r="C407" s="162"/>
      <c r="D407" s="162"/>
      <c r="E407" s="162"/>
      <c r="F407" s="162"/>
      <c r="G407" s="162"/>
      <c r="H407" s="162"/>
      <c r="I407" s="162"/>
      <c r="J407" s="162"/>
      <c r="K407" s="162"/>
      <c r="L407" s="162"/>
      <c r="M407" s="162"/>
      <c r="N407" s="38"/>
      <c r="O407" s="38"/>
    </row>
    <row r="408" spans="1:15" ht="15" hidden="1" customHeight="1" x14ac:dyDescent="0.25">
      <c r="A408" s="162"/>
      <c r="B408" s="162"/>
      <c r="C408" s="162"/>
      <c r="D408" s="162"/>
      <c r="E408" s="162"/>
      <c r="F408" s="162"/>
      <c r="G408" s="162"/>
      <c r="H408" s="162"/>
      <c r="I408" s="162"/>
      <c r="J408" s="162"/>
      <c r="K408" s="162"/>
      <c r="L408" s="162"/>
      <c r="M408" s="162"/>
      <c r="N408" s="38"/>
      <c r="O408" s="38"/>
    </row>
    <row r="409" spans="1:15" ht="15" hidden="1" customHeight="1" x14ac:dyDescent="0.25">
      <c r="A409" s="162"/>
      <c r="B409" s="162"/>
      <c r="C409" s="162"/>
      <c r="D409" s="162"/>
      <c r="E409" s="162"/>
      <c r="F409" s="162"/>
      <c r="G409" s="162"/>
      <c r="H409" s="162"/>
      <c r="I409" s="162"/>
      <c r="J409" s="162"/>
      <c r="K409" s="162"/>
      <c r="L409" s="162"/>
      <c r="M409" s="162"/>
      <c r="N409" s="38"/>
      <c r="O409" s="38"/>
    </row>
    <row r="410" spans="1:15" ht="15" hidden="1" customHeight="1" x14ac:dyDescent="0.25">
      <c r="A410" s="162"/>
      <c r="B410" s="162"/>
      <c r="C410" s="162"/>
      <c r="D410" s="162"/>
      <c r="E410" s="162"/>
      <c r="F410" s="162"/>
      <c r="G410" s="162"/>
      <c r="H410" s="162"/>
      <c r="I410" s="162"/>
      <c r="J410" s="162"/>
      <c r="K410" s="162"/>
      <c r="L410" s="162"/>
      <c r="M410" s="162"/>
      <c r="N410" s="38"/>
      <c r="O410" s="38"/>
    </row>
    <row r="411" spans="1:15" ht="15" hidden="1" customHeight="1" x14ac:dyDescent="0.25">
      <c r="A411" s="162"/>
      <c r="B411" s="162"/>
      <c r="C411" s="162"/>
      <c r="D411" s="162"/>
      <c r="E411" s="162"/>
      <c r="F411" s="162"/>
      <c r="G411" s="162"/>
      <c r="H411" s="162"/>
      <c r="I411" s="162"/>
      <c r="J411" s="162"/>
      <c r="K411" s="162"/>
      <c r="L411" s="162"/>
      <c r="M411" s="162"/>
      <c r="N411" s="38"/>
      <c r="O411" s="38"/>
    </row>
    <row r="412" spans="1:15" ht="15" hidden="1" customHeight="1" x14ac:dyDescent="0.25">
      <c r="A412" s="162"/>
      <c r="B412" s="162"/>
      <c r="C412" s="162"/>
      <c r="D412" s="162"/>
      <c r="E412" s="162"/>
      <c r="F412" s="162"/>
      <c r="G412" s="162"/>
      <c r="H412" s="162"/>
      <c r="I412" s="162"/>
      <c r="J412" s="162"/>
      <c r="K412" s="162"/>
      <c r="L412" s="162"/>
      <c r="M412" s="162"/>
      <c r="N412" s="38"/>
      <c r="O412" s="38"/>
    </row>
    <row r="413" spans="1:15" ht="15" hidden="1" customHeight="1" x14ac:dyDescent="0.25">
      <c r="A413" s="162"/>
      <c r="B413" s="162"/>
      <c r="C413" s="162"/>
      <c r="D413" s="162"/>
      <c r="E413" s="162"/>
      <c r="F413" s="162"/>
      <c r="G413" s="162"/>
      <c r="H413" s="162"/>
      <c r="I413" s="162"/>
      <c r="J413" s="162"/>
      <c r="K413" s="162"/>
      <c r="L413" s="162"/>
      <c r="M413" s="162"/>
      <c r="N413" s="38"/>
      <c r="O413" s="38"/>
    </row>
    <row r="414" spans="1:15" ht="15" hidden="1" customHeight="1" x14ac:dyDescent="0.25">
      <c r="A414" s="162"/>
      <c r="B414" s="162"/>
      <c r="C414" s="162"/>
      <c r="D414" s="162"/>
      <c r="E414" s="162"/>
      <c r="F414" s="162"/>
      <c r="G414" s="162"/>
      <c r="H414" s="162"/>
      <c r="I414" s="162"/>
      <c r="J414" s="162"/>
      <c r="K414" s="162"/>
      <c r="L414" s="162"/>
      <c r="M414" s="162"/>
      <c r="N414" s="38"/>
      <c r="O414" s="38"/>
    </row>
    <row r="415" spans="1:15" ht="15" hidden="1" customHeight="1" x14ac:dyDescent="0.25">
      <c r="A415" s="162"/>
      <c r="B415" s="162"/>
      <c r="C415" s="162"/>
      <c r="D415" s="162"/>
      <c r="E415" s="162"/>
      <c r="F415" s="162"/>
      <c r="G415" s="162"/>
      <c r="H415" s="162"/>
      <c r="I415" s="162"/>
      <c r="J415" s="162"/>
      <c r="K415" s="162"/>
      <c r="L415" s="162"/>
      <c r="M415" s="162"/>
      <c r="N415" s="38"/>
      <c r="O415" s="38"/>
    </row>
    <row r="416" spans="1:15" ht="15" hidden="1" customHeight="1" x14ac:dyDescent="0.25">
      <c r="A416" s="162"/>
      <c r="B416" s="162"/>
      <c r="C416" s="162"/>
      <c r="D416" s="162"/>
      <c r="E416" s="162"/>
      <c r="F416" s="162"/>
      <c r="G416" s="162"/>
      <c r="H416" s="162"/>
      <c r="I416" s="162"/>
      <c r="J416" s="162"/>
      <c r="K416" s="162"/>
      <c r="L416" s="162"/>
      <c r="M416" s="162"/>
      <c r="N416" s="38"/>
      <c r="O416" s="38"/>
    </row>
    <row r="417" spans="1:15" ht="15" hidden="1" customHeight="1" x14ac:dyDescent="0.25">
      <c r="A417" s="162"/>
      <c r="B417" s="162"/>
      <c r="C417" s="162"/>
      <c r="D417" s="162"/>
      <c r="E417" s="162"/>
      <c r="F417" s="162"/>
      <c r="G417" s="162"/>
      <c r="H417" s="162"/>
      <c r="I417" s="162"/>
      <c r="J417" s="162"/>
      <c r="K417" s="162"/>
      <c r="L417" s="162"/>
      <c r="M417" s="162"/>
      <c r="N417" s="38"/>
      <c r="O417" s="38"/>
    </row>
    <row r="418" spans="1:15" ht="15" hidden="1" customHeight="1" x14ac:dyDescent="0.25">
      <c r="A418" s="162"/>
      <c r="B418" s="162"/>
      <c r="C418" s="162"/>
      <c r="D418" s="162"/>
      <c r="E418" s="162"/>
      <c r="F418" s="162"/>
      <c r="G418" s="162"/>
      <c r="H418" s="162"/>
      <c r="I418" s="162"/>
      <c r="J418" s="162"/>
      <c r="K418" s="162"/>
      <c r="L418" s="162"/>
      <c r="M418" s="162"/>
      <c r="N418" s="38"/>
      <c r="O418" s="38"/>
    </row>
    <row r="419" spans="1:15" ht="15" hidden="1" customHeight="1" x14ac:dyDescent="0.25">
      <c r="A419" s="162"/>
      <c r="B419" s="162"/>
      <c r="C419" s="162"/>
      <c r="D419" s="162"/>
      <c r="E419" s="162"/>
      <c r="F419" s="162"/>
      <c r="G419" s="162"/>
      <c r="H419" s="162"/>
      <c r="I419" s="162"/>
      <c r="J419" s="162"/>
      <c r="K419" s="162"/>
      <c r="L419" s="162"/>
      <c r="M419" s="162"/>
      <c r="N419" s="38"/>
      <c r="O419" s="38"/>
    </row>
    <row r="420" spans="1:15" ht="15" hidden="1" customHeight="1" x14ac:dyDescent="0.25">
      <c r="A420" s="162"/>
      <c r="B420" s="162"/>
      <c r="C420" s="162"/>
      <c r="D420" s="162"/>
      <c r="E420" s="162"/>
      <c r="F420" s="162"/>
      <c r="G420" s="162"/>
      <c r="H420" s="162"/>
      <c r="I420" s="162"/>
      <c r="J420" s="162"/>
      <c r="K420" s="162"/>
      <c r="L420" s="162"/>
      <c r="M420" s="162"/>
      <c r="N420" s="38"/>
      <c r="O420" s="38"/>
    </row>
    <row r="421" spans="1:15" ht="15" hidden="1" customHeight="1" x14ac:dyDescent="0.25">
      <c r="A421" s="162"/>
      <c r="B421" s="162"/>
      <c r="C421" s="162"/>
      <c r="D421" s="162"/>
      <c r="E421" s="162"/>
      <c r="F421" s="162"/>
      <c r="G421" s="162"/>
      <c r="H421" s="162"/>
      <c r="I421" s="162"/>
      <c r="J421" s="162"/>
      <c r="K421" s="162"/>
      <c r="L421" s="162"/>
      <c r="M421" s="162"/>
      <c r="N421" s="38"/>
      <c r="O421" s="38"/>
    </row>
    <row r="422" spans="1:15" ht="15" hidden="1" customHeight="1" x14ac:dyDescent="0.25">
      <c r="A422" s="162"/>
      <c r="B422" s="162"/>
      <c r="C422" s="162"/>
      <c r="D422" s="162"/>
      <c r="E422" s="162"/>
      <c r="F422" s="162"/>
      <c r="G422" s="162"/>
      <c r="H422" s="162"/>
      <c r="I422" s="162"/>
      <c r="J422" s="162"/>
      <c r="K422" s="162"/>
      <c r="L422" s="162"/>
      <c r="M422" s="162"/>
      <c r="N422" s="38"/>
      <c r="O422" s="38"/>
    </row>
    <row r="423" spans="1:15" ht="15" hidden="1" customHeight="1" x14ac:dyDescent="0.25">
      <c r="A423" s="162"/>
      <c r="B423" s="162"/>
      <c r="C423" s="162"/>
      <c r="D423" s="162"/>
      <c r="E423" s="162"/>
      <c r="F423" s="162"/>
      <c r="G423" s="162"/>
      <c r="H423" s="162"/>
      <c r="I423" s="162"/>
      <c r="J423" s="162"/>
      <c r="K423" s="162"/>
      <c r="L423" s="162"/>
      <c r="M423" s="162"/>
      <c r="N423" s="38"/>
      <c r="O423" s="38"/>
    </row>
    <row r="424" spans="1:15" ht="15" hidden="1" customHeight="1" x14ac:dyDescent="0.25">
      <c r="A424" s="162"/>
      <c r="B424" s="162"/>
      <c r="C424" s="162"/>
      <c r="D424" s="162"/>
      <c r="E424" s="162"/>
      <c r="F424" s="162"/>
      <c r="G424" s="162"/>
      <c r="H424" s="162"/>
      <c r="I424" s="162"/>
      <c r="J424" s="162"/>
      <c r="K424" s="162"/>
      <c r="L424" s="162"/>
      <c r="M424" s="162"/>
      <c r="N424" s="38"/>
      <c r="O424" s="38"/>
    </row>
    <row r="425" spans="1:15" ht="15" hidden="1" customHeight="1" x14ac:dyDescent="0.25">
      <c r="A425" s="162"/>
      <c r="B425" s="162"/>
      <c r="C425" s="162"/>
      <c r="D425" s="162"/>
      <c r="E425" s="162"/>
      <c r="F425" s="162"/>
      <c r="G425" s="162"/>
      <c r="H425" s="162"/>
      <c r="I425" s="162"/>
      <c r="J425" s="162"/>
      <c r="K425" s="162"/>
      <c r="L425" s="162"/>
      <c r="M425" s="162"/>
      <c r="N425" s="38"/>
      <c r="O425" s="38"/>
    </row>
    <row r="426" spans="1:15" ht="15" hidden="1" customHeight="1" x14ac:dyDescent="0.25">
      <c r="A426" s="162"/>
      <c r="B426" s="162"/>
      <c r="C426" s="162"/>
      <c r="D426" s="162"/>
      <c r="E426" s="162"/>
      <c r="F426" s="162"/>
      <c r="G426" s="162"/>
      <c r="H426" s="162"/>
      <c r="I426" s="162"/>
      <c r="J426" s="162"/>
      <c r="K426" s="162"/>
      <c r="L426" s="162"/>
      <c r="M426" s="162"/>
      <c r="N426" s="38"/>
      <c r="O426" s="38"/>
    </row>
    <row r="427" spans="1:15" ht="15" hidden="1" customHeight="1" x14ac:dyDescent="0.25">
      <c r="A427" s="162"/>
      <c r="B427" s="162"/>
      <c r="C427" s="162"/>
      <c r="D427" s="162"/>
      <c r="E427" s="162"/>
      <c r="F427" s="162"/>
      <c r="G427" s="162"/>
      <c r="H427" s="162"/>
      <c r="I427" s="162"/>
      <c r="J427" s="162"/>
      <c r="K427" s="162"/>
      <c r="L427" s="162"/>
      <c r="M427" s="162"/>
      <c r="N427" s="38"/>
      <c r="O427" s="38"/>
    </row>
    <row r="428" spans="1:15" ht="15" hidden="1" customHeight="1" x14ac:dyDescent="0.25">
      <c r="A428" s="162"/>
      <c r="B428" s="162"/>
      <c r="C428" s="162"/>
      <c r="D428" s="162"/>
      <c r="E428" s="162"/>
      <c r="F428" s="162"/>
      <c r="G428" s="162"/>
      <c r="H428" s="162"/>
      <c r="I428" s="162"/>
      <c r="J428" s="162"/>
      <c r="K428" s="162"/>
      <c r="L428" s="162"/>
      <c r="M428" s="162"/>
      <c r="N428" s="38"/>
      <c r="O428" s="38"/>
    </row>
    <row r="429" spans="1:15" ht="15" hidden="1" customHeight="1" x14ac:dyDescent="0.25">
      <c r="A429" s="162"/>
      <c r="B429" s="162"/>
      <c r="C429" s="162"/>
      <c r="D429" s="162"/>
      <c r="E429" s="162"/>
      <c r="F429" s="162"/>
      <c r="G429" s="162"/>
      <c r="H429" s="162"/>
      <c r="I429" s="162"/>
      <c r="J429" s="162"/>
      <c r="K429" s="162"/>
      <c r="L429" s="162"/>
      <c r="M429" s="162"/>
      <c r="N429" s="38"/>
      <c r="O429" s="38"/>
    </row>
    <row r="430" spans="1:15" ht="15" hidden="1" customHeight="1" x14ac:dyDescent="0.25">
      <c r="A430" s="162"/>
      <c r="B430" s="162"/>
      <c r="C430" s="162"/>
      <c r="D430" s="162"/>
      <c r="E430" s="162"/>
      <c r="F430" s="162"/>
      <c r="G430" s="162"/>
      <c r="H430" s="162"/>
      <c r="I430" s="162"/>
      <c r="J430" s="162"/>
      <c r="K430" s="162"/>
      <c r="L430" s="162"/>
      <c r="M430" s="162"/>
      <c r="N430" s="38"/>
      <c r="O430" s="38"/>
    </row>
    <row r="431" spans="1:15" ht="15" hidden="1" customHeight="1" x14ac:dyDescent="0.25">
      <c r="A431" s="162"/>
      <c r="B431" s="162"/>
      <c r="C431" s="162"/>
      <c r="D431" s="162"/>
      <c r="E431" s="162"/>
      <c r="F431" s="162"/>
      <c r="G431" s="162"/>
      <c r="H431" s="162"/>
      <c r="I431" s="162"/>
      <c r="J431" s="162"/>
      <c r="K431" s="162"/>
      <c r="L431" s="162"/>
      <c r="M431" s="162"/>
      <c r="N431" s="38"/>
      <c r="O431" s="38"/>
    </row>
    <row r="432" spans="1:15" ht="15" hidden="1" customHeight="1" x14ac:dyDescent="0.25">
      <c r="A432" s="162"/>
      <c r="B432" s="162"/>
      <c r="C432" s="162"/>
      <c r="D432" s="162"/>
      <c r="E432" s="162"/>
      <c r="F432" s="162"/>
      <c r="G432" s="162"/>
      <c r="H432" s="162"/>
      <c r="I432" s="162"/>
      <c r="J432" s="162"/>
      <c r="K432" s="162"/>
      <c r="L432" s="162"/>
      <c r="M432" s="162"/>
      <c r="N432" s="38"/>
      <c r="O432" s="38"/>
    </row>
    <row r="433" spans="1:15" ht="15" hidden="1" customHeight="1" x14ac:dyDescent="0.25">
      <c r="A433" s="162"/>
      <c r="B433" s="162"/>
      <c r="C433" s="162"/>
      <c r="D433" s="162"/>
      <c r="E433" s="162"/>
      <c r="F433" s="162"/>
      <c r="G433" s="162"/>
      <c r="H433" s="162"/>
      <c r="I433" s="162"/>
      <c r="J433" s="162"/>
      <c r="K433" s="162"/>
      <c r="L433" s="162"/>
      <c r="M433" s="162"/>
      <c r="N433" s="38"/>
      <c r="O433" s="38"/>
    </row>
    <row r="434" spans="1:15" ht="15" hidden="1" customHeight="1" x14ac:dyDescent="0.25">
      <c r="A434" s="162"/>
      <c r="B434" s="162"/>
      <c r="C434" s="162"/>
      <c r="D434" s="162"/>
      <c r="E434" s="162"/>
      <c r="F434" s="162"/>
      <c r="G434" s="162"/>
      <c r="H434" s="162"/>
      <c r="I434" s="162"/>
      <c r="J434" s="162"/>
      <c r="K434" s="162"/>
      <c r="L434" s="162"/>
      <c r="M434" s="162"/>
      <c r="N434" s="38"/>
      <c r="O434" s="38"/>
    </row>
    <row r="435" spans="1:15" ht="15" hidden="1" customHeight="1" x14ac:dyDescent="0.25">
      <c r="A435" s="162"/>
      <c r="B435" s="162"/>
      <c r="C435" s="162"/>
      <c r="D435" s="162"/>
      <c r="E435" s="162"/>
      <c r="F435" s="162"/>
      <c r="G435" s="162"/>
      <c r="H435" s="162"/>
      <c r="I435" s="162"/>
      <c r="J435" s="162"/>
      <c r="K435" s="162"/>
      <c r="L435" s="162"/>
      <c r="M435" s="162"/>
      <c r="N435" s="38"/>
      <c r="O435" s="38"/>
    </row>
    <row r="436" spans="1:15" ht="15" hidden="1" customHeight="1" x14ac:dyDescent="0.25">
      <c r="A436" s="162"/>
      <c r="B436" s="162"/>
      <c r="C436" s="162"/>
      <c r="D436" s="162"/>
      <c r="E436" s="162"/>
      <c r="F436" s="162"/>
      <c r="G436" s="162"/>
      <c r="H436" s="162"/>
      <c r="I436" s="162"/>
      <c r="J436" s="162"/>
      <c r="K436" s="162"/>
      <c r="L436" s="162"/>
      <c r="M436" s="162"/>
      <c r="N436" s="38"/>
      <c r="O436" s="38"/>
    </row>
    <row r="437" spans="1:15" ht="15" hidden="1" customHeight="1" x14ac:dyDescent="0.25">
      <c r="A437" s="162"/>
      <c r="B437" s="162"/>
      <c r="C437" s="162"/>
      <c r="D437" s="162"/>
      <c r="E437" s="162"/>
      <c r="F437" s="162"/>
      <c r="G437" s="162"/>
      <c r="H437" s="162"/>
      <c r="I437" s="162"/>
      <c r="J437" s="162"/>
      <c r="K437" s="162"/>
      <c r="L437" s="162"/>
      <c r="M437" s="162"/>
      <c r="N437" s="38"/>
      <c r="O437" s="38"/>
    </row>
    <row r="438" spans="1:15" ht="15" hidden="1" customHeight="1" x14ac:dyDescent="0.25">
      <c r="A438" s="162"/>
      <c r="B438" s="162"/>
      <c r="C438" s="162"/>
      <c r="D438" s="162"/>
      <c r="E438" s="162"/>
      <c r="F438" s="162"/>
      <c r="G438" s="162"/>
      <c r="H438" s="162"/>
      <c r="I438" s="162"/>
      <c r="J438" s="162"/>
      <c r="K438" s="162"/>
      <c r="L438" s="162"/>
      <c r="M438" s="162"/>
      <c r="N438" s="38"/>
      <c r="O438" s="38"/>
    </row>
    <row r="439" spans="1:15" ht="15" hidden="1" customHeight="1" x14ac:dyDescent="0.25">
      <c r="A439" s="162"/>
      <c r="B439" s="162"/>
      <c r="C439" s="162"/>
      <c r="D439" s="162"/>
      <c r="E439" s="162"/>
      <c r="F439" s="162"/>
      <c r="G439" s="162"/>
      <c r="H439" s="162"/>
      <c r="I439" s="162"/>
      <c r="J439" s="162"/>
      <c r="K439" s="162"/>
      <c r="L439" s="162"/>
      <c r="M439" s="162"/>
      <c r="N439" s="38"/>
      <c r="O439" s="38"/>
    </row>
    <row r="440" spans="1:15" ht="15" hidden="1" customHeight="1" x14ac:dyDescent="0.25">
      <c r="A440" s="162"/>
      <c r="B440" s="162"/>
      <c r="C440" s="162"/>
      <c r="D440" s="162"/>
      <c r="E440" s="162"/>
      <c r="F440" s="162"/>
      <c r="G440" s="162"/>
      <c r="H440" s="162"/>
      <c r="I440" s="162"/>
      <c r="J440" s="162"/>
      <c r="K440" s="162"/>
      <c r="L440" s="162"/>
      <c r="M440" s="162"/>
      <c r="N440" s="38"/>
      <c r="O440" s="38"/>
    </row>
    <row r="441" spans="1:15" ht="15" hidden="1" customHeight="1" x14ac:dyDescent="0.25">
      <c r="A441" s="162"/>
      <c r="B441" s="162"/>
      <c r="C441" s="162"/>
      <c r="D441" s="162"/>
      <c r="E441" s="162"/>
      <c r="F441" s="162"/>
      <c r="G441" s="162"/>
      <c r="H441" s="162"/>
      <c r="I441" s="162"/>
      <c r="J441" s="162"/>
      <c r="K441" s="162"/>
      <c r="L441" s="162"/>
      <c r="M441" s="162"/>
      <c r="N441" s="38"/>
      <c r="O441" s="38"/>
    </row>
    <row r="442" spans="1:15" ht="15" hidden="1" customHeight="1" x14ac:dyDescent="0.25">
      <c r="A442" s="162"/>
      <c r="B442" s="162"/>
      <c r="C442" s="162"/>
      <c r="D442" s="162"/>
      <c r="E442" s="162"/>
      <c r="F442" s="162"/>
      <c r="G442" s="162"/>
      <c r="H442" s="162"/>
      <c r="I442" s="162"/>
      <c r="J442" s="162"/>
      <c r="K442" s="162"/>
      <c r="L442" s="162"/>
      <c r="M442" s="162"/>
      <c r="N442" s="38"/>
      <c r="O442" s="38"/>
    </row>
    <row r="443" spans="1:15" ht="15" hidden="1" customHeight="1" x14ac:dyDescent="0.25">
      <c r="A443" s="162"/>
      <c r="B443" s="162"/>
      <c r="C443" s="162"/>
      <c r="D443" s="162"/>
      <c r="E443" s="162"/>
      <c r="F443" s="162"/>
      <c r="G443" s="162"/>
      <c r="H443" s="162"/>
      <c r="I443" s="162"/>
      <c r="J443" s="162"/>
      <c r="K443" s="162"/>
      <c r="L443" s="162"/>
      <c r="M443" s="162"/>
      <c r="N443" s="38"/>
      <c r="O443" s="38"/>
    </row>
    <row r="444" spans="1:15" ht="15" hidden="1" customHeight="1" x14ac:dyDescent="0.25">
      <c r="A444" s="162"/>
      <c r="B444" s="162"/>
      <c r="C444" s="162"/>
      <c r="D444" s="162"/>
      <c r="E444" s="162"/>
      <c r="F444" s="162"/>
      <c r="G444" s="162"/>
      <c r="H444" s="162"/>
      <c r="I444" s="162"/>
      <c r="J444" s="162"/>
      <c r="K444" s="162"/>
      <c r="L444" s="162"/>
      <c r="M444" s="162"/>
      <c r="N444" s="38"/>
      <c r="O444" s="38"/>
    </row>
    <row r="445" spans="1:15" ht="15" hidden="1" customHeight="1" x14ac:dyDescent="0.25">
      <c r="A445" s="162"/>
      <c r="B445" s="162"/>
      <c r="C445" s="162"/>
      <c r="D445" s="162"/>
      <c r="E445" s="162"/>
      <c r="F445" s="162"/>
      <c r="G445" s="162"/>
      <c r="H445" s="162"/>
      <c r="I445" s="162"/>
      <c r="J445" s="162"/>
      <c r="K445" s="162"/>
      <c r="L445" s="162"/>
      <c r="M445" s="162"/>
      <c r="N445" s="38"/>
      <c r="O445" s="38"/>
    </row>
    <row r="446" spans="1:15" ht="15" hidden="1" customHeight="1" x14ac:dyDescent="0.25">
      <c r="A446" s="162"/>
      <c r="B446" s="162"/>
      <c r="C446" s="162"/>
      <c r="D446" s="162"/>
      <c r="E446" s="162"/>
      <c r="F446" s="162"/>
      <c r="G446" s="162"/>
      <c r="H446" s="162"/>
      <c r="I446" s="162"/>
      <c r="J446" s="162"/>
      <c r="K446" s="162"/>
      <c r="L446" s="162"/>
      <c r="M446" s="162"/>
      <c r="N446" s="38"/>
      <c r="O446" s="38"/>
    </row>
    <row r="447" spans="1:15" ht="15" hidden="1" customHeight="1" x14ac:dyDescent="0.25">
      <c r="A447" s="162"/>
      <c r="B447" s="162"/>
      <c r="C447" s="162"/>
      <c r="D447" s="162"/>
      <c r="E447" s="162"/>
      <c r="F447" s="162"/>
      <c r="G447" s="162"/>
      <c r="H447" s="162"/>
      <c r="I447" s="162"/>
      <c r="J447" s="162"/>
      <c r="K447" s="162"/>
      <c r="L447" s="162"/>
      <c r="M447" s="162"/>
      <c r="N447" s="38"/>
      <c r="O447" s="38"/>
    </row>
    <row r="448" spans="1:15" ht="15" hidden="1" customHeight="1" x14ac:dyDescent="0.25">
      <c r="A448" s="162"/>
      <c r="B448" s="162"/>
      <c r="C448" s="162"/>
      <c r="D448" s="162"/>
      <c r="E448" s="162"/>
      <c r="F448" s="162"/>
      <c r="G448" s="162"/>
      <c r="H448" s="162"/>
      <c r="I448" s="162"/>
      <c r="J448" s="162"/>
      <c r="K448" s="162"/>
      <c r="L448" s="162"/>
      <c r="M448" s="162"/>
      <c r="N448" s="38"/>
      <c r="O448" s="38"/>
    </row>
    <row r="449" spans="1:15" ht="15" hidden="1" customHeight="1" x14ac:dyDescent="0.25">
      <c r="A449" s="162"/>
      <c r="B449" s="162"/>
      <c r="C449" s="162"/>
      <c r="D449" s="162"/>
      <c r="E449" s="162"/>
      <c r="F449" s="162"/>
      <c r="G449" s="162"/>
      <c r="H449" s="162"/>
      <c r="I449" s="162"/>
      <c r="J449" s="162"/>
      <c r="K449" s="162"/>
      <c r="L449" s="162"/>
      <c r="M449" s="162"/>
      <c r="N449" s="38"/>
      <c r="O449" s="38"/>
    </row>
    <row r="450" spans="1:15" ht="15" hidden="1" customHeight="1" x14ac:dyDescent="0.25">
      <c r="A450" s="162"/>
      <c r="B450" s="162"/>
      <c r="C450" s="162"/>
      <c r="D450" s="162"/>
      <c r="E450" s="162"/>
      <c r="F450" s="162"/>
      <c r="G450" s="162"/>
      <c r="H450" s="162"/>
      <c r="I450" s="162"/>
      <c r="J450" s="162"/>
      <c r="K450" s="162"/>
      <c r="L450" s="162"/>
      <c r="M450" s="162"/>
      <c r="N450" s="38"/>
      <c r="O450" s="38"/>
    </row>
    <row r="451" spans="1:15" ht="15" hidden="1" customHeight="1" x14ac:dyDescent="0.25">
      <c r="A451" s="162"/>
      <c r="B451" s="162"/>
      <c r="C451" s="162"/>
      <c r="D451" s="162"/>
      <c r="E451" s="162"/>
      <c r="F451" s="162"/>
      <c r="G451" s="162"/>
      <c r="H451" s="162"/>
      <c r="I451" s="162"/>
      <c r="J451" s="162"/>
      <c r="K451" s="162"/>
      <c r="L451" s="162"/>
      <c r="M451" s="162"/>
      <c r="N451" s="38"/>
      <c r="O451" s="38"/>
    </row>
    <row r="452" spans="1:15" ht="15" hidden="1" customHeight="1" x14ac:dyDescent="0.25">
      <c r="A452" s="162"/>
      <c r="B452" s="162"/>
      <c r="C452" s="162"/>
      <c r="D452" s="162"/>
      <c r="E452" s="162"/>
      <c r="F452" s="162"/>
      <c r="G452" s="162"/>
      <c r="H452" s="162"/>
      <c r="I452" s="162"/>
      <c r="J452" s="162"/>
      <c r="K452" s="162"/>
      <c r="L452" s="162"/>
      <c r="M452" s="162"/>
      <c r="N452" s="38"/>
      <c r="O452" s="38"/>
    </row>
    <row r="453" spans="1:15" ht="15" hidden="1" customHeight="1" x14ac:dyDescent="0.25">
      <c r="A453" s="162"/>
      <c r="B453" s="162"/>
      <c r="C453" s="162"/>
      <c r="D453" s="162"/>
      <c r="E453" s="162"/>
      <c r="F453" s="162"/>
      <c r="G453" s="162"/>
      <c r="H453" s="162"/>
      <c r="I453" s="162"/>
      <c r="J453" s="162"/>
      <c r="K453" s="162"/>
      <c r="L453" s="162"/>
      <c r="M453" s="162"/>
      <c r="N453" s="38"/>
      <c r="O453" s="38"/>
    </row>
    <row r="454" spans="1:15" ht="15" hidden="1" customHeight="1" x14ac:dyDescent="0.25">
      <c r="A454" s="162"/>
      <c r="B454" s="162"/>
      <c r="C454" s="162"/>
      <c r="D454" s="162"/>
      <c r="E454" s="162"/>
      <c r="F454" s="162"/>
      <c r="G454" s="162"/>
      <c r="H454" s="162"/>
      <c r="I454" s="162"/>
      <c r="J454" s="162"/>
      <c r="K454" s="162"/>
      <c r="L454" s="162"/>
      <c r="M454" s="162"/>
      <c r="N454" s="38"/>
      <c r="O454" s="38"/>
    </row>
    <row r="455" spans="1:15" ht="15" hidden="1" customHeight="1" x14ac:dyDescent="0.25">
      <c r="A455" s="162"/>
      <c r="B455" s="162"/>
      <c r="C455" s="162"/>
      <c r="D455" s="162"/>
      <c r="E455" s="162"/>
      <c r="F455" s="162"/>
      <c r="G455" s="162"/>
      <c r="H455" s="162"/>
      <c r="I455" s="162"/>
      <c r="J455" s="162"/>
      <c r="K455" s="162"/>
      <c r="L455" s="162"/>
      <c r="M455" s="162"/>
      <c r="N455" s="38"/>
      <c r="O455" s="38"/>
    </row>
    <row r="456" spans="1:15" ht="15" hidden="1" customHeight="1" x14ac:dyDescent="0.25">
      <c r="A456" s="162"/>
      <c r="B456" s="162"/>
      <c r="C456" s="162"/>
      <c r="D456" s="162"/>
      <c r="E456" s="162"/>
      <c r="F456" s="162"/>
      <c r="G456" s="162"/>
      <c r="H456" s="162"/>
      <c r="I456" s="162"/>
      <c r="J456" s="162"/>
      <c r="K456" s="162"/>
      <c r="L456" s="162"/>
      <c r="M456" s="162"/>
      <c r="N456" s="38"/>
      <c r="O456" s="38"/>
    </row>
    <row r="457" spans="1:15" ht="15" hidden="1" customHeight="1" x14ac:dyDescent="0.25">
      <c r="A457" s="162"/>
      <c r="B457" s="162"/>
      <c r="C457" s="162"/>
      <c r="D457" s="162"/>
      <c r="E457" s="162"/>
      <c r="F457" s="162"/>
      <c r="G457" s="162"/>
      <c r="H457" s="162"/>
      <c r="I457" s="162"/>
      <c r="J457" s="162"/>
      <c r="K457" s="162"/>
      <c r="L457" s="162"/>
      <c r="M457" s="162"/>
      <c r="N457" s="38"/>
      <c r="O457" s="38"/>
    </row>
    <row r="458" spans="1:15" ht="15" hidden="1" customHeight="1" x14ac:dyDescent="0.25">
      <c r="A458" s="162"/>
      <c r="B458" s="162"/>
      <c r="C458" s="162"/>
      <c r="D458" s="162"/>
      <c r="E458" s="162"/>
      <c r="F458" s="162"/>
      <c r="G458" s="162"/>
      <c r="H458" s="162"/>
      <c r="I458" s="162"/>
      <c r="J458" s="162"/>
      <c r="K458" s="162"/>
      <c r="L458" s="162"/>
      <c r="M458" s="162"/>
      <c r="N458" s="38"/>
      <c r="O458" s="38"/>
    </row>
    <row r="459" spans="1:15" ht="15" hidden="1" customHeight="1" x14ac:dyDescent="0.25">
      <c r="A459" s="162"/>
      <c r="B459" s="162"/>
      <c r="C459" s="162"/>
      <c r="D459" s="162"/>
      <c r="E459" s="162"/>
      <c r="F459" s="162"/>
      <c r="G459" s="162"/>
      <c r="H459" s="162"/>
      <c r="I459" s="162"/>
      <c r="J459" s="162"/>
      <c r="K459" s="162"/>
      <c r="L459" s="162"/>
      <c r="M459" s="162"/>
      <c r="N459" s="38"/>
      <c r="O459" s="38"/>
    </row>
    <row r="460" spans="1:15" ht="15" hidden="1" customHeight="1" x14ac:dyDescent="0.25">
      <c r="A460" s="162"/>
      <c r="B460" s="162"/>
      <c r="C460" s="162"/>
      <c r="D460" s="162"/>
      <c r="E460" s="162"/>
      <c r="F460" s="162"/>
      <c r="G460" s="162"/>
      <c r="H460" s="162"/>
      <c r="I460" s="162"/>
      <c r="J460" s="162"/>
      <c r="K460" s="162"/>
      <c r="L460" s="162"/>
      <c r="M460" s="162"/>
      <c r="N460" s="38"/>
      <c r="O460" s="38"/>
    </row>
    <row r="461" spans="1:15" ht="15" hidden="1" customHeight="1" x14ac:dyDescent="0.25">
      <c r="A461" s="162"/>
      <c r="B461" s="162"/>
      <c r="C461" s="162"/>
      <c r="D461" s="162"/>
      <c r="E461" s="162"/>
      <c r="F461" s="162"/>
      <c r="G461" s="162"/>
      <c r="H461" s="162"/>
      <c r="I461" s="162"/>
      <c r="J461" s="162"/>
      <c r="K461" s="162"/>
      <c r="L461" s="162"/>
      <c r="M461" s="162"/>
      <c r="N461" s="38"/>
      <c r="O461" s="38"/>
    </row>
    <row r="462" spans="1:15" ht="15" hidden="1" customHeight="1" x14ac:dyDescent="0.25">
      <c r="A462" s="162"/>
      <c r="B462" s="162"/>
      <c r="C462" s="162"/>
      <c r="D462" s="162"/>
      <c r="E462" s="162"/>
      <c r="F462" s="162"/>
      <c r="G462" s="162"/>
      <c r="H462" s="162"/>
      <c r="I462" s="162"/>
      <c r="J462" s="162"/>
      <c r="K462" s="162"/>
      <c r="L462" s="162"/>
      <c r="M462" s="162"/>
      <c r="N462" s="38"/>
      <c r="O462" s="38"/>
    </row>
    <row r="463" spans="1:15" ht="15" hidden="1" customHeight="1" x14ac:dyDescent="0.25">
      <c r="A463" s="162"/>
      <c r="B463" s="162"/>
      <c r="C463" s="162"/>
      <c r="D463" s="162"/>
      <c r="E463" s="162"/>
      <c r="F463" s="162"/>
      <c r="G463" s="162"/>
      <c r="H463" s="162"/>
      <c r="I463" s="162"/>
      <c r="J463" s="162"/>
      <c r="K463" s="162"/>
      <c r="L463" s="162"/>
      <c r="M463" s="162"/>
      <c r="N463" s="38"/>
      <c r="O463" s="38"/>
    </row>
    <row r="464" spans="1:15" ht="15" hidden="1" customHeight="1" x14ac:dyDescent="0.25">
      <c r="A464" s="162"/>
      <c r="B464" s="162"/>
      <c r="C464" s="162"/>
      <c r="D464" s="162"/>
      <c r="E464" s="162"/>
      <c r="F464" s="162"/>
      <c r="G464" s="162"/>
      <c r="H464" s="162"/>
      <c r="I464" s="162"/>
      <c r="J464" s="162"/>
      <c r="K464" s="162"/>
      <c r="L464" s="162"/>
      <c r="M464" s="162"/>
      <c r="N464" s="38"/>
      <c r="O464" s="38"/>
    </row>
    <row r="465" spans="1:15" ht="15" hidden="1" customHeight="1" x14ac:dyDescent="0.25">
      <c r="A465" s="162"/>
      <c r="B465" s="162"/>
      <c r="C465" s="162"/>
      <c r="D465" s="162"/>
      <c r="E465" s="162"/>
      <c r="F465" s="162"/>
      <c r="G465" s="162"/>
      <c r="H465" s="162"/>
      <c r="I465" s="162"/>
      <c r="J465" s="162"/>
      <c r="K465" s="162"/>
      <c r="L465" s="162"/>
      <c r="M465" s="162"/>
      <c r="N465" s="38"/>
      <c r="O465" s="38"/>
    </row>
    <row r="466" spans="1:15" ht="15" hidden="1" customHeight="1" x14ac:dyDescent="0.25">
      <c r="A466" s="162"/>
      <c r="B466" s="162"/>
      <c r="C466" s="162"/>
      <c r="D466" s="162"/>
      <c r="E466" s="162"/>
      <c r="F466" s="162"/>
      <c r="G466" s="162"/>
      <c r="H466" s="162"/>
      <c r="I466" s="162"/>
      <c r="J466" s="162"/>
      <c r="K466" s="162"/>
      <c r="L466" s="162"/>
      <c r="M466" s="162"/>
      <c r="N466" s="38"/>
      <c r="O466" s="38"/>
    </row>
    <row r="467" spans="1:15" ht="15" hidden="1" customHeight="1" x14ac:dyDescent="0.25">
      <c r="A467" s="162"/>
      <c r="B467" s="162"/>
      <c r="C467" s="162"/>
      <c r="D467" s="162"/>
      <c r="E467" s="162"/>
      <c r="F467" s="162"/>
      <c r="G467" s="162"/>
      <c r="H467" s="162"/>
      <c r="I467" s="162"/>
      <c r="J467" s="162"/>
      <c r="K467" s="162"/>
      <c r="L467" s="162"/>
      <c r="M467" s="162"/>
      <c r="N467" s="38"/>
      <c r="O467" s="38"/>
    </row>
    <row r="468" spans="1:15" ht="15" hidden="1" customHeight="1" x14ac:dyDescent="0.25">
      <c r="A468" s="162"/>
      <c r="B468" s="162"/>
      <c r="C468" s="162"/>
      <c r="D468" s="162"/>
      <c r="E468" s="162"/>
      <c r="F468" s="162"/>
      <c r="G468" s="162"/>
      <c r="H468" s="162"/>
      <c r="I468" s="162"/>
      <c r="J468" s="162"/>
      <c r="K468" s="162"/>
      <c r="L468" s="162"/>
      <c r="M468" s="162"/>
      <c r="N468" s="38"/>
      <c r="O468" s="38"/>
    </row>
    <row r="469" spans="1:15" ht="15" hidden="1" customHeight="1" x14ac:dyDescent="0.25">
      <c r="A469" s="162"/>
      <c r="B469" s="162"/>
      <c r="C469" s="162"/>
      <c r="D469" s="162"/>
      <c r="E469" s="162"/>
      <c r="F469" s="162"/>
      <c r="G469" s="162"/>
      <c r="H469" s="162"/>
      <c r="I469" s="162"/>
      <c r="J469" s="162"/>
      <c r="K469" s="162"/>
      <c r="L469" s="162"/>
      <c r="M469" s="162"/>
      <c r="N469" s="38"/>
      <c r="O469" s="38"/>
    </row>
    <row r="470" spans="1:15" ht="15" hidden="1" customHeight="1" x14ac:dyDescent="0.25">
      <c r="A470" s="162"/>
      <c r="B470" s="162"/>
      <c r="C470" s="162"/>
      <c r="D470" s="162"/>
      <c r="E470" s="162"/>
      <c r="F470" s="162"/>
      <c r="G470" s="162"/>
      <c r="H470" s="162"/>
      <c r="I470" s="162"/>
      <c r="J470" s="162"/>
      <c r="K470" s="162"/>
      <c r="L470" s="162"/>
      <c r="M470" s="162"/>
      <c r="N470" s="38"/>
      <c r="O470" s="38"/>
    </row>
    <row r="471" spans="1:15" ht="15" hidden="1" customHeight="1" x14ac:dyDescent="0.25">
      <c r="A471" s="162"/>
      <c r="B471" s="162"/>
      <c r="C471" s="162"/>
      <c r="D471" s="162"/>
      <c r="E471" s="162"/>
      <c r="F471" s="162"/>
      <c r="G471" s="162"/>
      <c r="H471" s="162"/>
      <c r="I471" s="162"/>
      <c r="J471" s="162"/>
      <c r="K471" s="162"/>
      <c r="L471" s="162"/>
      <c r="M471" s="162"/>
      <c r="N471" s="38"/>
      <c r="O471" s="38"/>
    </row>
    <row r="472" spans="1:15" ht="15" hidden="1" customHeight="1" x14ac:dyDescent="0.25">
      <c r="A472" s="162"/>
      <c r="B472" s="162"/>
      <c r="C472" s="162"/>
      <c r="D472" s="162"/>
      <c r="E472" s="162"/>
      <c r="F472" s="162"/>
      <c r="G472" s="162"/>
      <c r="H472" s="162"/>
      <c r="I472" s="162"/>
      <c r="J472" s="162"/>
      <c r="K472" s="162"/>
      <c r="L472" s="162"/>
      <c r="M472" s="162"/>
      <c r="N472" s="38"/>
      <c r="O472" s="38"/>
    </row>
    <row r="473" spans="1:15" ht="15" hidden="1" customHeight="1" x14ac:dyDescent="0.25">
      <c r="A473" s="162"/>
      <c r="B473" s="162"/>
      <c r="C473" s="162"/>
      <c r="D473" s="162"/>
      <c r="E473" s="162"/>
      <c r="F473" s="162"/>
      <c r="G473" s="162"/>
      <c r="H473" s="162"/>
      <c r="I473" s="162"/>
      <c r="J473" s="162"/>
      <c r="K473" s="162"/>
      <c r="L473" s="162"/>
      <c r="M473" s="162"/>
      <c r="N473" s="38"/>
      <c r="O473" s="38"/>
    </row>
    <row r="474" spans="1:15" ht="15" hidden="1" customHeight="1" x14ac:dyDescent="0.25">
      <c r="A474" s="162"/>
      <c r="B474" s="162"/>
      <c r="C474" s="162"/>
      <c r="D474" s="162"/>
      <c r="E474" s="162"/>
      <c r="F474" s="162"/>
      <c r="G474" s="162"/>
      <c r="H474" s="162"/>
      <c r="I474" s="162"/>
      <c r="J474" s="162"/>
      <c r="K474" s="162"/>
      <c r="L474" s="162"/>
      <c r="M474" s="162"/>
      <c r="N474" s="38"/>
      <c r="O474" s="38"/>
    </row>
    <row r="475" spans="1:15" ht="15" hidden="1" customHeight="1" x14ac:dyDescent="0.25">
      <c r="A475" s="162"/>
      <c r="B475" s="162"/>
      <c r="C475" s="162"/>
      <c r="D475" s="162"/>
      <c r="E475" s="162"/>
      <c r="F475" s="162"/>
      <c r="G475" s="162"/>
      <c r="H475" s="162"/>
      <c r="I475" s="162"/>
      <c r="J475" s="162"/>
      <c r="K475" s="162"/>
      <c r="L475" s="162"/>
      <c r="M475" s="162"/>
      <c r="N475" s="38"/>
      <c r="O475" s="38"/>
    </row>
    <row r="476" spans="1:15" ht="15" hidden="1" customHeight="1" x14ac:dyDescent="0.25">
      <c r="A476" s="162"/>
      <c r="B476" s="162"/>
      <c r="C476" s="162"/>
      <c r="D476" s="162"/>
      <c r="E476" s="162"/>
      <c r="F476" s="162"/>
      <c r="G476" s="162"/>
      <c r="H476" s="162"/>
      <c r="I476" s="162"/>
      <c r="J476" s="162"/>
      <c r="K476" s="162"/>
      <c r="L476" s="162"/>
      <c r="M476" s="162"/>
      <c r="N476" s="38"/>
      <c r="O476" s="38"/>
    </row>
    <row r="477" spans="1:15" ht="15" hidden="1" customHeight="1" x14ac:dyDescent="0.25">
      <c r="A477" s="162"/>
      <c r="B477" s="162"/>
      <c r="C477" s="162"/>
      <c r="D477" s="162"/>
      <c r="E477" s="162"/>
      <c r="F477" s="162"/>
      <c r="G477" s="162"/>
      <c r="H477" s="162"/>
      <c r="I477" s="162"/>
      <c r="J477" s="162"/>
      <c r="K477" s="162"/>
      <c r="L477" s="162"/>
      <c r="M477" s="162"/>
      <c r="N477" s="38"/>
      <c r="O477" s="38"/>
    </row>
    <row r="478" spans="1:15" ht="15" hidden="1" customHeight="1" x14ac:dyDescent="0.25">
      <c r="A478" s="162"/>
      <c r="B478" s="162"/>
      <c r="C478" s="162"/>
      <c r="D478" s="162"/>
      <c r="E478" s="162"/>
      <c r="F478" s="162"/>
      <c r="G478" s="162"/>
      <c r="H478" s="162"/>
      <c r="I478" s="162"/>
      <c r="J478" s="162"/>
      <c r="K478" s="162"/>
      <c r="L478" s="162"/>
      <c r="M478" s="162"/>
      <c r="N478" s="38"/>
      <c r="O478" s="38"/>
    </row>
    <row r="479" spans="1:15" ht="15" hidden="1" customHeight="1" x14ac:dyDescent="0.25">
      <c r="A479" s="162"/>
      <c r="B479" s="162"/>
      <c r="C479" s="162"/>
      <c r="D479" s="162"/>
      <c r="E479" s="162"/>
      <c r="F479" s="162"/>
      <c r="G479" s="162"/>
      <c r="H479" s="162"/>
      <c r="I479" s="162"/>
      <c r="J479" s="162"/>
      <c r="K479" s="162"/>
      <c r="L479" s="162"/>
      <c r="M479" s="162"/>
      <c r="N479" s="38"/>
      <c r="O479" s="38"/>
    </row>
    <row r="480" spans="1:15" ht="15" hidden="1" customHeight="1" x14ac:dyDescent="0.25">
      <c r="A480" s="162"/>
      <c r="B480" s="162"/>
      <c r="C480" s="162"/>
      <c r="D480" s="162"/>
      <c r="E480" s="162"/>
      <c r="F480" s="162"/>
      <c r="G480" s="162"/>
      <c r="H480" s="162"/>
      <c r="I480" s="162"/>
      <c r="J480" s="162"/>
      <c r="K480" s="162"/>
      <c r="L480" s="162"/>
      <c r="M480" s="162"/>
      <c r="N480" s="38"/>
      <c r="O480" s="38"/>
    </row>
    <row r="481" spans="1:15" ht="15" hidden="1" customHeight="1" x14ac:dyDescent="0.25">
      <c r="A481" s="162"/>
      <c r="B481" s="162"/>
      <c r="C481" s="162"/>
      <c r="D481" s="162"/>
      <c r="E481" s="162"/>
      <c r="F481" s="162"/>
      <c r="G481" s="162"/>
      <c r="H481" s="162"/>
      <c r="I481" s="162"/>
      <c r="J481" s="162"/>
      <c r="K481" s="162"/>
      <c r="L481" s="162"/>
      <c r="M481" s="162"/>
      <c r="N481" s="38"/>
      <c r="O481" s="38"/>
    </row>
    <row r="482" spans="1:15" ht="15" hidden="1" customHeight="1" x14ac:dyDescent="0.25">
      <c r="A482" s="162"/>
      <c r="B482" s="162"/>
      <c r="C482" s="162"/>
      <c r="D482" s="162"/>
      <c r="E482" s="162"/>
      <c r="F482" s="162"/>
      <c r="G482" s="162"/>
      <c r="H482" s="162"/>
      <c r="I482" s="162"/>
      <c r="J482" s="162"/>
      <c r="K482" s="162"/>
      <c r="L482" s="162"/>
      <c r="M482" s="162"/>
      <c r="N482" s="38"/>
      <c r="O482" s="38"/>
    </row>
    <row r="483" spans="1:15" ht="15" hidden="1" customHeight="1" x14ac:dyDescent="0.25">
      <c r="A483" s="162"/>
      <c r="B483" s="162"/>
      <c r="C483" s="162"/>
      <c r="D483" s="162"/>
      <c r="E483" s="162"/>
      <c r="F483" s="162"/>
      <c r="G483" s="162"/>
      <c r="H483" s="162"/>
      <c r="I483" s="162"/>
      <c r="J483" s="162"/>
      <c r="K483" s="162"/>
      <c r="L483" s="162"/>
      <c r="M483" s="162"/>
      <c r="N483" s="38"/>
      <c r="O483" s="38"/>
    </row>
    <row r="484" spans="1:15" ht="15" hidden="1" customHeight="1" x14ac:dyDescent="0.25">
      <c r="A484" s="162"/>
      <c r="B484" s="162"/>
      <c r="C484" s="162"/>
      <c r="D484" s="162"/>
      <c r="E484" s="162"/>
      <c r="F484" s="162"/>
      <c r="G484" s="162"/>
      <c r="H484" s="162"/>
      <c r="I484" s="162"/>
      <c r="J484" s="162"/>
      <c r="K484" s="162"/>
      <c r="L484" s="162"/>
      <c r="M484" s="162"/>
      <c r="N484" s="38"/>
      <c r="O484" s="38"/>
    </row>
    <row r="485" spans="1:15" ht="15" hidden="1" customHeight="1" x14ac:dyDescent="0.25">
      <c r="A485" s="162"/>
      <c r="B485" s="162"/>
      <c r="C485" s="162"/>
      <c r="D485" s="162"/>
      <c r="E485" s="162"/>
      <c r="F485" s="162"/>
      <c r="G485" s="162"/>
      <c r="H485" s="162"/>
      <c r="I485" s="162"/>
      <c r="J485" s="162"/>
      <c r="K485" s="162"/>
      <c r="L485" s="162"/>
      <c r="M485" s="162"/>
      <c r="N485" s="38"/>
      <c r="O485" s="38"/>
    </row>
    <row r="486" spans="1:15" ht="15" hidden="1" customHeight="1" x14ac:dyDescent="0.25">
      <c r="A486" s="162"/>
      <c r="B486" s="162"/>
      <c r="C486" s="162"/>
      <c r="D486" s="162"/>
      <c r="E486" s="162"/>
      <c r="F486" s="162"/>
      <c r="G486" s="162"/>
      <c r="H486" s="162"/>
      <c r="I486" s="162"/>
      <c r="J486" s="162"/>
      <c r="K486" s="162"/>
      <c r="L486" s="162"/>
      <c r="M486" s="162"/>
      <c r="N486" s="38"/>
      <c r="O486" s="38"/>
    </row>
    <row r="487" spans="1:15" ht="15" hidden="1" customHeight="1" x14ac:dyDescent="0.25">
      <c r="A487" s="162"/>
      <c r="B487" s="162"/>
      <c r="C487" s="162"/>
      <c r="D487" s="162"/>
      <c r="E487" s="162"/>
      <c r="F487" s="162"/>
      <c r="G487" s="162"/>
      <c r="H487" s="162"/>
      <c r="I487" s="162"/>
      <c r="J487" s="162"/>
      <c r="K487" s="162"/>
      <c r="L487" s="162"/>
      <c r="M487" s="162"/>
      <c r="N487" s="38"/>
      <c r="O487" s="38"/>
    </row>
    <row r="488" spans="1:15" ht="15" hidden="1" customHeight="1" x14ac:dyDescent="0.25">
      <c r="A488" s="162"/>
      <c r="B488" s="162"/>
      <c r="C488" s="162"/>
      <c r="D488" s="162"/>
      <c r="E488" s="162"/>
      <c r="F488" s="162"/>
      <c r="G488" s="162"/>
      <c r="H488" s="162"/>
      <c r="I488" s="162"/>
      <c r="J488" s="162"/>
      <c r="K488" s="162"/>
      <c r="L488" s="162"/>
      <c r="M488" s="162"/>
      <c r="N488" s="38"/>
      <c r="O488" s="38"/>
    </row>
    <row r="489" spans="1:15" ht="15" hidden="1" customHeight="1" x14ac:dyDescent="0.25">
      <c r="A489" s="162"/>
      <c r="B489" s="162"/>
      <c r="C489" s="162"/>
      <c r="D489" s="162"/>
      <c r="E489" s="162"/>
      <c r="F489" s="162"/>
      <c r="G489" s="162"/>
      <c r="H489" s="162"/>
      <c r="I489" s="162"/>
      <c r="J489" s="162"/>
      <c r="K489" s="162"/>
      <c r="L489" s="162"/>
      <c r="M489" s="162"/>
      <c r="N489" s="38"/>
      <c r="O489" s="38"/>
    </row>
    <row r="490" spans="1:15" ht="15" hidden="1" customHeight="1" x14ac:dyDescent="0.25">
      <c r="A490" s="162"/>
      <c r="B490" s="162"/>
      <c r="C490" s="162"/>
      <c r="D490" s="162"/>
      <c r="E490" s="162"/>
      <c r="F490" s="162"/>
      <c r="G490" s="162"/>
      <c r="H490" s="162"/>
      <c r="I490" s="162"/>
      <c r="J490" s="162"/>
      <c r="K490" s="162"/>
      <c r="L490" s="162"/>
      <c r="M490" s="162"/>
      <c r="N490" s="38"/>
      <c r="O490" s="38"/>
    </row>
    <row r="491" spans="1:15" ht="15" hidden="1" customHeight="1" x14ac:dyDescent="0.25">
      <c r="A491" s="162"/>
      <c r="B491" s="162"/>
      <c r="C491" s="162"/>
      <c r="D491" s="162"/>
      <c r="E491" s="162"/>
      <c r="F491" s="162"/>
      <c r="G491" s="162"/>
      <c r="H491" s="162"/>
      <c r="I491" s="162"/>
      <c r="J491" s="162"/>
      <c r="K491" s="162"/>
      <c r="L491" s="162"/>
      <c r="M491" s="162"/>
      <c r="N491" s="38"/>
      <c r="O491" s="38"/>
    </row>
    <row r="492" spans="1:15" ht="15" hidden="1" customHeight="1" x14ac:dyDescent="0.25">
      <c r="A492" s="162"/>
      <c r="B492" s="162"/>
      <c r="C492" s="162"/>
      <c r="D492" s="162"/>
      <c r="E492" s="162"/>
      <c r="F492" s="162"/>
      <c r="G492" s="162"/>
      <c r="H492" s="162"/>
      <c r="I492" s="162"/>
      <c r="J492" s="162"/>
      <c r="K492" s="162"/>
      <c r="L492" s="162"/>
      <c r="M492" s="162"/>
      <c r="N492" s="38"/>
      <c r="O492" s="38"/>
    </row>
    <row r="493" spans="1:15" ht="15" hidden="1" customHeight="1" x14ac:dyDescent="0.25">
      <c r="A493" s="162"/>
      <c r="B493" s="162"/>
      <c r="C493" s="162"/>
      <c r="D493" s="162"/>
      <c r="E493" s="162"/>
      <c r="F493" s="162"/>
      <c r="G493" s="162"/>
      <c r="H493" s="162"/>
      <c r="I493" s="162"/>
      <c r="J493" s="162"/>
      <c r="K493" s="162"/>
      <c r="L493" s="162"/>
      <c r="M493" s="162"/>
      <c r="N493" s="38"/>
      <c r="O493" s="38"/>
    </row>
    <row r="494" spans="1:15" ht="15" hidden="1" customHeight="1" x14ac:dyDescent="0.25">
      <c r="A494" s="162"/>
      <c r="B494" s="162"/>
      <c r="C494" s="162"/>
      <c r="D494" s="162"/>
      <c r="E494" s="162"/>
      <c r="F494" s="162"/>
      <c r="G494" s="162"/>
      <c r="H494" s="162"/>
      <c r="I494" s="162"/>
      <c r="J494" s="162"/>
      <c r="K494" s="162"/>
      <c r="L494" s="162"/>
      <c r="M494" s="162"/>
      <c r="N494" s="38"/>
      <c r="O494" s="38"/>
    </row>
    <row r="495" spans="1:15" ht="15" hidden="1" customHeight="1" x14ac:dyDescent="0.25">
      <c r="A495" s="162"/>
      <c r="B495" s="162"/>
      <c r="C495" s="162"/>
      <c r="D495" s="162"/>
      <c r="E495" s="162"/>
      <c r="F495" s="162"/>
      <c r="G495" s="162"/>
      <c r="H495" s="162"/>
      <c r="I495" s="162"/>
      <c r="J495" s="162"/>
      <c r="K495" s="162"/>
      <c r="L495" s="162"/>
      <c r="M495" s="162"/>
      <c r="N495" s="38"/>
      <c r="O495" s="38"/>
    </row>
    <row r="496" spans="1:15" ht="15" hidden="1" customHeight="1" x14ac:dyDescent="0.25">
      <c r="A496" s="162"/>
      <c r="B496" s="162"/>
      <c r="C496" s="162"/>
      <c r="D496" s="162"/>
      <c r="E496" s="162"/>
      <c r="F496" s="162"/>
      <c r="G496" s="162"/>
      <c r="H496" s="162"/>
      <c r="I496" s="162"/>
      <c r="J496" s="162"/>
      <c r="K496" s="162"/>
      <c r="L496" s="162"/>
      <c r="M496" s="162"/>
      <c r="N496" s="38"/>
      <c r="O496" s="38"/>
    </row>
    <row r="497" spans="1:15" ht="15" hidden="1" customHeight="1" x14ac:dyDescent="0.25">
      <c r="A497" s="162"/>
      <c r="B497" s="162"/>
      <c r="C497" s="162"/>
      <c r="D497" s="162"/>
      <c r="E497" s="162"/>
      <c r="F497" s="162"/>
      <c r="G497" s="162"/>
      <c r="H497" s="162"/>
      <c r="I497" s="162"/>
      <c r="J497" s="162"/>
      <c r="K497" s="162"/>
      <c r="L497" s="162"/>
      <c r="M497" s="162"/>
      <c r="N497" s="38"/>
      <c r="O497" s="38"/>
    </row>
    <row r="498" spans="1:15" ht="15" hidden="1" customHeight="1" x14ac:dyDescent="0.25">
      <c r="A498" s="162"/>
      <c r="B498" s="162"/>
      <c r="C498" s="162"/>
      <c r="D498" s="162"/>
      <c r="E498" s="162"/>
      <c r="F498" s="162"/>
      <c r="G498" s="162"/>
      <c r="H498" s="162"/>
      <c r="I498" s="162"/>
      <c r="J498" s="162"/>
      <c r="K498" s="162"/>
      <c r="L498" s="162"/>
      <c r="M498" s="162"/>
      <c r="N498" s="38"/>
      <c r="O498" s="38"/>
    </row>
    <row r="499" spans="1:15" ht="15" hidden="1" customHeight="1" x14ac:dyDescent="0.25">
      <c r="A499" s="162"/>
      <c r="B499" s="162"/>
      <c r="C499" s="162"/>
      <c r="D499" s="162"/>
      <c r="E499" s="162"/>
      <c r="F499" s="162"/>
      <c r="G499" s="162"/>
      <c r="H499" s="162"/>
      <c r="I499" s="162"/>
      <c r="J499" s="162"/>
      <c r="K499" s="162"/>
      <c r="L499" s="162"/>
      <c r="M499" s="162"/>
      <c r="N499" s="38"/>
      <c r="O499" s="38"/>
    </row>
    <row r="500" spans="1:15" ht="15" hidden="1" customHeight="1" x14ac:dyDescent="0.25">
      <c r="A500" s="162"/>
      <c r="B500" s="162"/>
      <c r="C500" s="162"/>
      <c r="D500" s="162"/>
      <c r="E500" s="162"/>
      <c r="F500" s="162"/>
      <c r="G500" s="162"/>
      <c r="H500" s="162"/>
      <c r="I500" s="162"/>
      <c r="J500" s="162"/>
      <c r="K500" s="162"/>
      <c r="L500" s="162"/>
      <c r="M500" s="162"/>
      <c r="N500" s="38"/>
      <c r="O500" s="38"/>
    </row>
    <row r="501" spans="1:15" ht="15" hidden="1" customHeight="1" x14ac:dyDescent="0.25">
      <c r="A501" s="162"/>
      <c r="B501" s="162"/>
      <c r="C501" s="162"/>
      <c r="D501" s="162"/>
      <c r="E501" s="162"/>
      <c r="F501" s="162"/>
      <c r="G501" s="162"/>
      <c r="H501" s="162"/>
      <c r="I501" s="162"/>
      <c r="J501" s="162"/>
      <c r="K501" s="162"/>
      <c r="L501" s="162"/>
      <c r="M501" s="162"/>
      <c r="N501" s="38"/>
      <c r="O501" s="38"/>
    </row>
    <row r="502" spans="1:15" ht="15" hidden="1" customHeight="1" x14ac:dyDescent="0.25">
      <c r="A502" s="162"/>
      <c r="B502" s="162"/>
      <c r="C502" s="162"/>
      <c r="D502" s="162"/>
      <c r="E502" s="162"/>
      <c r="F502" s="162"/>
      <c r="G502" s="162"/>
      <c r="H502" s="162"/>
      <c r="I502" s="162"/>
      <c r="J502" s="162"/>
      <c r="K502" s="162"/>
      <c r="L502" s="162"/>
      <c r="M502" s="162"/>
      <c r="N502" s="38"/>
      <c r="O502" s="38"/>
    </row>
    <row r="503" spans="1:15" ht="15" hidden="1" customHeight="1" x14ac:dyDescent="0.25">
      <c r="A503" s="162"/>
      <c r="B503" s="162"/>
      <c r="C503" s="162"/>
      <c r="D503" s="162"/>
      <c r="E503" s="162"/>
      <c r="F503" s="162"/>
      <c r="G503" s="162"/>
      <c r="H503" s="162"/>
      <c r="I503" s="162"/>
      <c r="J503" s="162"/>
      <c r="K503" s="162"/>
      <c r="L503" s="162"/>
      <c r="M503" s="162"/>
      <c r="N503" s="38"/>
      <c r="O503" s="38"/>
    </row>
    <row r="504" spans="1:15" ht="15" hidden="1" customHeight="1" x14ac:dyDescent="0.25">
      <c r="A504" s="162"/>
      <c r="B504" s="162"/>
      <c r="C504" s="162"/>
      <c r="D504" s="162"/>
      <c r="E504" s="162"/>
      <c r="F504" s="162"/>
      <c r="G504" s="162"/>
      <c r="H504" s="162"/>
      <c r="I504" s="162"/>
      <c r="J504" s="162"/>
      <c r="K504" s="162"/>
      <c r="L504" s="162"/>
      <c r="M504" s="162"/>
      <c r="N504" s="38"/>
      <c r="O504" s="38"/>
    </row>
    <row r="505" spans="1:15" ht="15" hidden="1" customHeight="1" x14ac:dyDescent="0.25">
      <c r="A505" s="162"/>
      <c r="B505" s="162"/>
      <c r="C505" s="162"/>
      <c r="D505" s="162"/>
      <c r="E505" s="162"/>
      <c r="F505" s="162"/>
      <c r="G505" s="162"/>
      <c r="H505" s="162"/>
      <c r="I505" s="162"/>
      <c r="J505" s="162"/>
      <c r="K505" s="162"/>
      <c r="L505" s="162"/>
      <c r="M505" s="162"/>
      <c r="N505" s="38"/>
      <c r="O505" s="38"/>
    </row>
    <row r="506" spans="1:15" ht="15" hidden="1" customHeight="1" x14ac:dyDescent="0.25">
      <c r="A506" s="162"/>
      <c r="B506" s="162"/>
      <c r="C506" s="162"/>
      <c r="D506" s="162"/>
      <c r="E506" s="162"/>
      <c r="F506" s="162"/>
      <c r="G506" s="162"/>
      <c r="H506" s="162"/>
      <c r="I506" s="162"/>
      <c r="J506" s="162"/>
      <c r="K506" s="162"/>
      <c r="L506" s="162"/>
      <c r="M506" s="162"/>
      <c r="N506" s="38"/>
      <c r="O506" s="38"/>
    </row>
    <row r="507" spans="1:15" ht="15" hidden="1" customHeight="1" x14ac:dyDescent="0.25">
      <c r="A507" s="162"/>
      <c r="B507" s="162"/>
      <c r="C507" s="162"/>
      <c r="D507" s="162"/>
      <c r="E507" s="162"/>
      <c r="F507" s="162"/>
      <c r="G507" s="162"/>
      <c r="H507" s="162"/>
      <c r="I507" s="162"/>
      <c r="J507" s="162"/>
      <c r="K507" s="162"/>
      <c r="L507" s="162"/>
      <c r="M507" s="162"/>
      <c r="N507" s="38"/>
      <c r="O507" s="38"/>
    </row>
    <row r="508" spans="1:15" ht="15" hidden="1" customHeight="1" x14ac:dyDescent="0.25">
      <c r="A508" s="162"/>
      <c r="B508" s="162"/>
      <c r="C508" s="162"/>
      <c r="D508" s="162"/>
      <c r="E508" s="162"/>
      <c r="F508" s="162"/>
      <c r="G508" s="162"/>
      <c r="H508" s="162"/>
      <c r="I508" s="162"/>
      <c r="J508" s="162"/>
      <c r="K508" s="162"/>
      <c r="L508" s="162"/>
      <c r="M508" s="162"/>
      <c r="N508" s="38"/>
      <c r="O508" s="38"/>
    </row>
    <row r="509" spans="1:15" ht="15" hidden="1" customHeight="1" x14ac:dyDescent="0.25">
      <c r="A509" s="162"/>
      <c r="B509" s="162"/>
      <c r="C509" s="162"/>
      <c r="D509" s="162"/>
      <c r="E509" s="162"/>
      <c r="F509" s="162"/>
      <c r="G509" s="162"/>
      <c r="H509" s="162"/>
      <c r="I509" s="162"/>
      <c r="J509" s="162"/>
      <c r="K509" s="162"/>
      <c r="L509" s="162"/>
      <c r="M509" s="162"/>
      <c r="N509" s="38"/>
      <c r="O509" s="38"/>
    </row>
    <row r="510" spans="1:15" ht="15" hidden="1" customHeight="1" x14ac:dyDescent="0.25">
      <c r="A510" s="162"/>
      <c r="B510" s="162"/>
      <c r="C510" s="162"/>
      <c r="D510" s="162"/>
      <c r="E510" s="162"/>
      <c r="F510" s="162"/>
      <c r="G510" s="162"/>
      <c r="H510" s="162"/>
      <c r="I510" s="162"/>
      <c r="J510" s="162"/>
      <c r="K510" s="162"/>
      <c r="L510" s="162"/>
      <c r="M510" s="162"/>
      <c r="N510" s="38"/>
      <c r="O510" s="38"/>
    </row>
    <row r="511" spans="1:15" ht="15" hidden="1" customHeight="1" x14ac:dyDescent="0.25">
      <c r="A511" s="162"/>
      <c r="B511" s="162"/>
      <c r="C511" s="162"/>
      <c r="D511" s="162"/>
      <c r="E511" s="162"/>
      <c r="F511" s="162"/>
      <c r="G511" s="162"/>
      <c r="H511" s="162"/>
      <c r="I511" s="162"/>
      <c r="J511" s="162"/>
      <c r="K511" s="162"/>
      <c r="L511" s="162"/>
      <c r="M511" s="162"/>
      <c r="N511" s="38"/>
      <c r="O511" s="38"/>
    </row>
    <row r="512" spans="1:15" ht="15" hidden="1" customHeight="1" x14ac:dyDescent="0.25">
      <c r="A512" s="162"/>
      <c r="B512" s="162"/>
      <c r="C512" s="162"/>
      <c r="D512" s="162"/>
      <c r="E512" s="162"/>
      <c r="F512" s="162"/>
      <c r="G512" s="162"/>
      <c r="H512" s="162"/>
      <c r="I512" s="162"/>
      <c r="J512" s="162"/>
      <c r="K512" s="162"/>
      <c r="L512" s="162"/>
      <c r="M512" s="162"/>
      <c r="N512" s="38"/>
      <c r="O512" s="38"/>
    </row>
    <row r="513" spans="1:15" ht="15" hidden="1" customHeight="1" x14ac:dyDescent="0.25">
      <c r="A513" s="162"/>
      <c r="B513" s="162"/>
      <c r="C513" s="162"/>
      <c r="D513" s="162"/>
      <c r="E513" s="162"/>
      <c r="F513" s="162"/>
      <c r="G513" s="162"/>
      <c r="H513" s="162"/>
      <c r="I513" s="162"/>
      <c r="J513" s="162"/>
      <c r="K513" s="162"/>
      <c r="L513" s="162"/>
      <c r="M513" s="162"/>
      <c r="N513" s="38"/>
      <c r="O513" s="38"/>
    </row>
    <row r="514" spans="1:15" ht="15" hidden="1" customHeight="1" x14ac:dyDescent="0.25">
      <c r="A514" s="162"/>
      <c r="B514" s="162"/>
      <c r="C514" s="162"/>
      <c r="D514" s="162"/>
      <c r="E514" s="162"/>
      <c r="F514" s="162"/>
      <c r="G514" s="162"/>
      <c r="H514" s="162"/>
      <c r="I514" s="162"/>
      <c r="J514" s="162"/>
      <c r="K514" s="162"/>
      <c r="L514" s="162"/>
      <c r="M514" s="162"/>
      <c r="N514" s="38"/>
      <c r="O514" s="38"/>
    </row>
    <row r="515" spans="1:15" ht="15" hidden="1" customHeight="1" x14ac:dyDescent="0.25">
      <c r="A515" s="162"/>
      <c r="B515" s="162"/>
      <c r="C515" s="162"/>
      <c r="D515" s="162"/>
      <c r="E515" s="162"/>
      <c r="F515" s="162"/>
      <c r="G515" s="162"/>
      <c r="H515" s="162"/>
      <c r="I515" s="162"/>
      <c r="J515" s="162"/>
      <c r="K515" s="162"/>
      <c r="L515" s="162"/>
      <c r="M515" s="162"/>
      <c r="N515" s="38"/>
      <c r="O515" s="38"/>
    </row>
    <row r="516" spans="1:15" ht="15" hidden="1" customHeight="1" x14ac:dyDescent="0.25">
      <c r="A516" s="162"/>
      <c r="B516" s="162"/>
      <c r="C516" s="162"/>
      <c r="D516" s="162"/>
      <c r="E516" s="162"/>
      <c r="F516" s="162"/>
      <c r="G516" s="162"/>
      <c r="H516" s="162"/>
      <c r="I516" s="162"/>
      <c r="J516" s="162"/>
      <c r="K516" s="162"/>
      <c r="L516" s="162"/>
      <c r="M516" s="162"/>
      <c r="N516" s="38"/>
      <c r="O516" s="38"/>
    </row>
    <row r="517" spans="1:15" ht="15" hidden="1" customHeight="1" x14ac:dyDescent="0.25">
      <c r="A517" s="162"/>
      <c r="B517" s="162"/>
      <c r="C517" s="162"/>
      <c r="D517" s="162"/>
      <c r="E517" s="162"/>
      <c r="F517" s="162"/>
      <c r="G517" s="162"/>
      <c r="H517" s="162"/>
      <c r="I517" s="162"/>
      <c r="J517" s="162"/>
      <c r="K517" s="162"/>
      <c r="L517" s="162"/>
      <c r="M517" s="162"/>
      <c r="N517" s="38"/>
      <c r="O517" s="38"/>
    </row>
    <row r="518" spans="1:15" ht="15" hidden="1" customHeight="1" x14ac:dyDescent="0.25">
      <c r="A518" s="162"/>
      <c r="B518" s="162"/>
      <c r="C518" s="162"/>
      <c r="D518" s="162"/>
      <c r="E518" s="162"/>
      <c r="F518" s="162"/>
      <c r="G518" s="162"/>
      <c r="H518" s="162"/>
      <c r="I518" s="162"/>
      <c r="J518" s="162"/>
      <c r="K518" s="162"/>
      <c r="L518" s="162"/>
      <c r="M518" s="162"/>
      <c r="N518" s="38"/>
      <c r="O518" s="38"/>
    </row>
    <row r="519" spans="1:15" ht="15" hidden="1" customHeight="1" x14ac:dyDescent="0.25">
      <c r="A519" s="162"/>
      <c r="B519" s="162"/>
      <c r="C519" s="162"/>
      <c r="D519" s="162"/>
      <c r="E519" s="162"/>
      <c r="F519" s="162"/>
      <c r="G519" s="162"/>
      <c r="H519" s="162"/>
      <c r="I519" s="162"/>
      <c r="J519" s="162"/>
      <c r="K519" s="162"/>
      <c r="L519" s="162"/>
      <c r="M519" s="162"/>
      <c r="N519" s="38"/>
      <c r="O519" s="38"/>
    </row>
    <row r="520" spans="1:15" ht="15" hidden="1" customHeight="1" x14ac:dyDescent="0.25">
      <c r="A520" s="162"/>
      <c r="B520" s="162"/>
      <c r="C520" s="162"/>
      <c r="D520" s="162"/>
      <c r="E520" s="162"/>
      <c r="F520" s="162"/>
      <c r="G520" s="162"/>
      <c r="H520" s="162"/>
      <c r="I520" s="162"/>
      <c r="J520" s="162"/>
      <c r="K520" s="162"/>
      <c r="L520" s="162"/>
      <c r="M520" s="162"/>
      <c r="N520" s="38"/>
      <c r="O520" s="38"/>
    </row>
    <row r="521" spans="1:15" ht="15" hidden="1" customHeight="1" x14ac:dyDescent="0.25">
      <c r="A521" s="162"/>
      <c r="B521" s="162"/>
      <c r="C521" s="162"/>
      <c r="D521" s="162"/>
      <c r="E521" s="162"/>
      <c r="F521" s="162"/>
      <c r="G521" s="162"/>
      <c r="H521" s="162"/>
      <c r="I521" s="162"/>
      <c r="J521" s="162"/>
      <c r="K521" s="162"/>
      <c r="L521" s="162"/>
      <c r="M521" s="162"/>
      <c r="N521" s="38"/>
      <c r="O521" s="38"/>
    </row>
    <row r="522" spans="1:15" ht="15" hidden="1" customHeight="1" x14ac:dyDescent="0.25">
      <c r="A522" s="162"/>
      <c r="B522" s="162"/>
      <c r="C522" s="162"/>
      <c r="D522" s="162"/>
      <c r="E522" s="162"/>
      <c r="F522" s="162"/>
      <c r="G522" s="162"/>
      <c r="H522" s="162"/>
      <c r="I522" s="162"/>
      <c r="J522" s="162"/>
      <c r="K522" s="162"/>
      <c r="L522" s="162"/>
      <c r="M522" s="162"/>
      <c r="N522" s="38"/>
      <c r="O522" s="38"/>
    </row>
    <row r="523" spans="1:15" ht="15" hidden="1" customHeight="1" x14ac:dyDescent="0.25">
      <c r="A523" s="162"/>
      <c r="B523" s="162"/>
      <c r="C523" s="162"/>
      <c r="D523" s="162"/>
      <c r="E523" s="162"/>
      <c r="F523" s="162"/>
      <c r="G523" s="162"/>
      <c r="H523" s="162"/>
      <c r="I523" s="162"/>
      <c r="J523" s="162"/>
      <c r="K523" s="162"/>
      <c r="L523" s="162"/>
      <c r="M523" s="162"/>
      <c r="N523" s="38"/>
      <c r="O523" s="38"/>
    </row>
    <row r="524" spans="1:15" ht="15" hidden="1" customHeight="1" x14ac:dyDescent="0.25">
      <c r="A524" s="162"/>
      <c r="B524" s="162"/>
      <c r="C524" s="162"/>
      <c r="D524" s="162"/>
      <c r="E524" s="162"/>
      <c r="F524" s="162"/>
      <c r="G524" s="162"/>
      <c r="H524" s="162"/>
      <c r="I524" s="162"/>
      <c r="J524" s="162"/>
      <c r="K524" s="162"/>
      <c r="L524" s="162"/>
      <c r="M524" s="162"/>
      <c r="N524" s="38"/>
      <c r="O524" s="38"/>
    </row>
    <row r="525" spans="1:15" ht="15" hidden="1" customHeight="1" x14ac:dyDescent="0.25">
      <c r="A525" s="162"/>
      <c r="B525" s="162"/>
      <c r="C525" s="162"/>
      <c r="D525" s="162"/>
      <c r="E525" s="162"/>
      <c r="F525" s="162"/>
      <c r="G525" s="162"/>
      <c r="H525" s="162"/>
      <c r="I525" s="162"/>
      <c r="J525" s="162"/>
      <c r="K525" s="162"/>
      <c r="L525" s="162"/>
      <c r="M525" s="162"/>
      <c r="N525" s="38"/>
      <c r="O525" s="38"/>
    </row>
    <row r="526" spans="1:15" ht="15" hidden="1" customHeight="1" x14ac:dyDescent="0.25">
      <c r="A526" s="162"/>
      <c r="B526" s="162"/>
      <c r="C526" s="162"/>
      <c r="D526" s="162"/>
      <c r="E526" s="162"/>
      <c r="F526" s="162"/>
      <c r="G526" s="162"/>
      <c r="H526" s="162"/>
      <c r="I526" s="162"/>
      <c r="J526" s="162"/>
      <c r="K526" s="162"/>
      <c r="L526" s="162"/>
      <c r="M526" s="162"/>
      <c r="N526" s="38"/>
      <c r="O526" s="38"/>
    </row>
    <row r="527" spans="1:15" ht="15" hidden="1" customHeight="1" x14ac:dyDescent="0.25">
      <c r="A527" s="162"/>
      <c r="B527" s="162"/>
      <c r="C527" s="162"/>
      <c r="D527" s="162"/>
      <c r="E527" s="162"/>
      <c r="F527" s="162"/>
      <c r="G527" s="162"/>
      <c r="H527" s="162"/>
      <c r="I527" s="162"/>
      <c r="J527" s="162"/>
      <c r="K527" s="162"/>
      <c r="L527" s="162"/>
      <c r="M527" s="162"/>
      <c r="N527" s="38"/>
      <c r="O527" s="38"/>
    </row>
    <row r="528" spans="1:15" ht="15" hidden="1" customHeight="1" x14ac:dyDescent="0.25">
      <c r="A528" s="162"/>
      <c r="B528" s="162"/>
      <c r="C528" s="162"/>
      <c r="D528" s="162"/>
      <c r="E528" s="162"/>
      <c r="F528" s="162"/>
      <c r="G528" s="162"/>
      <c r="H528" s="162"/>
      <c r="I528" s="162"/>
      <c r="J528" s="162"/>
      <c r="K528" s="162"/>
      <c r="L528" s="162"/>
      <c r="M528" s="162"/>
      <c r="N528" s="38"/>
      <c r="O528" s="38"/>
    </row>
    <row r="529" spans="1:15" ht="15" hidden="1" customHeight="1" x14ac:dyDescent="0.25">
      <c r="A529" s="162"/>
      <c r="B529" s="162"/>
      <c r="C529" s="162"/>
      <c r="D529" s="162"/>
      <c r="E529" s="162"/>
      <c r="F529" s="162"/>
      <c r="G529" s="162"/>
      <c r="H529" s="162"/>
      <c r="I529" s="162"/>
      <c r="J529" s="162"/>
      <c r="K529" s="162"/>
      <c r="L529" s="162"/>
      <c r="M529" s="162"/>
      <c r="N529" s="38"/>
      <c r="O529" s="38"/>
    </row>
    <row r="530" spans="1:15" ht="15" hidden="1" customHeight="1" x14ac:dyDescent="0.25">
      <c r="A530" s="162"/>
      <c r="B530" s="162"/>
      <c r="C530" s="162"/>
      <c r="D530" s="162"/>
      <c r="E530" s="162"/>
      <c r="F530" s="162"/>
      <c r="G530" s="162"/>
      <c r="H530" s="162"/>
      <c r="I530" s="162"/>
      <c r="J530" s="162"/>
      <c r="K530" s="162"/>
      <c r="L530" s="162"/>
      <c r="M530" s="162"/>
      <c r="N530" s="38"/>
      <c r="O530" s="38"/>
    </row>
    <row r="531" spans="1:15" ht="15" hidden="1" customHeight="1" x14ac:dyDescent="0.25">
      <c r="A531" s="162"/>
      <c r="B531" s="162"/>
      <c r="C531" s="162"/>
      <c r="D531" s="162"/>
      <c r="E531" s="162"/>
      <c r="F531" s="162"/>
      <c r="G531" s="162"/>
      <c r="H531" s="162"/>
      <c r="I531" s="162"/>
      <c r="J531" s="162"/>
      <c r="K531" s="162"/>
      <c r="L531" s="162"/>
      <c r="M531" s="162"/>
      <c r="N531" s="38"/>
      <c r="O531" s="38"/>
    </row>
    <row r="532" spans="1:15" ht="15" hidden="1" customHeight="1" x14ac:dyDescent="0.25">
      <c r="A532" s="162"/>
      <c r="B532" s="162"/>
      <c r="C532" s="162"/>
      <c r="D532" s="162"/>
      <c r="E532" s="162"/>
      <c r="F532" s="162"/>
      <c r="G532" s="162"/>
      <c r="H532" s="162"/>
      <c r="I532" s="162"/>
      <c r="J532" s="162"/>
      <c r="K532" s="162"/>
      <c r="L532" s="162"/>
      <c r="M532" s="162"/>
      <c r="N532" s="38"/>
      <c r="O532" s="38"/>
    </row>
    <row r="533" spans="1:15" ht="15" hidden="1" customHeight="1" x14ac:dyDescent="0.25">
      <c r="A533" s="162"/>
      <c r="B533" s="162"/>
      <c r="C533" s="162"/>
      <c r="D533" s="162"/>
      <c r="E533" s="162"/>
      <c r="F533" s="162"/>
      <c r="G533" s="162"/>
      <c r="H533" s="162"/>
      <c r="I533" s="162"/>
      <c r="J533" s="162"/>
      <c r="K533" s="162"/>
      <c r="L533" s="162"/>
      <c r="M533" s="162"/>
      <c r="N533" s="38"/>
      <c r="O533" s="38"/>
    </row>
    <row r="534" spans="1:15" ht="15" hidden="1" customHeight="1" x14ac:dyDescent="0.25">
      <c r="A534" s="162"/>
      <c r="B534" s="162"/>
      <c r="C534" s="162"/>
      <c r="D534" s="162"/>
      <c r="E534" s="162"/>
      <c r="F534" s="162"/>
      <c r="G534" s="162"/>
      <c r="H534" s="162"/>
      <c r="I534" s="162"/>
      <c r="J534" s="162"/>
      <c r="K534" s="162"/>
      <c r="L534" s="162"/>
      <c r="M534" s="162"/>
      <c r="N534" s="38"/>
      <c r="O534" s="38"/>
    </row>
    <row r="535" spans="1:15" ht="15" hidden="1" customHeight="1" x14ac:dyDescent="0.25">
      <c r="A535" s="162"/>
      <c r="B535" s="162"/>
      <c r="C535" s="162"/>
      <c r="D535" s="162"/>
      <c r="E535" s="162"/>
      <c r="F535" s="162"/>
      <c r="G535" s="162"/>
      <c r="H535" s="162"/>
      <c r="I535" s="162"/>
      <c r="J535" s="162"/>
      <c r="K535" s="162"/>
      <c r="L535" s="162"/>
      <c r="M535" s="162"/>
      <c r="N535" s="38"/>
      <c r="O535" s="38"/>
    </row>
    <row r="536" spans="1:15" ht="15" hidden="1" customHeight="1" x14ac:dyDescent="0.25">
      <c r="A536" s="162"/>
      <c r="B536" s="162"/>
      <c r="C536" s="162"/>
      <c r="D536" s="162"/>
      <c r="E536" s="162"/>
      <c r="F536" s="162"/>
      <c r="G536" s="162"/>
      <c r="H536" s="162"/>
      <c r="I536" s="162"/>
      <c r="J536" s="162"/>
      <c r="K536" s="162"/>
      <c r="L536" s="162"/>
      <c r="M536" s="162"/>
      <c r="N536" s="38"/>
      <c r="O536" s="38"/>
    </row>
    <row r="537" spans="1:15" ht="15" hidden="1" customHeight="1" x14ac:dyDescent="0.25">
      <c r="A537" s="162"/>
      <c r="B537" s="162"/>
      <c r="C537" s="162"/>
      <c r="D537" s="162"/>
      <c r="E537" s="162"/>
      <c r="F537" s="162"/>
      <c r="G537" s="162"/>
      <c r="H537" s="162"/>
      <c r="I537" s="162"/>
      <c r="J537" s="162"/>
      <c r="K537" s="162"/>
      <c r="L537" s="162"/>
      <c r="M537" s="162"/>
      <c r="N537" s="38"/>
      <c r="O537" s="38"/>
    </row>
    <row r="538" spans="1:15" ht="15" hidden="1" customHeight="1" x14ac:dyDescent="0.25">
      <c r="A538" s="162"/>
      <c r="B538" s="162"/>
      <c r="C538" s="162"/>
      <c r="D538" s="162"/>
      <c r="E538" s="162"/>
      <c r="F538" s="162"/>
      <c r="G538" s="162"/>
      <c r="H538" s="162"/>
      <c r="I538" s="162"/>
      <c r="J538" s="162"/>
      <c r="K538" s="162"/>
      <c r="L538" s="162"/>
      <c r="M538" s="162"/>
      <c r="N538" s="38"/>
      <c r="O538" s="38"/>
    </row>
    <row r="539" spans="1:15" ht="15" hidden="1" customHeight="1" x14ac:dyDescent="0.25">
      <c r="A539" s="162"/>
      <c r="B539" s="162"/>
      <c r="C539" s="162"/>
      <c r="D539" s="162"/>
      <c r="E539" s="162"/>
      <c r="F539" s="162"/>
      <c r="G539" s="162"/>
      <c r="H539" s="162"/>
      <c r="I539" s="162"/>
      <c r="J539" s="162"/>
      <c r="K539" s="162"/>
      <c r="L539" s="162"/>
      <c r="M539" s="162"/>
      <c r="N539" s="38"/>
      <c r="O539" s="38"/>
    </row>
    <row r="540" spans="1:15" ht="15" hidden="1" customHeight="1" x14ac:dyDescent="0.25">
      <c r="A540" s="162"/>
      <c r="B540" s="162"/>
      <c r="C540" s="162"/>
      <c r="D540" s="162"/>
      <c r="E540" s="162"/>
      <c r="F540" s="162"/>
      <c r="G540" s="162"/>
      <c r="H540" s="162"/>
      <c r="I540" s="162"/>
      <c r="J540" s="162"/>
      <c r="K540" s="162"/>
      <c r="L540" s="162"/>
      <c r="M540" s="162"/>
      <c r="N540" s="38"/>
      <c r="O540" s="38"/>
    </row>
    <row r="541" spans="1:15" ht="15" hidden="1" customHeight="1" x14ac:dyDescent="0.25">
      <c r="A541" s="162"/>
      <c r="B541" s="162"/>
      <c r="C541" s="162"/>
      <c r="D541" s="162"/>
      <c r="E541" s="162"/>
      <c r="F541" s="162"/>
      <c r="G541" s="162"/>
      <c r="H541" s="162"/>
      <c r="I541" s="162"/>
      <c r="J541" s="162"/>
      <c r="K541" s="162"/>
      <c r="L541" s="162"/>
      <c r="M541" s="162"/>
      <c r="N541" s="38"/>
      <c r="O541" s="38"/>
    </row>
    <row r="542" spans="1:15" ht="15" hidden="1" customHeight="1" x14ac:dyDescent="0.25">
      <c r="A542" s="162"/>
      <c r="B542" s="162"/>
      <c r="C542" s="162"/>
      <c r="D542" s="162"/>
      <c r="E542" s="162"/>
      <c r="F542" s="162"/>
      <c r="G542" s="162"/>
      <c r="H542" s="162"/>
      <c r="I542" s="162"/>
      <c r="J542" s="162"/>
      <c r="K542" s="162"/>
      <c r="L542" s="162"/>
      <c r="M542" s="162"/>
      <c r="N542" s="38"/>
      <c r="O542" s="38"/>
    </row>
    <row r="543" spans="1:15" ht="15" hidden="1" customHeight="1" x14ac:dyDescent="0.25">
      <c r="A543" s="162"/>
      <c r="B543" s="162"/>
      <c r="C543" s="162"/>
      <c r="D543" s="162"/>
      <c r="E543" s="162"/>
      <c r="F543" s="162"/>
      <c r="G543" s="162"/>
      <c r="H543" s="162"/>
      <c r="I543" s="162"/>
      <c r="J543" s="162"/>
      <c r="K543" s="162"/>
      <c r="L543" s="162"/>
      <c r="M543" s="162"/>
      <c r="N543" s="38"/>
      <c r="O543" s="38"/>
    </row>
    <row r="544" spans="1:15" ht="15" hidden="1" customHeight="1" x14ac:dyDescent="0.25">
      <c r="A544" s="162"/>
      <c r="B544" s="162"/>
      <c r="C544" s="162"/>
      <c r="D544" s="162"/>
      <c r="E544" s="162"/>
      <c r="F544" s="162"/>
      <c r="G544" s="162"/>
      <c r="H544" s="162"/>
      <c r="I544" s="162"/>
      <c r="J544" s="162"/>
      <c r="K544" s="162"/>
      <c r="L544" s="162"/>
      <c r="M544" s="162"/>
      <c r="N544" s="38"/>
      <c r="O544" s="38"/>
    </row>
    <row r="545" spans="1:15" ht="15" hidden="1" customHeight="1" x14ac:dyDescent="0.25">
      <c r="A545" s="162"/>
      <c r="B545" s="162"/>
      <c r="C545" s="162"/>
      <c r="D545" s="162"/>
      <c r="E545" s="162"/>
      <c r="F545" s="162"/>
      <c r="G545" s="162"/>
      <c r="H545" s="162"/>
      <c r="I545" s="162"/>
      <c r="J545" s="162"/>
      <c r="K545" s="162"/>
      <c r="L545" s="162"/>
      <c r="M545" s="162"/>
      <c r="N545" s="38"/>
      <c r="O545" s="38"/>
    </row>
    <row r="546" spans="1:15" ht="15" hidden="1" customHeight="1" x14ac:dyDescent="0.25">
      <c r="A546" s="162"/>
      <c r="B546" s="162"/>
      <c r="C546" s="162"/>
      <c r="D546" s="162"/>
      <c r="E546" s="162"/>
      <c r="F546" s="162"/>
      <c r="G546" s="162"/>
      <c r="H546" s="162"/>
      <c r="I546" s="162"/>
      <c r="J546" s="162"/>
      <c r="K546" s="162"/>
      <c r="L546" s="162"/>
      <c r="M546" s="162"/>
      <c r="N546" s="38"/>
      <c r="O546" s="38"/>
    </row>
    <row r="547" spans="1:15" ht="15" hidden="1" customHeight="1" x14ac:dyDescent="0.25">
      <c r="A547" s="162"/>
      <c r="B547" s="162"/>
      <c r="C547" s="162"/>
      <c r="D547" s="162"/>
      <c r="E547" s="162"/>
      <c r="F547" s="162"/>
      <c r="G547" s="162"/>
      <c r="H547" s="162"/>
      <c r="I547" s="162"/>
      <c r="J547" s="162"/>
      <c r="K547" s="162"/>
      <c r="L547" s="162"/>
      <c r="M547" s="162"/>
      <c r="N547" s="38"/>
      <c r="O547" s="38"/>
    </row>
    <row r="548" spans="1:15" ht="15" hidden="1" customHeight="1" x14ac:dyDescent="0.25">
      <c r="A548" s="162"/>
      <c r="B548" s="162"/>
      <c r="C548" s="162"/>
      <c r="D548" s="162"/>
      <c r="E548" s="162"/>
      <c r="F548" s="162"/>
      <c r="G548" s="162"/>
      <c r="H548" s="162"/>
      <c r="I548" s="162"/>
      <c r="J548" s="162"/>
      <c r="K548" s="162"/>
      <c r="L548" s="162"/>
      <c r="M548" s="162"/>
      <c r="N548" s="38"/>
      <c r="O548" s="38"/>
    </row>
    <row r="549" spans="1:15" ht="15" hidden="1" customHeight="1" x14ac:dyDescent="0.25">
      <c r="A549" s="162"/>
      <c r="B549" s="162"/>
      <c r="C549" s="162"/>
      <c r="D549" s="162"/>
      <c r="E549" s="162"/>
      <c r="F549" s="162"/>
      <c r="G549" s="162"/>
      <c r="H549" s="162"/>
      <c r="I549" s="162"/>
      <c r="J549" s="162"/>
      <c r="K549" s="162"/>
      <c r="L549" s="162"/>
      <c r="M549" s="162"/>
      <c r="N549" s="38"/>
      <c r="O549" s="38"/>
    </row>
    <row r="550" spans="1:15" ht="15" hidden="1" customHeight="1" x14ac:dyDescent="0.25">
      <c r="A550" s="162"/>
      <c r="B550" s="162"/>
      <c r="C550" s="162"/>
      <c r="D550" s="162"/>
      <c r="E550" s="162"/>
      <c r="F550" s="162"/>
      <c r="G550" s="162"/>
      <c r="H550" s="162"/>
      <c r="I550" s="162"/>
      <c r="J550" s="162"/>
      <c r="K550" s="162"/>
      <c r="L550" s="162"/>
      <c r="M550" s="162"/>
      <c r="N550" s="38"/>
      <c r="O550" s="38"/>
    </row>
    <row r="551" spans="1:15" ht="15" hidden="1" customHeight="1" x14ac:dyDescent="0.25">
      <c r="A551" s="162"/>
      <c r="B551" s="162"/>
      <c r="C551" s="162"/>
      <c r="D551" s="162"/>
      <c r="E551" s="162"/>
      <c r="F551" s="162"/>
      <c r="G551" s="162"/>
      <c r="H551" s="162"/>
      <c r="I551" s="162"/>
      <c r="J551" s="162"/>
      <c r="K551" s="162"/>
      <c r="L551" s="162"/>
      <c r="M551" s="162"/>
      <c r="N551" s="38"/>
      <c r="O551" s="38"/>
    </row>
    <row r="552" spans="1:15" ht="15" hidden="1" customHeight="1" x14ac:dyDescent="0.25">
      <c r="A552" s="162"/>
      <c r="B552" s="162"/>
      <c r="C552" s="162"/>
      <c r="D552" s="162"/>
      <c r="E552" s="162"/>
      <c r="F552" s="162"/>
      <c r="G552" s="162"/>
      <c r="H552" s="162"/>
      <c r="I552" s="162"/>
      <c r="J552" s="162"/>
      <c r="K552" s="162"/>
      <c r="L552" s="162"/>
      <c r="M552" s="162"/>
      <c r="N552" s="38"/>
      <c r="O552" s="38"/>
    </row>
    <row r="553" spans="1:15" ht="15" hidden="1" customHeight="1" x14ac:dyDescent="0.25">
      <c r="A553" s="162"/>
      <c r="B553" s="162"/>
      <c r="C553" s="162"/>
      <c r="D553" s="162"/>
      <c r="E553" s="162"/>
      <c r="F553" s="162"/>
      <c r="G553" s="162"/>
      <c r="H553" s="162"/>
      <c r="I553" s="162"/>
      <c r="J553" s="162"/>
      <c r="K553" s="162"/>
      <c r="L553" s="162"/>
      <c r="M553" s="162"/>
      <c r="N553" s="38"/>
      <c r="O553" s="38"/>
    </row>
    <row r="554" spans="1:15" ht="15" hidden="1" customHeight="1" x14ac:dyDescent="0.25">
      <c r="A554" s="162"/>
      <c r="B554" s="162"/>
      <c r="C554" s="162"/>
      <c r="D554" s="162"/>
      <c r="E554" s="162"/>
      <c r="F554" s="162"/>
      <c r="G554" s="162"/>
      <c r="H554" s="162"/>
      <c r="I554" s="162"/>
      <c r="J554" s="162"/>
      <c r="K554" s="162"/>
      <c r="L554" s="162"/>
      <c r="M554" s="162"/>
      <c r="N554" s="38"/>
      <c r="O554" s="38"/>
    </row>
    <row r="555" spans="1:15" ht="15" hidden="1" customHeight="1" x14ac:dyDescent="0.25">
      <c r="A555" s="162"/>
      <c r="B555" s="162"/>
      <c r="C555" s="162"/>
      <c r="D555" s="162"/>
      <c r="E555" s="162"/>
      <c r="F555" s="162"/>
      <c r="G555" s="162"/>
      <c r="H555" s="162"/>
      <c r="I555" s="162"/>
      <c r="J555" s="162"/>
      <c r="K555" s="162"/>
      <c r="L555" s="162"/>
      <c r="M555" s="162"/>
      <c r="N555" s="38"/>
      <c r="O555" s="38"/>
    </row>
    <row r="556" spans="1:15" ht="15" hidden="1" customHeight="1" x14ac:dyDescent="0.25">
      <c r="A556" s="162"/>
      <c r="B556" s="162"/>
      <c r="C556" s="162"/>
      <c r="D556" s="162"/>
      <c r="E556" s="162"/>
      <c r="F556" s="162"/>
      <c r="G556" s="162"/>
      <c r="H556" s="162"/>
      <c r="I556" s="162"/>
      <c r="J556" s="162"/>
      <c r="K556" s="162"/>
      <c r="L556" s="162"/>
      <c r="M556" s="162"/>
      <c r="N556" s="38"/>
      <c r="O556" s="38"/>
    </row>
    <row r="557" spans="1:15" ht="15" hidden="1" customHeight="1" x14ac:dyDescent="0.25">
      <c r="A557" s="162"/>
      <c r="B557" s="162"/>
      <c r="C557" s="162"/>
      <c r="D557" s="162"/>
      <c r="E557" s="162"/>
      <c r="F557" s="162"/>
      <c r="G557" s="162"/>
      <c r="H557" s="162"/>
      <c r="I557" s="162"/>
      <c r="J557" s="162"/>
      <c r="K557" s="162"/>
      <c r="L557" s="162"/>
      <c r="M557" s="162"/>
      <c r="N557" s="38"/>
      <c r="O557" s="38"/>
    </row>
    <row r="558" spans="1:15" ht="15" hidden="1" customHeight="1" x14ac:dyDescent="0.25">
      <c r="A558" s="162"/>
      <c r="B558" s="162"/>
      <c r="C558" s="162"/>
      <c r="D558" s="162"/>
      <c r="E558" s="162"/>
      <c r="F558" s="162"/>
      <c r="G558" s="162"/>
      <c r="H558" s="162"/>
      <c r="I558" s="162"/>
      <c r="J558" s="162"/>
      <c r="K558" s="162"/>
      <c r="L558" s="162"/>
      <c r="M558" s="162"/>
      <c r="N558" s="38"/>
      <c r="O558" s="38"/>
    </row>
    <row r="559" spans="1:15" ht="15" hidden="1" customHeight="1" x14ac:dyDescent="0.25">
      <c r="A559" s="162"/>
      <c r="B559" s="162"/>
      <c r="C559" s="162"/>
      <c r="D559" s="162"/>
      <c r="E559" s="162"/>
      <c r="F559" s="162"/>
      <c r="G559" s="162"/>
      <c r="H559" s="162"/>
      <c r="I559" s="162"/>
      <c r="J559" s="162"/>
      <c r="K559" s="162"/>
      <c r="L559" s="162"/>
      <c r="M559" s="162"/>
      <c r="N559" s="38"/>
      <c r="O559" s="38"/>
    </row>
    <row r="560" spans="1:15" ht="15" hidden="1" customHeight="1" x14ac:dyDescent="0.25">
      <c r="A560" s="162"/>
      <c r="B560" s="162"/>
      <c r="C560" s="162"/>
      <c r="D560" s="162"/>
      <c r="E560" s="162"/>
      <c r="F560" s="162"/>
      <c r="G560" s="162"/>
      <c r="H560" s="162"/>
      <c r="I560" s="162"/>
      <c r="J560" s="162"/>
      <c r="K560" s="162"/>
      <c r="L560" s="162"/>
      <c r="M560" s="162"/>
      <c r="N560" s="38"/>
      <c r="O560" s="38"/>
    </row>
    <row r="561" spans="1:15" ht="15" hidden="1" customHeight="1" x14ac:dyDescent="0.25">
      <c r="A561" s="162"/>
      <c r="B561" s="162"/>
      <c r="C561" s="162"/>
      <c r="D561" s="162"/>
      <c r="E561" s="162"/>
      <c r="F561" s="162"/>
      <c r="G561" s="162"/>
      <c r="H561" s="162"/>
      <c r="I561" s="162"/>
      <c r="J561" s="162"/>
      <c r="K561" s="162"/>
      <c r="L561" s="162"/>
      <c r="M561" s="162"/>
      <c r="N561" s="38"/>
      <c r="O561" s="38"/>
    </row>
    <row r="562" spans="1:15" ht="15" hidden="1" customHeight="1" x14ac:dyDescent="0.25">
      <c r="A562" s="162"/>
      <c r="B562" s="162"/>
      <c r="C562" s="162"/>
      <c r="D562" s="162"/>
      <c r="E562" s="162"/>
      <c r="F562" s="162"/>
      <c r="G562" s="162"/>
      <c r="H562" s="162"/>
      <c r="I562" s="162"/>
      <c r="J562" s="162"/>
      <c r="K562" s="162"/>
      <c r="L562" s="162"/>
      <c r="M562" s="162"/>
      <c r="N562" s="38"/>
      <c r="O562" s="38"/>
    </row>
    <row r="563" spans="1:15" ht="15" hidden="1" customHeight="1" x14ac:dyDescent="0.25">
      <c r="A563" s="162"/>
      <c r="B563" s="162"/>
      <c r="C563" s="162"/>
      <c r="D563" s="162"/>
      <c r="E563" s="162"/>
      <c r="F563" s="162"/>
      <c r="G563" s="162"/>
      <c r="H563" s="162"/>
      <c r="I563" s="162"/>
      <c r="J563" s="162"/>
      <c r="K563" s="162"/>
      <c r="L563" s="162"/>
      <c r="M563" s="162"/>
      <c r="N563" s="38"/>
      <c r="O563" s="38"/>
    </row>
    <row r="564" spans="1:15" ht="15" hidden="1" customHeight="1" x14ac:dyDescent="0.25">
      <c r="A564" s="162"/>
      <c r="B564" s="162"/>
      <c r="C564" s="162"/>
      <c r="D564" s="162"/>
      <c r="E564" s="162"/>
      <c r="F564" s="162"/>
      <c r="G564" s="162"/>
      <c r="H564" s="162"/>
      <c r="I564" s="162"/>
      <c r="J564" s="162"/>
      <c r="K564" s="162"/>
      <c r="L564" s="162"/>
      <c r="M564" s="162"/>
      <c r="N564" s="38"/>
      <c r="O564" s="38"/>
    </row>
    <row r="565" spans="1:15" ht="15" hidden="1" customHeight="1" x14ac:dyDescent="0.25">
      <c r="A565" s="162"/>
      <c r="B565" s="162"/>
      <c r="C565" s="162"/>
      <c r="D565" s="162"/>
      <c r="E565" s="162"/>
      <c r="F565" s="162"/>
      <c r="G565" s="162"/>
      <c r="H565" s="162"/>
      <c r="I565" s="162"/>
      <c r="J565" s="162"/>
      <c r="K565" s="162"/>
      <c r="L565" s="162"/>
      <c r="M565" s="162"/>
      <c r="N565" s="38"/>
      <c r="O565" s="38"/>
    </row>
    <row r="566" spans="1:15" ht="15" hidden="1" customHeight="1" x14ac:dyDescent="0.25">
      <c r="A566" s="162"/>
      <c r="B566" s="162"/>
      <c r="C566" s="162"/>
      <c r="D566" s="162"/>
      <c r="E566" s="162"/>
      <c r="F566" s="162"/>
      <c r="G566" s="162"/>
      <c r="H566" s="162"/>
      <c r="I566" s="162"/>
      <c r="J566" s="162"/>
      <c r="K566" s="162"/>
      <c r="L566" s="162"/>
      <c r="M566" s="162"/>
      <c r="N566" s="38"/>
      <c r="O566" s="38"/>
    </row>
    <row r="567" spans="1:15" ht="15" hidden="1" customHeight="1" x14ac:dyDescent="0.25">
      <c r="A567" s="162"/>
      <c r="B567" s="162"/>
      <c r="C567" s="162"/>
      <c r="D567" s="162"/>
      <c r="E567" s="162"/>
      <c r="F567" s="162"/>
      <c r="G567" s="162"/>
      <c r="H567" s="162"/>
      <c r="I567" s="162"/>
      <c r="J567" s="162"/>
      <c r="K567" s="162"/>
      <c r="L567" s="162"/>
      <c r="M567" s="162"/>
      <c r="N567" s="38"/>
      <c r="O567" s="38"/>
    </row>
    <row r="568" spans="1:15" ht="15" hidden="1" customHeight="1" x14ac:dyDescent="0.25">
      <c r="A568" s="162"/>
      <c r="B568" s="162"/>
      <c r="C568" s="162"/>
      <c r="D568" s="162"/>
      <c r="E568" s="162"/>
      <c r="F568" s="162"/>
      <c r="G568" s="162"/>
      <c r="H568" s="162"/>
      <c r="I568" s="162"/>
      <c r="J568" s="162"/>
      <c r="K568" s="162"/>
      <c r="L568" s="162"/>
      <c r="M568" s="162"/>
      <c r="N568" s="38"/>
      <c r="O568" s="38"/>
    </row>
    <row r="569" spans="1:15" ht="15" hidden="1" customHeight="1" x14ac:dyDescent="0.25">
      <c r="A569" s="162"/>
      <c r="B569" s="162"/>
      <c r="C569" s="162"/>
      <c r="D569" s="162"/>
      <c r="E569" s="162"/>
      <c r="F569" s="162"/>
      <c r="G569" s="162"/>
      <c r="H569" s="162"/>
      <c r="I569" s="162"/>
      <c r="J569" s="162"/>
      <c r="K569" s="162"/>
      <c r="L569" s="162"/>
      <c r="M569" s="162"/>
      <c r="N569" s="38"/>
      <c r="O569" s="38"/>
    </row>
    <row r="570" spans="1:15" ht="15" hidden="1" customHeight="1" x14ac:dyDescent="0.25">
      <c r="A570" s="162"/>
      <c r="B570" s="162"/>
      <c r="C570" s="162"/>
      <c r="D570" s="162"/>
      <c r="E570" s="162"/>
      <c r="F570" s="162"/>
      <c r="G570" s="162"/>
      <c r="H570" s="162"/>
      <c r="I570" s="162"/>
      <c r="J570" s="162"/>
      <c r="K570" s="162"/>
      <c r="L570" s="162"/>
      <c r="M570" s="162"/>
      <c r="N570" s="38"/>
      <c r="O570" s="38"/>
    </row>
    <row r="571" spans="1:15" ht="15" hidden="1" customHeight="1" x14ac:dyDescent="0.25">
      <c r="A571" s="162"/>
      <c r="B571" s="162"/>
      <c r="C571" s="162"/>
      <c r="D571" s="162"/>
      <c r="E571" s="162"/>
      <c r="F571" s="162"/>
      <c r="G571" s="162"/>
      <c r="H571" s="162"/>
      <c r="I571" s="162"/>
      <c r="J571" s="162"/>
      <c r="K571" s="162"/>
      <c r="L571" s="162"/>
      <c r="M571" s="162"/>
      <c r="N571" s="38"/>
      <c r="O571" s="38"/>
    </row>
    <row r="572" spans="1:15" ht="15" hidden="1" customHeight="1" x14ac:dyDescent="0.25">
      <c r="A572" s="162"/>
      <c r="B572" s="162"/>
      <c r="C572" s="162"/>
      <c r="D572" s="162"/>
      <c r="E572" s="162"/>
      <c r="F572" s="162"/>
      <c r="G572" s="162"/>
      <c r="H572" s="162"/>
      <c r="I572" s="162"/>
      <c r="J572" s="162"/>
      <c r="K572" s="162"/>
      <c r="L572" s="162"/>
      <c r="M572" s="162"/>
      <c r="N572" s="38"/>
      <c r="O572" s="38"/>
    </row>
    <row r="573" spans="1:15" ht="15" hidden="1" customHeight="1" x14ac:dyDescent="0.25">
      <c r="A573" s="162"/>
      <c r="B573" s="162"/>
      <c r="C573" s="162"/>
      <c r="D573" s="162"/>
      <c r="E573" s="162"/>
      <c r="F573" s="162"/>
      <c r="G573" s="162"/>
      <c r="H573" s="162"/>
      <c r="I573" s="162"/>
      <c r="J573" s="162"/>
      <c r="K573" s="162"/>
      <c r="L573" s="162"/>
      <c r="M573" s="162"/>
      <c r="N573" s="38"/>
      <c r="O573" s="38"/>
    </row>
    <row r="574" spans="1:15" ht="15" hidden="1" customHeight="1" x14ac:dyDescent="0.25">
      <c r="A574" s="162"/>
      <c r="B574" s="162"/>
      <c r="C574" s="162"/>
      <c r="D574" s="162"/>
      <c r="E574" s="162"/>
      <c r="F574" s="162"/>
      <c r="G574" s="162"/>
      <c r="H574" s="162"/>
      <c r="I574" s="162"/>
      <c r="J574" s="162"/>
      <c r="K574" s="162"/>
      <c r="L574" s="162"/>
      <c r="M574" s="162"/>
      <c r="N574" s="38"/>
      <c r="O574" s="38"/>
    </row>
    <row r="575" spans="1:15" ht="15" hidden="1" customHeight="1" x14ac:dyDescent="0.25">
      <c r="A575" s="162"/>
      <c r="B575" s="162"/>
      <c r="C575" s="162"/>
      <c r="D575" s="162"/>
      <c r="E575" s="162"/>
      <c r="F575" s="162"/>
      <c r="G575" s="162"/>
      <c r="H575" s="162"/>
      <c r="I575" s="162"/>
      <c r="J575" s="162"/>
      <c r="K575" s="162"/>
      <c r="L575" s="162"/>
      <c r="M575" s="162"/>
      <c r="N575" s="38"/>
      <c r="O575" s="38"/>
    </row>
    <row r="576" spans="1:15" ht="15" hidden="1" customHeight="1" x14ac:dyDescent="0.25">
      <c r="A576" s="162"/>
      <c r="B576" s="162"/>
      <c r="C576" s="162"/>
      <c r="D576" s="162"/>
      <c r="E576" s="162"/>
      <c r="F576" s="162"/>
      <c r="G576" s="162"/>
      <c r="H576" s="162"/>
      <c r="I576" s="162"/>
      <c r="J576" s="162"/>
      <c r="K576" s="162"/>
      <c r="L576" s="162"/>
      <c r="M576" s="162"/>
      <c r="N576" s="38"/>
      <c r="O576" s="38"/>
    </row>
    <row r="577" spans="1:15" ht="15" hidden="1" customHeight="1" x14ac:dyDescent="0.25">
      <c r="A577" s="162"/>
      <c r="B577" s="162"/>
      <c r="C577" s="162"/>
      <c r="D577" s="162"/>
      <c r="E577" s="162"/>
      <c r="F577" s="162"/>
      <c r="G577" s="162"/>
      <c r="H577" s="162"/>
      <c r="I577" s="162"/>
      <c r="J577" s="162"/>
      <c r="K577" s="162"/>
      <c r="L577" s="162"/>
      <c r="M577" s="162"/>
      <c r="N577" s="38"/>
      <c r="O577" s="38"/>
    </row>
    <row r="578" spans="1:15" ht="15" hidden="1" customHeight="1" x14ac:dyDescent="0.25">
      <c r="A578" s="162"/>
      <c r="B578" s="162"/>
      <c r="C578" s="162"/>
      <c r="D578" s="162"/>
      <c r="E578" s="162"/>
      <c r="F578" s="162"/>
      <c r="G578" s="162"/>
      <c r="H578" s="162"/>
      <c r="I578" s="162"/>
      <c r="J578" s="162"/>
      <c r="K578" s="162"/>
      <c r="L578" s="162"/>
      <c r="M578" s="162"/>
      <c r="N578" s="38"/>
      <c r="O578" s="38"/>
    </row>
    <row r="579" spans="1:15" ht="15" hidden="1" customHeight="1" x14ac:dyDescent="0.25">
      <c r="A579" s="162"/>
      <c r="B579" s="162"/>
      <c r="C579" s="162"/>
      <c r="D579" s="162"/>
      <c r="E579" s="162"/>
      <c r="F579" s="162"/>
      <c r="G579" s="162"/>
      <c r="H579" s="162"/>
      <c r="I579" s="162"/>
      <c r="J579" s="162"/>
      <c r="K579" s="162"/>
      <c r="L579" s="162"/>
      <c r="M579" s="162"/>
      <c r="N579" s="38"/>
      <c r="O579" s="38"/>
    </row>
    <row r="580" spans="1:15" ht="15" hidden="1" customHeight="1" x14ac:dyDescent="0.25">
      <c r="A580" s="162"/>
      <c r="B580" s="162"/>
      <c r="C580" s="162"/>
      <c r="D580" s="162"/>
      <c r="E580" s="162"/>
      <c r="F580" s="162"/>
      <c r="G580" s="162"/>
      <c r="H580" s="162"/>
      <c r="I580" s="162"/>
      <c r="J580" s="162"/>
      <c r="K580" s="162"/>
      <c r="L580" s="162"/>
      <c r="M580" s="162"/>
      <c r="N580" s="38"/>
      <c r="O580" s="38"/>
    </row>
    <row r="581" spans="1:15" ht="15" hidden="1" customHeight="1" x14ac:dyDescent="0.25">
      <c r="A581" s="162"/>
      <c r="B581" s="162"/>
      <c r="C581" s="162"/>
      <c r="D581" s="162"/>
      <c r="E581" s="162"/>
      <c r="F581" s="162"/>
      <c r="G581" s="162"/>
      <c r="H581" s="162"/>
      <c r="I581" s="162"/>
      <c r="J581" s="162"/>
      <c r="K581" s="162"/>
      <c r="L581" s="162"/>
      <c r="M581" s="162"/>
      <c r="N581" s="38"/>
      <c r="O581" s="38"/>
    </row>
    <row r="582" spans="1:15" ht="15" hidden="1" customHeight="1" x14ac:dyDescent="0.25">
      <c r="A582" s="162"/>
      <c r="B582" s="162"/>
      <c r="C582" s="162"/>
      <c r="D582" s="162"/>
      <c r="E582" s="162"/>
      <c r="F582" s="162"/>
      <c r="G582" s="162"/>
      <c r="H582" s="162"/>
      <c r="I582" s="162"/>
      <c r="J582" s="162"/>
      <c r="K582" s="162"/>
      <c r="L582" s="162"/>
      <c r="M582" s="162"/>
      <c r="N582" s="38"/>
      <c r="O582" s="38"/>
    </row>
    <row r="583" spans="1:15" ht="15" hidden="1" customHeight="1" x14ac:dyDescent="0.25">
      <c r="A583" s="162"/>
      <c r="B583" s="162"/>
      <c r="C583" s="162"/>
      <c r="D583" s="162"/>
      <c r="E583" s="162"/>
      <c r="F583" s="162"/>
      <c r="G583" s="162"/>
      <c r="H583" s="162"/>
      <c r="I583" s="162"/>
      <c r="J583" s="162"/>
      <c r="K583" s="162"/>
      <c r="L583" s="162"/>
      <c r="M583" s="162"/>
      <c r="N583" s="38"/>
      <c r="O583" s="38"/>
    </row>
    <row r="584" spans="1:15" ht="15" hidden="1" customHeight="1" x14ac:dyDescent="0.25">
      <c r="A584" s="162"/>
      <c r="B584" s="162"/>
      <c r="C584" s="162"/>
      <c r="D584" s="162"/>
      <c r="E584" s="162"/>
      <c r="F584" s="162"/>
      <c r="G584" s="162"/>
      <c r="H584" s="162"/>
      <c r="I584" s="162"/>
      <c r="J584" s="162"/>
      <c r="K584" s="162"/>
      <c r="L584" s="162"/>
      <c r="M584" s="162"/>
      <c r="N584" s="38"/>
      <c r="O584" s="38"/>
    </row>
    <row r="585" spans="1:15" ht="15" hidden="1" customHeight="1" x14ac:dyDescent="0.25">
      <c r="A585" s="162"/>
      <c r="B585" s="162"/>
      <c r="C585" s="162"/>
      <c r="D585" s="162"/>
      <c r="E585" s="162"/>
      <c r="F585" s="162"/>
      <c r="G585" s="162"/>
      <c r="H585" s="162"/>
      <c r="I585" s="162"/>
      <c r="J585" s="162"/>
      <c r="K585" s="162"/>
      <c r="L585" s="162"/>
      <c r="M585" s="162"/>
      <c r="N585" s="38"/>
      <c r="O585" s="38"/>
    </row>
    <row r="586" spans="1:15" ht="15" hidden="1" customHeight="1" x14ac:dyDescent="0.25">
      <c r="A586" s="162"/>
      <c r="B586" s="162"/>
      <c r="C586" s="162"/>
      <c r="D586" s="162"/>
      <c r="E586" s="162"/>
      <c r="F586" s="162"/>
      <c r="G586" s="162"/>
      <c r="H586" s="162"/>
      <c r="I586" s="162"/>
      <c r="J586" s="162"/>
      <c r="K586" s="162"/>
      <c r="L586" s="162"/>
      <c r="M586" s="162"/>
      <c r="N586" s="38"/>
      <c r="O586" s="38"/>
    </row>
    <row r="587" spans="1:15" ht="15" hidden="1" customHeight="1" x14ac:dyDescent="0.25">
      <c r="A587" s="162"/>
      <c r="B587" s="162"/>
      <c r="C587" s="162"/>
      <c r="D587" s="162"/>
      <c r="E587" s="162"/>
      <c r="F587" s="162"/>
      <c r="G587" s="162"/>
      <c r="H587" s="162"/>
      <c r="I587" s="162"/>
      <c r="J587" s="162"/>
      <c r="K587" s="162"/>
      <c r="L587" s="162"/>
      <c r="M587" s="162"/>
      <c r="N587" s="38"/>
      <c r="O587" s="38"/>
    </row>
    <row r="588" spans="1:15" ht="15" hidden="1" customHeight="1" x14ac:dyDescent="0.25">
      <c r="A588" s="162"/>
      <c r="B588" s="162"/>
      <c r="C588" s="162"/>
      <c r="D588" s="162"/>
      <c r="E588" s="162"/>
      <c r="F588" s="162"/>
      <c r="G588" s="162"/>
      <c r="H588" s="162"/>
      <c r="I588" s="162"/>
      <c r="J588" s="162"/>
      <c r="K588" s="162"/>
      <c r="L588" s="162"/>
      <c r="M588" s="162"/>
      <c r="N588" s="38"/>
      <c r="O588" s="38"/>
    </row>
    <row r="589" spans="1:15" ht="15" hidden="1" customHeight="1" x14ac:dyDescent="0.25">
      <c r="A589" s="162"/>
      <c r="B589" s="162"/>
      <c r="C589" s="162"/>
      <c r="D589" s="162"/>
      <c r="E589" s="162"/>
      <c r="F589" s="162"/>
      <c r="G589" s="162"/>
      <c r="H589" s="162"/>
      <c r="I589" s="162"/>
      <c r="J589" s="162"/>
      <c r="K589" s="162"/>
      <c r="L589" s="162"/>
      <c r="M589" s="162"/>
      <c r="N589" s="38"/>
      <c r="O589" s="38"/>
    </row>
    <row r="590" spans="1:15" ht="15" hidden="1" customHeight="1" x14ac:dyDescent="0.25">
      <c r="A590" s="162"/>
      <c r="B590" s="162"/>
      <c r="C590" s="162"/>
      <c r="D590" s="162"/>
      <c r="E590" s="162"/>
      <c r="F590" s="162"/>
      <c r="G590" s="162"/>
      <c r="H590" s="162"/>
      <c r="I590" s="162"/>
      <c r="J590" s="162"/>
      <c r="K590" s="162"/>
      <c r="L590" s="162"/>
      <c r="M590" s="162"/>
      <c r="N590" s="38"/>
      <c r="O590" s="38"/>
    </row>
    <row r="591" spans="1:15" ht="15" hidden="1" customHeight="1" x14ac:dyDescent="0.25">
      <c r="A591" s="162"/>
      <c r="B591" s="162"/>
      <c r="C591" s="162"/>
      <c r="D591" s="162"/>
      <c r="E591" s="162"/>
      <c r="F591" s="162"/>
      <c r="G591" s="162"/>
      <c r="H591" s="162"/>
      <c r="I591" s="162"/>
      <c r="J591" s="162"/>
      <c r="K591" s="162"/>
      <c r="L591" s="162"/>
      <c r="M591" s="162"/>
      <c r="N591" s="38"/>
      <c r="O591" s="38"/>
    </row>
    <row r="592" spans="1:15" ht="15" hidden="1" customHeight="1" x14ac:dyDescent="0.25">
      <c r="A592" s="162"/>
      <c r="B592" s="162"/>
      <c r="C592" s="162"/>
      <c r="D592" s="162"/>
      <c r="E592" s="162"/>
      <c r="F592" s="162"/>
      <c r="G592" s="162"/>
      <c r="H592" s="162"/>
      <c r="I592" s="162"/>
      <c r="J592" s="162"/>
      <c r="K592" s="162"/>
      <c r="L592" s="162"/>
      <c r="M592" s="162"/>
      <c r="N592" s="38"/>
      <c r="O592" s="38"/>
    </row>
    <row r="593" spans="1:15" ht="15" hidden="1" customHeight="1" x14ac:dyDescent="0.25">
      <c r="A593" s="162"/>
      <c r="B593" s="162"/>
      <c r="C593" s="162"/>
      <c r="D593" s="162"/>
      <c r="E593" s="162"/>
      <c r="F593" s="162"/>
      <c r="G593" s="162"/>
      <c r="H593" s="162"/>
      <c r="I593" s="162"/>
      <c r="J593" s="162"/>
      <c r="K593" s="162"/>
      <c r="L593" s="162"/>
      <c r="M593" s="162"/>
      <c r="N593" s="38"/>
      <c r="O593" s="38"/>
    </row>
    <row r="594" spans="1:15" ht="15" hidden="1" customHeight="1" x14ac:dyDescent="0.25">
      <c r="A594" s="162"/>
      <c r="B594" s="162"/>
      <c r="C594" s="162"/>
      <c r="D594" s="162"/>
      <c r="E594" s="162"/>
      <c r="F594" s="162"/>
      <c r="G594" s="162"/>
      <c r="H594" s="162"/>
      <c r="I594" s="162"/>
      <c r="J594" s="162"/>
      <c r="K594" s="162"/>
      <c r="L594" s="162"/>
      <c r="M594" s="162"/>
      <c r="N594" s="38"/>
      <c r="O594" s="38"/>
    </row>
    <row r="595" spans="1:15" ht="15" hidden="1" customHeight="1" x14ac:dyDescent="0.25">
      <c r="A595" s="162"/>
      <c r="B595" s="162"/>
      <c r="C595" s="162"/>
      <c r="D595" s="162"/>
      <c r="E595" s="162"/>
      <c r="F595" s="162"/>
      <c r="G595" s="162"/>
      <c r="H595" s="162"/>
      <c r="I595" s="162"/>
      <c r="J595" s="162"/>
      <c r="K595" s="162"/>
      <c r="L595" s="162"/>
      <c r="M595" s="162"/>
      <c r="N595" s="38"/>
      <c r="O595" s="38"/>
    </row>
    <row r="596" spans="1:15" ht="15" hidden="1" customHeight="1" x14ac:dyDescent="0.25">
      <c r="A596" s="162"/>
      <c r="B596" s="162"/>
      <c r="C596" s="162"/>
      <c r="D596" s="162"/>
      <c r="E596" s="162"/>
      <c r="F596" s="162"/>
      <c r="G596" s="162"/>
      <c r="H596" s="162"/>
      <c r="I596" s="162"/>
      <c r="J596" s="162"/>
      <c r="K596" s="162"/>
      <c r="L596" s="162"/>
      <c r="M596" s="162"/>
      <c r="N596" s="38"/>
      <c r="O596" s="38"/>
    </row>
    <row r="597" spans="1:15" ht="15" hidden="1" customHeight="1" x14ac:dyDescent="0.25">
      <c r="A597" s="162"/>
      <c r="B597" s="162"/>
      <c r="C597" s="162"/>
      <c r="D597" s="162"/>
      <c r="E597" s="162"/>
      <c r="F597" s="162"/>
      <c r="G597" s="162"/>
      <c r="H597" s="162"/>
      <c r="I597" s="162"/>
      <c r="J597" s="162"/>
      <c r="K597" s="162"/>
      <c r="L597" s="162"/>
      <c r="M597" s="162"/>
      <c r="N597" s="38"/>
      <c r="O597" s="38"/>
    </row>
    <row r="598" spans="1:15" ht="15" hidden="1" customHeight="1" x14ac:dyDescent="0.25">
      <c r="A598" s="162"/>
      <c r="B598" s="162"/>
      <c r="C598" s="162"/>
      <c r="D598" s="162"/>
      <c r="E598" s="162"/>
      <c r="F598" s="162"/>
      <c r="G598" s="162"/>
      <c r="H598" s="162"/>
      <c r="I598" s="162"/>
      <c r="J598" s="162"/>
      <c r="K598" s="162"/>
      <c r="L598" s="162"/>
      <c r="M598" s="162"/>
      <c r="N598" s="38"/>
      <c r="O598" s="38"/>
    </row>
    <row r="599" spans="1:15" ht="15" hidden="1" customHeight="1" x14ac:dyDescent="0.25">
      <c r="A599" s="162"/>
      <c r="B599" s="162"/>
      <c r="C599" s="162"/>
      <c r="D599" s="162"/>
      <c r="E599" s="162"/>
      <c r="F599" s="162"/>
      <c r="G599" s="162"/>
      <c r="H599" s="162"/>
      <c r="I599" s="162"/>
      <c r="J599" s="162"/>
      <c r="K599" s="162"/>
      <c r="L599" s="162"/>
      <c r="M599" s="162"/>
      <c r="N599" s="38"/>
      <c r="O599" s="38"/>
    </row>
    <row r="600" spans="1:15" ht="15" hidden="1" customHeight="1" x14ac:dyDescent="0.25">
      <c r="A600" s="162"/>
      <c r="B600" s="162"/>
      <c r="C600" s="162"/>
      <c r="D600" s="162"/>
      <c r="E600" s="162"/>
      <c r="F600" s="162"/>
      <c r="G600" s="162"/>
      <c r="H600" s="162"/>
      <c r="I600" s="162"/>
      <c r="J600" s="162"/>
      <c r="K600" s="162"/>
      <c r="L600" s="162"/>
      <c r="M600" s="162"/>
      <c r="N600" s="38"/>
      <c r="O600" s="38"/>
    </row>
    <row r="601" spans="1:15" ht="15" hidden="1" customHeight="1" x14ac:dyDescent="0.25">
      <c r="A601" s="162"/>
      <c r="B601" s="162"/>
      <c r="C601" s="162"/>
      <c r="D601" s="162"/>
      <c r="E601" s="162"/>
      <c r="F601" s="162"/>
      <c r="G601" s="162"/>
      <c r="H601" s="162"/>
      <c r="I601" s="162"/>
      <c r="J601" s="162"/>
      <c r="K601" s="162"/>
      <c r="L601" s="162"/>
      <c r="M601" s="162"/>
      <c r="N601" s="38"/>
      <c r="O601" s="38"/>
    </row>
    <row r="602" spans="1:15" ht="15" hidden="1" customHeight="1" x14ac:dyDescent="0.25">
      <c r="A602" s="162"/>
      <c r="B602" s="162"/>
      <c r="C602" s="162"/>
      <c r="D602" s="162"/>
      <c r="E602" s="162"/>
      <c r="F602" s="162"/>
      <c r="G602" s="162"/>
      <c r="H602" s="162"/>
      <c r="I602" s="162"/>
      <c r="J602" s="162"/>
      <c r="K602" s="162"/>
      <c r="L602" s="162"/>
      <c r="M602" s="162"/>
      <c r="N602" s="38"/>
      <c r="O602" s="38"/>
    </row>
    <row r="603" spans="1:15" ht="15" hidden="1" customHeight="1" x14ac:dyDescent="0.25">
      <c r="A603" s="162"/>
      <c r="B603" s="162"/>
      <c r="C603" s="162"/>
      <c r="D603" s="162"/>
      <c r="E603" s="162"/>
      <c r="F603" s="162"/>
      <c r="G603" s="162"/>
      <c r="H603" s="162"/>
      <c r="I603" s="162"/>
      <c r="J603" s="162"/>
      <c r="K603" s="162"/>
      <c r="L603" s="162"/>
      <c r="M603" s="162"/>
      <c r="N603" s="38"/>
      <c r="O603" s="38"/>
    </row>
    <row r="604" spans="1:15" ht="15" hidden="1" customHeight="1" x14ac:dyDescent="0.25">
      <c r="A604" s="162"/>
      <c r="B604" s="162"/>
      <c r="C604" s="162"/>
      <c r="D604" s="162"/>
      <c r="E604" s="162"/>
      <c r="F604" s="162"/>
      <c r="G604" s="162"/>
      <c r="H604" s="162"/>
      <c r="I604" s="162"/>
      <c r="J604" s="162"/>
      <c r="K604" s="162"/>
      <c r="L604" s="162"/>
      <c r="M604" s="162"/>
      <c r="N604" s="38"/>
      <c r="O604" s="38"/>
    </row>
    <row r="605" spans="1:15" ht="15" hidden="1" customHeight="1" x14ac:dyDescent="0.25">
      <c r="A605" s="162"/>
      <c r="B605" s="162"/>
      <c r="C605" s="162"/>
      <c r="D605" s="162"/>
      <c r="E605" s="162"/>
      <c r="F605" s="162"/>
      <c r="G605" s="162"/>
      <c r="H605" s="162"/>
      <c r="I605" s="162"/>
      <c r="J605" s="162"/>
      <c r="K605" s="162"/>
      <c r="L605" s="162"/>
      <c r="M605" s="162"/>
      <c r="N605" s="38"/>
      <c r="O605" s="38"/>
    </row>
    <row r="606" spans="1:15" ht="15" hidden="1" customHeight="1" x14ac:dyDescent="0.25">
      <c r="A606" s="162"/>
      <c r="B606" s="162"/>
      <c r="C606" s="162"/>
      <c r="D606" s="162"/>
      <c r="E606" s="162"/>
      <c r="F606" s="162"/>
      <c r="G606" s="162"/>
      <c r="H606" s="162"/>
      <c r="I606" s="162"/>
      <c r="J606" s="162"/>
      <c r="K606" s="162"/>
      <c r="L606" s="162"/>
      <c r="M606" s="162"/>
      <c r="N606" s="38"/>
      <c r="O606" s="38"/>
    </row>
    <row r="607" spans="1:15" ht="15" hidden="1" customHeight="1" x14ac:dyDescent="0.25">
      <c r="A607" s="162"/>
      <c r="B607" s="162"/>
      <c r="C607" s="162"/>
      <c r="D607" s="162"/>
      <c r="E607" s="162"/>
      <c r="F607" s="162"/>
      <c r="G607" s="162"/>
      <c r="H607" s="162"/>
      <c r="I607" s="162"/>
      <c r="J607" s="162"/>
      <c r="K607" s="162"/>
      <c r="L607" s="162"/>
      <c r="M607" s="162"/>
      <c r="N607" s="38"/>
      <c r="O607" s="38"/>
    </row>
    <row r="608" spans="1:15" ht="15" hidden="1" customHeight="1" x14ac:dyDescent="0.25">
      <c r="A608" s="162"/>
      <c r="B608" s="162"/>
      <c r="C608" s="162"/>
      <c r="D608" s="162"/>
      <c r="E608" s="162"/>
      <c r="F608" s="162"/>
      <c r="G608" s="162"/>
      <c r="H608" s="162"/>
      <c r="I608" s="162"/>
      <c r="J608" s="162"/>
      <c r="K608" s="162"/>
      <c r="L608" s="162"/>
      <c r="M608" s="162"/>
      <c r="N608" s="38"/>
      <c r="O608" s="38"/>
    </row>
    <row r="609" spans="1:15" ht="15" hidden="1" customHeight="1" x14ac:dyDescent="0.25">
      <c r="A609" s="162"/>
      <c r="B609" s="162"/>
      <c r="C609" s="162"/>
      <c r="D609" s="162"/>
      <c r="E609" s="162"/>
      <c r="F609" s="162"/>
      <c r="G609" s="162"/>
      <c r="H609" s="162"/>
      <c r="I609" s="162"/>
      <c r="J609" s="162"/>
      <c r="K609" s="162"/>
      <c r="L609" s="162"/>
      <c r="M609" s="162"/>
      <c r="N609" s="38"/>
      <c r="O609" s="38"/>
    </row>
    <row r="610" spans="1:15" ht="15" hidden="1" customHeight="1" x14ac:dyDescent="0.25">
      <c r="A610" s="162"/>
      <c r="B610" s="162"/>
      <c r="C610" s="162"/>
      <c r="D610" s="162"/>
      <c r="E610" s="162"/>
      <c r="F610" s="162"/>
      <c r="G610" s="162"/>
      <c r="H610" s="162"/>
      <c r="I610" s="162"/>
      <c r="J610" s="162"/>
      <c r="K610" s="162"/>
      <c r="L610" s="162"/>
      <c r="M610" s="162"/>
      <c r="N610" s="38"/>
      <c r="O610" s="38"/>
    </row>
    <row r="611" spans="1:15" ht="15" hidden="1" customHeight="1" x14ac:dyDescent="0.25">
      <c r="A611" s="162"/>
      <c r="B611" s="162"/>
      <c r="C611" s="162"/>
      <c r="D611" s="162"/>
      <c r="E611" s="162"/>
      <c r="F611" s="162"/>
      <c r="G611" s="162"/>
      <c r="H611" s="162"/>
      <c r="I611" s="162"/>
      <c r="J611" s="162"/>
      <c r="K611" s="162"/>
      <c r="L611" s="162"/>
      <c r="M611" s="162"/>
      <c r="N611" s="38"/>
      <c r="O611" s="38"/>
    </row>
    <row r="612" spans="1:15" ht="15" hidden="1" customHeight="1" x14ac:dyDescent="0.25">
      <c r="A612" s="162"/>
      <c r="B612" s="162"/>
      <c r="C612" s="162"/>
      <c r="D612" s="162"/>
      <c r="E612" s="162"/>
      <c r="F612" s="162"/>
      <c r="G612" s="162"/>
      <c r="H612" s="162"/>
      <c r="I612" s="162"/>
      <c r="J612" s="162"/>
      <c r="K612" s="162"/>
      <c r="L612" s="162"/>
      <c r="M612" s="162"/>
      <c r="N612" s="38"/>
      <c r="O612" s="38"/>
    </row>
    <row r="613" spans="1:15" ht="15" hidden="1" customHeight="1" x14ac:dyDescent="0.25">
      <c r="A613" s="162"/>
      <c r="B613" s="162"/>
      <c r="C613" s="162"/>
      <c r="D613" s="162"/>
      <c r="E613" s="162"/>
      <c r="F613" s="162"/>
      <c r="G613" s="162"/>
      <c r="H613" s="162"/>
      <c r="I613" s="162"/>
      <c r="J613" s="162"/>
      <c r="K613" s="162"/>
      <c r="L613" s="162"/>
      <c r="M613" s="162"/>
      <c r="N613" s="38"/>
      <c r="O613" s="38"/>
    </row>
    <row r="614" spans="1:15" ht="15" hidden="1" customHeight="1" x14ac:dyDescent="0.25">
      <c r="A614" s="162"/>
      <c r="B614" s="162"/>
      <c r="C614" s="162"/>
      <c r="D614" s="162"/>
      <c r="E614" s="162"/>
      <c r="F614" s="162"/>
      <c r="G614" s="162"/>
      <c r="H614" s="162"/>
      <c r="I614" s="162"/>
      <c r="J614" s="162"/>
      <c r="K614" s="162"/>
      <c r="L614" s="162"/>
      <c r="M614" s="162"/>
      <c r="N614" s="38"/>
      <c r="O614" s="38"/>
    </row>
    <row r="615" spans="1:15" ht="15" hidden="1" customHeight="1" x14ac:dyDescent="0.25">
      <c r="A615" s="162"/>
      <c r="B615" s="162"/>
      <c r="C615" s="162"/>
      <c r="D615" s="162"/>
      <c r="E615" s="162"/>
      <c r="F615" s="162"/>
      <c r="G615" s="162"/>
      <c r="H615" s="162"/>
      <c r="I615" s="162"/>
      <c r="J615" s="162"/>
      <c r="K615" s="162"/>
      <c r="L615" s="162"/>
      <c r="M615" s="162"/>
      <c r="N615" s="38"/>
      <c r="O615" s="38"/>
    </row>
    <row r="616" spans="1:15" ht="15" hidden="1" customHeight="1" x14ac:dyDescent="0.25">
      <c r="A616" s="162"/>
      <c r="B616" s="162"/>
      <c r="C616" s="162"/>
      <c r="D616" s="162"/>
      <c r="E616" s="162"/>
      <c r="F616" s="162"/>
      <c r="G616" s="162"/>
      <c r="H616" s="162"/>
      <c r="I616" s="162"/>
      <c r="J616" s="162"/>
      <c r="K616" s="162"/>
      <c r="L616" s="162"/>
      <c r="M616" s="162"/>
      <c r="N616" s="38"/>
      <c r="O616" s="38"/>
    </row>
    <row r="617" spans="1:15" ht="15" hidden="1" customHeight="1" x14ac:dyDescent="0.25">
      <c r="A617" s="162"/>
      <c r="B617" s="162"/>
      <c r="C617" s="162"/>
      <c r="D617" s="162"/>
      <c r="E617" s="162"/>
      <c r="F617" s="162"/>
      <c r="G617" s="162"/>
      <c r="H617" s="162"/>
      <c r="I617" s="162"/>
      <c r="J617" s="162"/>
      <c r="K617" s="162"/>
      <c r="L617" s="162"/>
      <c r="M617" s="162"/>
      <c r="N617" s="38"/>
      <c r="O617" s="38"/>
    </row>
    <row r="618" spans="1:15" ht="15" hidden="1" customHeight="1" x14ac:dyDescent="0.25">
      <c r="A618" s="162"/>
      <c r="B618" s="162"/>
      <c r="C618" s="162"/>
      <c r="D618" s="162"/>
      <c r="E618" s="162"/>
      <c r="F618" s="162"/>
      <c r="G618" s="162"/>
      <c r="H618" s="162"/>
      <c r="I618" s="162"/>
      <c r="J618" s="162"/>
      <c r="K618" s="162"/>
      <c r="L618" s="162"/>
      <c r="M618" s="162"/>
      <c r="N618" s="38"/>
      <c r="O618" s="38"/>
    </row>
    <row r="619" spans="1:15" ht="15" hidden="1" customHeight="1" x14ac:dyDescent="0.25">
      <c r="A619" s="162"/>
      <c r="B619" s="162"/>
      <c r="C619" s="162"/>
      <c r="D619" s="162"/>
      <c r="E619" s="162"/>
      <c r="F619" s="162"/>
      <c r="G619" s="162"/>
      <c r="H619" s="162"/>
      <c r="I619" s="162"/>
      <c r="J619" s="162"/>
      <c r="K619" s="162"/>
      <c r="L619" s="162"/>
      <c r="M619" s="162"/>
      <c r="N619" s="38"/>
      <c r="O619" s="38"/>
    </row>
    <row r="620" spans="1:15" ht="15" hidden="1" customHeight="1" x14ac:dyDescent="0.25">
      <c r="A620" s="162"/>
      <c r="B620" s="162"/>
      <c r="C620" s="162"/>
      <c r="D620" s="162"/>
      <c r="E620" s="162"/>
      <c r="F620" s="162"/>
      <c r="G620" s="162"/>
      <c r="H620" s="162"/>
      <c r="I620" s="162"/>
      <c r="J620" s="162"/>
      <c r="K620" s="162"/>
      <c r="L620" s="162"/>
      <c r="M620" s="162"/>
      <c r="N620" s="38"/>
      <c r="O620" s="38"/>
    </row>
    <row r="621" spans="1:15" ht="15" hidden="1" customHeight="1" x14ac:dyDescent="0.25">
      <c r="A621" s="162"/>
      <c r="B621" s="162"/>
      <c r="C621" s="162"/>
      <c r="D621" s="162"/>
      <c r="E621" s="162"/>
      <c r="F621" s="162"/>
      <c r="G621" s="162"/>
      <c r="H621" s="162"/>
      <c r="I621" s="162"/>
      <c r="J621" s="162"/>
      <c r="K621" s="162"/>
      <c r="L621" s="162"/>
      <c r="M621" s="162"/>
      <c r="N621" s="38"/>
      <c r="O621" s="38"/>
    </row>
    <row r="622" spans="1:15" ht="15" hidden="1" customHeight="1" x14ac:dyDescent="0.25">
      <c r="A622" s="162"/>
      <c r="B622" s="162"/>
      <c r="C622" s="162"/>
      <c r="D622" s="162"/>
      <c r="E622" s="162"/>
      <c r="F622" s="162"/>
      <c r="G622" s="162"/>
      <c r="H622" s="162"/>
      <c r="I622" s="162"/>
      <c r="J622" s="162"/>
      <c r="K622" s="162"/>
      <c r="L622" s="162"/>
      <c r="M622" s="162"/>
      <c r="N622" s="38"/>
      <c r="O622" s="38"/>
    </row>
    <row r="623" spans="1:15" ht="15" hidden="1" customHeight="1" x14ac:dyDescent="0.25">
      <c r="A623" s="162"/>
      <c r="B623" s="162"/>
      <c r="C623" s="162"/>
      <c r="D623" s="162"/>
      <c r="E623" s="162"/>
      <c r="F623" s="162"/>
      <c r="G623" s="162"/>
      <c r="H623" s="162"/>
      <c r="I623" s="162"/>
      <c r="J623" s="162"/>
      <c r="K623" s="162"/>
      <c r="L623" s="162"/>
      <c r="M623" s="162"/>
      <c r="N623" s="38"/>
      <c r="O623" s="38"/>
    </row>
    <row r="624" spans="1:15" ht="15" hidden="1" customHeight="1" x14ac:dyDescent="0.25">
      <c r="A624" s="162"/>
      <c r="B624" s="162"/>
      <c r="C624" s="162"/>
      <c r="D624" s="162"/>
      <c r="E624" s="162"/>
      <c r="F624" s="162"/>
      <c r="G624" s="162"/>
      <c r="H624" s="162"/>
      <c r="I624" s="162"/>
      <c r="J624" s="162"/>
      <c r="K624" s="162"/>
      <c r="L624" s="162"/>
      <c r="M624" s="162"/>
      <c r="N624" s="38"/>
      <c r="O624" s="38"/>
    </row>
    <row r="625" spans="1:15" ht="15" hidden="1" customHeight="1" x14ac:dyDescent="0.25">
      <c r="A625" s="162"/>
      <c r="B625" s="162"/>
      <c r="C625" s="162"/>
      <c r="D625" s="162"/>
      <c r="E625" s="162"/>
      <c r="F625" s="162"/>
      <c r="G625" s="162"/>
      <c r="H625" s="162"/>
      <c r="I625" s="162"/>
      <c r="J625" s="162"/>
      <c r="K625" s="162"/>
      <c r="L625" s="162"/>
      <c r="M625" s="162"/>
      <c r="N625" s="38"/>
      <c r="O625" s="38"/>
    </row>
    <row r="626" spans="1:15" ht="15" hidden="1" customHeight="1" x14ac:dyDescent="0.25">
      <c r="A626" s="162"/>
      <c r="B626" s="162"/>
      <c r="C626" s="162"/>
      <c r="D626" s="162"/>
      <c r="E626" s="162"/>
      <c r="F626" s="162"/>
      <c r="G626" s="162"/>
      <c r="H626" s="162"/>
      <c r="I626" s="162"/>
      <c r="J626" s="162"/>
      <c r="K626" s="162"/>
      <c r="L626" s="162"/>
      <c r="M626" s="162"/>
      <c r="N626" s="38"/>
      <c r="O626" s="38"/>
    </row>
    <row r="627" spans="1:15" ht="15" hidden="1" customHeight="1" x14ac:dyDescent="0.25">
      <c r="A627" s="162"/>
      <c r="B627" s="162"/>
      <c r="C627" s="162"/>
      <c r="D627" s="162"/>
      <c r="E627" s="162"/>
      <c r="F627" s="162"/>
      <c r="G627" s="162"/>
      <c r="H627" s="162"/>
      <c r="I627" s="162"/>
      <c r="J627" s="162"/>
      <c r="K627" s="162"/>
      <c r="L627" s="162"/>
      <c r="M627" s="162"/>
      <c r="N627" s="38"/>
      <c r="O627" s="38"/>
    </row>
    <row r="628" spans="1:15" ht="15" hidden="1" customHeight="1" x14ac:dyDescent="0.25">
      <c r="A628" s="162"/>
      <c r="B628" s="162"/>
      <c r="C628" s="162"/>
      <c r="D628" s="162"/>
      <c r="E628" s="162"/>
      <c r="F628" s="162"/>
      <c r="G628" s="162"/>
      <c r="H628" s="162"/>
      <c r="I628" s="162"/>
      <c r="J628" s="162"/>
      <c r="K628" s="162"/>
      <c r="L628" s="162"/>
      <c r="M628" s="162"/>
      <c r="N628" s="38"/>
      <c r="O628" s="38"/>
    </row>
    <row r="629" spans="1:15" ht="15" hidden="1" customHeight="1" x14ac:dyDescent="0.25">
      <c r="A629" s="162"/>
      <c r="B629" s="162"/>
      <c r="C629" s="162"/>
      <c r="D629" s="162"/>
      <c r="E629" s="162"/>
      <c r="F629" s="162"/>
      <c r="G629" s="162"/>
      <c r="H629" s="162"/>
      <c r="I629" s="162"/>
      <c r="J629" s="162"/>
      <c r="K629" s="162"/>
      <c r="L629" s="162"/>
      <c r="M629" s="162"/>
      <c r="N629" s="38"/>
      <c r="O629" s="38"/>
    </row>
    <row r="630" spans="1:15" ht="15" hidden="1" customHeight="1" x14ac:dyDescent="0.25">
      <c r="A630" s="162"/>
      <c r="B630" s="162"/>
      <c r="C630" s="162"/>
      <c r="D630" s="162"/>
      <c r="E630" s="162"/>
      <c r="F630" s="162"/>
      <c r="G630" s="162"/>
      <c r="H630" s="162"/>
      <c r="I630" s="162"/>
      <c r="J630" s="162"/>
      <c r="K630" s="162"/>
      <c r="L630" s="162"/>
      <c r="M630" s="162"/>
      <c r="N630" s="38"/>
      <c r="O630" s="38"/>
    </row>
    <row r="631" spans="1:15" ht="15" hidden="1" customHeight="1" x14ac:dyDescent="0.25">
      <c r="A631" s="162"/>
      <c r="B631" s="162"/>
      <c r="C631" s="162"/>
      <c r="D631" s="162"/>
      <c r="E631" s="162"/>
      <c r="F631" s="162"/>
      <c r="G631" s="162"/>
      <c r="H631" s="162"/>
      <c r="I631" s="162"/>
      <c r="J631" s="162"/>
      <c r="K631" s="162"/>
      <c r="L631" s="162"/>
      <c r="M631" s="162"/>
      <c r="N631" s="38"/>
      <c r="O631" s="38"/>
    </row>
    <row r="632" spans="1:15" ht="15" hidden="1" customHeight="1" x14ac:dyDescent="0.25">
      <c r="A632" s="162"/>
      <c r="B632" s="162"/>
      <c r="C632" s="162"/>
      <c r="D632" s="162"/>
      <c r="E632" s="162"/>
      <c r="F632" s="162"/>
      <c r="G632" s="162"/>
      <c r="H632" s="162"/>
      <c r="I632" s="162"/>
      <c r="J632" s="162"/>
      <c r="K632" s="162"/>
      <c r="L632" s="162"/>
      <c r="M632" s="162"/>
      <c r="N632" s="38"/>
      <c r="O632" s="38"/>
    </row>
    <row r="633" spans="1:15" ht="15" hidden="1" customHeight="1" x14ac:dyDescent="0.25">
      <c r="A633" s="162"/>
      <c r="B633" s="162"/>
      <c r="C633" s="162"/>
      <c r="D633" s="162"/>
      <c r="E633" s="162"/>
      <c r="F633" s="162"/>
      <c r="G633" s="162"/>
      <c r="H633" s="162"/>
      <c r="I633" s="162"/>
      <c r="J633" s="162"/>
      <c r="K633" s="162"/>
      <c r="L633" s="162"/>
      <c r="M633" s="162"/>
      <c r="N633" s="38"/>
      <c r="O633" s="38"/>
    </row>
    <row r="634" spans="1:15" ht="15" hidden="1" customHeight="1" x14ac:dyDescent="0.25">
      <c r="A634" s="162"/>
      <c r="B634" s="162"/>
      <c r="C634" s="162"/>
      <c r="D634" s="162"/>
      <c r="E634" s="162"/>
      <c r="F634" s="162"/>
      <c r="G634" s="162"/>
      <c r="H634" s="162"/>
      <c r="I634" s="162"/>
      <c r="J634" s="162"/>
      <c r="K634" s="162"/>
      <c r="L634" s="162"/>
      <c r="M634" s="162"/>
      <c r="N634" s="38"/>
      <c r="O634" s="38"/>
    </row>
    <row r="635" spans="1:15" ht="15" hidden="1" customHeight="1" x14ac:dyDescent="0.25">
      <c r="A635" s="162"/>
      <c r="B635" s="162"/>
      <c r="C635" s="162"/>
      <c r="D635" s="162"/>
      <c r="E635" s="162"/>
      <c r="F635" s="162"/>
      <c r="G635" s="162"/>
      <c r="H635" s="162"/>
      <c r="I635" s="162"/>
      <c r="J635" s="162"/>
      <c r="K635" s="162"/>
      <c r="L635" s="162"/>
      <c r="M635" s="162"/>
      <c r="N635" s="38"/>
      <c r="O635" s="38"/>
    </row>
    <row r="636" spans="1:15" ht="15" hidden="1" customHeight="1" x14ac:dyDescent="0.25">
      <c r="A636" s="162"/>
      <c r="B636" s="162"/>
      <c r="C636" s="162"/>
      <c r="D636" s="162"/>
      <c r="E636" s="162"/>
      <c r="F636" s="162"/>
      <c r="G636" s="162"/>
      <c r="H636" s="162"/>
      <c r="I636" s="162"/>
      <c r="J636" s="162"/>
      <c r="K636" s="162"/>
      <c r="L636" s="162"/>
      <c r="M636" s="162"/>
      <c r="N636" s="38"/>
      <c r="O636" s="38"/>
    </row>
    <row r="637" spans="1:15" ht="15" hidden="1" customHeight="1" x14ac:dyDescent="0.25">
      <c r="A637" s="162"/>
      <c r="B637" s="162"/>
      <c r="C637" s="162"/>
      <c r="D637" s="162"/>
      <c r="E637" s="162"/>
      <c r="F637" s="162"/>
      <c r="G637" s="162"/>
      <c r="H637" s="162"/>
      <c r="I637" s="162"/>
      <c r="J637" s="162"/>
      <c r="K637" s="162"/>
      <c r="L637" s="162"/>
      <c r="M637" s="162"/>
      <c r="N637" s="38"/>
      <c r="O637" s="38"/>
    </row>
    <row r="638" spans="1:15" ht="15" hidden="1" customHeight="1" x14ac:dyDescent="0.25">
      <c r="A638" s="162"/>
      <c r="B638" s="162"/>
      <c r="C638" s="162"/>
      <c r="D638" s="162"/>
      <c r="E638" s="162"/>
      <c r="F638" s="162"/>
      <c r="G638" s="162"/>
      <c r="H638" s="162"/>
      <c r="I638" s="162"/>
      <c r="J638" s="162"/>
      <c r="K638" s="162"/>
      <c r="L638" s="162"/>
      <c r="M638" s="162"/>
      <c r="N638" s="38"/>
      <c r="O638" s="38"/>
    </row>
    <row r="639" spans="1:15" ht="15" hidden="1" customHeight="1" x14ac:dyDescent="0.25">
      <c r="A639" s="162"/>
      <c r="B639" s="162"/>
      <c r="C639" s="162"/>
      <c r="D639" s="162"/>
      <c r="E639" s="162"/>
      <c r="F639" s="162"/>
      <c r="G639" s="162"/>
      <c r="H639" s="162"/>
      <c r="I639" s="162"/>
      <c r="J639" s="162"/>
      <c r="K639" s="162"/>
      <c r="L639" s="162"/>
      <c r="M639" s="162"/>
      <c r="N639" s="38"/>
      <c r="O639" s="38"/>
    </row>
    <row r="640" spans="1:15" ht="15" hidden="1" customHeight="1" x14ac:dyDescent="0.25">
      <c r="A640" s="162"/>
      <c r="B640" s="162"/>
      <c r="C640" s="162"/>
      <c r="D640" s="162"/>
      <c r="E640" s="162"/>
      <c r="F640" s="162"/>
      <c r="G640" s="162"/>
      <c r="H640" s="162"/>
      <c r="I640" s="162"/>
      <c r="J640" s="162"/>
      <c r="K640" s="162"/>
      <c r="L640" s="162"/>
      <c r="M640" s="162"/>
      <c r="N640" s="38"/>
      <c r="O640" s="38"/>
    </row>
    <row r="641" spans="1:15" ht="15" hidden="1" customHeight="1" x14ac:dyDescent="0.25">
      <c r="A641" s="162"/>
      <c r="B641" s="162"/>
      <c r="C641" s="162"/>
      <c r="D641" s="162"/>
      <c r="E641" s="162"/>
      <c r="F641" s="162"/>
      <c r="G641" s="162"/>
      <c r="H641" s="162"/>
      <c r="I641" s="162"/>
      <c r="J641" s="162"/>
      <c r="K641" s="162"/>
      <c r="L641" s="162"/>
      <c r="M641" s="162"/>
      <c r="N641" s="38"/>
      <c r="O641" s="38"/>
    </row>
    <row r="642" spans="1:15" ht="15" hidden="1" customHeight="1" x14ac:dyDescent="0.25">
      <c r="A642" s="162"/>
      <c r="B642" s="162"/>
      <c r="C642" s="162"/>
      <c r="D642" s="162"/>
      <c r="E642" s="162"/>
      <c r="F642" s="162"/>
      <c r="G642" s="162"/>
      <c r="H642" s="162"/>
      <c r="I642" s="162"/>
      <c r="J642" s="162"/>
      <c r="K642" s="162"/>
      <c r="L642" s="162"/>
      <c r="M642" s="162"/>
      <c r="N642" s="38"/>
      <c r="O642" s="38"/>
    </row>
    <row r="643" spans="1:15" ht="15" hidden="1" customHeight="1" x14ac:dyDescent="0.25">
      <c r="A643" s="162"/>
      <c r="B643" s="162"/>
      <c r="C643" s="162"/>
      <c r="D643" s="162"/>
      <c r="E643" s="162"/>
      <c r="F643" s="162"/>
      <c r="G643" s="162"/>
      <c r="H643" s="162"/>
      <c r="I643" s="162"/>
      <c r="J643" s="162"/>
      <c r="K643" s="162"/>
      <c r="L643" s="162"/>
      <c r="M643" s="162"/>
      <c r="N643" s="38"/>
      <c r="O643" s="38"/>
    </row>
    <row r="644" spans="1:15" ht="15" hidden="1" customHeight="1" x14ac:dyDescent="0.25">
      <c r="A644" s="162"/>
      <c r="B644" s="162"/>
      <c r="C644" s="162"/>
      <c r="D644" s="162"/>
      <c r="E644" s="162"/>
      <c r="F644" s="162"/>
      <c r="G644" s="162"/>
      <c r="H644" s="162"/>
      <c r="I644" s="162"/>
      <c r="J644" s="162"/>
      <c r="K644" s="162"/>
      <c r="L644" s="162"/>
      <c r="M644" s="162"/>
      <c r="N644" s="38"/>
      <c r="O644" s="38"/>
    </row>
    <row r="645" spans="1:15" ht="15" hidden="1" customHeight="1" x14ac:dyDescent="0.25">
      <c r="A645" s="162"/>
      <c r="B645" s="162"/>
      <c r="C645" s="162"/>
      <c r="D645" s="162"/>
      <c r="E645" s="162"/>
      <c r="F645" s="162"/>
      <c r="G645" s="162"/>
      <c r="H645" s="162"/>
      <c r="I645" s="162"/>
      <c r="J645" s="162"/>
      <c r="K645" s="162"/>
      <c r="L645" s="162"/>
      <c r="M645" s="162"/>
      <c r="N645" s="38"/>
      <c r="O645" s="38"/>
    </row>
    <row r="646" spans="1:15" ht="15" hidden="1" customHeight="1" x14ac:dyDescent="0.25">
      <c r="A646" s="162"/>
      <c r="B646" s="162"/>
      <c r="C646" s="162"/>
      <c r="D646" s="162"/>
      <c r="E646" s="162"/>
      <c r="F646" s="162"/>
      <c r="G646" s="162"/>
      <c r="H646" s="162"/>
      <c r="I646" s="162"/>
      <c r="J646" s="162"/>
      <c r="K646" s="162"/>
      <c r="L646" s="162"/>
      <c r="M646" s="162"/>
      <c r="N646" s="38"/>
      <c r="O646" s="38"/>
    </row>
    <row r="647" spans="1:15" ht="15" hidden="1" customHeight="1" x14ac:dyDescent="0.25">
      <c r="A647" s="162"/>
      <c r="B647" s="162"/>
      <c r="C647" s="162"/>
      <c r="D647" s="162"/>
      <c r="E647" s="162"/>
      <c r="F647" s="162"/>
      <c r="G647" s="162"/>
      <c r="H647" s="162"/>
      <c r="I647" s="162"/>
      <c r="J647" s="162"/>
      <c r="K647" s="162"/>
      <c r="L647" s="162"/>
      <c r="M647" s="162"/>
      <c r="N647" s="38"/>
      <c r="O647" s="38"/>
    </row>
    <row r="648" spans="1:15" ht="15" hidden="1" customHeight="1" x14ac:dyDescent="0.25">
      <c r="A648" s="162"/>
      <c r="B648" s="162"/>
      <c r="C648" s="162"/>
      <c r="D648" s="162"/>
      <c r="E648" s="162"/>
      <c r="F648" s="162"/>
      <c r="G648" s="162"/>
      <c r="H648" s="162"/>
      <c r="I648" s="162"/>
      <c r="J648" s="162"/>
      <c r="K648" s="162"/>
      <c r="L648" s="162"/>
      <c r="M648" s="162"/>
      <c r="N648" s="38"/>
      <c r="O648" s="38"/>
    </row>
    <row r="649" spans="1:15" ht="15" hidden="1" customHeight="1" x14ac:dyDescent="0.25">
      <c r="A649" s="162"/>
      <c r="B649" s="162"/>
      <c r="C649" s="162"/>
      <c r="D649" s="162"/>
      <c r="E649" s="162"/>
      <c r="F649" s="162"/>
      <c r="G649" s="162"/>
      <c r="H649" s="162"/>
      <c r="I649" s="162"/>
      <c r="J649" s="162"/>
      <c r="K649" s="162"/>
      <c r="L649" s="162"/>
      <c r="M649" s="162"/>
      <c r="N649" s="38"/>
      <c r="O649" s="38"/>
    </row>
    <row r="650" spans="1:15" ht="15" hidden="1" customHeight="1" x14ac:dyDescent="0.25">
      <c r="A650" s="162"/>
      <c r="B650" s="162"/>
      <c r="C650" s="162"/>
      <c r="D650" s="162"/>
      <c r="E650" s="162"/>
      <c r="F650" s="162"/>
      <c r="G650" s="162"/>
      <c r="H650" s="162"/>
      <c r="I650" s="162"/>
      <c r="J650" s="162"/>
      <c r="K650" s="162"/>
      <c r="L650" s="162"/>
      <c r="M650" s="162"/>
      <c r="N650" s="38"/>
      <c r="O650" s="38"/>
    </row>
    <row r="651" spans="1:15" ht="15" hidden="1" customHeight="1" x14ac:dyDescent="0.25">
      <c r="A651" s="162"/>
      <c r="B651" s="162"/>
      <c r="C651" s="162"/>
      <c r="D651" s="162"/>
      <c r="E651" s="162"/>
      <c r="F651" s="162"/>
      <c r="G651" s="162"/>
      <c r="H651" s="162"/>
      <c r="I651" s="162"/>
      <c r="J651" s="162"/>
      <c r="K651" s="162"/>
      <c r="L651" s="162"/>
      <c r="M651" s="162"/>
      <c r="N651" s="38"/>
      <c r="O651" s="38"/>
    </row>
    <row r="652" spans="1:15" ht="15" hidden="1" customHeight="1" x14ac:dyDescent="0.25">
      <c r="A652" s="162"/>
      <c r="B652" s="162"/>
      <c r="C652" s="162"/>
      <c r="D652" s="162"/>
      <c r="E652" s="162"/>
      <c r="F652" s="162"/>
      <c r="G652" s="162"/>
      <c r="H652" s="162"/>
      <c r="I652" s="162"/>
      <c r="J652" s="162"/>
      <c r="K652" s="162"/>
      <c r="L652" s="162"/>
      <c r="M652" s="162"/>
      <c r="N652" s="38"/>
      <c r="O652" s="38"/>
    </row>
    <row r="653" spans="1:15" ht="15" hidden="1" customHeight="1" x14ac:dyDescent="0.25">
      <c r="A653" s="162"/>
      <c r="B653" s="162"/>
      <c r="C653" s="162"/>
      <c r="D653" s="162"/>
      <c r="E653" s="162"/>
      <c r="F653" s="162"/>
      <c r="G653" s="162"/>
      <c r="H653" s="162"/>
      <c r="I653" s="162"/>
      <c r="J653" s="162"/>
      <c r="K653" s="162"/>
      <c r="L653" s="162"/>
      <c r="M653" s="162"/>
      <c r="N653" s="38"/>
      <c r="O653" s="38"/>
    </row>
    <row r="654" spans="1:15" ht="15" hidden="1" customHeight="1" x14ac:dyDescent="0.25">
      <c r="A654" s="162"/>
      <c r="B654" s="162"/>
      <c r="C654" s="162"/>
      <c r="D654" s="162"/>
      <c r="E654" s="162"/>
      <c r="F654" s="162"/>
      <c r="G654" s="162"/>
      <c r="H654" s="162"/>
      <c r="I654" s="162"/>
      <c r="J654" s="162"/>
      <c r="K654" s="162"/>
      <c r="L654" s="162"/>
      <c r="M654" s="162"/>
      <c r="N654" s="38"/>
      <c r="O654" s="38"/>
    </row>
    <row r="655" spans="1:15" ht="15" hidden="1" customHeight="1" x14ac:dyDescent="0.25">
      <c r="A655" s="162"/>
      <c r="B655" s="162"/>
      <c r="C655" s="162"/>
      <c r="D655" s="162"/>
      <c r="E655" s="162"/>
      <c r="F655" s="162"/>
      <c r="G655" s="162"/>
      <c r="H655" s="162"/>
      <c r="I655" s="162"/>
      <c r="J655" s="162"/>
      <c r="K655" s="162"/>
      <c r="L655" s="162"/>
      <c r="M655" s="162"/>
      <c r="N655" s="38"/>
      <c r="O655" s="38"/>
    </row>
    <row r="656" spans="1:15" ht="15" hidden="1" customHeight="1" x14ac:dyDescent="0.25">
      <c r="A656" s="162"/>
      <c r="B656" s="162"/>
      <c r="C656" s="162"/>
      <c r="D656" s="162"/>
      <c r="E656" s="162"/>
      <c r="F656" s="162"/>
      <c r="G656" s="162"/>
      <c r="H656" s="162"/>
      <c r="I656" s="162"/>
      <c r="J656" s="162"/>
      <c r="K656" s="162"/>
      <c r="L656" s="162"/>
      <c r="M656" s="162"/>
      <c r="N656" s="38"/>
      <c r="O656" s="38"/>
    </row>
    <row r="657" spans="1:15" ht="15" hidden="1" customHeight="1" x14ac:dyDescent="0.25">
      <c r="A657" s="162"/>
      <c r="B657" s="162"/>
      <c r="C657" s="162"/>
      <c r="D657" s="162"/>
      <c r="E657" s="162"/>
      <c r="F657" s="162"/>
      <c r="G657" s="162"/>
      <c r="H657" s="162"/>
      <c r="I657" s="162"/>
      <c r="J657" s="162"/>
      <c r="K657" s="162"/>
      <c r="L657" s="162"/>
      <c r="M657" s="162"/>
      <c r="N657" s="38"/>
      <c r="O657" s="38"/>
    </row>
    <row r="658" spans="1:15" ht="15" hidden="1" customHeight="1" x14ac:dyDescent="0.25">
      <c r="A658" s="162"/>
      <c r="B658" s="162"/>
      <c r="C658" s="162"/>
      <c r="D658" s="162"/>
      <c r="E658" s="162"/>
      <c r="F658" s="162"/>
      <c r="G658" s="162"/>
      <c r="H658" s="162"/>
      <c r="I658" s="162"/>
      <c r="J658" s="162"/>
      <c r="K658" s="162"/>
      <c r="L658" s="162"/>
      <c r="M658" s="162"/>
      <c r="N658" s="38"/>
      <c r="O658" s="38"/>
    </row>
    <row r="659" spans="1:15" ht="15" hidden="1" customHeight="1" x14ac:dyDescent="0.25">
      <c r="A659" s="162"/>
      <c r="B659" s="162"/>
      <c r="C659" s="162"/>
      <c r="D659" s="162"/>
      <c r="E659" s="162"/>
      <c r="F659" s="162"/>
      <c r="G659" s="162"/>
      <c r="H659" s="162"/>
      <c r="I659" s="162"/>
      <c r="J659" s="162"/>
      <c r="K659" s="162"/>
      <c r="L659" s="162"/>
      <c r="M659" s="162"/>
      <c r="N659" s="38"/>
      <c r="O659" s="38"/>
    </row>
    <row r="660" spans="1:15" ht="15" hidden="1" customHeight="1" x14ac:dyDescent="0.25">
      <c r="A660" s="162"/>
      <c r="B660" s="162"/>
      <c r="C660" s="162"/>
      <c r="D660" s="162"/>
      <c r="E660" s="162"/>
      <c r="F660" s="162"/>
      <c r="G660" s="162"/>
      <c r="H660" s="162"/>
      <c r="I660" s="162"/>
      <c r="J660" s="162"/>
      <c r="K660" s="162"/>
      <c r="L660" s="162"/>
      <c r="M660" s="162"/>
      <c r="N660" s="38"/>
      <c r="O660" s="38"/>
    </row>
    <row r="661" spans="1:15" ht="15" hidden="1" customHeight="1" x14ac:dyDescent="0.25">
      <c r="A661" s="162"/>
      <c r="B661" s="162"/>
      <c r="C661" s="162"/>
      <c r="D661" s="162"/>
      <c r="E661" s="162"/>
      <c r="F661" s="162"/>
      <c r="G661" s="162"/>
      <c r="H661" s="162"/>
      <c r="I661" s="162"/>
      <c r="J661" s="162"/>
      <c r="K661" s="162"/>
      <c r="L661" s="162"/>
      <c r="M661" s="162"/>
      <c r="N661" s="38"/>
      <c r="O661" s="38"/>
    </row>
    <row r="662" spans="1:15" ht="15" hidden="1" customHeight="1" x14ac:dyDescent="0.25">
      <c r="A662" s="162"/>
      <c r="B662" s="162"/>
      <c r="C662" s="162"/>
      <c r="D662" s="162"/>
      <c r="E662" s="162"/>
      <c r="F662" s="162"/>
      <c r="G662" s="162"/>
      <c r="H662" s="162"/>
      <c r="I662" s="162"/>
      <c r="J662" s="162"/>
      <c r="K662" s="162"/>
      <c r="L662" s="162"/>
      <c r="M662" s="162"/>
      <c r="N662" s="38"/>
      <c r="O662" s="38"/>
    </row>
    <row r="663" spans="1:15" ht="15" hidden="1" customHeight="1" x14ac:dyDescent="0.25">
      <c r="A663" s="162"/>
      <c r="B663" s="162"/>
      <c r="C663" s="162"/>
      <c r="D663" s="162"/>
      <c r="E663" s="162"/>
      <c r="F663" s="162"/>
      <c r="G663" s="162"/>
      <c r="H663" s="162"/>
      <c r="I663" s="162"/>
      <c r="J663" s="162"/>
      <c r="K663" s="162"/>
      <c r="L663" s="162"/>
      <c r="M663" s="162"/>
      <c r="N663" s="38"/>
      <c r="O663" s="38"/>
    </row>
    <row r="664" spans="1:15" ht="15" hidden="1" customHeight="1" x14ac:dyDescent="0.25">
      <c r="A664" s="162"/>
      <c r="B664" s="162"/>
      <c r="C664" s="162"/>
      <c r="D664" s="162"/>
      <c r="E664" s="162"/>
      <c r="F664" s="162"/>
      <c r="G664" s="162"/>
      <c r="H664" s="162"/>
      <c r="I664" s="162"/>
      <c r="J664" s="162"/>
      <c r="K664" s="162"/>
      <c r="L664" s="162"/>
      <c r="M664" s="162"/>
      <c r="N664" s="38"/>
      <c r="O664" s="38"/>
    </row>
    <row r="665" spans="1:15" ht="15" hidden="1" customHeight="1" x14ac:dyDescent="0.25">
      <c r="A665" s="162"/>
      <c r="B665" s="162"/>
      <c r="C665" s="162"/>
      <c r="D665" s="162"/>
      <c r="E665" s="162"/>
      <c r="F665" s="162"/>
      <c r="G665" s="162"/>
      <c r="H665" s="162"/>
      <c r="I665" s="162"/>
      <c r="J665" s="162"/>
      <c r="K665" s="162"/>
      <c r="L665" s="162"/>
      <c r="M665" s="162"/>
      <c r="N665" s="38"/>
      <c r="O665" s="38"/>
    </row>
    <row r="666" spans="1:15" ht="15" hidden="1" customHeight="1" x14ac:dyDescent="0.25">
      <c r="A666" s="162"/>
      <c r="B666" s="162"/>
      <c r="C666" s="162"/>
      <c r="D666" s="162"/>
      <c r="E666" s="162"/>
      <c r="F666" s="162"/>
      <c r="G666" s="162"/>
      <c r="H666" s="162"/>
      <c r="I666" s="162"/>
      <c r="J666" s="162"/>
      <c r="K666" s="162"/>
      <c r="L666" s="162"/>
      <c r="M666" s="162"/>
      <c r="N666" s="38"/>
      <c r="O666" s="38"/>
    </row>
    <row r="667" spans="1:15" ht="15" hidden="1" customHeight="1" x14ac:dyDescent="0.25">
      <c r="A667" s="162"/>
      <c r="B667" s="162"/>
      <c r="C667" s="162"/>
      <c r="D667" s="162"/>
      <c r="E667" s="162"/>
      <c r="F667" s="162"/>
      <c r="G667" s="162"/>
      <c r="H667" s="162"/>
      <c r="I667" s="162"/>
      <c r="J667" s="162"/>
      <c r="K667" s="162"/>
      <c r="L667" s="162"/>
      <c r="M667" s="162"/>
      <c r="N667" s="38"/>
      <c r="O667" s="38"/>
    </row>
    <row r="668" spans="1:15" ht="15" hidden="1" customHeight="1" x14ac:dyDescent="0.25">
      <c r="A668" s="162"/>
      <c r="B668" s="162"/>
      <c r="C668" s="162"/>
      <c r="D668" s="162"/>
      <c r="E668" s="162"/>
      <c r="F668" s="162"/>
      <c r="G668" s="162"/>
      <c r="H668" s="162"/>
      <c r="I668" s="162"/>
      <c r="J668" s="162"/>
      <c r="K668" s="162"/>
      <c r="L668" s="162"/>
      <c r="M668" s="162"/>
      <c r="N668" s="38"/>
      <c r="O668" s="38"/>
    </row>
    <row r="669" spans="1:15" ht="15" hidden="1" customHeight="1" x14ac:dyDescent="0.25">
      <c r="A669" s="162"/>
      <c r="B669" s="162"/>
      <c r="C669" s="162"/>
      <c r="D669" s="162"/>
      <c r="E669" s="162"/>
      <c r="F669" s="162"/>
      <c r="G669" s="162"/>
      <c r="H669" s="162"/>
      <c r="I669" s="162"/>
      <c r="J669" s="162"/>
      <c r="K669" s="162"/>
      <c r="L669" s="162"/>
      <c r="M669" s="162"/>
      <c r="N669" s="38"/>
      <c r="O669" s="38"/>
    </row>
    <row r="670" spans="1:15" ht="15" hidden="1" customHeight="1" x14ac:dyDescent="0.25">
      <c r="A670" s="162"/>
      <c r="B670" s="162"/>
      <c r="C670" s="162"/>
      <c r="D670" s="162"/>
      <c r="E670" s="162"/>
      <c r="F670" s="162"/>
      <c r="G670" s="162"/>
      <c r="H670" s="162"/>
      <c r="I670" s="162"/>
      <c r="J670" s="162"/>
      <c r="K670" s="162"/>
      <c r="L670" s="162"/>
      <c r="M670" s="162"/>
      <c r="N670" s="38"/>
      <c r="O670" s="38"/>
    </row>
    <row r="671" spans="1:15" ht="15" hidden="1" customHeight="1" x14ac:dyDescent="0.25">
      <c r="A671" s="162"/>
      <c r="B671" s="162"/>
      <c r="C671" s="162"/>
      <c r="D671" s="162"/>
      <c r="E671" s="162"/>
      <c r="F671" s="162"/>
      <c r="G671" s="162"/>
      <c r="H671" s="162"/>
      <c r="I671" s="162"/>
      <c r="J671" s="162"/>
      <c r="K671" s="162"/>
      <c r="L671" s="162"/>
      <c r="M671" s="162"/>
      <c r="N671" s="38"/>
      <c r="O671" s="38"/>
    </row>
    <row r="672" spans="1:15" ht="15" hidden="1" customHeight="1" x14ac:dyDescent="0.25">
      <c r="A672" s="162"/>
      <c r="B672" s="162"/>
      <c r="C672" s="162"/>
      <c r="D672" s="162"/>
      <c r="E672" s="162"/>
      <c r="F672" s="162"/>
      <c r="G672" s="162"/>
      <c r="H672" s="162"/>
      <c r="I672" s="162"/>
      <c r="J672" s="162"/>
      <c r="K672" s="162"/>
      <c r="L672" s="162"/>
      <c r="M672" s="162"/>
      <c r="N672" s="38"/>
      <c r="O672" s="38"/>
    </row>
    <row r="673" spans="1:15" ht="15" hidden="1" customHeight="1" x14ac:dyDescent="0.25">
      <c r="A673" s="162"/>
      <c r="B673" s="162"/>
      <c r="C673" s="162"/>
      <c r="D673" s="162"/>
      <c r="E673" s="162"/>
      <c r="F673" s="162"/>
      <c r="G673" s="162"/>
      <c r="H673" s="162"/>
      <c r="I673" s="162"/>
      <c r="J673" s="162"/>
      <c r="K673" s="162"/>
      <c r="L673" s="162"/>
      <c r="M673" s="162"/>
      <c r="N673" s="38"/>
      <c r="O673" s="38"/>
    </row>
    <row r="674" spans="1:15" ht="15" hidden="1" customHeight="1" x14ac:dyDescent="0.25">
      <c r="A674" s="162"/>
      <c r="B674" s="162"/>
      <c r="C674" s="162"/>
      <c r="D674" s="162"/>
      <c r="E674" s="162"/>
      <c r="F674" s="162"/>
      <c r="G674" s="162"/>
      <c r="H674" s="162"/>
      <c r="I674" s="162"/>
      <c r="J674" s="162"/>
      <c r="K674" s="162"/>
      <c r="L674" s="162"/>
      <c r="M674" s="162"/>
      <c r="N674" s="38"/>
      <c r="O674" s="38"/>
    </row>
    <row r="675" spans="1:15" ht="15" hidden="1" customHeight="1" x14ac:dyDescent="0.25">
      <c r="A675" s="162"/>
      <c r="B675" s="162"/>
      <c r="C675" s="162"/>
      <c r="D675" s="162"/>
      <c r="E675" s="162"/>
      <c r="F675" s="162"/>
      <c r="G675" s="162"/>
      <c r="H675" s="162"/>
      <c r="I675" s="162"/>
      <c r="J675" s="162"/>
      <c r="K675" s="162"/>
      <c r="L675" s="162"/>
      <c r="M675" s="162"/>
      <c r="N675" s="38"/>
      <c r="O675" s="38"/>
    </row>
    <row r="676" spans="1:15" ht="15" hidden="1" customHeight="1" x14ac:dyDescent="0.25">
      <c r="A676" s="162"/>
      <c r="B676" s="162"/>
      <c r="C676" s="162"/>
      <c r="D676" s="162"/>
      <c r="E676" s="162"/>
      <c r="F676" s="162"/>
      <c r="G676" s="162"/>
      <c r="H676" s="162"/>
      <c r="I676" s="162"/>
      <c r="J676" s="162"/>
      <c r="K676" s="162"/>
      <c r="L676" s="162"/>
      <c r="M676" s="162"/>
      <c r="N676" s="38"/>
      <c r="O676" s="38"/>
    </row>
    <row r="677" spans="1:15" ht="15" hidden="1" customHeight="1" x14ac:dyDescent="0.25">
      <c r="A677" s="162"/>
      <c r="B677" s="162"/>
      <c r="C677" s="162"/>
      <c r="D677" s="162"/>
      <c r="E677" s="162"/>
      <c r="F677" s="162"/>
      <c r="G677" s="162"/>
      <c r="H677" s="162"/>
      <c r="I677" s="162"/>
      <c r="J677" s="162"/>
      <c r="K677" s="162"/>
      <c r="L677" s="162"/>
      <c r="M677" s="162"/>
      <c r="N677" s="38"/>
      <c r="O677" s="38"/>
    </row>
    <row r="678" spans="1:15" ht="15" hidden="1" customHeight="1" x14ac:dyDescent="0.25">
      <c r="A678" s="162"/>
      <c r="B678" s="162"/>
      <c r="C678" s="162"/>
      <c r="D678" s="162"/>
      <c r="E678" s="162"/>
      <c r="F678" s="162"/>
      <c r="G678" s="162"/>
      <c r="H678" s="162"/>
      <c r="I678" s="162"/>
      <c r="J678" s="162"/>
      <c r="K678" s="162"/>
      <c r="L678" s="162"/>
      <c r="M678" s="162"/>
      <c r="N678" s="38"/>
      <c r="O678" s="38"/>
    </row>
    <row r="679" spans="1:15" ht="15" hidden="1" customHeight="1" x14ac:dyDescent="0.25">
      <c r="A679" s="162"/>
      <c r="B679" s="162"/>
      <c r="C679" s="162"/>
      <c r="D679" s="162"/>
      <c r="E679" s="162"/>
      <c r="F679" s="162"/>
      <c r="G679" s="162"/>
      <c r="H679" s="162"/>
      <c r="I679" s="162"/>
      <c r="J679" s="162"/>
      <c r="K679" s="162"/>
      <c r="L679" s="162"/>
      <c r="M679" s="162"/>
      <c r="N679" s="38"/>
      <c r="O679" s="38"/>
    </row>
    <row r="680" spans="1:15" ht="15" hidden="1" customHeight="1" x14ac:dyDescent="0.25">
      <c r="A680" s="162"/>
      <c r="B680" s="162"/>
      <c r="C680" s="162"/>
      <c r="D680" s="162"/>
      <c r="E680" s="162"/>
      <c r="F680" s="162"/>
      <c r="G680" s="162"/>
      <c r="H680" s="162"/>
      <c r="I680" s="162"/>
      <c r="J680" s="162"/>
      <c r="K680" s="162"/>
      <c r="L680" s="162"/>
      <c r="M680" s="162"/>
      <c r="N680" s="38"/>
      <c r="O680" s="38"/>
    </row>
    <row r="681" spans="1:15" ht="15" hidden="1" customHeight="1" x14ac:dyDescent="0.25">
      <c r="A681" s="162"/>
      <c r="B681" s="162"/>
      <c r="C681" s="162"/>
      <c r="D681" s="162"/>
      <c r="E681" s="162"/>
      <c r="F681" s="162"/>
      <c r="G681" s="162"/>
      <c r="H681" s="162"/>
      <c r="I681" s="162"/>
      <c r="J681" s="162"/>
      <c r="K681" s="162"/>
      <c r="L681" s="162"/>
      <c r="M681" s="162"/>
      <c r="N681" s="38"/>
      <c r="O681" s="38"/>
    </row>
    <row r="682" spans="1:15" ht="15" hidden="1" customHeight="1" x14ac:dyDescent="0.25">
      <c r="A682" s="162"/>
      <c r="B682" s="162"/>
      <c r="C682" s="162"/>
      <c r="D682" s="162"/>
      <c r="E682" s="162"/>
      <c r="F682" s="162"/>
      <c r="G682" s="162"/>
      <c r="H682" s="162"/>
      <c r="I682" s="162"/>
      <c r="J682" s="162"/>
      <c r="K682" s="162"/>
      <c r="L682" s="162"/>
      <c r="M682" s="162"/>
      <c r="N682" s="38"/>
      <c r="O682" s="38"/>
    </row>
    <row r="683" spans="1:15" ht="15" hidden="1" customHeight="1" x14ac:dyDescent="0.25">
      <c r="A683" s="162"/>
      <c r="B683" s="162"/>
      <c r="C683" s="162"/>
      <c r="D683" s="162"/>
      <c r="E683" s="162"/>
      <c r="F683" s="162"/>
      <c r="G683" s="162"/>
      <c r="H683" s="162"/>
      <c r="I683" s="162"/>
      <c r="J683" s="162"/>
      <c r="K683" s="162"/>
      <c r="L683" s="162"/>
      <c r="M683" s="162"/>
      <c r="N683" s="38"/>
      <c r="O683" s="38"/>
    </row>
    <row r="684" spans="1:15" ht="15" hidden="1" customHeight="1" x14ac:dyDescent="0.25">
      <c r="A684" s="162"/>
      <c r="B684" s="162"/>
      <c r="C684" s="162"/>
      <c r="D684" s="162"/>
      <c r="E684" s="162"/>
      <c r="F684" s="162"/>
      <c r="G684" s="162"/>
      <c r="H684" s="162"/>
      <c r="I684" s="162"/>
      <c r="J684" s="162"/>
      <c r="K684" s="162"/>
      <c r="L684" s="162"/>
      <c r="M684" s="162"/>
      <c r="N684" s="38"/>
      <c r="O684" s="38"/>
    </row>
    <row r="685" spans="1:15" ht="15" hidden="1" customHeight="1" x14ac:dyDescent="0.25">
      <c r="A685" s="162"/>
      <c r="B685" s="162"/>
      <c r="C685" s="162"/>
      <c r="D685" s="162"/>
      <c r="E685" s="162"/>
      <c r="F685" s="162"/>
      <c r="G685" s="162"/>
      <c r="H685" s="162"/>
      <c r="I685" s="162"/>
      <c r="J685" s="162"/>
      <c r="K685" s="162"/>
      <c r="L685" s="162"/>
      <c r="M685" s="162"/>
      <c r="N685" s="38"/>
      <c r="O685" s="38"/>
    </row>
    <row r="686" spans="1:15" ht="15" hidden="1" customHeight="1" x14ac:dyDescent="0.25">
      <c r="A686" s="162"/>
      <c r="B686" s="162"/>
      <c r="C686" s="162"/>
      <c r="D686" s="162"/>
      <c r="E686" s="162"/>
      <c r="F686" s="162"/>
      <c r="G686" s="162"/>
      <c r="H686" s="162"/>
      <c r="I686" s="162"/>
      <c r="J686" s="162"/>
      <c r="K686" s="162"/>
      <c r="L686" s="162"/>
      <c r="M686" s="162"/>
      <c r="N686" s="38"/>
      <c r="O686" s="38"/>
    </row>
    <row r="687" spans="1:15" ht="15" hidden="1" customHeight="1" x14ac:dyDescent="0.25">
      <c r="A687" s="162"/>
      <c r="B687" s="162"/>
      <c r="C687" s="162"/>
      <c r="D687" s="162"/>
      <c r="E687" s="162"/>
      <c r="F687" s="162"/>
      <c r="G687" s="162"/>
      <c r="H687" s="162"/>
      <c r="I687" s="162"/>
      <c r="J687" s="162"/>
      <c r="K687" s="162"/>
      <c r="L687" s="162"/>
      <c r="M687" s="162"/>
      <c r="N687" s="38"/>
      <c r="O687" s="38"/>
    </row>
    <row r="688" spans="1:15" ht="15" hidden="1" customHeight="1" x14ac:dyDescent="0.25">
      <c r="A688" s="162"/>
      <c r="B688" s="162"/>
      <c r="C688" s="162"/>
      <c r="D688" s="162"/>
      <c r="E688" s="162"/>
      <c r="F688" s="162"/>
      <c r="G688" s="162"/>
      <c r="H688" s="162"/>
      <c r="I688" s="162"/>
      <c r="J688" s="162"/>
      <c r="K688" s="162"/>
      <c r="L688" s="162"/>
      <c r="M688" s="162"/>
      <c r="N688" s="38"/>
      <c r="O688" s="38"/>
    </row>
    <row r="689" spans="1:15" ht="15" hidden="1" customHeight="1" x14ac:dyDescent="0.25">
      <c r="A689" s="162"/>
      <c r="B689" s="162"/>
      <c r="C689" s="162"/>
      <c r="D689" s="162"/>
      <c r="E689" s="162"/>
      <c r="F689" s="162"/>
      <c r="G689" s="162"/>
      <c r="H689" s="162"/>
      <c r="I689" s="162"/>
      <c r="J689" s="162"/>
      <c r="K689" s="162"/>
      <c r="L689" s="162"/>
      <c r="M689" s="162"/>
      <c r="N689" s="38"/>
      <c r="O689" s="38"/>
    </row>
    <row r="690" spans="1:15" ht="15" hidden="1" customHeight="1" x14ac:dyDescent="0.25">
      <c r="A690" s="162"/>
      <c r="B690" s="162"/>
      <c r="C690" s="162"/>
      <c r="D690" s="162"/>
      <c r="E690" s="162"/>
      <c r="F690" s="162"/>
      <c r="G690" s="162"/>
      <c r="H690" s="162"/>
      <c r="I690" s="162"/>
      <c r="J690" s="162"/>
      <c r="K690" s="162"/>
      <c r="L690" s="162"/>
      <c r="M690" s="162"/>
      <c r="N690" s="38"/>
      <c r="O690" s="38"/>
    </row>
    <row r="691" spans="1:15" ht="15" hidden="1" customHeight="1" x14ac:dyDescent="0.25">
      <c r="A691" s="162"/>
      <c r="B691" s="162"/>
      <c r="C691" s="162"/>
      <c r="D691" s="162"/>
      <c r="E691" s="162"/>
      <c r="F691" s="162"/>
      <c r="G691" s="162"/>
      <c r="H691" s="162"/>
      <c r="I691" s="162"/>
      <c r="J691" s="162"/>
      <c r="K691" s="162"/>
      <c r="L691" s="162"/>
      <c r="M691" s="162"/>
      <c r="N691" s="38"/>
      <c r="O691" s="38"/>
    </row>
    <row r="692" spans="1:15" ht="15" hidden="1" customHeight="1" x14ac:dyDescent="0.25">
      <c r="A692" s="162"/>
      <c r="B692" s="162"/>
      <c r="C692" s="162"/>
      <c r="D692" s="162"/>
      <c r="E692" s="162"/>
      <c r="F692" s="162"/>
      <c r="G692" s="162"/>
      <c r="H692" s="162"/>
      <c r="I692" s="162"/>
      <c r="J692" s="162"/>
      <c r="K692" s="162"/>
      <c r="L692" s="162"/>
      <c r="M692" s="162"/>
      <c r="N692" s="38"/>
      <c r="O692" s="38"/>
    </row>
    <row r="693" spans="1:15" ht="15" hidden="1" customHeight="1" x14ac:dyDescent="0.25">
      <c r="A693" s="162"/>
      <c r="B693" s="162"/>
      <c r="C693" s="162"/>
      <c r="D693" s="162"/>
      <c r="E693" s="162"/>
      <c r="F693" s="162"/>
      <c r="G693" s="162"/>
      <c r="H693" s="162"/>
      <c r="I693" s="162"/>
      <c r="J693" s="162"/>
      <c r="K693" s="162"/>
      <c r="L693" s="162"/>
      <c r="M693" s="162"/>
      <c r="N693" s="38"/>
      <c r="O693" s="38"/>
    </row>
    <row r="694" spans="1:15" ht="15" hidden="1" customHeight="1" x14ac:dyDescent="0.25">
      <c r="A694" s="162"/>
      <c r="B694" s="162"/>
      <c r="C694" s="162"/>
      <c r="D694" s="162"/>
      <c r="E694" s="162"/>
      <c r="F694" s="162"/>
      <c r="G694" s="162"/>
      <c r="H694" s="162"/>
      <c r="I694" s="162"/>
      <c r="J694" s="162"/>
      <c r="K694" s="162"/>
      <c r="L694" s="162"/>
      <c r="M694" s="162"/>
      <c r="N694" s="38"/>
      <c r="O694" s="38"/>
    </row>
    <row r="695" spans="1:15" ht="15" hidden="1" customHeight="1" x14ac:dyDescent="0.25">
      <c r="A695" s="162"/>
      <c r="B695" s="162"/>
      <c r="C695" s="162"/>
      <c r="D695" s="162"/>
      <c r="E695" s="162"/>
      <c r="F695" s="162"/>
      <c r="G695" s="162"/>
      <c r="H695" s="162"/>
      <c r="I695" s="162"/>
      <c r="J695" s="162"/>
      <c r="K695" s="162"/>
      <c r="L695" s="162"/>
      <c r="M695" s="162"/>
      <c r="N695" s="38"/>
      <c r="O695" s="38"/>
    </row>
    <row r="696" spans="1:15" ht="15" hidden="1" customHeight="1" x14ac:dyDescent="0.25">
      <c r="A696" s="162"/>
      <c r="B696" s="162"/>
      <c r="C696" s="162"/>
      <c r="D696" s="162"/>
      <c r="E696" s="162"/>
      <c r="F696" s="162"/>
      <c r="G696" s="162"/>
      <c r="H696" s="162"/>
      <c r="I696" s="162"/>
      <c r="J696" s="162"/>
      <c r="K696" s="162"/>
      <c r="L696" s="162"/>
      <c r="M696" s="162"/>
      <c r="N696" s="38"/>
      <c r="O696" s="38"/>
    </row>
    <row r="697" spans="1:15" ht="15" hidden="1" customHeight="1" x14ac:dyDescent="0.25">
      <c r="A697" s="162"/>
      <c r="B697" s="162"/>
      <c r="C697" s="162"/>
      <c r="D697" s="162"/>
      <c r="E697" s="162"/>
      <c r="F697" s="162"/>
      <c r="G697" s="162"/>
      <c r="H697" s="162"/>
      <c r="I697" s="162"/>
      <c r="J697" s="162"/>
      <c r="K697" s="162"/>
      <c r="L697" s="162"/>
      <c r="M697" s="162"/>
      <c r="N697" s="38"/>
      <c r="O697" s="38"/>
    </row>
    <row r="698" spans="1:15" ht="15" hidden="1" customHeight="1" x14ac:dyDescent="0.25">
      <c r="A698" s="162"/>
      <c r="B698" s="162"/>
      <c r="C698" s="162"/>
      <c r="D698" s="162"/>
      <c r="E698" s="162"/>
      <c r="F698" s="162"/>
      <c r="G698" s="162"/>
      <c r="H698" s="162"/>
      <c r="I698" s="162"/>
      <c r="J698" s="162"/>
      <c r="K698" s="162"/>
      <c r="L698" s="162"/>
      <c r="M698" s="162"/>
      <c r="N698" s="38"/>
      <c r="O698" s="38"/>
    </row>
    <row r="699" spans="1:15" ht="15" hidden="1" customHeight="1" x14ac:dyDescent="0.25">
      <c r="A699" s="162"/>
      <c r="B699" s="162"/>
      <c r="C699" s="162"/>
      <c r="D699" s="162"/>
      <c r="E699" s="162"/>
      <c r="F699" s="162"/>
      <c r="G699" s="162"/>
      <c r="H699" s="162"/>
      <c r="I699" s="162"/>
      <c r="J699" s="162"/>
      <c r="K699" s="162"/>
      <c r="L699" s="162"/>
      <c r="M699" s="162"/>
      <c r="N699" s="38"/>
      <c r="O699" s="38"/>
    </row>
    <row r="700" spans="1:15" ht="15" hidden="1" customHeight="1" x14ac:dyDescent="0.25">
      <c r="A700" s="162"/>
      <c r="B700" s="162"/>
      <c r="C700" s="162"/>
      <c r="D700" s="162"/>
      <c r="E700" s="162"/>
      <c r="F700" s="162"/>
      <c r="G700" s="162"/>
      <c r="H700" s="162"/>
      <c r="I700" s="162"/>
      <c r="J700" s="162"/>
      <c r="K700" s="162"/>
      <c r="L700" s="162"/>
      <c r="M700" s="162"/>
      <c r="N700" s="38"/>
      <c r="O700" s="38"/>
    </row>
    <row r="701" spans="1:15" ht="15" hidden="1" customHeight="1" x14ac:dyDescent="0.25">
      <c r="A701" s="162"/>
      <c r="B701" s="162"/>
      <c r="C701" s="162"/>
      <c r="D701" s="162"/>
      <c r="E701" s="162"/>
      <c r="F701" s="162"/>
      <c r="G701" s="162"/>
      <c r="H701" s="162"/>
      <c r="I701" s="162"/>
      <c r="J701" s="162"/>
      <c r="K701" s="162"/>
      <c r="L701" s="162"/>
      <c r="M701" s="162"/>
      <c r="N701" s="38"/>
      <c r="O701" s="38"/>
    </row>
    <row r="702" spans="1:15" ht="15" hidden="1" customHeight="1" x14ac:dyDescent="0.25">
      <c r="A702" s="162"/>
      <c r="B702" s="162"/>
      <c r="C702" s="162"/>
      <c r="D702" s="162"/>
      <c r="E702" s="162"/>
      <c r="F702" s="162"/>
      <c r="G702" s="162"/>
      <c r="H702" s="162"/>
      <c r="I702" s="162"/>
      <c r="J702" s="162"/>
      <c r="K702" s="162"/>
      <c r="L702" s="162"/>
      <c r="M702" s="162"/>
      <c r="N702" s="38"/>
      <c r="O702" s="38"/>
    </row>
    <row r="703" spans="1:15" ht="15" hidden="1" customHeight="1" x14ac:dyDescent="0.25">
      <c r="A703" s="162"/>
      <c r="B703" s="162"/>
      <c r="C703" s="162"/>
      <c r="D703" s="162"/>
      <c r="E703" s="162"/>
      <c r="F703" s="162"/>
      <c r="G703" s="162"/>
      <c r="H703" s="162"/>
      <c r="I703" s="162"/>
      <c r="J703" s="162"/>
      <c r="K703" s="162"/>
      <c r="L703" s="162"/>
      <c r="M703" s="162"/>
      <c r="N703" s="38"/>
      <c r="O703" s="38"/>
    </row>
    <row r="704" spans="1:15" ht="15" hidden="1" customHeight="1" x14ac:dyDescent="0.25">
      <c r="A704" s="162"/>
      <c r="B704" s="162"/>
      <c r="C704" s="162"/>
      <c r="D704" s="162"/>
      <c r="E704" s="162"/>
      <c r="F704" s="162"/>
      <c r="G704" s="162"/>
      <c r="H704" s="162"/>
      <c r="I704" s="162"/>
      <c r="J704" s="162"/>
      <c r="K704" s="162"/>
      <c r="L704" s="162"/>
      <c r="M704" s="162"/>
      <c r="N704" s="38"/>
      <c r="O704" s="38"/>
    </row>
    <row r="705" spans="1:15" ht="15" hidden="1" customHeight="1" x14ac:dyDescent="0.25">
      <c r="A705" s="162"/>
      <c r="B705" s="162"/>
      <c r="C705" s="162"/>
      <c r="D705" s="162"/>
      <c r="E705" s="162"/>
      <c r="F705" s="162"/>
      <c r="G705" s="162"/>
      <c r="H705" s="162"/>
      <c r="I705" s="162"/>
      <c r="J705" s="162"/>
      <c r="K705" s="162"/>
      <c r="L705" s="162"/>
      <c r="M705" s="162"/>
      <c r="N705" s="38"/>
      <c r="O705" s="38"/>
    </row>
    <row r="706" spans="1:15" ht="15" hidden="1" customHeight="1" x14ac:dyDescent="0.25">
      <c r="A706" s="162"/>
      <c r="B706" s="162"/>
      <c r="C706" s="162"/>
      <c r="D706" s="162"/>
      <c r="E706" s="162"/>
      <c r="F706" s="162"/>
      <c r="G706" s="162"/>
      <c r="H706" s="162"/>
      <c r="I706" s="162"/>
      <c r="J706" s="162"/>
      <c r="K706" s="162"/>
      <c r="L706" s="162"/>
      <c r="M706" s="162"/>
      <c r="N706" s="38"/>
      <c r="O706" s="38"/>
    </row>
    <row r="707" spans="1:15" ht="15" hidden="1" customHeight="1" x14ac:dyDescent="0.25">
      <c r="A707" s="162"/>
      <c r="B707" s="162"/>
      <c r="C707" s="162"/>
      <c r="D707" s="162"/>
      <c r="E707" s="162"/>
      <c r="F707" s="162"/>
      <c r="G707" s="162"/>
      <c r="H707" s="162"/>
      <c r="I707" s="162"/>
      <c r="J707" s="162"/>
      <c r="K707" s="162"/>
      <c r="L707" s="162"/>
      <c r="M707" s="162"/>
      <c r="N707" s="38"/>
      <c r="O707" s="38"/>
    </row>
    <row r="708" spans="1:15" ht="15" hidden="1" customHeight="1" x14ac:dyDescent="0.25">
      <c r="A708" s="162"/>
      <c r="B708" s="162"/>
      <c r="C708" s="162"/>
      <c r="D708" s="162"/>
      <c r="E708" s="162"/>
      <c r="F708" s="162"/>
      <c r="G708" s="162"/>
      <c r="H708" s="162"/>
      <c r="I708" s="162"/>
      <c r="J708" s="162"/>
      <c r="K708" s="162"/>
      <c r="L708" s="162"/>
      <c r="M708" s="162"/>
      <c r="N708" s="38"/>
      <c r="O708" s="38"/>
    </row>
    <row r="709" spans="1:15" ht="15" hidden="1" customHeight="1" x14ac:dyDescent="0.25">
      <c r="A709" s="162"/>
      <c r="B709" s="162"/>
      <c r="C709" s="162"/>
      <c r="D709" s="162"/>
      <c r="E709" s="162"/>
      <c r="F709" s="162"/>
      <c r="G709" s="162"/>
      <c r="H709" s="162"/>
      <c r="I709" s="162"/>
      <c r="J709" s="162"/>
      <c r="K709" s="162"/>
      <c r="L709" s="162"/>
      <c r="M709" s="162"/>
      <c r="N709" s="38"/>
      <c r="O709" s="38"/>
    </row>
    <row r="710" spans="1:15" ht="15" hidden="1" customHeight="1" x14ac:dyDescent="0.25">
      <c r="A710" s="162"/>
      <c r="B710" s="162"/>
      <c r="C710" s="162"/>
      <c r="D710" s="162"/>
      <c r="E710" s="162"/>
      <c r="F710" s="162"/>
      <c r="G710" s="162"/>
      <c r="H710" s="162"/>
      <c r="I710" s="162"/>
      <c r="J710" s="162"/>
      <c r="K710" s="162"/>
      <c r="L710" s="162"/>
      <c r="M710" s="162"/>
      <c r="N710" s="38"/>
      <c r="O710" s="38"/>
    </row>
    <row r="711" spans="1:15" ht="15" hidden="1" customHeight="1" x14ac:dyDescent="0.25">
      <c r="A711" s="162"/>
      <c r="B711" s="162"/>
      <c r="C711" s="162"/>
      <c r="D711" s="162"/>
      <c r="E711" s="162"/>
      <c r="F711" s="162"/>
      <c r="G711" s="162"/>
      <c r="H711" s="162"/>
      <c r="I711" s="162"/>
      <c r="J711" s="162"/>
      <c r="K711" s="162"/>
      <c r="L711" s="162"/>
      <c r="M711" s="162"/>
      <c r="N711" s="38"/>
      <c r="O711" s="38"/>
    </row>
    <row r="712" spans="1:15" ht="15" hidden="1" customHeight="1" x14ac:dyDescent="0.25">
      <c r="A712" s="162"/>
      <c r="B712" s="162"/>
      <c r="C712" s="162"/>
      <c r="D712" s="162"/>
      <c r="E712" s="162"/>
      <c r="F712" s="162"/>
      <c r="G712" s="162"/>
      <c r="H712" s="162"/>
      <c r="I712" s="162"/>
      <c r="J712" s="162"/>
      <c r="K712" s="162"/>
      <c r="L712" s="162"/>
      <c r="M712" s="162"/>
      <c r="N712" s="38"/>
      <c r="O712" s="38"/>
    </row>
    <row r="713" spans="1:15" ht="15" hidden="1" customHeight="1" x14ac:dyDescent="0.25">
      <c r="A713" s="162"/>
      <c r="B713" s="162"/>
      <c r="C713" s="162"/>
      <c r="D713" s="162"/>
      <c r="E713" s="162"/>
      <c r="F713" s="162"/>
      <c r="G713" s="162"/>
      <c r="H713" s="162"/>
      <c r="I713" s="162"/>
      <c r="J713" s="162"/>
      <c r="K713" s="162"/>
      <c r="L713" s="162"/>
      <c r="M713" s="162"/>
      <c r="N713" s="38"/>
      <c r="O713" s="38"/>
    </row>
    <row r="714" spans="1:15" ht="15" hidden="1" customHeight="1" x14ac:dyDescent="0.25">
      <c r="A714" s="162"/>
      <c r="B714" s="162"/>
      <c r="C714" s="162"/>
      <c r="D714" s="162"/>
      <c r="E714" s="162"/>
      <c r="F714" s="162"/>
      <c r="G714" s="162"/>
      <c r="H714" s="162"/>
      <c r="I714" s="162"/>
      <c r="J714" s="162"/>
      <c r="K714" s="162"/>
      <c r="L714" s="162"/>
      <c r="M714" s="162"/>
      <c r="N714" s="38"/>
      <c r="O714" s="38"/>
    </row>
    <row r="715" spans="1:15" ht="15" hidden="1" customHeight="1" x14ac:dyDescent="0.25">
      <c r="A715" s="162"/>
      <c r="B715" s="162"/>
      <c r="C715" s="162"/>
      <c r="D715" s="162"/>
      <c r="E715" s="162"/>
      <c r="F715" s="162"/>
      <c r="G715" s="162"/>
      <c r="H715" s="162"/>
      <c r="I715" s="162"/>
      <c r="J715" s="162"/>
      <c r="K715" s="162"/>
      <c r="L715" s="162"/>
      <c r="M715" s="162"/>
      <c r="N715" s="38"/>
      <c r="O715" s="38"/>
    </row>
    <row r="716" spans="1:15" ht="15" hidden="1" customHeight="1" x14ac:dyDescent="0.25">
      <c r="A716" s="162"/>
      <c r="B716" s="162"/>
      <c r="C716" s="162"/>
      <c r="D716" s="162"/>
      <c r="E716" s="162"/>
      <c r="F716" s="162"/>
      <c r="G716" s="162"/>
      <c r="H716" s="162"/>
      <c r="I716" s="162"/>
      <c r="J716" s="162"/>
      <c r="K716" s="162"/>
      <c r="L716" s="162"/>
      <c r="M716" s="162"/>
      <c r="N716" s="38"/>
      <c r="O716" s="38"/>
    </row>
    <row r="717" spans="1:15" ht="15" hidden="1" customHeight="1" x14ac:dyDescent="0.25">
      <c r="A717" s="162"/>
      <c r="B717" s="162"/>
      <c r="C717" s="162"/>
      <c r="D717" s="162"/>
      <c r="E717" s="162"/>
      <c r="F717" s="162"/>
      <c r="G717" s="162"/>
      <c r="H717" s="162"/>
      <c r="I717" s="162"/>
      <c r="J717" s="162"/>
      <c r="K717" s="162"/>
      <c r="L717" s="162"/>
      <c r="M717" s="162"/>
      <c r="N717" s="38"/>
      <c r="O717" s="38"/>
    </row>
    <row r="718" spans="1:15" ht="15" hidden="1" customHeight="1" x14ac:dyDescent="0.25">
      <c r="A718" s="162"/>
      <c r="B718" s="162"/>
      <c r="C718" s="162"/>
      <c r="D718" s="162"/>
      <c r="E718" s="162"/>
      <c r="F718" s="162"/>
      <c r="G718" s="162"/>
      <c r="H718" s="162"/>
      <c r="I718" s="162"/>
      <c r="J718" s="162"/>
      <c r="K718" s="162"/>
      <c r="L718" s="162"/>
      <c r="M718" s="162"/>
      <c r="N718" s="38"/>
      <c r="O718" s="38"/>
    </row>
    <row r="719" spans="1:15" ht="15" hidden="1" customHeight="1" x14ac:dyDescent="0.25">
      <c r="A719" s="162"/>
      <c r="B719" s="162"/>
      <c r="C719" s="162"/>
      <c r="D719" s="162"/>
      <c r="E719" s="162"/>
      <c r="F719" s="162"/>
      <c r="G719" s="162"/>
      <c r="H719" s="162"/>
      <c r="I719" s="162"/>
      <c r="J719" s="162"/>
      <c r="K719" s="162"/>
      <c r="L719" s="162"/>
      <c r="M719" s="162"/>
      <c r="N719" s="38"/>
      <c r="O719" s="38"/>
    </row>
    <row r="720" spans="1:15" ht="15" hidden="1" customHeight="1" x14ac:dyDescent="0.25">
      <c r="A720" s="162"/>
      <c r="B720" s="162"/>
      <c r="C720" s="162"/>
      <c r="D720" s="162"/>
      <c r="E720" s="162"/>
      <c r="F720" s="162"/>
      <c r="G720" s="162"/>
      <c r="H720" s="162"/>
      <c r="I720" s="162"/>
      <c r="J720" s="162"/>
      <c r="K720" s="162"/>
      <c r="L720" s="162"/>
      <c r="M720" s="162"/>
      <c r="N720" s="38"/>
      <c r="O720" s="38"/>
    </row>
    <row r="721" spans="1:15" ht="15" hidden="1" customHeight="1" x14ac:dyDescent="0.25">
      <c r="A721" s="162"/>
      <c r="B721" s="162"/>
      <c r="C721" s="162"/>
      <c r="D721" s="162"/>
      <c r="E721" s="162"/>
      <c r="F721" s="162"/>
      <c r="G721" s="162"/>
      <c r="H721" s="162"/>
      <c r="I721" s="162"/>
      <c r="J721" s="162"/>
      <c r="K721" s="162"/>
      <c r="L721" s="162"/>
      <c r="M721" s="162"/>
      <c r="N721" s="38"/>
      <c r="O721" s="38"/>
    </row>
    <row r="722" spans="1:15" ht="15" hidden="1" customHeight="1" x14ac:dyDescent="0.25">
      <c r="A722" s="162"/>
      <c r="B722" s="162"/>
      <c r="C722" s="162"/>
      <c r="D722" s="162"/>
      <c r="E722" s="162"/>
      <c r="F722" s="162"/>
      <c r="G722" s="162"/>
      <c r="H722" s="162"/>
      <c r="I722" s="162"/>
      <c r="J722" s="162"/>
      <c r="K722" s="162"/>
      <c r="L722" s="162"/>
      <c r="M722" s="162"/>
      <c r="N722" s="38"/>
      <c r="O722" s="38"/>
    </row>
    <row r="723" spans="1:15" ht="15" hidden="1" customHeight="1" x14ac:dyDescent="0.25">
      <c r="A723" s="162"/>
      <c r="B723" s="162"/>
      <c r="C723" s="162"/>
      <c r="D723" s="162"/>
      <c r="E723" s="162"/>
      <c r="F723" s="162"/>
      <c r="G723" s="162"/>
      <c r="H723" s="162"/>
      <c r="I723" s="162"/>
      <c r="J723" s="162"/>
      <c r="K723" s="162"/>
      <c r="L723" s="162"/>
      <c r="M723" s="162"/>
      <c r="N723" s="38"/>
      <c r="O723" s="38"/>
    </row>
    <row r="724" spans="1:15" ht="15" hidden="1" customHeight="1" x14ac:dyDescent="0.25">
      <c r="A724" s="162"/>
      <c r="B724" s="162"/>
      <c r="C724" s="162"/>
      <c r="D724" s="162"/>
      <c r="E724" s="162"/>
      <c r="F724" s="162"/>
      <c r="G724" s="162"/>
      <c r="H724" s="162"/>
      <c r="I724" s="162"/>
      <c r="J724" s="162"/>
      <c r="K724" s="162"/>
      <c r="L724" s="162"/>
      <c r="M724" s="162"/>
      <c r="N724" s="38"/>
      <c r="O724" s="38"/>
    </row>
    <row r="725" spans="1:15" ht="15" hidden="1" customHeight="1" x14ac:dyDescent="0.25">
      <c r="A725" s="162"/>
      <c r="B725" s="162"/>
      <c r="C725" s="162"/>
      <c r="D725" s="162"/>
      <c r="E725" s="162"/>
      <c r="F725" s="162"/>
      <c r="G725" s="162"/>
      <c r="H725" s="162"/>
      <c r="I725" s="162"/>
      <c r="J725" s="162"/>
      <c r="K725" s="162"/>
      <c r="L725" s="162"/>
      <c r="M725" s="162"/>
      <c r="N725" s="38"/>
      <c r="O725" s="38"/>
    </row>
    <row r="726" spans="1:15" ht="15" hidden="1" customHeight="1" x14ac:dyDescent="0.25">
      <c r="A726" s="162"/>
      <c r="B726" s="162"/>
      <c r="C726" s="162"/>
      <c r="D726" s="162"/>
      <c r="E726" s="162"/>
      <c r="F726" s="162"/>
      <c r="G726" s="162"/>
      <c r="H726" s="162"/>
      <c r="I726" s="162"/>
      <c r="J726" s="162"/>
      <c r="K726" s="162"/>
      <c r="L726" s="162"/>
      <c r="M726" s="162"/>
      <c r="N726" s="38"/>
      <c r="O726" s="38"/>
    </row>
    <row r="727" spans="1:15" ht="15" hidden="1" customHeight="1" x14ac:dyDescent="0.25">
      <c r="A727" s="162"/>
      <c r="B727" s="162"/>
      <c r="C727" s="162"/>
      <c r="D727" s="162"/>
      <c r="E727" s="162"/>
      <c r="F727" s="162"/>
      <c r="G727" s="162"/>
      <c r="H727" s="162"/>
      <c r="I727" s="162"/>
      <c r="J727" s="162"/>
      <c r="K727" s="162"/>
      <c r="L727" s="162"/>
      <c r="M727" s="162"/>
      <c r="N727" s="38"/>
      <c r="O727" s="38"/>
    </row>
    <row r="728" spans="1:15" ht="15" hidden="1" customHeight="1" x14ac:dyDescent="0.25">
      <c r="A728" s="162"/>
      <c r="B728" s="162"/>
      <c r="C728" s="162"/>
      <c r="D728" s="162"/>
      <c r="E728" s="162"/>
      <c r="F728" s="162"/>
      <c r="G728" s="162"/>
      <c r="H728" s="162"/>
      <c r="I728" s="162"/>
      <c r="J728" s="162"/>
      <c r="K728" s="162"/>
      <c r="L728" s="162"/>
      <c r="M728" s="162"/>
      <c r="N728" s="38"/>
      <c r="O728" s="38"/>
    </row>
    <row r="729" spans="1:15" ht="15" hidden="1" customHeight="1" x14ac:dyDescent="0.25">
      <c r="A729" s="162"/>
      <c r="B729" s="162"/>
      <c r="C729" s="162"/>
      <c r="D729" s="162"/>
      <c r="E729" s="162"/>
      <c r="F729" s="162"/>
      <c r="G729" s="162"/>
      <c r="H729" s="162"/>
      <c r="I729" s="162"/>
      <c r="J729" s="162"/>
      <c r="K729" s="162"/>
      <c r="L729" s="162"/>
      <c r="M729" s="162"/>
      <c r="N729" s="38"/>
      <c r="O729" s="38"/>
    </row>
    <row r="730" spans="1:15" ht="15" hidden="1" customHeight="1" x14ac:dyDescent="0.25">
      <c r="A730" s="162"/>
      <c r="B730" s="162"/>
      <c r="C730" s="162"/>
      <c r="D730" s="162"/>
      <c r="E730" s="162"/>
      <c r="F730" s="162"/>
      <c r="G730" s="162"/>
      <c r="H730" s="162"/>
      <c r="I730" s="162"/>
      <c r="J730" s="162"/>
      <c r="K730" s="162"/>
      <c r="L730" s="162"/>
      <c r="M730" s="162"/>
      <c r="N730" s="38"/>
      <c r="O730" s="38"/>
    </row>
    <row r="731" spans="1:15" ht="15" hidden="1" customHeight="1" x14ac:dyDescent="0.25">
      <c r="A731" s="162"/>
      <c r="B731" s="162"/>
      <c r="C731" s="162"/>
      <c r="D731" s="162"/>
      <c r="E731" s="162"/>
      <c r="F731" s="162"/>
      <c r="G731" s="162"/>
      <c r="H731" s="162"/>
      <c r="I731" s="162"/>
      <c r="J731" s="162"/>
      <c r="K731" s="162"/>
      <c r="L731" s="162"/>
      <c r="M731" s="162"/>
      <c r="N731" s="38"/>
      <c r="O731" s="38"/>
    </row>
    <row r="732" spans="1:15" ht="15" hidden="1" customHeight="1" x14ac:dyDescent="0.25">
      <c r="A732" s="162"/>
      <c r="B732" s="162"/>
      <c r="C732" s="162"/>
      <c r="D732" s="162"/>
      <c r="E732" s="162"/>
      <c r="F732" s="162"/>
      <c r="G732" s="162"/>
      <c r="H732" s="162"/>
      <c r="I732" s="162"/>
      <c r="J732" s="162"/>
      <c r="K732" s="162"/>
      <c r="L732" s="162"/>
      <c r="M732" s="162"/>
      <c r="N732" s="38"/>
      <c r="O732" s="38"/>
    </row>
    <row r="733" spans="1:15" ht="15" hidden="1" customHeight="1" x14ac:dyDescent="0.25">
      <c r="A733" s="162"/>
      <c r="B733" s="162"/>
      <c r="C733" s="162"/>
      <c r="D733" s="162"/>
      <c r="E733" s="162"/>
      <c r="F733" s="162"/>
      <c r="G733" s="162"/>
      <c r="H733" s="162"/>
      <c r="I733" s="162"/>
      <c r="J733" s="162"/>
      <c r="K733" s="162"/>
      <c r="L733" s="162"/>
      <c r="M733" s="162"/>
      <c r="N733" s="38"/>
      <c r="O733" s="38"/>
    </row>
    <row r="734" spans="1:15" ht="15" hidden="1" customHeight="1" x14ac:dyDescent="0.25">
      <c r="A734" s="162"/>
      <c r="B734" s="162"/>
      <c r="C734" s="162"/>
      <c r="D734" s="162"/>
      <c r="E734" s="162"/>
      <c r="F734" s="162"/>
      <c r="G734" s="162"/>
      <c r="H734" s="162"/>
      <c r="I734" s="162"/>
      <c r="J734" s="162"/>
      <c r="K734" s="162"/>
      <c r="L734" s="162"/>
      <c r="M734" s="162"/>
      <c r="N734" s="38"/>
      <c r="O734" s="38"/>
    </row>
    <row r="735" spans="1:15" ht="15" hidden="1" customHeight="1" x14ac:dyDescent="0.25">
      <c r="A735" s="162"/>
      <c r="B735" s="162"/>
      <c r="C735" s="162"/>
      <c r="D735" s="162"/>
      <c r="E735" s="162"/>
      <c r="F735" s="162"/>
      <c r="G735" s="162"/>
      <c r="H735" s="162"/>
      <c r="I735" s="162"/>
      <c r="J735" s="162"/>
      <c r="K735" s="162"/>
      <c r="L735" s="162"/>
      <c r="M735" s="162"/>
      <c r="N735" s="38"/>
      <c r="O735" s="38"/>
    </row>
    <row r="736" spans="1:15" ht="15" hidden="1" customHeight="1" x14ac:dyDescent="0.25">
      <c r="A736" s="162"/>
      <c r="B736" s="162"/>
      <c r="C736" s="162"/>
      <c r="D736" s="162"/>
      <c r="E736" s="162"/>
      <c r="F736" s="162"/>
      <c r="G736" s="162"/>
      <c r="H736" s="162"/>
      <c r="I736" s="162"/>
      <c r="J736" s="162"/>
      <c r="K736" s="162"/>
      <c r="L736" s="162"/>
      <c r="M736" s="162"/>
      <c r="N736" s="38"/>
      <c r="O736" s="38"/>
    </row>
    <row r="737" spans="1:15" ht="15" hidden="1" customHeight="1" x14ac:dyDescent="0.25">
      <c r="A737" s="162"/>
      <c r="B737" s="162"/>
      <c r="C737" s="162"/>
      <c r="D737" s="162"/>
      <c r="E737" s="162"/>
      <c r="F737" s="162"/>
      <c r="G737" s="162"/>
      <c r="H737" s="162"/>
      <c r="I737" s="162"/>
      <c r="J737" s="162"/>
      <c r="K737" s="162"/>
      <c r="L737" s="162"/>
      <c r="M737" s="162"/>
      <c r="N737" s="38"/>
      <c r="O737" s="38"/>
    </row>
    <row r="738" spans="1:15" ht="15" hidden="1" customHeight="1" x14ac:dyDescent="0.25">
      <c r="A738" s="162"/>
      <c r="B738" s="162"/>
      <c r="C738" s="162"/>
      <c r="D738" s="162"/>
      <c r="E738" s="162"/>
      <c r="F738" s="162"/>
      <c r="G738" s="162"/>
      <c r="H738" s="162"/>
      <c r="I738" s="162"/>
      <c r="J738" s="162"/>
      <c r="K738" s="162"/>
      <c r="L738" s="162"/>
      <c r="M738" s="162"/>
      <c r="N738" s="38"/>
      <c r="O738" s="38"/>
    </row>
    <row r="739" spans="1:15" ht="15" hidden="1" customHeight="1" x14ac:dyDescent="0.25">
      <c r="A739" s="162"/>
      <c r="B739" s="162"/>
      <c r="C739" s="162"/>
      <c r="D739" s="162"/>
      <c r="E739" s="162"/>
      <c r="F739" s="162"/>
      <c r="G739" s="162"/>
      <c r="H739" s="162"/>
      <c r="I739" s="162"/>
      <c r="J739" s="162"/>
      <c r="K739" s="162"/>
      <c r="L739" s="162"/>
      <c r="M739" s="162"/>
      <c r="N739" s="38"/>
      <c r="O739" s="38"/>
    </row>
    <row r="740" spans="1:15" ht="15" hidden="1" customHeight="1" x14ac:dyDescent="0.25">
      <c r="A740" s="162"/>
      <c r="B740" s="162"/>
      <c r="C740" s="162"/>
      <c r="D740" s="162"/>
      <c r="E740" s="162"/>
      <c r="F740" s="162"/>
      <c r="G740" s="162"/>
      <c r="H740" s="162"/>
      <c r="I740" s="162"/>
      <c r="J740" s="162"/>
      <c r="K740" s="162"/>
      <c r="L740" s="162"/>
      <c r="M740" s="162"/>
      <c r="N740" s="38"/>
      <c r="O740" s="38"/>
    </row>
    <row r="741" spans="1:15" ht="15" hidden="1" customHeight="1" x14ac:dyDescent="0.25">
      <c r="A741" s="162"/>
      <c r="B741" s="162"/>
      <c r="C741" s="162"/>
      <c r="D741" s="162"/>
      <c r="E741" s="162"/>
      <c r="F741" s="162"/>
      <c r="G741" s="162"/>
      <c r="H741" s="162"/>
      <c r="I741" s="162"/>
      <c r="J741" s="162"/>
      <c r="K741" s="162"/>
      <c r="L741" s="162"/>
      <c r="M741" s="162"/>
      <c r="N741" s="38"/>
      <c r="O741" s="38"/>
    </row>
    <row r="742" spans="1:15" ht="15" hidden="1" customHeight="1" x14ac:dyDescent="0.25">
      <c r="A742" s="162"/>
      <c r="B742" s="162"/>
      <c r="C742" s="162"/>
      <c r="D742" s="162"/>
      <c r="E742" s="162"/>
      <c r="F742" s="162"/>
      <c r="G742" s="162"/>
      <c r="H742" s="162"/>
      <c r="I742" s="162"/>
      <c r="J742" s="162"/>
      <c r="K742" s="162"/>
      <c r="L742" s="162"/>
      <c r="M742" s="162"/>
      <c r="N742" s="38"/>
      <c r="O742" s="38"/>
    </row>
    <row r="743" spans="1:15" ht="15" hidden="1" customHeight="1" x14ac:dyDescent="0.25">
      <c r="A743" s="162"/>
      <c r="B743" s="162"/>
      <c r="C743" s="162"/>
      <c r="D743" s="162"/>
      <c r="E743" s="162"/>
      <c r="F743" s="162"/>
      <c r="G743" s="162"/>
      <c r="H743" s="162"/>
      <c r="I743" s="162"/>
      <c r="J743" s="162"/>
      <c r="K743" s="162"/>
      <c r="L743" s="162"/>
      <c r="M743" s="162"/>
      <c r="N743" s="38"/>
      <c r="O743" s="38"/>
    </row>
    <row r="744" spans="1:15" ht="15" hidden="1" customHeight="1" x14ac:dyDescent="0.25">
      <c r="A744" s="162"/>
      <c r="B744" s="162"/>
      <c r="C744" s="162"/>
      <c r="D744" s="162"/>
      <c r="E744" s="162"/>
      <c r="F744" s="162"/>
      <c r="G744" s="162"/>
      <c r="H744" s="162"/>
      <c r="I744" s="162"/>
      <c r="J744" s="162"/>
      <c r="K744" s="162"/>
      <c r="L744" s="162"/>
      <c r="M744" s="162"/>
      <c r="N744" s="38"/>
      <c r="O744" s="38"/>
    </row>
    <row r="745" spans="1:15" ht="15" hidden="1" customHeight="1" x14ac:dyDescent="0.25">
      <c r="A745" s="162"/>
      <c r="B745" s="162"/>
      <c r="C745" s="162"/>
      <c r="D745" s="162"/>
      <c r="E745" s="162"/>
      <c r="F745" s="162"/>
      <c r="G745" s="162"/>
      <c r="H745" s="162"/>
      <c r="I745" s="162"/>
      <c r="J745" s="162"/>
      <c r="K745" s="162"/>
      <c r="L745" s="162"/>
      <c r="M745" s="162"/>
      <c r="N745" s="38"/>
      <c r="O745" s="38"/>
    </row>
    <row r="746" spans="1:15" ht="15" hidden="1" customHeight="1" x14ac:dyDescent="0.25">
      <c r="A746" s="162"/>
      <c r="B746" s="162"/>
      <c r="C746" s="162"/>
      <c r="D746" s="162"/>
      <c r="E746" s="162"/>
      <c r="F746" s="162"/>
      <c r="G746" s="162"/>
      <c r="H746" s="162"/>
      <c r="I746" s="162"/>
      <c r="J746" s="162"/>
      <c r="K746" s="162"/>
      <c r="L746" s="162"/>
      <c r="M746" s="162"/>
      <c r="N746" s="38"/>
      <c r="O746" s="38"/>
    </row>
    <row r="747" spans="1:15" ht="15" hidden="1" customHeight="1" x14ac:dyDescent="0.25">
      <c r="A747" s="162"/>
      <c r="B747" s="162"/>
      <c r="C747" s="162"/>
      <c r="D747" s="162"/>
      <c r="E747" s="162"/>
      <c r="F747" s="162"/>
      <c r="G747" s="162"/>
      <c r="H747" s="162"/>
      <c r="I747" s="162"/>
      <c r="J747" s="162"/>
      <c r="K747" s="162"/>
      <c r="L747" s="162"/>
      <c r="M747" s="162"/>
      <c r="N747" s="38"/>
      <c r="O747" s="38"/>
    </row>
    <row r="748" spans="1:15" ht="15" hidden="1" customHeight="1" x14ac:dyDescent="0.25">
      <c r="A748" s="162"/>
      <c r="B748" s="162"/>
      <c r="C748" s="162"/>
      <c r="D748" s="162"/>
      <c r="E748" s="162"/>
      <c r="F748" s="162"/>
      <c r="G748" s="162"/>
      <c r="H748" s="162"/>
      <c r="I748" s="162"/>
      <c r="J748" s="162"/>
      <c r="K748" s="162"/>
      <c r="L748" s="162"/>
      <c r="M748" s="162"/>
      <c r="N748" s="38"/>
      <c r="O748" s="38"/>
    </row>
    <row r="749" spans="1:15" ht="15" hidden="1" customHeight="1" x14ac:dyDescent="0.25">
      <c r="A749" s="162"/>
      <c r="B749" s="162"/>
      <c r="C749" s="162"/>
      <c r="D749" s="162"/>
      <c r="E749" s="162"/>
      <c r="F749" s="162"/>
      <c r="G749" s="162"/>
      <c r="H749" s="162"/>
      <c r="I749" s="162"/>
      <c r="J749" s="162"/>
      <c r="K749" s="162"/>
      <c r="L749" s="162"/>
      <c r="M749" s="162"/>
      <c r="N749" s="38"/>
      <c r="O749" s="38"/>
    </row>
    <row r="750" spans="1:15" ht="15" hidden="1" customHeight="1" x14ac:dyDescent="0.25">
      <c r="A750" s="162"/>
      <c r="B750" s="162"/>
      <c r="C750" s="162"/>
      <c r="D750" s="162"/>
      <c r="E750" s="162"/>
      <c r="F750" s="162"/>
      <c r="G750" s="162"/>
      <c r="H750" s="162"/>
      <c r="I750" s="162"/>
      <c r="J750" s="162"/>
      <c r="K750" s="162"/>
      <c r="L750" s="162"/>
      <c r="M750" s="162"/>
      <c r="N750" s="38"/>
      <c r="O750" s="38"/>
    </row>
    <row r="751" spans="1:15" ht="15" hidden="1" customHeight="1" x14ac:dyDescent="0.25">
      <c r="A751" s="162"/>
      <c r="B751" s="162"/>
      <c r="C751" s="162"/>
      <c r="D751" s="162"/>
      <c r="E751" s="162"/>
      <c r="F751" s="162"/>
      <c r="G751" s="162"/>
      <c r="H751" s="162"/>
      <c r="I751" s="162"/>
      <c r="J751" s="162"/>
      <c r="K751" s="162"/>
      <c r="L751" s="162"/>
      <c r="M751" s="162"/>
      <c r="N751" s="38"/>
      <c r="O751" s="38"/>
    </row>
    <row r="752" spans="1:15" ht="15" hidden="1" customHeight="1" x14ac:dyDescent="0.25">
      <c r="A752" s="162"/>
      <c r="B752" s="162"/>
      <c r="C752" s="162"/>
      <c r="D752" s="162"/>
      <c r="E752" s="162"/>
      <c r="F752" s="162"/>
      <c r="G752" s="162"/>
      <c r="H752" s="162"/>
      <c r="I752" s="162"/>
      <c r="J752" s="162"/>
      <c r="K752" s="162"/>
      <c r="L752" s="162"/>
      <c r="M752" s="162"/>
      <c r="N752" s="38"/>
      <c r="O752" s="38"/>
    </row>
    <row r="753" spans="1:15" ht="15" hidden="1" customHeight="1" x14ac:dyDescent="0.25">
      <c r="A753" s="162"/>
      <c r="B753" s="162"/>
      <c r="C753" s="162"/>
      <c r="D753" s="162"/>
      <c r="E753" s="162"/>
      <c r="F753" s="162"/>
      <c r="G753" s="162"/>
      <c r="H753" s="162"/>
      <c r="I753" s="162"/>
      <c r="J753" s="162"/>
      <c r="K753" s="162"/>
      <c r="L753" s="162"/>
      <c r="M753" s="162"/>
      <c r="N753" s="38"/>
      <c r="O753" s="38"/>
    </row>
    <row r="754" spans="1:15" ht="15" hidden="1" customHeight="1" x14ac:dyDescent="0.25">
      <c r="A754" s="162"/>
      <c r="B754" s="162"/>
      <c r="C754" s="162"/>
      <c r="D754" s="162"/>
      <c r="E754" s="162"/>
      <c r="F754" s="162"/>
      <c r="G754" s="162"/>
      <c r="H754" s="162"/>
      <c r="I754" s="162"/>
      <c r="J754" s="162"/>
      <c r="K754" s="162"/>
      <c r="L754" s="162"/>
      <c r="M754" s="162"/>
      <c r="N754" s="38"/>
      <c r="O754" s="38"/>
    </row>
    <row r="755" spans="1:15" ht="15" hidden="1" customHeight="1" x14ac:dyDescent="0.25">
      <c r="A755" s="162"/>
      <c r="B755" s="162"/>
      <c r="C755" s="162"/>
      <c r="D755" s="162"/>
      <c r="E755" s="162"/>
      <c r="F755" s="162"/>
      <c r="G755" s="162"/>
      <c r="H755" s="162"/>
      <c r="I755" s="162"/>
      <c r="J755" s="162"/>
      <c r="K755" s="162"/>
      <c r="L755" s="162"/>
      <c r="M755" s="162"/>
      <c r="N755" s="38"/>
      <c r="O755" s="38"/>
    </row>
    <row r="756" spans="1:15" ht="15" hidden="1" customHeight="1" x14ac:dyDescent="0.25">
      <c r="A756" s="162"/>
      <c r="B756" s="162"/>
      <c r="C756" s="162"/>
      <c r="D756" s="162"/>
      <c r="E756" s="162"/>
      <c r="F756" s="162"/>
      <c r="G756" s="162"/>
      <c r="H756" s="162"/>
      <c r="I756" s="162"/>
      <c r="J756" s="162"/>
      <c r="K756" s="162"/>
      <c r="L756" s="162"/>
      <c r="M756" s="162"/>
      <c r="N756" s="38"/>
      <c r="O756" s="38"/>
    </row>
    <row r="757" spans="1:15" ht="15" hidden="1" customHeight="1" x14ac:dyDescent="0.25">
      <c r="A757" s="162"/>
      <c r="B757" s="162"/>
      <c r="C757" s="162"/>
      <c r="D757" s="162"/>
      <c r="E757" s="162"/>
      <c r="F757" s="162"/>
      <c r="G757" s="162"/>
      <c r="H757" s="162"/>
      <c r="I757" s="162"/>
      <c r="J757" s="162"/>
      <c r="K757" s="162"/>
      <c r="L757" s="162"/>
      <c r="M757" s="162"/>
      <c r="N757" s="38"/>
      <c r="O757" s="38"/>
    </row>
    <row r="758" spans="1:15" ht="15" hidden="1" customHeight="1" x14ac:dyDescent="0.25">
      <c r="A758" s="162"/>
      <c r="B758" s="162"/>
      <c r="C758" s="162"/>
      <c r="D758" s="162"/>
      <c r="E758" s="162"/>
      <c r="F758" s="162"/>
      <c r="G758" s="162"/>
      <c r="H758" s="162"/>
      <c r="I758" s="162"/>
      <c r="J758" s="162"/>
      <c r="K758" s="162"/>
      <c r="L758" s="162"/>
      <c r="M758" s="162"/>
      <c r="N758" s="38"/>
      <c r="O758" s="38"/>
    </row>
    <row r="759" spans="1:15" ht="15" hidden="1" customHeight="1" x14ac:dyDescent="0.25">
      <c r="A759" s="162"/>
      <c r="B759" s="162"/>
      <c r="C759" s="162"/>
      <c r="D759" s="162"/>
      <c r="E759" s="162"/>
      <c r="F759" s="162"/>
      <c r="G759" s="162"/>
      <c r="H759" s="162"/>
      <c r="I759" s="162"/>
      <c r="J759" s="162"/>
      <c r="K759" s="162"/>
      <c r="L759" s="162"/>
      <c r="M759" s="162"/>
      <c r="N759" s="38"/>
      <c r="O759" s="38"/>
    </row>
    <row r="760" spans="1:15" ht="15" hidden="1" customHeight="1" x14ac:dyDescent="0.25">
      <c r="A760" s="162"/>
      <c r="B760" s="162"/>
      <c r="C760" s="162"/>
      <c r="D760" s="162"/>
      <c r="E760" s="162"/>
      <c r="F760" s="162"/>
      <c r="G760" s="162"/>
      <c r="H760" s="162"/>
      <c r="I760" s="162"/>
      <c r="J760" s="162"/>
      <c r="K760" s="162"/>
      <c r="L760" s="162"/>
      <c r="M760" s="162"/>
      <c r="N760" s="38"/>
      <c r="O760" s="38"/>
    </row>
    <row r="761" spans="1:15" ht="15" hidden="1" customHeight="1" x14ac:dyDescent="0.25">
      <c r="A761" s="162"/>
      <c r="B761" s="162"/>
      <c r="C761" s="162"/>
      <c r="D761" s="162"/>
      <c r="E761" s="162"/>
      <c r="F761" s="162"/>
      <c r="G761" s="162"/>
      <c r="H761" s="162"/>
      <c r="I761" s="162"/>
      <c r="J761" s="162"/>
      <c r="K761" s="162"/>
      <c r="L761" s="162"/>
      <c r="M761" s="162"/>
      <c r="N761" s="38"/>
      <c r="O761" s="38"/>
    </row>
    <row r="762" spans="1:15" ht="15" hidden="1" customHeight="1" x14ac:dyDescent="0.25">
      <c r="A762" s="162"/>
      <c r="B762" s="162"/>
      <c r="C762" s="162"/>
      <c r="D762" s="162"/>
      <c r="E762" s="162"/>
      <c r="F762" s="162"/>
      <c r="G762" s="162"/>
      <c r="H762" s="162"/>
      <c r="I762" s="162"/>
      <c r="J762" s="162"/>
      <c r="K762" s="162"/>
      <c r="L762" s="162"/>
      <c r="M762" s="162"/>
      <c r="N762" s="38"/>
      <c r="O762" s="38"/>
    </row>
    <row r="763" spans="1:15" ht="15" hidden="1" customHeight="1" x14ac:dyDescent="0.25">
      <c r="A763" s="162"/>
      <c r="B763" s="162"/>
      <c r="C763" s="162"/>
      <c r="D763" s="162"/>
      <c r="E763" s="162"/>
      <c r="F763" s="162"/>
      <c r="G763" s="162"/>
      <c r="H763" s="162"/>
      <c r="I763" s="162"/>
      <c r="J763" s="162"/>
      <c r="K763" s="162"/>
      <c r="L763" s="162"/>
      <c r="M763" s="162"/>
      <c r="N763" s="38"/>
      <c r="O763" s="38"/>
    </row>
    <row r="764" spans="1:15" ht="15" hidden="1" customHeight="1" x14ac:dyDescent="0.25">
      <c r="A764" s="162"/>
      <c r="B764" s="162"/>
      <c r="C764" s="162"/>
      <c r="D764" s="162"/>
      <c r="E764" s="162"/>
      <c r="F764" s="162"/>
      <c r="G764" s="162"/>
      <c r="H764" s="162"/>
      <c r="I764" s="162"/>
      <c r="J764" s="162"/>
      <c r="K764" s="162"/>
      <c r="L764" s="162"/>
      <c r="M764" s="162"/>
      <c r="N764" s="38"/>
      <c r="O764" s="38"/>
    </row>
    <row r="765" spans="1:15" ht="15" hidden="1" customHeight="1" x14ac:dyDescent="0.25">
      <c r="A765" s="162"/>
      <c r="B765" s="162"/>
      <c r="C765" s="162"/>
      <c r="D765" s="162"/>
      <c r="E765" s="162"/>
      <c r="F765" s="162"/>
      <c r="G765" s="162"/>
      <c r="H765" s="162"/>
      <c r="I765" s="162"/>
      <c r="J765" s="162"/>
      <c r="K765" s="162"/>
      <c r="L765" s="162"/>
      <c r="M765" s="162"/>
      <c r="N765" s="38"/>
      <c r="O765" s="38"/>
    </row>
    <row r="766" spans="1:15" ht="15" hidden="1" customHeight="1" x14ac:dyDescent="0.25">
      <c r="A766" s="162"/>
      <c r="B766" s="162"/>
      <c r="C766" s="162"/>
      <c r="D766" s="162"/>
      <c r="E766" s="162"/>
      <c r="F766" s="162"/>
      <c r="G766" s="162"/>
      <c r="H766" s="162"/>
      <c r="I766" s="162"/>
      <c r="J766" s="162"/>
      <c r="K766" s="162"/>
      <c r="L766" s="162"/>
      <c r="M766" s="162"/>
      <c r="N766" s="38"/>
      <c r="O766" s="38"/>
    </row>
    <row r="767" spans="1:15" ht="15" hidden="1" customHeight="1" x14ac:dyDescent="0.25">
      <c r="A767" s="162"/>
      <c r="B767" s="162"/>
      <c r="C767" s="162"/>
      <c r="D767" s="162"/>
      <c r="E767" s="162"/>
      <c r="F767" s="162"/>
      <c r="G767" s="162"/>
      <c r="H767" s="162"/>
      <c r="I767" s="162"/>
      <c r="J767" s="162"/>
      <c r="K767" s="162"/>
      <c r="L767" s="162"/>
      <c r="M767" s="162"/>
      <c r="N767" s="38"/>
      <c r="O767" s="38"/>
    </row>
    <row r="768" spans="1:15" ht="15" hidden="1" customHeight="1" x14ac:dyDescent="0.25">
      <c r="A768" s="162"/>
      <c r="B768" s="162"/>
      <c r="C768" s="162"/>
      <c r="D768" s="162"/>
      <c r="E768" s="162"/>
      <c r="F768" s="162"/>
      <c r="G768" s="162"/>
      <c r="H768" s="162"/>
      <c r="I768" s="162"/>
      <c r="J768" s="162"/>
      <c r="K768" s="162"/>
      <c r="L768" s="162"/>
      <c r="M768" s="162"/>
      <c r="N768" s="38"/>
      <c r="O768" s="38"/>
    </row>
    <row r="769" spans="1:15" ht="15" hidden="1" customHeight="1" x14ac:dyDescent="0.25">
      <c r="A769" s="162"/>
      <c r="B769" s="162"/>
      <c r="C769" s="162"/>
      <c r="D769" s="162"/>
      <c r="E769" s="162"/>
      <c r="F769" s="162"/>
      <c r="G769" s="162"/>
      <c r="H769" s="162"/>
      <c r="I769" s="162"/>
      <c r="J769" s="162"/>
      <c r="K769" s="162"/>
      <c r="L769" s="162"/>
      <c r="M769" s="162"/>
      <c r="N769" s="38"/>
      <c r="O769" s="38"/>
    </row>
    <row r="770" spans="1:15" ht="15" hidden="1" customHeight="1" x14ac:dyDescent="0.25">
      <c r="A770" s="162"/>
      <c r="B770" s="162"/>
      <c r="C770" s="162"/>
      <c r="D770" s="162"/>
      <c r="E770" s="162"/>
      <c r="F770" s="162"/>
      <c r="G770" s="162"/>
      <c r="H770" s="162"/>
      <c r="I770" s="162"/>
      <c r="J770" s="162"/>
      <c r="K770" s="162"/>
      <c r="L770" s="162"/>
      <c r="M770" s="162"/>
      <c r="N770" s="38"/>
      <c r="O770" s="38"/>
    </row>
    <row r="771" spans="1:15" ht="15" hidden="1" customHeight="1" x14ac:dyDescent="0.25">
      <c r="A771" s="162"/>
      <c r="B771" s="162"/>
      <c r="C771" s="162"/>
      <c r="D771" s="162"/>
      <c r="E771" s="162"/>
      <c r="F771" s="162"/>
      <c r="G771" s="162"/>
      <c r="H771" s="162"/>
      <c r="I771" s="162"/>
      <c r="J771" s="162"/>
      <c r="K771" s="162"/>
      <c r="L771" s="162"/>
      <c r="M771" s="162"/>
      <c r="N771" s="38"/>
      <c r="O771" s="38"/>
    </row>
    <row r="772" spans="1:15" ht="15" hidden="1" customHeight="1" x14ac:dyDescent="0.25">
      <c r="A772" s="162"/>
      <c r="B772" s="162"/>
      <c r="C772" s="162"/>
      <c r="D772" s="162"/>
      <c r="E772" s="162"/>
      <c r="F772" s="162"/>
      <c r="G772" s="162"/>
      <c r="H772" s="162"/>
      <c r="I772" s="162"/>
      <c r="J772" s="162"/>
      <c r="K772" s="162"/>
      <c r="L772" s="162"/>
      <c r="M772" s="162"/>
      <c r="N772" s="38"/>
      <c r="O772" s="38"/>
    </row>
    <row r="773" spans="1:15" ht="15" hidden="1" customHeight="1" x14ac:dyDescent="0.25">
      <c r="A773" s="162"/>
      <c r="B773" s="162"/>
      <c r="C773" s="162"/>
      <c r="D773" s="162"/>
      <c r="E773" s="162"/>
      <c r="F773" s="162"/>
      <c r="G773" s="162"/>
      <c r="H773" s="162"/>
      <c r="I773" s="162"/>
      <c r="J773" s="162"/>
      <c r="K773" s="162"/>
      <c r="L773" s="162"/>
      <c r="M773" s="162"/>
      <c r="N773" s="38"/>
      <c r="O773" s="38"/>
    </row>
    <row r="774" spans="1:15" ht="15" hidden="1" customHeight="1" x14ac:dyDescent="0.25">
      <c r="A774" s="162"/>
      <c r="B774" s="162"/>
      <c r="C774" s="162"/>
      <c r="D774" s="162"/>
      <c r="E774" s="162"/>
      <c r="F774" s="162"/>
      <c r="G774" s="162"/>
      <c r="H774" s="162"/>
      <c r="I774" s="162"/>
      <c r="J774" s="162"/>
      <c r="K774" s="162"/>
      <c r="L774" s="162"/>
      <c r="M774" s="162"/>
      <c r="N774" s="38"/>
      <c r="O774" s="38"/>
    </row>
    <row r="775" spans="1:15" ht="15" hidden="1" customHeight="1" x14ac:dyDescent="0.25">
      <c r="A775" s="162"/>
      <c r="B775" s="162"/>
      <c r="C775" s="162"/>
      <c r="D775" s="162"/>
      <c r="E775" s="162"/>
      <c r="F775" s="162"/>
      <c r="G775" s="162"/>
      <c r="H775" s="162"/>
      <c r="I775" s="162"/>
      <c r="J775" s="162"/>
      <c r="K775" s="162"/>
      <c r="L775" s="162"/>
      <c r="M775" s="162"/>
      <c r="N775" s="38"/>
      <c r="O775" s="38"/>
    </row>
    <row r="776" spans="1:15" ht="15" hidden="1" customHeight="1" x14ac:dyDescent="0.25">
      <c r="A776" s="162"/>
      <c r="B776" s="162"/>
      <c r="C776" s="162"/>
      <c r="D776" s="162"/>
      <c r="E776" s="162"/>
      <c r="F776" s="162"/>
      <c r="G776" s="162"/>
      <c r="H776" s="162"/>
      <c r="I776" s="162"/>
      <c r="J776" s="162"/>
      <c r="K776" s="162"/>
      <c r="L776" s="162"/>
      <c r="M776" s="162"/>
      <c r="N776" s="38"/>
      <c r="O776" s="38"/>
    </row>
    <row r="777" spans="1:15" ht="15" hidden="1" customHeight="1" x14ac:dyDescent="0.25">
      <c r="A777" s="162"/>
      <c r="B777" s="162"/>
      <c r="C777" s="162"/>
      <c r="D777" s="162"/>
      <c r="E777" s="162"/>
      <c r="F777" s="162"/>
      <c r="G777" s="162"/>
      <c r="H777" s="162"/>
      <c r="I777" s="162"/>
      <c r="J777" s="162"/>
      <c r="K777" s="162"/>
      <c r="L777" s="162"/>
      <c r="M777" s="162"/>
      <c r="N777" s="38"/>
      <c r="O777" s="38"/>
    </row>
    <row r="778" spans="1:15" ht="15" hidden="1" customHeight="1" x14ac:dyDescent="0.25">
      <c r="A778" s="162"/>
      <c r="B778" s="162"/>
      <c r="C778" s="162"/>
      <c r="D778" s="162"/>
      <c r="E778" s="162"/>
      <c r="F778" s="162"/>
      <c r="G778" s="162"/>
      <c r="H778" s="162"/>
      <c r="I778" s="162"/>
      <c r="J778" s="162"/>
      <c r="K778" s="162"/>
      <c r="L778" s="162"/>
      <c r="M778" s="162"/>
      <c r="N778" s="38"/>
      <c r="O778" s="38"/>
    </row>
    <row r="779" spans="1:15" ht="15" hidden="1" customHeight="1" x14ac:dyDescent="0.25">
      <c r="A779" s="162"/>
      <c r="B779" s="162"/>
      <c r="C779" s="162"/>
      <c r="D779" s="162"/>
      <c r="E779" s="162"/>
      <c r="F779" s="162"/>
      <c r="G779" s="162"/>
      <c r="H779" s="162"/>
      <c r="I779" s="162"/>
      <c r="J779" s="162"/>
      <c r="K779" s="162"/>
      <c r="L779" s="162"/>
      <c r="M779" s="162"/>
      <c r="N779" s="38"/>
      <c r="O779" s="38"/>
    </row>
    <row r="780" spans="1:15" ht="15" hidden="1" customHeight="1" x14ac:dyDescent="0.25">
      <c r="A780" s="162"/>
      <c r="B780" s="162"/>
      <c r="C780" s="162"/>
      <c r="D780" s="162"/>
      <c r="E780" s="162"/>
      <c r="F780" s="162"/>
      <c r="G780" s="162"/>
      <c r="H780" s="162"/>
      <c r="I780" s="162"/>
      <c r="J780" s="162"/>
      <c r="K780" s="162"/>
      <c r="L780" s="162"/>
      <c r="M780" s="162"/>
      <c r="N780" s="38"/>
      <c r="O780" s="38"/>
    </row>
    <row r="781" spans="1:15" ht="15" hidden="1" customHeight="1" x14ac:dyDescent="0.25">
      <c r="A781" s="162"/>
      <c r="B781" s="162"/>
      <c r="C781" s="162"/>
      <c r="D781" s="162"/>
      <c r="E781" s="162"/>
      <c r="F781" s="162"/>
      <c r="G781" s="162"/>
      <c r="H781" s="162"/>
      <c r="I781" s="162"/>
      <c r="J781" s="162"/>
      <c r="K781" s="162"/>
      <c r="L781" s="162"/>
      <c r="M781" s="162"/>
      <c r="N781" s="38"/>
      <c r="O781" s="38"/>
    </row>
    <row r="782" spans="1:15" ht="15" hidden="1" customHeight="1" x14ac:dyDescent="0.25">
      <c r="A782" s="162"/>
      <c r="B782" s="162"/>
      <c r="C782" s="162"/>
      <c r="D782" s="162"/>
      <c r="E782" s="162"/>
      <c r="F782" s="162"/>
      <c r="G782" s="162"/>
      <c r="H782" s="162"/>
      <c r="I782" s="162"/>
      <c r="J782" s="162"/>
      <c r="K782" s="162"/>
      <c r="L782" s="162"/>
      <c r="M782" s="162"/>
      <c r="N782" s="38"/>
      <c r="O782" s="38"/>
    </row>
    <row r="783" spans="1:15" ht="15" hidden="1" customHeight="1" x14ac:dyDescent="0.25">
      <c r="A783" s="162"/>
      <c r="B783" s="162"/>
      <c r="C783" s="162"/>
      <c r="D783" s="162"/>
      <c r="E783" s="162"/>
      <c r="F783" s="162"/>
      <c r="G783" s="162"/>
      <c r="H783" s="162"/>
      <c r="I783" s="162"/>
      <c r="J783" s="162"/>
      <c r="K783" s="162"/>
      <c r="L783" s="162"/>
      <c r="M783" s="162"/>
      <c r="N783" s="38"/>
      <c r="O783" s="38"/>
    </row>
    <row r="784" spans="1:15" ht="15" hidden="1" customHeight="1" x14ac:dyDescent="0.25">
      <c r="A784" s="162"/>
      <c r="B784" s="162"/>
      <c r="C784" s="162"/>
      <c r="D784" s="162"/>
      <c r="E784" s="162"/>
      <c r="F784" s="162"/>
      <c r="G784" s="162"/>
      <c r="H784" s="162"/>
      <c r="I784" s="162"/>
      <c r="J784" s="162"/>
      <c r="K784" s="162"/>
      <c r="L784" s="162"/>
      <c r="M784" s="162"/>
      <c r="N784" s="38"/>
      <c r="O784" s="38"/>
    </row>
    <row r="785" spans="1:15" ht="15" hidden="1" customHeight="1" x14ac:dyDescent="0.25">
      <c r="A785" s="162"/>
      <c r="B785" s="162"/>
      <c r="C785" s="162"/>
      <c r="D785" s="162"/>
      <c r="E785" s="162"/>
      <c r="F785" s="162"/>
      <c r="G785" s="162"/>
      <c r="H785" s="162"/>
      <c r="I785" s="162"/>
      <c r="J785" s="162"/>
      <c r="K785" s="162"/>
      <c r="L785" s="162"/>
      <c r="M785" s="162"/>
      <c r="N785" s="38"/>
      <c r="O785" s="38"/>
    </row>
    <row r="786" spans="1:15" ht="15" hidden="1" customHeight="1" x14ac:dyDescent="0.25">
      <c r="A786" s="162"/>
      <c r="B786" s="162"/>
      <c r="C786" s="162"/>
      <c r="D786" s="162"/>
      <c r="E786" s="162"/>
      <c r="F786" s="162"/>
      <c r="G786" s="162"/>
      <c r="H786" s="162"/>
      <c r="I786" s="162"/>
      <c r="J786" s="162"/>
      <c r="K786" s="162"/>
      <c r="L786" s="162"/>
      <c r="M786" s="162"/>
      <c r="N786" s="38"/>
      <c r="O786" s="38"/>
    </row>
    <row r="787" spans="1:15" ht="15" hidden="1" customHeight="1" x14ac:dyDescent="0.25">
      <c r="A787" s="162"/>
      <c r="B787" s="162"/>
      <c r="C787" s="162"/>
      <c r="D787" s="162"/>
      <c r="E787" s="162"/>
      <c r="F787" s="162"/>
      <c r="G787" s="162"/>
      <c r="H787" s="162"/>
      <c r="I787" s="162"/>
      <c r="J787" s="162"/>
      <c r="K787" s="162"/>
      <c r="L787" s="162"/>
      <c r="M787" s="162"/>
      <c r="N787" s="38"/>
      <c r="O787" s="38"/>
    </row>
    <row r="788" spans="1:15" ht="15" hidden="1" customHeight="1" x14ac:dyDescent="0.25">
      <c r="A788" s="162"/>
      <c r="B788" s="162"/>
      <c r="C788" s="162"/>
      <c r="D788" s="162"/>
      <c r="E788" s="162"/>
      <c r="F788" s="162"/>
      <c r="G788" s="162"/>
      <c r="H788" s="162"/>
      <c r="I788" s="162"/>
      <c r="J788" s="162"/>
      <c r="K788" s="162"/>
      <c r="L788" s="162"/>
      <c r="M788" s="162"/>
      <c r="N788" s="38"/>
      <c r="O788" s="38"/>
    </row>
    <row r="789" spans="1:15" ht="15" hidden="1" customHeight="1" x14ac:dyDescent="0.25">
      <c r="A789" s="162"/>
      <c r="B789" s="162"/>
      <c r="C789" s="162"/>
      <c r="D789" s="162"/>
      <c r="E789" s="162"/>
      <c r="F789" s="162"/>
      <c r="G789" s="162"/>
      <c r="H789" s="162"/>
      <c r="I789" s="162"/>
      <c r="J789" s="162"/>
      <c r="K789" s="162"/>
      <c r="L789" s="162"/>
      <c r="M789" s="162"/>
      <c r="N789" s="38"/>
      <c r="O789" s="38"/>
    </row>
    <row r="790" spans="1:15" ht="15" hidden="1" customHeight="1" x14ac:dyDescent="0.25">
      <c r="A790" s="162"/>
      <c r="B790" s="162"/>
      <c r="C790" s="162"/>
      <c r="D790" s="162"/>
      <c r="E790" s="162"/>
      <c r="F790" s="162"/>
      <c r="G790" s="162"/>
      <c r="H790" s="162"/>
      <c r="I790" s="162"/>
      <c r="J790" s="162"/>
      <c r="K790" s="162"/>
      <c r="L790" s="162"/>
      <c r="M790" s="162"/>
      <c r="N790" s="38"/>
      <c r="O790" s="38"/>
    </row>
    <row r="791" spans="1:15" ht="15" hidden="1" customHeight="1" x14ac:dyDescent="0.25">
      <c r="A791" s="162"/>
      <c r="B791" s="162"/>
      <c r="C791" s="162"/>
      <c r="D791" s="162"/>
      <c r="E791" s="162"/>
      <c r="F791" s="162"/>
      <c r="G791" s="162"/>
      <c r="H791" s="162"/>
      <c r="I791" s="162"/>
      <c r="J791" s="162"/>
      <c r="K791" s="162"/>
      <c r="L791" s="162"/>
      <c r="M791" s="162"/>
      <c r="N791" s="38"/>
      <c r="O791" s="38"/>
    </row>
    <row r="792" spans="1:15" ht="15" hidden="1" customHeight="1" x14ac:dyDescent="0.25">
      <c r="A792" s="162"/>
      <c r="B792" s="162"/>
      <c r="C792" s="162"/>
      <c r="D792" s="162"/>
      <c r="E792" s="162"/>
      <c r="F792" s="162"/>
      <c r="G792" s="162"/>
      <c r="H792" s="162"/>
      <c r="I792" s="162"/>
      <c r="J792" s="162"/>
      <c r="K792" s="162"/>
      <c r="L792" s="162"/>
      <c r="M792" s="162"/>
      <c r="N792" s="38"/>
      <c r="O792" s="38"/>
    </row>
    <row r="793" spans="1:15" ht="15" hidden="1" customHeight="1" x14ac:dyDescent="0.25">
      <c r="A793" s="162"/>
      <c r="B793" s="162"/>
      <c r="C793" s="162"/>
      <c r="D793" s="162"/>
      <c r="E793" s="162"/>
      <c r="F793" s="162"/>
      <c r="G793" s="162"/>
      <c r="H793" s="162"/>
      <c r="I793" s="162"/>
      <c r="J793" s="162"/>
      <c r="K793" s="162"/>
      <c r="L793" s="162"/>
      <c r="M793" s="162"/>
      <c r="N793" s="38"/>
      <c r="O793" s="38"/>
    </row>
    <row r="794" spans="1:15" ht="15" hidden="1" customHeight="1" x14ac:dyDescent="0.25">
      <c r="A794" s="162"/>
      <c r="B794" s="162"/>
      <c r="C794" s="162"/>
      <c r="D794" s="162"/>
      <c r="E794" s="162"/>
      <c r="F794" s="162"/>
      <c r="G794" s="162"/>
      <c r="H794" s="162"/>
      <c r="I794" s="162"/>
      <c r="J794" s="162"/>
      <c r="K794" s="162"/>
      <c r="L794" s="162"/>
      <c r="M794" s="162"/>
      <c r="N794" s="38"/>
      <c r="O794" s="38"/>
    </row>
    <row r="795" spans="1:15" ht="15" hidden="1" customHeight="1" x14ac:dyDescent="0.25">
      <c r="A795" s="162"/>
      <c r="B795" s="162"/>
      <c r="C795" s="162"/>
      <c r="D795" s="162"/>
      <c r="E795" s="162"/>
      <c r="F795" s="162"/>
      <c r="G795" s="162"/>
      <c r="H795" s="162"/>
      <c r="I795" s="162"/>
      <c r="J795" s="162"/>
      <c r="K795" s="162"/>
      <c r="L795" s="162"/>
      <c r="M795" s="162"/>
      <c r="N795" s="38"/>
      <c r="O795" s="38"/>
    </row>
    <row r="796" spans="1:15" ht="15" hidden="1" customHeight="1" x14ac:dyDescent="0.25">
      <c r="A796" s="162"/>
      <c r="B796" s="162"/>
      <c r="C796" s="162"/>
      <c r="D796" s="162"/>
      <c r="E796" s="162"/>
      <c r="F796" s="162"/>
      <c r="G796" s="162"/>
      <c r="H796" s="162"/>
      <c r="I796" s="162"/>
      <c r="J796" s="162"/>
      <c r="K796" s="162"/>
      <c r="L796" s="162"/>
      <c r="M796" s="162"/>
      <c r="N796" s="38"/>
      <c r="O796" s="38"/>
    </row>
    <row r="797" spans="1:15" ht="15" hidden="1" customHeight="1" x14ac:dyDescent="0.25">
      <c r="A797" s="162"/>
      <c r="B797" s="162"/>
      <c r="C797" s="162"/>
      <c r="D797" s="162"/>
      <c r="E797" s="162"/>
      <c r="F797" s="162"/>
      <c r="G797" s="162"/>
      <c r="H797" s="162"/>
      <c r="I797" s="162"/>
      <c r="J797" s="162"/>
      <c r="K797" s="162"/>
      <c r="L797" s="162"/>
      <c r="M797" s="162"/>
      <c r="N797" s="38"/>
      <c r="O797" s="38"/>
    </row>
    <row r="798" spans="1:15" ht="15" hidden="1" customHeight="1" x14ac:dyDescent="0.25">
      <c r="A798" s="162"/>
      <c r="B798" s="162"/>
      <c r="C798" s="162"/>
      <c r="D798" s="162"/>
      <c r="E798" s="162"/>
      <c r="F798" s="162"/>
      <c r="G798" s="162"/>
      <c r="H798" s="162"/>
      <c r="I798" s="162"/>
      <c r="J798" s="162"/>
      <c r="K798" s="162"/>
      <c r="L798" s="162"/>
      <c r="M798" s="162"/>
      <c r="N798" s="38"/>
      <c r="O798" s="38"/>
    </row>
    <row r="799" spans="1:15" ht="15" hidden="1" customHeight="1" x14ac:dyDescent="0.25">
      <c r="A799" s="162"/>
      <c r="B799" s="162"/>
      <c r="C799" s="162"/>
      <c r="D799" s="162"/>
      <c r="E799" s="162"/>
      <c r="F799" s="162"/>
      <c r="G799" s="162"/>
      <c r="H799" s="162"/>
      <c r="I799" s="162"/>
      <c r="J799" s="162"/>
      <c r="K799" s="162"/>
      <c r="L799" s="162"/>
      <c r="M799" s="162"/>
      <c r="N799" s="38"/>
      <c r="O799" s="38"/>
    </row>
    <row r="800" spans="1:15" ht="15" hidden="1" customHeight="1" x14ac:dyDescent="0.25">
      <c r="A800" s="162"/>
      <c r="B800" s="162"/>
      <c r="C800" s="162"/>
      <c r="D800" s="162"/>
      <c r="E800" s="162"/>
      <c r="F800" s="162"/>
      <c r="G800" s="162"/>
      <c r="H800" s="162"/>
      <c r="I800" s="162"/>
      <c r="J800" s="162"/>
      <c r="K800" s="162"/>
      <c r="L800" s="162"/>
      <c r="M800" s="162"/>
      <c r="N800" s="38"/>
      <c r="O800" s="38"/>
    </row>
    <row r="801" spans="1:15" ht="15" hidden="1" customHeight="1" x14ac:dyDescent="0.25">
      <c r="A801" s="162"/>
      <c r="B801" s="162"/>
      <c r="C801" s="162"/>
      <c r="D801" s="162"/>
      <c r="E801" s="162"/>
      <c r="F801" s="162"/>
      <c r="G801" s="162"/>
      <c r="H801" s="162"/>
      <c r="I801" s="162"/>
      <c r="J801" s="162"/>
      <c r="K801" s="162"/>
      <c r="L801" s="162"/>
      <c r="M801" s="162"/>
      <c r="N801" s="38"/>
      <c r="O801" s="38"/>
    </row>
    <row r="802" spans="1:15" ht="15" hidden="1" customHeight="1" x14ac:dyDescent="0.25">
      <c r="A802" s="162"/>
      <c r="B802" s="162"/>
      <c r="C802" s="162"/>
      <c r="D802" s="162"/>
      <c r="E802" s="162"/>
      <c r="F802" s="162"/>
      <c r="G802" s="162"/>
      <c r="H802" s="162"/>
      <c r="I802" s="162"/>
      <c r="J802" s="162"/>
      <c r="K802" s="162"/>
      <c r="L802" s="162"/>
      <c r="M802" s="162"/>
      <c r="N802" s="38"/>
      <c r="O802" s="38"/>
    </row>
    <row r="803" spans="1:15" ht="15" hidden="1" customHeight="1" x14ac:dyDescent="0.25">
      <c r="A803" s="162"/>
      <c r="B803" s="162"/>
      <c r="C803" s="162"/>
      <c r="D803" s="162"/>
      <c r="E803" s="162"/>
      <c r="F803" s="162"/>
      <c r="G803" s="162"/>
      <c r="H803" s="162"/>
      <c r="I803" s="162"/>
      <c r="J803" s="162"/>
      <c r="K803" s="162"/>
      <c r="L803" s="162"/>
      <c r="M803" s="162"/>
      <c r="N803" s="38"/>
      <c r="O803" s="38"/>
    </row>
    <row r="804" spans="1:15" ht="15" hidden="1" customHeight="1" x14ac:dyDescent="0.25">
      <c r="A804" s="162"/>
      <c r="B804" s="162"/>
      <c r="C804" s="162"/>
      <c r="D804" s="162"/>
      <c r="E804" s="162"/>
      <c r="F804" s="162"/>
      <c r="G804" s="162"/>
      <c r="H804" s="162"/>
      <c r="I804" s="162"/>
      <c r="J804" s="162"/>
      <c r="K804" s="162"/>
      <c r="L804" s="162"/>
      <c r="M804" s="162"/>
      <c r="N804" s="38"/>
      <c r="O804" s="38"/>
    </row>
    <row r="805" spans="1:15" ht="15" hidden="1" customHeight="1" x14ac:dyDescent="0.25">
      <c r="A805" s="162"/>
      <c r="B805" s="162"/>
      <c r="C805" s="162"/>
      <c r="D805" s="162"/>
      <c r="E805" s="162"/>
      <c r="F805" s="162"/>
      <c r="G805" s="162"/>
      <c r="H805" s="162"/>
      <c r="I805" s="162"/>
      <c r="J805" s="162"/>
      <c r="K805" s="162"/>
      <c r="L805" s="162"/>
      <c r="M805" s="162"/>
      <c r="N805" s="38"/>
      <c r="O805" s="38"/>
    </row>
    <row r="806" spans="1:15" ht="15" hidden="1" customHeight="1" x14ac:dyDescent="0.25">
      <c r="A806" s="162"/>
      <c r="B806" s="162"/>
      <c r="C806" s="162"/>
      <c r="D806" s="162"/>
      <c r="E806" s="162"/>
      <c r="F806" s="162"/>
      <c r="G806" s="162"/>
      <c r="H806" s="162"/>
      <c r="I806" s="162"/>
      <c r="J806" s="162"/>
      <c r="K806" s="162"/>
      <c r="L806" s="162"/>
      <c r="M806" s="162"/>
      <c r="N806" s="38"/>
      <c r="O806" s="38"/>
    </row>
    <row r="807" spans="1:15" ht="15" hidden="1" customHeight="1" x14ac:dyDescent="0.25">
      <c r="A807" s="162"/>
      <c r="B807" s="162"/>
      <c r="C807" s="162"/>
      <c r="D807" s="162"/>
      <c r="E807" s="162"/>
      <c r="F807" s="162"/>
      <c r="G807" s="162"/>
      <c r="H807" s="162"/>
      <c r="I807" s="162"/>
      <c r="J807" s="162"/>
      <c r="K807" s="162"/>
      <c r="L807" s="162"/>
      <c r="M807" s="162"/>
      <c r="N807" s="38"/>
      <c r="O807" s="38"/>
    </row>
    <row r="808" spans="1:15" ht="15" hidden="1" customHeight="1" x14ac:dyDescent="0.25">
      <c r="A808" s="162"/>
      <c r="B808" s="162"/>
      <c r="C808" s="162"/>
      <c r="D808" s="162"/>
      <c r="E808" s="162"/>
      <c r="F808" s="162"/>
      <c r="G808" s="162"/>
      <c r="H808" s="162"/>
      <c r="I808" s="162"/>
      <c r="J808" s="162"/>
      <c r="K808" s="162"/>
      <c r="L808" s="162"/>
      <c r="M808" s="162"/>
      <c r="N808" s="38"/>
      <c r="O808" s="38"/>
    </row>
    <row r="809" spans="1:15" ht="15" hidden="1" customHeight="1" x14ac:dyDescent="0.25">
      <c r="A809" s="162"/>
      <c r="B809" s="162"/>
      <c r="C809" s="162"/>
      <c r="D809" s="162"/>
      <c r="E809" s="162"/>
      <c r="F809" s="162"/>
      <c r="G809" s="162"/>
      <c r="H809" s="162"/>
      <c r="I809" s="162"/>
      <c r="J809" s="162"/>
      <c r="K809" s="162"/>
      <c r="L809" s="162"/>
      <c r="M809" s="162"/>
      <c r="N809" s="38"/>
      <c r="O809" s="38"/>
    </row>
    <row r="810" spans="1:15" ht="15" hidden="1" customHeight="1" x14ac:dyDescent="0.25">
      <c r="A810" s="162"/>
      <c r="B810" s="162"/>
      <c r="C810" s="162"/>
      <c r="D810" s="162"/>
      <c r="E810" s="162"/>
      <c r="F810" s="162"/>
      <c r="G810" s="162"/>
      <c r="H810" s="162"/>
      <c r="I810" s="162"/>
      <c r="J810" s="162"/>
      <c r="K810" s="162"/>
      <c r="L810" s="162"/>
      <c r="M810" s="162"/>
      <c r="N810" s="38"/>
      <c r="O810" s="38"/>
    </row>
    <row r="811" spans="1:15" ht="15" hidden="1" customHeight="1" x14ac:dyDescent="0.25">
      <c r="A811" s="162"/>
      <c r="B811" s="162"/>
      <c r="C811" s="162"/>
      <c r="D811" s="162"/>
      <c r="E811" s="162"/>
      <c r="F811" s="162"/>
      <c r="G811" s="162"/>
      <c r="H811" s="162"/>
      <c r="I811" s="162"/>
      <c r="J811" s="162"/>
      <c r="K811" s="162"/>
      <c r="L811" s="162"/>
      <c r="M811" s="162"/>
      <c r="N811" s="38"/>
      <c r="O811" s="38"/>
    </row>
    <row r="812" spans="1:15" ht="15" hidden="1" customHeight="1" x14ac:dyDescent="0.25">
      <c r="A812" s="162"/>
      <c r="B812" s="162"/>
      <c r="C812" s="162"/>
      <c r="D812" s="162"/>
      <c r="E812" s="162"/>
      <c r="F812" s="162"/>
      <c r="G812" s="162"/>
      <c r="H812" s="162"/>
      <c r="I812" s="162"/>
      <c r="J812" s="162"/>
      <c r="K812" s="162"/>
      <c r="L812" s="162"/>
      <c r="M812" s="162"/>
      <c r="N812" s="38"/>
      <c r="O812" s="38"/>
    </row>
    <row r="813" spans="1:15" ht="15" hidden="1" customHeight="1" x14ac:dyDescent="0.25">
      <c r="A813" s="162"/>
      <c r="B813" s="162"/>
      <c r="C813" s="162"/>
      <c r="D813" s="162"/>
      <c r="E813" s="162"/>
      <c r="F813" s="162"/>
      <c r="G813" s="162"/>
      <c r="H813" s="162"/>
      <c r="I813" s="162"/>
      <c r="J813" s="162"/>
      <c r="K813" s="162"/>
      <c r="L813" s="162"/>
      <c r="M813" s="162"/>
      <c r="N813" s="38"/>
      <c r="O813" s="38"/>
    </row>
    <row r="814" spans="1:15" ht="15" hidden="1" customHeight="1" x14ac:dyDescent="0.25">
      <c r="A814" s="162"/>
      <c r="B814" s="162"/>
      <c r="C814" s="162"/>
      <c r="D814" s="162"/>
      <c r="E814" s="162"/>
      <c r="F814" s="162"/>
      <c r="G814" s="162"/>
      <c r="H814" s="162"/>
      <c r="I814" s="162"/>
      <c r="J814" s="162"/>
      <c r="K814" s="162"/>
      <c r="L814" s="162"/>
      <c r="M814" s="162"/>
      <c r="N814" s="38"/>
      <c r="O814" s="38"/>
    </row>
    <row r="815" spans="1:15" ht="15" hidden="1" customHeight="1" x14ac:dyDescent="0.25">
      <c r="A815" s="162"/>
      <c r="B815" s="162"/>
      <c r="C815" s="162"/>
      <c r="D815" s="162"/>
      <c r="E815" s="162"/>
      <c r="F815" s="162"/>
      <c r="G815" s="162"/>
      <c r="H815" s="162"/>
      <c r="I815" s="162"/>
      <c r="J815" s="162"/>
      <c r="K815" s="162"/>
      <c r="L815" s="162"/>
      <c r="M815" s="162"/>
      <c r="N815" s="38"/>
      <c r="O815" s="38"/>
    </row>
    <row r="816" spans="1:15" ht="15" hidden="1" customHeight="1" x14ac:dyDescent="0.25">
      <c r="A816" s="162"/>
      <c r="B816" s="162"/>
      <c r="C816" s="162"/>
      <c r="D816" s="162"/>
      <c r="E816" s="162"/>
      <c r="F816" s="162"/>
      <c r="G816" s="162"/>
      <c r="H816" s="162"/>
      <c r="I816" s="162"/>
      <c r="J816" s="162"/>
      <c r="K816" s="162"/>
      <c r="L816" s="162"/>
      <c r="M816" s="162"/>
      <c r="N816" s="38"/>
      <c r="O816" s="38"/>
    </row>
    <row r="817" spans="1:15" ht="15" hidden="1" customHeight="1" x14ac:dyDescent="0.25">
      <c r="A817" s="162"/>
      <c r="B817" s="162"/>
      <c r="C817" s="162"/>
      <c r="D817" s="162"/>
      <c r="E817" s="162"/>
      <c r="F817" s="162"/>
      <c r="G817" s="162"/>
      <c r="H817" s="162"/>
      <c r="I817" s="162"/>
      <c r="J817" s="162"/>
      <c r="K817" s="162"/>
      <c r="L817" s="162"/>
      <c r="M817" s="162"/>
      <c r="N817" s="38"/>
      <c r="O817" s="38"/>
    </row>
    <row r="818" spans="1:15" ht="15" hidden="1" customHeight="1" x14ac:dyDescent="0.25">
      <c r="A818" s="162"/>
      <c r="B818" s="162"/>
      <c r="C818" s="162"/>
      <c r="D818" s="162"/>
      <c r="E818" s="162"/>
      <c r="F818" s="162"/>
      <c r="G818" s="162"/>
      <c r="H818" s="162"/>
      <c r="I818" s="162"/>
      <c r="J818" s="162"/>
      <c r="K818" s="162"/>
      <c r="L818" s="162"/>
      <c r="M818" s="162"/>
      <c r="N818" s="38"/>
      <c r="O818" s="38"/>
    </row>
    <row r="819" spans="1:15" ht="15" hidden="1" customHeight="1" x14ac:dyDescent="0.25">
      <c r="A819" s="162"/>
      <c r="B819" s="162"/>
      <c r="C819" s="162"/>
      <c r="D819" s="162"/>
      <c r="E819" s="162"/>
      <c r="F819" s="162"/>
      <c r="G819" s="162"/>
      <c r="H819" s="162"/>
      <c r="I819" s="162"/>
      <c r="J819" s="162"/>
      <c r="K819" s="162"/>
      <c r="L819" s="162"/>
      <c r="M819" s="162"/>
      <c r="N819" s="38"/>
      <c r="O819" s="38"/>
    </row>
    <row r="820" spans="1:15" ht="15" hidden="1" customHeight="1" x14ac:dyDescent="0.25">
      <c r="A820" s="162"/>
      <c r="B820" s="162"/>
      <c r="C820" s="162"/>
      <c r="D820" s="162"/>
      <c r="E820" s="162"/>
      <c r="F820" s="162"/>
      <c r="G820" s="162"/>
      <c r="H820" s="162"/>
      <c r="I820" s="162"/>
      <c r="J820" s="162"/>
      <c r="K820" s="162"/>
      <c r="L820" s="162"/>
      <c r="M820" s="162"/>
      <c r="N820" s="38"/>
      <c r="O820" s="38"/>
    </row>
    <row r="821" spans="1:15" ht="15" hidden="1" customHeight="1" x14ac:dyDescent="0.25">
      <c r="A821" s="162"/>
      <c r="B821" s="162"/>
      <c r="C821" s="162"/>
      <c r="D821" s="162"/>
      <c r="E821" s="162"/>
      <c r="F821" s="162"/>
      <c r="G821" s="162"/>
      <c r="H821" s="162"/>
      <c r="I821" s="162"/>
      <c r="J821" s="162"/>
      <c r="K821" s="162"/>
      <c r="L821" s="162"/>
      <c r="M821" s="162"/>
      <c r="N821" s="38"/>
      <c r="O821" s="38"/>
    </row>
    <row r="822" spans="1:15" ht="15" hidden="1" customHeight="1" x14ac:dyDescent="0.25">
      <c r="A822" s="162"/>
      <c r="B822" s="162"/>
      <c r="C822" s="162"/>
      <c r="D822" s="162"/>
      <c r="E822" s="162"/>
      <c r="F822" s="162"/>
      <c r="G822" s="162"/>
      <c r="H822" s="162"/>
      <c r="I822" s="162"/>
      <c r="J822" s="162"/>
      <c r="K822" s="162"/>
      <c r="L822" s="162"/>
      <c r="M822" s="162"/>
      <c r="N822" s="38"/>
      <c r="O822" s="38"/>
    </row>
    <row r="823" spans="1:15" ht="15" hidden="1" customHeight="1" x14ac:dyDescent="0.25">
      <c r="A823" s="162"/>
      <c r="B823" s="162"/>
      <c r="C823" s="162"/>
      <c r="D823" s="162"/>
      <c r="E823" s="162"/>
      <c r="F823" s="162"/>
      <c r="G823" s="162"/>
      <c r="H823" s="162"/>
      <c r="I823" s="162"/>
      <c r="J823" s="162"/>
      <c r="K823" s="162"/>
      <c r="L823" s="162"/>
      <c r="M823" s="162"/>
      <c r="N823" s="38"/>
      <c r="O823" s="38"/>
    </row>
    <row r="824" spans="1:15" ht="15" hidden="1" customHeight="1" x14ac:dyDescent="0.25">
      <c r="A824" s="162"/>
      <c r="B824" s="162"/>
      <c r="C824" s="162"/>
      <c r="D824" s="162"/>
      <c r="E824" s="162"/>
      <c r="F824" s="162"/>
      <c r="G824" s="162"/>
      <c r="H824" s="162"/>
      <c r="I824" s="162"/>
      <c r="J824" s="162"/>
      <c r="K824" s="162"/>
      <c r="L824" s="162"/>
      <c r="M824" s="162"/>
      <c r="N824" s="38"/>
      <c r="O824" s="38"/>
    </row>
    <row r="825" spans="1:15" ht="15" hidden="1" customHeight="1" x14ac:dyDescent="0.25">
      <c r="A825" s="162"/>
      <c r="B825" s="162"/>
      <c r="C825" s="162"/>
      <c r="D825" s="162"/>
      <c r="E825" s="162"/>
      <c r="F825" s="162"/>
      <c r="G825" s="162"/>
      <c r="H825" s="162"/>
      <c r="I825" s="162"/>
      <c r="J825" s="162"/>
      <c r="K825" s="162"/>
      <c r="L825" s="162"/>
      <c r="M825" s="162"/>
      <c r="N825" s="38"/>
      <c r="O825" s="38"/>
    </row>
    <row r="826" spans="1:15" ht="15" hidden="1" customHeight="1" x14ac:dyDescent="0.25">
      <c r="A826" s="162"/>
      <c r="B826" s="162"/>
      <c r="C826" s="162"/>
      <c r="D826" s="162"/>
      <c r="E826" s="162"/>
      <c r="F826" s="162"/>
      <c r="G826" s="162"/>
      <c r="H826" s="162"/>
      <c r="I826" s="162"/>
      <c r="J826" s="162"/>
      <c r="K826" s="162"/>
      <c r="L826" s="162"/>
      <c r="M826" s="162"/>
      <c r="N826" s="38"/>
      <c r="O826" s="38"/>
    </row>
    <row r="827" spans="1:15" ht="15" hidden="1" customHeight="1" x14ac:dyDescent="0.25">
      <c r="A827" s="162"/>
      <c r="B827" s="162"/>
      <c r="C827" s="162"/>
      <c r="D827" s="162"/>
      <c r="E827" s="162"/>
      <c r="F827" s="162"/>
      <c r="G827" s="162"/>
      <c r="H827" s="162"/>
      <c r="I827" s="162"/>
      <c r="J827" s="162"/>
      <c r="K827" s="162"/>
      <c r="L827" s="162"/>
      <c r="M827" s="162"/>
      <c r="N827" s="38"/>
      <c r="O827" s="38"/>
    </row>
    <row r="828" spans="1:15" ht="15" hidden="1" customHeight="1" x14ac:dyDescent="0.25">
      <c r="A828" s="162"/>
      <c r="B828" s="162"/>
      <c r="C828" s="162"/>
      <c r="D828" s="162"/>
      <c r="E828" s="162"/>
      <c r="F828" s="162"/>
      <c r="G828" s="162"/>
      <c r="H828" s="162"/>
      <c r="I828" s="162"/>
      <c r="J828" s="162"/>
      <c r="K828" s="162"/>
      <c r="L828" s="162"/>
      <c r="M828" s="162"/>
      <c r="N828" s="38"/>
      <c r="O828" s="38"/>
    </row>
    <row r="829" spans="1:15" ht="15" hidden="1" customHeight="1" x14ac:dyDescent="0.25">
      <c r="A829" s="162"/>
      <c r="B829" s="162"/>
      <c r="C829" s="162"/>
      <c r="D829" s="162"/>
      <c r="E829" s="162"/>
      <c r="F829" s="162"/>
      <c r="G829" s="162"/>
      <c r="H829" s="162"/>
      <c r="I829" s="162"/>
      <c r="J829" s="162"/>
      <c r="K829" s="162"/>
      <c r="L829" s="162"/>
      <c r="M829" s="162"/>
      <c r="N829" s="38"/>
      <c r="O829" s="38"/>
    </row>
    <row r="830" spans="1:15" ht="15" hidden="1" customHeight="1" x14ac:dyDescent="0.25">
      <c r="A830" s="162"/>
      <c r="B830" s="162"/>
      <c r="C830" s="162"/>
      <c r="D830" s="162"/>
      <c r="E830" s="162"/>
      <c r="F830" s="162"/>
      <c r="G830" s="162"/>
      <c r="H830" s="162"/>
      <c r="I830" s="162"/>
      <c r="J830" s="162"/>
      <c r="K830" s="162"/>
      <c r="L830" s="162"/>
      <c r="M830" s="162"/>
      <c r="N830" s="38"/>
      <c r="O830" s="38"/>
    </row>
    <row r="831" spans="1:15" ht="15" hidden="1" customHeight="1" x14ac:dyDescent="0.25">
      <c r="A831" s="162"/>
      <c r="B831" s="162"/>
      <c r="C831" s="162"/>
      <c r="D831" s="162"/>
      <c r="E831" s="162"/>
      <c r="F831" s="162"/>
      <c r="G831" s="162"/>
      <c r="H831" s="162"/>
      <c r="I831" s="162"/>
      <c r="J831" s="162"/>
      <c r="K831" s="162"/>
      <c r="L831" s="162"/>
      <c r="M831" s="162"/>
      <c r="N831" s="38"/>
      <c r="O831" s="38"/>
    </row>
    <row r="832" spans="1:15" ht="15" hidden="1" customHeight="1" x14ac:dyDescent="0.25">
      <c r="A832" s="162"/>
      <c r="B832" s="162"/>
      <c r="C832" s="162"/>
      <c r="D832" s="162"/>
      <c r="E832" s="162"/>
      <c r="F832" s="162"/>
      <c r="G832" s="162"/>
      <c r="H832" s="162"/>
      <c r="I832" s="162"/>
      <c r="J832" s="162"/>
      <c r="K832" s="162"/>
      <c r="L832" s="162"/>
      <c r="M832" s="162"/>
      <c r="N832" s="38"/>
      <c r="O832" s="38"/>
    </row>
    <row r="833" spans="1:15" ht="15" hidden="1" customHeight="1" x14ac:dyDescent="0.25">
      <c r="A833" s="162"/>
      <c r="B833" s="162"/>
      <c r="C833" s="162"/>
      <c r="D833" s="162"/>
      <c r="E833" s="162"/>
      <c r="F833" s="162"/>
      <c r="G833" s="162"/>
      <c r="H833" s="162"/>
      <c r="I833" s="162"/>
      <c r="J833" s="162"/>
      <c r="K833" s="162"/>
      <c r="L833" s="162"/>
      <c r="M833" s="162"/>
      <c r="N833" s="38"/>
      <c r="O833" s="38"/>
    </row>
    <row r="834" spans="1:15" ht="15" hidden="1" customHeight="1" x14ac:dyDescent="0.25">
      <c r="A834" s="162"/>
      <c r="B834" s="162"/>
      <c r="C834" s="162"/>
      <c r="D834" s="162"/>
      <c r="E834" s="162"/>
      <c r="F834" s="162"/>
      <c r="G834" s="162"/>
      <c r="H834" s="162"/>
      <c r="I834" s="162"/>
      <c r="J834" s="162"/>
      <c r="K834" s="162"/>
      <c r="L834" s="162"/>
      <c r="M834" s="162"/>
      <c r="N834" s="38"/>
      <c r="O834" s="38"/>
    </row>
    <row r="835" spans="1:15" ht="15" hidden="1" customHeight="1" x14ac:dyDescent="0.25">
      <c r="A835" s="160"/>
      <c r="B835" s="160"/>
      <c r="C835" s="38"/>
      <c r="D835" s="38"/>
      <c r="E835" s="38"/>
      <c r="F835" s="38"/>
      <c r="G835" s="38"/>
      <c r="H835" s="38"/>
      <c r="I835" s="38"/>
      <c r="J835" s="38"/>
      <c r="K835" s="38"/>
      <c r="L835" s="38"/>
      <c r="M835" s="38"/>
      <c r="N835" s="38"/>
      <c r="O835" s="38"/>
    </row>
    <row r="836" spans="1:15" ht="15" hidden="1" customHeight="1" x14ac:dyDescent="0.25">
      <c r="A836" s="160"/>
      <c r="B836" s="160"/>
      <c r="C836" s="38"/>
      <c r="D836" s="38"/>
      <c r="E836" s="38"/>
      <c r="F836" s="38"/>
      <c r="G836" s="38"/>
      <c r="H836" s="38"/>
      <c r="I836" s="38"/>
      <c r="J836" s="38"/>
      <c r="K836" s="38"/>
      <c r="L836" s="38"/>
      <c r="M836" s="38"/>
      <c r="N836" s="38"/>
      <c r="O836" s="38"/>
    </row>
    <row r="837" spans="1:15" ht="15" hidden="1" customHeight="1" x14ac:dyDescent="0.25">
      <c r="A837" s="160"/>
      <c r="B837" s="160"/>
      <c r="C837" s="38"/>
      <c r="D837" s="38"/>
      <c r="E837" s="38"/>
      <c r="F837" s="38"/>
      <c r="G837" s="38"/>
      <c r="H837" s="38"/>
      <c r="I837" s="38"/>
      <c r="J837" s="38"/>
      <c r="K837" s="38"/>
      <c r="L837" s="38"/>
      <c r="M837" s="38"/>
      <c r="N837" s="38"/>
      <c r="O837" s="38"/>
    </row>
    <row r="838" spans="1:15" ht="15" hidden="1" customHeight="1" x14ac:dyDescent="0.25">
      <c r="A838" s="160"/>
      <c r="B838" s="160"/>
      <c r="C838" s="38"/>
      <c r="D838" s="38"/>
      <c r="E838" s="38"/>
      <c r="F838" s="38"/>
      <c r="G838" s="38"/>
      <c r="H838" s="38"/>
      <c r="I838" s="38"/>
      <c r="J838" s="38"/>
      <c r="K838" s="38"/>
      <c r="L838" s="38"/>
      <c r="M838" s="38"/>
      <c r="N838" s="38"/>
      <c r="O838" s="38"/>
    </row>
    <row r="839" spans="1:15" ht="15" hidden="1" customHeight="1" x14ac:dyDescent="0.25">
      <c r="A839" s="160"/>
      <c r="B839" s="160"/>
      <c r="C839" s="38"/>
      <c r="D839" s="38"/>
      <c r="E839" s="38"/>
      <c r="F839" s="38"/>
      <c r="G839" s="38"/>
      <c r="H839" s="38"/>
      <c r="I839" s="38"/>
      <c r="J839" s="38"/>
      <c r="K839" s="38"/>
      <c r="L839" s="38"/>
      <c r="M839" s="38"/>
      <c r="N839" s="38"/>
      <c r="O839" s="38"/>
    </row>
    <row r="840" spans="1:15" ht="15" hidden="1" customHeight="1" x14ac:dyDescent="0.25">
      <c r="A840" s="160"/>
      <c r="B840" s="160"/>
      <c r="C840" s="38"/>
      <c r="D840" s="38"/>
      <c r="E840" s="38"/>
      <c r="F840" s="38"/>
      <c r="G840" s="38"/>
      <c r="H840" s="38"/>
      <c r="I840" s="38"/>
      <c r="J840" s="38"/>
      <c r="K840" s="38"/>
      <c r="L840" s="38"/>
      <c r="M840" s="38"/>
      <c r="N840" s="38"/>
      <c r="O840" s="38"/>
    </row>
    <row r="841" spans="1:15" ht="15" hidden="1" customHeight="1" x14ac:dyDescent="0.25">
      <c r="A841" s="160"/>
      <c r="B841" s="160"/>
      <c r="C841" s="38"/>
      <c r="D841" s="38"/>
      <c r="E841" s="38"/>
      <c r="F841" s="38"/>
      <c r="G841" s="38"/>
      <c r="H841" s="38"/>
      <c r="I841" s="38"/>
      <c r="J841" s="38"/>
      <c r="K841" s="38"/>
      <c r="L841" s="38"/>
      <c r="M841" s="38"/>
      <c r="N841" s="38"/>
      <c r="O841" s="38"/>
    </row>
    <row r="842" spans="1:15" ht="15" hidden="1" customHeight="1" x14ac:dyDescent="0.25">
      <c r="A842" s="160"/>
      <c r="B842" s="160"/>
      <c r="C842" s="38"/>
      <c r="D842" s="38"/>
      <c r="E842" s="38"/>
      <c r="F842" s="38"/>
      <c r="G842" s="38"/>
      <c r="H842" s="38"/>
      <c r="I842" s="38"/>
      <c r="J842" s="38"/>
      <c r="K842" s="38"/>
      <c r="L842" s="38"/>
      <c r="M842" s="38"/>
      <c r="N842" s="38"/>
      <c r="O842" s="38"/>
    </row>
    <row r="843" spans="1:15" ht="15" hidden="1" customHeight="1" x14ac:dyDescent="0.25">
      <c r="A843" s="160"/>
      <c r="B843" s="160"/>
      <c r="C843" s="38"/>
      <c r="D843" s="38"/>
      <c r="E843" s="38"/>
      <c r="F843" s="38"/>
      <c r="G843" s="38"/>
      <c r="H843" s="38"/>
      <c r="I843" s="38"/>
      <c r="J843" s="38"/>
      <c r="K843" s="38"/>
      <c r="L843" s="38"/>
      <c r="M843" s="38"/>
      <c r="N843" s="38"/>
      <c r="O843" s="38"/>
    </row>
    <row r="844" spans="1:15" ht="15" hidden="1" customHeight="1" x14ac:dyDescent="0.25">
      <c r="A844" s="160"/>
      <c r="B844" s="160"/>
      <c r="C844" s="38"/>
      <c r="D844" s="38"/>
      <c r="E844" s="38"/>
      <c r="F844" s="38"/>
      <c r="G844" s="38"/>
      <c r="H844" s="38"/>
      <c r="I844" s="38"/>
      <c r="J844" s="38"/>
      <c r="K844" s="38"/>
      <c r="L844" s="38"/>
      <c r="M844" s="38"/>
      <c r="N844" s="38"/>
      <c r="O844" s="38"/>
    </row>
    <row r="845" spans="1:15" ht="15" hidden="1" customHeight="1" x14ac:dyDescent="0.25">
      <c r="A845" s="160"/>
      <c r="B845" s="160"/>
      <c r="C845" s="38"/>
      <c r="D845" s="38"/>
      <c r="E845" s="38"/>
      <c r="F845" s="38"/>
      <c r="G845" s="38"/>
      <c r="H845" s="38"/>
      <c r="I845" s="38"/>
      <c r="J845" s="38"/>
      <c r="K845" s="38"/>
      <c r="L845" s="38"/>
      <c r="M845" s="38"/>
      <c r="N845" s="38"/>
      <c r="O845" s="38"/>
    </row>
    <row r="846" spans="1:15" ht="15" hidden="1" customHeight="1" x14ac:dyDescent="0.25">
      <c r="A846" s="160"/>
      <c r="B846" s="160"/>
      <c r="C846" s="38"/>
      <c r="D846" s="38"/>
      <c r="E846" s="38"/>
      <c r="F846" s="38"/>
      <c r="G846" s="38"/>
      <c r="H846" s="38"/>
      <c r="I846" s="38"/>
      <c r="J846" s="38"/>
      <c r="K846" s="38"/>
      <c r="L846" s="38"/>
      <c r="M846" s="38"/>
      <c r="N846" s="38"/>
      <c r="O846" s="38"/>
    </row>
    <row r="847" spans="1:15" ht="15" hidden="1" customHeight="1" x14ac:dyDescent="0.25">
      <c r="A847" s="160"/>
      <c r="B847" s="160"/>
      <c r="C847" s="38"/>
      <c r="D847" s="38"/>
      <c r="E847" s="38"/>
      <c r="F847" s="38"/>
      <c r="G847" s="38"/>
      <c r="H847" s="38"/>
      <c r="I847" s="38"/>
      <c r="J847" s="38"/>
      <c r="K847" s="38"/>
      <c r="L847" s="38"/>
      <c r="M847" s="38"/>
      <c r="N847" s="38"/>
      <c r="O847" s="38"/>
    </row>
    <row r="848" spans="1:15" ht="15" hidden="1" customHeight="1" x14ac:dyDescent="0.25">
      <c r="A848" s="160"/>
      <c r="B848" s="160"/>
      <c r="C848" s="38"/>
      <c r="D848" s="38"/>
      <c r="E848" s="38"/>
      <c r="F848" s="38"/>
      <c r="G848" s="38"/>
      <c r="H848" s="38"/>
      <c r="I848" s="38"/>
      <c r="J848" s="38"/>
      <c r="K848" s="38"/>
      <c r="L848" s="38"/>
      <c r="M848" s="38"/>
      <c r="N848" s="38"/>
      <c r="O848" s="38"/>
    </row>
    <row r="849" spans="1:15" ht="15" hidden="1" customHeight="1" x14ac:dyDescent="0.25">
      <c r="A849" s="160"/>
      <c r="B849" s="160"/>
      <c r="C849" s="38"/>
      <c r="D849" s="38"/>
      <c r="E849" s="38"/>
      <c r="F849" s="38"/>
      <c r="G849" s="38"/>
      <c r="H849" s="38"/>
      <c r="I849" s="38"/>
      <c r="J849" s="38"/>
      <c r="K849" s="38"/>
      <c r="L849" s="38"/>
      <c r="M849" s="38"/>
      <c r="N849" s="38"/>
      <c r="O849" s="38"/>
    </row>
    <row r="850" spans="1:15" ht="15" hidden="1" customHeight="1" x14ac:dyDescent="0.25">
      <c r="A850" s="160"/>
      <c r="B850" s="160"/>
      <c r="C850" s="38"/>
      <c r="D850" s="38"/>
      <c r="E850" s="38"/>
      <c r="F850" s="38"/>
      <c r="G850" s="38"/>
      <c r="H850" s="38"/>
      <c r="I850" s="38"/>
      <c r="J850" s="38"/>
      <c r="K850" s="38"/>
      <c r="L850" s="38"/>
      <c r="M850" s="38"/>
      <c r="N850" s="38"/>
      <c r="O850" s="38"/>
    </row>
    <row r="851" spans="1:15" ht="15" hidden="1" customHeight="1" x14ac:dyDescent="0.25">
      <c r="A851" s="160"/>
      <c r="B851" s="160"/>
      <c r="C851" s="38"/>
      <c r="D851" s="38"/>
      <c r="E851" s="38"/>
      <c r="F851" s="38"/>
      <c r="G851" s="38"/>
      <c r="H851" s="38"/>
      <c r="I851" s="38"/>
      <c r="J851" s="38"/>
      <c r="K851" s="38"/>
      <c r="L851" s="38"/>
      <c r="M851" s="38"/>
      <c r="N851" s="38"/>
      <c r="O851" s="38"/>
    </row>
    <row r="852" spans="1:15" ht="15" hidden="1" customHeight="1" x14ac:dyDescent="0.25">
      <c r="A852" s="160"/>
      <c r="B852" s="160"/>
      <c r="C852" s="38"/>
      <c r="D852" s="38"/>
      <c r="E852" s="38"/>
      <c r="F852" s="38"/>
      <c r="G852" s="38"/>
      <c r="H852" s="38"/>
      <c r="I852" s="38"/>
      <c r="J852" s="38"/>
      <c r="K852" s="38"/>
      <c r="L852" s="38"/>
      <c r="M852" s="38"/>
      <c r="N852" s="38"/>
      <c r="O852" s="38"/>
    </row>
    <row r="853" spans="1:15" ht="15" hidden="1" customHeight="1" x14ac:dyDescent="0.25">
      <c r="A853" s="160"/>
      <c r="B853" s="160"/>
      <c r="C853" s="38"/>
      <c r="D853" s="38"/>
      <c r="E853" s="38"/>
      <c r="F853" s="38"/>
      <c r="G853" s="38"/>
      <c r="H853" s="38"/>
      <c r="I853" s="38"/>
      <c r="J853" s="38"/>
      <c r="K853" s="38"/>
      <c r="L853" s="38"/>
      <c r="M853" s="38"/>
      <c r="N853" s="38"/>
      <c r="O853" s="38"/>
    </row>
    <row r="854" spans="1:15" ht="15" hidden="1" customHeight="1" x14ac:dyDescent="0.25">
      <c r="A854" s="160"/>
      <c r="B854" s="160"/>
      <c r="C854" s="38"/>
      <c r="D854" s="38"/>
      <c r="E854" s="38"/>
      <c r="F854" s="38"/>
      <c r="G854" s="38"/>
      <c r="H854" s="38"/>
      <c r="I854" s="38"/>
      <c r="J854" s="38"/>
      <c r="K854" s="38"/>
      <c r="L854" s="38"/>
      <c r="M854" s="38"/>
      <c r="N854" s="38"/>
      <c r="O854" s="38"/>
    </row>
    <row r="855" spans="1:15" ht="15" hidden="1" customHeight="1" x14ac:dyDescent="0.25">
      <c r="A855" s="160"/>
      <c r="B855" s="160"/>
      <c r="C855" s="38"/>
      <c r="D855" s="38"/>
      <c r="E855" s="38"/>
      <c r="F855" s="38"/>
      <c r="G855" s="38"/>
      <c r="H855" s="38"/>
      <c r="I855" s="38"/>
      <c r="J855" s="38"/>
      <c r="K855" s="38"/>
      <c r="L855" s="38"/>
      <c r="M855" s="38"/>
      <c r="N855" s="38"/>
      <c r="O855" s="38"/>
    </row>
    <row r="856" spans="1:15" ht="15" hidden="1" customHeight="1" x14ac:dyDescent="0.25">
      <c r="A856" s="160"/>
      <c r="B856" s="160"/>
      <c r="C856" s="38"/>
      <c r="D856" s="38"/>
      <c r="E856" s="38"/>
      <c r="F856" s="38"/>
      <c r="G856" s="38"/>
      <c r="H856" s="38"/>
      <c r="I856" s="38"/>
      <c r="J856" s="38"/>
      <c r="K856" s="38"/>
      <c r="L856" s="38"/>
      <c r="M856" s="38"/>
      <c r="N856" s="38"/>
      <c r="O856" s="38"/>
    </row>
    <row r="857" spans="1:15" ht="15" hidden="1" customHeight="1" x14ac:dyDescent="0.25">
      <c r="A857" s="160"/>
      <c r="B857" s="160"/>
      <c r="C857" s="38"/>
      <c r="D857" s="38"/>
      <c r="E857" s="38"/>
      <c r="F857" s="38"/>
      <c r="G857" s="38"/>
      <c r="H857" s="38"/>
      <c r="I857" s="38"/>
      <c r="J857" s="38"/>
      <c r="K857" s="38"/>
      <c r="L857" s="38"/>
      <c r="M857" s="38"/>
      <c r="N857" s="38"/>
      <c r="O857" s="38"/>
    </row>
    <row r="858" spans="1:15" ht="15" hidden="1" customHeight="1" x14ac:dyDescent="0.25">
      <c r="A858" s="160"/>
      <c r="B858" s="160"/>
      <c r="C858" s="38"/>
      <c r="D858" s="38"/>
      <c r="E858" s="38"/>
      <c r="F858" s="38"/>
      <c r="G858" s="38"/>
      <c r="H858" s="38"/>
      <c r="I858" s="38"/>
      <c r="J858" s="38"/>
      <c r="K858" s="38"/>
      <c r="L858" s="38"/>
      <c r="M858" s="38"/>
      <c r="N858" s="38"/>
      <c r="O858" s="38"/>
    </row>
    <row r="859" spans="1:15" ht="15" hidden="1" customHeight="1" x14ac:dyDescent="0.25">
      <c r="A859" s="160"/>
      <c r="B859" s="160"/>
      <c r="C859" s="38"/>
      <c r="D859" s="38"/>
      <c r="E859" s="38"/>
      <c r="F859" s="38"/>
      <c r="G859" s="38"/>
      <c r="H859" s="38"/>
      <c r="I859" s="38"/>
      <c r="J859" s="38"/>
      <c r="K859" s="38"/>
      <c r="L859" s="38"/>
      <c r="M859" s="38"/>
      <c r="N859" s="38"/>
      <c r="O859" s="38"/>
    </row>
    <row r="860" spans="1:15" ht="15" hidden="1" customHeight="1" x14ac:dyDescent="0.25">
      <c r="A860" s="160"/>
      <c r="B860" s="160"/>
      <c r="C860" s="38"/>
      <c r="D860" s="38"/>
      <c r="E860" s="38"/>
      <c r="F860" s="38"/>
      <c r="G860" s="38"/>
      <c r="H860" s="38"/>
      <c r="I860" s="38"/>
      <c r="J860" s="38"/>
      <c r="K860" s="38"/>
      <c r="L860" s="38"/>
      <c r="M860" s="38"/>
      <c r="N860" s="38"/>
      <c r="O860" s="38"/>
    </row>
    <row r="861" spans="1:15" ht="15" hidden="1" customHeight="1" x14ac:dyDescent="0.25">
      <c r="A861" s="160"/>
      <c r="B861" s="160"/>
      <c r="C861" s="38"/>
      <c r="D861" s="38"/>
      <c r="E861" s="38"/>
      <c r="F861" s="38"/>
      <c r="G861" s="38"/>
      <c r="H861" s="38"/>
      <c r="I861" s="38"/>
      <c r="J861" s="38"/>
      <c r="K861" s="38"/>
      <c r="L861" s="38"/>
      <c r="M861" s="38"/>
      <c r="N861" s="38"/>
      <c r="O861" s="38"/>
    </row>
    <row r="862" spans="1:15" ht="15" hidden="1" customHeight="1" x14ac:dyDescent="0.25">
      <c r="A862" s="160"/>
      <c r="B862" s="160"/>
      <c r="C862" s="38"/>
      <c r="D862" s="38"/>
      <c r="E862" s="38"/>
      <c r="F862" s="38"/>
      <c r="G862" s="38"/>
      <c r="H862" s="38"/>
      <c r="I862" s="38"/>
      <c r="J862" s="38"/>
      <c r="K862" s="38"/>
      <c r="L862" s="38"/>
      <c r="M862" s="38"/>
      <c r="N862" s="38"/>
      <c r="O862" s="38"/>
    </row>
    <row r="863" spans="1:15" ht="15" hidden="1" customHeight="1" x14ac:dyDescent="0.25">
      <c r="A863" s="160"/>
      <c r="B863" s="160"/>
      <c r="C863" s="38"/>
      <c r="D863" s="38"/>
      <c r="E863" s="38"/>
      <c r="F863" s="38"/>
      <c r="G863" s="38"/>
      <c r="H863" s="38"/>
      <c r="I863" s="38"/>
      <c r="J863" s="38"/>
      <c r="K863" s="38"/>
      <c r="L863" s="38"/>
      <c r="M863" s="38"/>
      <c r="N863" s="38"/>
      <c r="O863" s="38"/>
    </row>
    <row r="864" spans="1:15" ht="15" hidden="1" customHeight="1" x14ac:dyDescent="0.25">
      <c r="A864" s="160"/>
      <c r="B864" s="160"/>
      <c r="C864" s="38"/>
      <c r="D864" s="38"/>
      <c r="E864" s="38"/>
      <c r="F864" s="38"/>
      <c r="G864" s="38"/>
      <c r="H864" s="38"/>
      <c r="I864" s="38"/>
      <c r="J864" s="38"/>
      <c r="K864" s="38"/>
      <c r="L864" s="38"/>
      <c r="M864" s="38"/>
      <c r="N864" s="38"/>
      <c r="O864" s="38"/>
    </row>
    <row r="865" spans="1:15" ht="15" hidden="1" customHeight="1" x14ac:dyDescent="0.25">
      <c r="A865" s="160"/>
      <c r="B865" s="160"/>
      <c r="C865" s="38"/>
      <c r="D865" s="38"/>
      <c r="E865" s="38"/>
      <c r="F865" s="38"/>
      <c r="G865" s="38"/>
      <c r="H865" s="38"/>
      <c r="I865" s="38"/>
      <c r="J865" s="38"/>
      <c r="K865" s="38"/>
      <c r="L865" s="38"/>
      <c r="M865" s="38"/>
      <c r="N865" s="38"/>
      <c r="O865" s="38"/>
    </row>
    <row r="866" spans="1:15" ht="15" hidden="1" customHeight="1" x14ac:dyDescent="0.25">
      <c r="A866" s="160"/>
      <c r="B866" s="160"/>
      <c r="C866" s="38"/>
      <c r="D866" s="38"/>
      <c r="E866" s="38"/>
      <c r="F866" s="38"/>
      <c r="G866" s="38"/>
      <c r="H866" s="38"/>
      <c r="I866" s="38"/>
      <c r="J866" s="38"/>
      <c r="K866" s="38"/>
      <c r="L866" s="38"/>
      <c r="M866" s="38"/>
      <c r="N866" s="38"/>
      <c r="O866" s="38"/>
    </row>
    <row r="867" spans="1:15" ht="15" hidden="1" customHeight="1" x14ac:dyDescent="0.25">
      <c r="A867" s="160"/>
      <c r="B867" s="160"/>
      <c r="C867" s="38"/>
      <c r="D867" s="38"/>
      <c r="E867" s="38"/>
      <c r="F867" s="38"/>
      <c r="G867" s="38"/>
      <c r="H867" s="38"/>
      <c r="I867" s="38"/>
      <c r="J867" s="38"/>
      <c r="K867" s="38"/>
      <c r="L867" s="38"/>
      <c r="M867" s="38"/>
      <c r="N867" s="38"/>
      <c r="O867" s="38"/>
    </row>
    <row r="868" spans="1:15" ht="15" hidden="1" customHeight="1" x14ac:dyDescent="0.25">
      <c r="A868" s="160"/>
      <c r="B868" s="160"/>
      <c r="C868" s="38"/>
      <c r="D868" s="38"/>
      <c r="E868" s="38"/>
      <c r="F868" s="38"/>
      <c r="G868" s="38"/>
      <c r="H868" s="38"/>
      <c r="I868" s="38"/>
      <c r="J868" s="38"/>
      <c r="K868" s="38"/>
      <c r="L868" s="38"/>
      <c r="M868" s="38"/>
      <c r="N868" s="38"/>
      <c r="O868" s="38"/>
    </row>
    <row r="869" spans="1:15" ht="15" hidden="1" customHeight="1" x14ac:dyDescent="0.25">
      <c r="A869" s="160"/>
      <c r="B869" s="160"/>
      <c r="C869" s="38"/>
      <c r="D869" s="38"/>
      <c r="E869" s="38"/>
      <c r="F869" s="38"/>
      <c r="G869" s="38"/>
      <c r="H869" s="38"/>
      <c r="I869" s="38"/>
      <c r="J869" s="38"/>
      <c r="K869" s="38"/>
      <c r="L869" s="38"/>
      <c r="M869" s="38"/>
      <c r="N869" s="38"/>
      <c r="O869" s="38"/>
    </row>
    <row r="870" spans="1:15" ht="15" hidden="1" customHeight="1" x14ac:dyDescent="0.25">
      <c r="A870" s="160"/>
      <c r="B870" s="160"/>
      <c r="C870" s="38"/>
      <c r="D870" s="38"/>
      <c r="E870" s="38"/>
      <c r="F870" s="38"/>
      <c r="G870" s="38"/>
      <c r="H870" s="38"/>
      <c r="I870" s="38"/>
      <c r="J870" s="38"/>
      <c r="K870" s="38"/>
      <c r="L870" s="38"/>
      <c r="M870" s="38"/>
      <c r="N870" s="38"/>
      <c r="O870" s="38"/>
    </row>
    <row r="871" spans="1:15" ht="15" hidden="1" customHeight="1" x14ac:dyDescent="0.25">
      <c r="A871" s="160"/>
      <c r="B871" s="160"/>
      <c r="C871" s="38"/>
      <c r="D871" s="38"/>
      <c r="E871" s="38"/>
      <c r="F871" s="38"/>
      <c r="G871" s="38"/>
      <c r="H871" s="38"/>
      <c r="I871" s="38"/>
      <c r="J871" s="38"/>
      <c r="K871" s="38"/>
      <c r="L871" s="38"/>
      <c r="M871" s="38"/>
      <c r="N871" s="38"/>
      <c r="O871" s="38"/>
    </row>
    <row r="872" spans="1:15" ht="15" hidden="1" customHeight="1" x14ac:dyDescent="0.25">
      <c r="A872" s="160"/>
      <c r="B872" s="160"/>
      <c r="C872" s="38"/>
      <c r="D872" s="38"/>
      <c r="E872" s="38"/>
      <c r="F872" s="38"/>
      <c r="G872" s="38"/>
      <c r="H872" s="38"/>
      <c r="I872" s="38"/>
      <c r="J872" s="38"/>
      <c r="K872" s="38"/>
      <c r="L872" s="38"/>
      <c r="M872" s="38"/>
      <c r="N872" s="38"/>
      <c r="O872" s="38"/>
    </row>
    <row r="873" spans="1:15" ht="15" hidden="1" customHeight="1" x14ac:dyDescent="0.25">
      <c r="A873" s="160"/>
      <c r="B873" s="160"/>
      <c r="C873" s="38"/>
      <c r="D873" s="38"/>
      <c r="E873" s="38"/>
      <c r="F873" s="38"/>
      <c r="G873" s="38"/>
      <c r="H873" s="38"/>
      <c r="I873" s="38"/>
      <c r="J873" s="38"/>
      <c r="K873" s="38"/>
      <c r="L873" s="38"/>
      <c r="M873" s="38"/>
      <c r="N873" s="38"/>
      <c r="O873" s="38"/>
    </row>
    <row r="874" spans="1:15" ht="15" hidden="1" customHeight="1" x14ac:dyDescent="0.25">
      <c r="A874" s="160"/>
      <c r="B874" s="160"/>
      <c r="C874" s="38"/>
      <c r="D874" s="38"/>
      <c r="E874" s="38"/>
      <c r="F874" s="38"/>
      <c r="G874" s="38"/>
      <c r="H874" s="38"/>
      <c r="I874" s="38"/>
      <c r="J874" s="38"/>
      <c r="K874" s="38"/>
      <c r="L874" s="38"/>
      <c r="M874" s="38"/>
      <c r="N874" s="38"/>
      <c r="O874" s="38"/>
    </row>
    <row r="875" spans="1:15" ht="15" hidden="1" customHeight="1" x14ac:dyDescent="0.25">
      <c r="A875" s="160"/>
      <c r="B875" s="160"/>
      <c r="C875" s="38"/>
      <c r="D875" s="38"/>
      <c r="E875" s="38"/>
      <c r="F875" s="38"/>
      <c r="G875" s="38"/>
      <c r="H875" s="38"/>
      <c r="I875" s="38"/>
      <c r="J875" s="38"/>
      <c r="K875" s="38"/>
      <c r="L875" s="38"/>
      <c r="M875" s="38"/>
      <c r="N875" s="38"/>
      <c r="O875" s="38"/>
    </row>
    <row r="876" spans="1:15" ht="15" hidden="1" customHeight="1" x14ac:dyDescent="0.25">
      <c r="A876" s="160"/>
      <c r="B876" s="160"/>
      <c r="C876" s="38"/>
      <c r="D876" s="38"/>
      <c r="E876" s="38"/>
      <c r="F876" s="38"/>
      <c r="G876" s="38"/>
      <c r="H876" s="38"/>
      <c r="I876" s="38"/>
      <c r="J876" s="38"/>
      <c r="K876" s="38"/>
      <c r="L876" s="38"/>
      <c r="M876" s="38"/>
      <c r="N876" s="38"/>
      <c r="O876" s="38"/>
    </row>
    <row r="877" spans="1:15" ht="15" hidden="1" customHeight="1" x14ac:dyDescent="0.25">
      <c r="A877" s="160"/>
      <c r="B877" s="160"/>
      <c r="C877" s="38"/>
      <c r="D877" s="38"/>
      <c r="E877" s="38"/>
      <c r="F877" s="38"/>
      <c r="G877" s="38"/>
      <c r="H877" s="38"/>
      <c r="I877" s="38"/>
      <c r="J877" s="38"/>
      <c r="K877" s="38"/>
      <c r="L877" s="38"/>
      <c r="M877" s="38"/>
      <c r="N877" s="38"/>
      <c r="O877" s="38"/>
    </row>
    <row r="878" spans="1:15" ht="15" hidden="1" customHeight="1" x14ac:dyDescent="0.25">
      <c r="A878" s="160"/>
      <c r="B878" s="160"/>
      <c r="C878" s="38"/>
      <c r="D878" s="38"/>
      <c r="E878" s="38"/>
      <c r="F878" s="38"/>
      <c r="G878" s="38"/>
      <c r="H878" s="38"/>
      <c r="I878" s="38"/>
      <c r="J878" s="38"/>
      <c r="K878" s="38"/>
      <c r="L878" s="38"/>
      <c r="M878" s="38"/>
      <c r="N878" s="38"/>
      <c r="O878" s="38"/>
    </row>
    <row r="879" spans="1:15" ht="15" hidden="1" customHeight="1" x14ac:dyDescent="0.25">
      <c r="A879" s="160"/>
      <c r="B879" s="160"/>
      <c r="C879" s="38"/>
      <c r="D879" s="38"/>
      <c r="E879" s="38"/>
      <c r="F879" s="38"/>
      <c r="G879" s="38"/>
      <c r="H879" s="38"/>
      <c r="I879" s="38"/>
      <c r="J879" s="38"/>
      <c r="K879" s="38"/>
      <c r="L879" s="38"/>
      <c r="M879" s="38"/>
      <c r="N879" s="38"/>
      <c r="O879" s="38"/>
    </row>
    <row r="880" spans="1:15" ht="15" hidden="1" customHeight="1" x14ac:dyDescent="0.25">
      <c r="A880" s="160"/>
      <c r="B880" s="160"/>
      <c r="C880" s="38"/>
      <c r="D880" s="38"/>
      <c r="E880" s="38"/>
      <c r="F880" s="38"/>
      <c r="G880" s="38"/>
      <c r="H880" s="38"/>
      <c r="I880" s="38"/>
      <c r="J880" s="38"/>
      <c r="K880" s="38"/>
      <c r="L880" s="38"/>
      <c r="M880" s="38"/>
      <c r="N880" s="38"/>
      <c r="O880" s="38"/>
    </row>
    <row r="881" spans="1:15" ht="15" hidden="1" customHeight="1" x14ac:dyDescent="0.25">
      <c r="A881" s="160"/>
      <c r="B881" s="160"/>
      <c r="C881" s="38"/>
      <c r="D881" s="38"/>
      <c r="E881" s="38"/>
      <c r="F881" s="38"/>
      <c r="G881" s="38"/>
      <c r="H881" s="38"/>
      <c r="I881" s="38"/>
      <c r="J881" s="38"/>
      <c r="K881" s="38"/>
      <c r="L881" s="38"/>
      <c r="M881" s="38"/>
      <c r="N881" s="38"/>
      <c r="O881" s="38"/>
    </row>
    <row r="882" spans="1:15" ht="15" hidden="1" customHeight="1" x14ac:dyDescent="0.25">
      <c r="A882" s="160"/>
      <c r="B882" s="160"/>
      <c r="C882" s="38"/>
      <c r="D882" s="38"/>
      <c r="E882" s="38"/>
      <c r="F882" s="38"/>
      <c r="G882" s="38"/>
      <c r="H882" s="38"/>
      <c r="I882" s="38"/>
      <c r="J882" s="38"/>
      <c r="K882" s="38"/>
      <c r="L882" s="38"/>
      <c r="M882" s="38"/>
      <c r="N882" s="38"/>
      <c r="O882" s="38"/>
    </row>
    <row r="883" spans="1:15" ht="15" hidden="1" customHeight="1" x14ac:dyDescent="0.25">
      <c r="A883" s="160"/>
      <c r="B883" s="160"/>
      <c r="C883" s="38"/>
      <c r="D883" s="38"/>
      <c r="E883" s="38"/>
      <c r="F883" s="38"/>
      <c r="G883" s="38"/>
      <c r="H883" s="38"/>
      <c r="I883" s="38"/>
      <c r="J883" s="38"/>
      <c r="K883" s="38"/>
      <c r="L883" s="38"/>
      <c r="M883" s="38"/>
      <c r="N883" s="38"/>
      <c r="O883" s="38"/>
    </row>
    <row r="884" spans="1:15" ht="15" hidden="1" customHeight="1" x14ac:dyDescent="0.25">
      <c r="A884" s="160"/>
      <c r="B884" s="160"/>
      <c r="C884" s="38"/>
      <c r="D884" s="38"/>
      <c r="E884" s="38"/>
      <c r="F884" s="38"/>
      <c r="G884" s="38"/>
      <c r="H884" s="38"/>
      <c r="I884" s="38"/>
      <c r="J884" s="38"/>
      <c r="K884" s="38"/>
      <c r="L884" s="38"/>
      <c r="M884" s="38"/>
      <c r="N884" s="38"/>
      <c r="O884" s="38"/>
    </row>
    <row r="885" spans="1:15" ht="15" hidden="1" customHeight="1" x14ac:dyDescent="0.25">
      <c r="A885" s="160"/>
      <c r="B885" s="160"/>
      <c r="C885" s="38"/>
      <c r="D885" s="38"/>
      <c r="E885" s="38"/>
      <c r="F885" s="38"/>
      <c r="G885" s="38"/>
      <c r="H885" s="38"/>
      <c r="I885" s="38"/>
      <c r="J885" s="38"/>
      <c r="K885" s="38"/>
      <c r="L885" s="38"/>
      <c r="M885" s="38"/>
      <c r="N885" s="38"/>
      <c r="O885" s="38"/>
    </row>
    <row r="886" spans="1:15" ht="15" hidden="1" customHeight="1" x14ac:dyDescent="0.25">
      <c r="A886" s="160"/>
      <c r="B886" s="160"/>
      <c r="C886" s="38"/>
      <c r="D886" s="38"/>
      <c r="E886" s="38"/>
      <c r="F886" s="38"/>
      <c r="G886" s="38"/>
      <c r="H886" s="38"/>
      <c r="I886" s="38"/>
      <c r="J886" s="38"/>
      <c r="K886" s="38"/>
      <c r="L886" s="38"/>
      <c r="M886" s="38"/>
      <c r="N886" s="38"/>
      <c r="O886" s="38"/>
    </row>
    <row r="887" spans="1:15" ht="15" hidden="1" customHeight="1" x14ac:dyDescent="0.25">
      <c r="A887" s="160"/>
      <c r="B887" s="160"/>
      <c r="C887" s="38"/>
      <c r="D887" s="38"/>
      <c r="E887" s="38"/>
      <c r="F887" s="38"/>
      <c r="G887" s="38"/>
      <c r="H887" s="38"/>
      <c r="I887" s="38"/>
      <c r="J887" s="38"/>
      <c r="K887" s="38"/>
      <c r="L887" s="38"/>
      <c r="M887" s="38"/>
      <c r="N887" s="38"/>
      <c r="O887" s="38"/>
    </row>
    <row r="888" spans="1:15" hidden="1" x14ac:dyDescent="0.25">
      <c r="A888" s="160"/>
      <c r="B888" s="160"/>
      <c r="C888" s="38"/>
      <c r="D888" s="38"/>
      <c r="E888" s="38"/>
      <c r="F888" s="38"/>
      <c r="G888" s="38"/>
      <c r="H888" s="38"/>
      <c r="I888" s="38"/>
      <c r="J888" s="38"/>
      <c r="K888" s="38"/>
      <c r="L888" s="38"/>
      <c r="M888" s="38"/>
      <c r="N888" s="38"/>
      <c r="O888" s="38"/>
    </row>
  </sheetData>
  <mergeCells count="158">
    <mergeCell ref="A59:M59"/>
    <mergeCell ref="A54:M54"/>
    <mergeCell ref="A55:H55"/>
    <mergeCell ref="C56:F56"/>
    <mergeCell ref="G56:H56"/>
    <mergeCell ref="I56:L56"/>
    <mergeCell ref="C52:D52"/>
    <mergeCell ref="E52:F53"/>
    <mergeCell ref="G52:H53"/>
    <mergeCell ref="I52:L53"/>
    <mergeCell ref="M52:M53"/>
    <mergeCell ref="C53:D53"/>
    <mergeCell ref="F58:M58"/>
    <mergeCell ref="C50:D50"/>
    <mergeCell ref="E50:F51"/>
    <mergeCell ref="G50:H51"/>
    <mergeCell ref="I50:L51"/>
    <mergeCell ref="M50:M51"/>
    <mergeCell ref="C51:D51"/>
    <mergeCell ref="C48:D48"/>
    <mergeCell ref="E48:F49"/>
    <mergeCell ref="G48:H49"/>
    <mergeCell ref="I48:L49"/>
    <mergeCell ref="M48:M49"/>
    <mergeCell ref="C49:D49"/>
    <mergeCell ref="C46:D46"/>
    <mergeCell ref="E46:F47"/>
    <mergeCell ref="G46:H47"/>
    <mergeCell ref="I46:L47"/>
    <mergeCell ref="M46:M47"/>
    <mergeCell ref="C47:D47"/>
    <mergeCell ref="C44:D44"/>
    <mergeCell ref="E44:F45"/>
    <mergeCell ref="G44:H45"/>
    <mergeCell ref="I44:L45"/>
    <mergeCell ref="M44:M45"/>
    <mergeCell ref="C45:D45"/>
    <mergeCell ref="C42:D42"/>
    <mergeCell ref="E42:F43"/>
    <mergeCell ref="G42:H43"/>
    <mergeCell ref="I42:L43"/>
    <mergeCell ref="M42:M43"/>
    <mergeCell ref="C43:D43"/>
    <mergeCell ref="C40:D40"/>
    <mergeCell ref="E40:F41"/>
    <mergeCell ref="G40:H41"/>
    <mergeCell ref="I40:L41"/>
    <mergeCell ref="M40:M41"/>
    <mergeCell ref="C41:D41"/>
    <mergeCell ref="C38:D38"/>
    <mergeCell ref="E38:F39"/>
    <mergeCell ref="G38:H39"/>
    <mergeCell ref="I38:L39"/>
    <mergeCell ref="M38:M39"/>
    <mergeCell ref="C39:D39"/>
    <mergeCell ref="C36:D36"/>
    <mergeCell ref="E36:F37"/>
    <mergeCell ref="G36:H37"/>
    <mergeCell ref="I36:L37"/>
    <mergeCell ref="M36:M37"/>
    <mergeCell ref="C37:D37"/>
    <mergeCell ref="C34:D34"/>
    <mergeCell ref="E34:F35"/>
    <mergeCell ref="G34:H35"/>
    <mergeCell ref="I34:L35"/>
    <mergeCell ref="M34:M35"/>
    <mergeCell ref="C35:D35"/>
    <mergeCell ref="C32:D32"/>
    <mergeCell ref="E32:F33"/>
    <mergeCell ref="G32:H33"/>
    <mergeCell ref="I32:L33"/>
    <mergeCell ref="M32:M33"/>
    <mergeCell ref="C33:D33"/>
    <mergeCell ref="C30:D30"/>
    <mergeCell ref="E30:F31"/>
    <mergeCell ref="G30:H31"/>
    <mergeCell ref="I30:L31"/>
    <mergeCell ref="M30:M31"/>
    <mergeCell ref="C31:D31"/>
    <mergeCell ref="C28:D28"/>
    <mergeCell ref="E28:F29"/>
    <mergeCell ref="G28:H29"/>
    <mergeCell ref="I28:L29"/>
    <mergeCell ref="M28:M29"/>
    <mergeCell ref="C29:D29"/>
    <mergeCell ref="C26:D26"/>
    <mergeCell ref="E26:F27"/>
    <mergeCell ref="G26:H27"/>
    <mergeCell ref="I26:L27"/>
    <mergeCell ref="M26:M27"/>
    <mergeCell ref="C27:D27"/>
    <mergeCell ref="C24:D24"/>
    <mergeCell ref="E24:F25"/>
    <mergeCell ref="G24:H25"/>
    <mergeCell ref="I24:L25"/>
    <mergeCell ref="M24:M25"/>
    <mergeCell ref="C25:D25"/>
    <mergeCell ref="C22:D22"/>
    <mergeCell ref="E22:F23"/>
    <mergeCell ref="G22:H23"/>
    <mergeCell ref="I22:L23"/>
    <mergeCell ref="M22:M23"/>
    <mergeCell ref="C23:D23"/>
    <mergeCell ref="C20:D20"/>
    <mergeCell ref="E20:F21"/>
    <mergeCell ref="G20:H21"/>
    <mergeCell ref="I20:L21"/>
    <mergeCell ref="M20:M21"/>
    <mergeCell ref="C21:D21"/>
    <mergeCell ref="C18:D18"/>
    <mergeCell ref="E18:F19"/>
    <mergeCell ref="G18:H19"/>
    <mergeCell ref="I18:L19"/>
    <mergeCell ref="M18:M19"/>
    <mergeCell ref="C19:D19"/>
    <mergeCell ref="C16:D16"/>
    <mergeCell ref="E16:F17"/>
    <mergeCell ref="G16:H17"/>
    <mergeCell ref="I16:L17"/>
    <mergeCell ref="M16:M17"/>
    <mergeCell ref="C17:D17"/>
    <mergeCell ref="C14:D14"/>
    <mergeCell ref="E14:F15"/>
    <mergeCell ref="G14:H15"/>
    <mergeCell ref="I14:L15"/>
    <mergeCell ref="M14:M15"/>
    <mergeCell ref="C15:D15"/>
    <mergeCell ref="C12:D12"/>
    <mergeCell ref="E12:F13"/>
    <mergeCell ref="G12:H13"/>
    <mergeCell ref="I12:L13"/>
    <mergeCell ref="M12:M13"/>
    <mergeCell ref="C13:D13"/>
    <mergeCell ref="M8:M9"/>
    <mergeCell ref="C9:D9"/>
    <mergeCell ref="C10:D10"/>
    <mergeCell ref="E10:F11"/>
    <mergeCell ref="G10:H11"/>
    <mergeCell ref="I10:L11"/>
    <mergeCell ref="M10:M11"/>
    <mergeCell ref="C11:D11"/>
    <mergeCell ref="E7:F7"/>
    <mergeCell ref="G7:H7"/>
    <mergeCell ref="I7:L7"/>
    <mergeCell ref="C8:D8"/>
    <mergeCell ref="E8:F9"/>
    <mergeCell ref="G8:H9"/>
    <mergeCell ref="I8:L9"/>
    <mergeCell ref="A1:M1"/>
    <mergeCell ref="B4:E4"/>
    <mergeCell ref="F4:H4"/>
    <mergeCell ref="I4:M4"/>
    <mergeCell ref="C6:D6"/>
    <mergeCell ref="E6:F6"/>
    <mergeCell ref="G6:H6"/>
    <mergeCell ref="I6:L6"/>
    <mergeCell ref="M6:M7"/>
    <mergeCell ref="C7:D7"/>
  </mergeCells>
  <conditionalFormatting sqref="A8:C9 E8 G8 I8 M8">
    <cfRule type="expression" dxfId="241" priority="24">
      <formula>$A$9="Holiday"</formula>
    </cfRule>
  </conditionalFormatting>
  <conditionalFormatting sqref="A10:C11 E10 G10 I10 M10">
    <cfRule type="expression" dxfId="240" priority="23">
      <formula>$A$11="Holiday"</formula>
    </cfRule>
  </conditionalFormatting>
  <conditionalFormatting sqref="A12:C13 E12 G12 I12 M12">
    <cfRule type="expression" dxfId="239" priority="22">
      <formula>$A$13="Holiday"</formula>
    </cfRule>
  </conditionalFormatting>
  <conditionalFormatting sqref="A14:C15 E14 G14 I14 M14">
    <cfRule type="expression" dxfId="238" priority="21">
      <formula>$A$15="Holiday"</formula>
    </cfRule>
  </conditionalFormatting>
  <conditionalFormatting sqref="A16:C17 E16 G16 I16 M16">
    <cfRule type="expression" dxfId="237" priority="20">
      <formula>$A$17="Holiday"</formula>
    </cfRule>
  </conditionalFormatting>
  <conditionalFormatting sqref="A18:C19 E18 G18 I18 M18">
    <cfRule type="expression" dxfId="236" priority="19">
      <formula>$A$19="Holiday"</formula>
    </cfRule>
  </conditionalFormatting>
  <conditionalFormatting sqref="A20:C21 E20 G20 I20 M20">
    <cfRule type="expression" dxfId="235" priority="18">
      <formula>$A$21="Holiday"</formula>
    </cfRule>
  </conditionalFormatting>
  <conditionalFormatting sqref="A22:C23 E22 G22 I22 M22">
    <cfRule type="expression" dxfId="234" priority="17">
      <formula>$A$23="Holiday"</formula>
    </cfRule>
  </conditionalFormatting>
  <conditionalFormatting sqref="A24:C25 E24 G24 I24 M24">
    <cfRule type="expression" dxfId="233" priority="16">
      <formula>$A$25="Holiday"</formula>
    </cfRule>
  </conditionalFormatting>
  <conditionalFormatting sqref="A26:C27 E26 G26 I26 M26">
    <cfRule type="expression" dxfId="232" priority="15">
      <formula>$A$27="Holiday"</formula>
    </cfRule>
  </conditionalFormatting>
  <conditionalFormatting sqref="A28:C29 E28 G28 I28 M28">
    <cfRule type="expression" dxfId="231" priority="14">
      <formula>$A$29="Holiday"</formula>
    </cfRule>
  </conditionalFormatting>
  <conditionalFormatting sqref="A30:C31 E30 G30 I30 M30">
    <cfRule type="expression" dxfId="230" priority="13">
      <formula>$A$31="Holiday"</formula>
    </cfRule>
  </conditionalFormatting>
  <conditionalFormatting sqref="A32:C33 E32 G32 I32 M32">
    <cfRule type="expression" dxfId="229" priority="12">
      <formula>$A$33="Holiday"</formula>
    </cfRule>
  </conditionalFormatting>
  <conditionalFormatting sqref="A34:C35 E34 G34 I34 M34">
    <cfRule type="expression" dxfId="228" priority="11">
      <formula>$A$35="Holiday"</formula>
    </cfRule>
  </conditionalFormatting>
  <conditionalFormatting sqref="A36:C37 E36 G36 I36 M36">
    <cfRule type="expression" dxfId="227" priority="10">
      <formula>$A$37="Holiday"</formula>
    </cfRule>
  </conditionalFormatting>
  <conditionalFormatting sqref="A38:C39 E38 G38 I38 M38">
    <cfRule type="expression" dxfId="226" priority="9">
      <formula>$A$39="Holiday"</formula>
    </cfRule>
  </conditionalFormatting>
  <conditionalFormatting sqref="A40:C41 E40 G40 I40 M40">
    <cfRule type="expression" dxfId="225" priority="8">
      <formula>$A$41="Holiday"</formula>
    </cfRule>
  </conditionalFormatting>
  <conditionalFormatting sqref="A42:C43 E42 G42 I42 M42">
    <cfRule type="expression" dxfId="224" priority="7">
      <formula>$A$43="Holiday"</formula>
    </cfRule>
  </conditionalFormatting>
  <conditionalFormatting sqref="A44:C45 E44 G44 I44 M44">
    <cfRule type="expression" dxfId="223" priority="6">
      <formula>$A$45="Holiday"</formula>
    </cfRule>
  </conditionalFormatting>
  <conditionalFormatting sqref="A46:C47 E46 G46 I46 M46">
    <cfRule type="expression" dxfId="222" priority="5">
      <formula>$A$47="Holiday"</formula>
    </cfRule>
  </conditionalFormatting>
  <conditionalFormatting sqref="A48:C49 E48 G48 I48 M48">
    <cfRule type="expression" dxfId="221" priority="4">
      <formula>$A$49="Holiday"</formula>
    </cfRule>
  </conditionalFormatting>
  <conditionalFormatting sqref="A50:C51 E50 G50 I50 M50">
    <cfRule type="expression" dxfId="220" priority="3">
      <formula>$A$51="Holiday"</formula>
    </cfRule>
  </conditionalFormatting>
  <conditionalFormatting sqref="A52:C53 E52 G52 I52 M52">
    <cfRule type="expression" dxfId="219" priority="2">
      <formula>$A$53="Holiday"</formula>
    </cfRule>
  </conditionalFormatting>
  <conditionalFormatting sqref="A59">
    <cfRule type="expression" dxfId="218" priority="1">
      <formula>$A$11="Holiday"</formula>
    </cfRule>
  </conditionalFormatting>
  <printOptions horizontalCentered="1"/>
  <pageMargins left="0" right="0" top="0.6" bottom="0.2" header="0.1" footer="0"/>
  <pageSetup orientation="portrait" horizontalDpi="4294967295" verticalDpi="4294967295" r:id="rId1"/>
  <headerFooter>
    <oddHeader>&amp;C&amp;"Arial,Bold"&amp;14MONTHLY GROUP MILEAGE LOG&amp;"-,Regular"&amp;11
&amp;"Arial,Regular"County Vehicle Program / HR - CSD
&amp;R&amp;G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E9A1-C001-4692-854B-52C481EA2A7A}">
  <sheetPr>
    <tabColor theme="6"/>
  </sheetPr>
  <dimension ref="A1:O888"/>
  <sheetViews>
    <sheetView zoomScale="120" zoomScaleNormal="120" workbookViewId="0">
      <selection sqref="A1:M1"/>
    </sheetView>
  </sheetViews>
  <sheetFormatPr defaultColWidth="0" defaultRowHeight="15" customHeight="1" zeroHeight="1" x14ac:dyDescent="0.25"/>
  <cols>
    <col min="1" max="1" width="12.7109375" style="11" customWidth="1"/>
    <col min="2" max="2" width="11.5703125" style="11" customWidth="1"/>
    <col min="3" max="3" width="7" style="10" customWidth="1"/>
    <col min="4" max="4" width="8.140625" style="10" customWidth="1"/>
    <col min="5" max="5" width="6" style="10" bestFit="1" customWidth="1"/>
    <col min="6" max="6" width="7.42578125" style="10" customWidth="1"/>
    <col min="7" max="7" width="4.42578125" style="10" customWidth="1"/>
    <col min="8" max="8" width="6.28515625" style="10" customWidth="1"/>
    <col min="9" max="9" width="10" style="10" customWidth="1"/>
    <col min="10" max="10" width="2.85546875" style="10" customWidth="1"/>
    <col min="11" max="11" width="11.85546875" style="10" customWidth="1"/>
    <col min="12" max="12" width="5.42578125" style="10" customWidth="1"/>
    <col min="13" max="13" width="10" style="10" customWidth="1"/>
    <col min="14" max="14" width="0.28515625" style="10" customWidth="1"/>
    <col min="15" max="15" width="0.140625" style="10" customWidth="1"/>
    <col min="16" max="16384" width="9.140625" style="10" hidden="1"/>
  </cols>
  <sheetData>
    <row r="1" spans="1:14" ht="37.5" customHeight="1" x14ac:dyDescent="0.25">
      <c r="A1" s="244" t="s">
        <v>1052</v>
      </c>
      <c r="B1" s="244"/>
      <c r="C1" s="244"/>
      <c r="D1" s="244"/>
      <c r="E1" s="244"/>
      <c r="F1" s="244"/>
      <c r="G1" s="244"/>
      <c r="H1" s="244"/>
      <c r="I1" s="244"/>
      <c r="J1" s="244"/>
      <c r="K1" s="244"/>
      <c r="L1" s="244"/>
      <c r="M1" s="244"/>
    </row>
    <row r="2" spans="1:14" ht="5.25" customHeight="1" x14ac:dyDescent="0.25">
      <c r="A2" s="156"/>
      <c r="B2" s="156"/>
      <c r="C2" s="156"/>
      <c r="D2" s="156"/>
      <c r="E2" s="156"/>
      <c r="F2" s="156"/>
      <c r="G2" s="156"/>
      <c r="H2" s="156"/>
      <c r="I2" s="156"/>
      <c r="J2" s="156"/>
      <c r="K2" s="156"/>
      <c r="L2" s="156"/>
      <c r="M2" s="156"/>
      <c r="N2" s="74"/>
    </row>
    <row r="3" spans="1:14" ht="14.25" customHeight="1" x14ac:dyDescent="0.25">
      <c r="A3" s="175" t="s">
        <v>1030</v>
      </c>
      <c r="B3" s="156" t="str">
        <f>IF('JANUARY - MILEAGE LOG'!$B$3="","",'JANUARY - MILEAGE LOG'!$B$3)</f>
        <v/>
      </c>
      <c r="C3" s="175" t="s">
        <v>997</v>
      </c>
      <c r="D3" s="156" t="str">
        <f>IF('JANUARY - MILEAGE LOG'!$D$3="","",'JANUARY - MILEAGE LOG'!$D$3)</f>
        <v/>
      </c>
      <c r="E3" s="175" t="s">
        <v>1031</v>
      </c>
      <c r="F3" s="156" t="str">
        <f>IF('JANUARY - MILEAGE LOG'!$F$3="","",'JANUARY - MILEAGE LOG'!$F$3)</f>
        <v/>
      </c>
      <c r="G3" s="178"/>
      <c r="H3" s="179" t="str">
        <f>IF('JANUARY - MILEAGE LOG'!$H$3="","",'JANUARY - MILEAGE LOG'!$H$3)</f>
        <v xml:space="preserve">AUTHORIZED MILEAGE: 00.01 - 00  </v>
      </c>
      <c r="I3" s="179"/>
      <c r="J3" s="179"/>
      <c r="K3" s="179"/>
      <c r="L3" s="180" t="str">
        <f>IF('JANUARY - MILEAGE LOG'!$L$3="","",'JANUARY - MILEAGE LOG'!$L$3)</f>
        <v>(Round Trip Miles Per Day)</v>
      </c>
      <c r="M3" s="179"/>
      <c r="N3" s="172"/>
    </row>
    <row r="4" spans="1:14" ht="14.25" customHeight="1" x14ac:dyDescent="0.25">
      <c r="A4" s="157" t="s">
        <v>1032</v>
      </c>
      <c r="B4" s="264" t="str">
        <f>IF('JANUARY - MILEAGE LOG'!$B$4="","",'JANUARY - MILEAGE LOG'!$B$4)</f>
        <v/>
      </c>
      <c r="C4" s="264" t="str">
        <f>IF('JANUARY - MILEAGE LOG'!C4="","",'JANUARY - MILEAGE LOG'!C4)</f>
        <v/>
      </c>
      <c r="D4" s="264" t="str">
        <f>IF('JANUARY - MILEAGE LOG'!D4="","",'JANUARY - MILEAGE LOG'!D4)</f>
        <v/>
      </c>
      <c r="E4" s="264" t="str">
        <f>IF('JANUARY - MILEAGE LOG'!E4="","",'JANUARY - MILEAGE LOG'!E4)</f>
        <v/>
      </c>
      <c r="F4" s="245" t="s">
        <v>1033</v>
      </c>
      <c r="G4" s="245"/>
      <c r="H4" s="245"/>
      <c r="I4" s="264" t="str">
        <f>IF('JANUARY - MILEAGE LOG'!$I$4="","",'JANUARY - MILEAGE LOG'!$I$4)</f>
        <v/>
      </c>
      <c r="J4" s="264" t="str">
        <f>IF('JANUARY - MILEAGE LOG'!J4="","",'JANUARY - MILEAGE LOG'!J4)</f>
        <v/>
      </c>
      <c r="K4" s="264" t="str">
        <f>IF('JANUARY - MILEAGE LOG'!K4="","",'JANUARY - MILEAGE LOG'!K4)</f>
        <v/>
      </c>
      <c r="L4" s="264" t="str">
        <f>IF('JANUARY - MILEAGE LOG'!L4="","",'JANUARY - MILEAGE LOG'!L4)</f>
        <v/>
      </c>
      <c r="M4" s="264" t="str">
        <f>IF('JANUARY - MILEAGE LOG'!M4="","",'JANUARY - MILEAGE LOG'!M4)</f>
        <v/>
      </c>
      <c r="N4" s="74"/>
    </row>
    <row r="5" spans="1:14" ht="8.25" customHeight="1" x14ac:dyDescent="0.25">
      <c r="A5" s="171"/>
      <c r="B5" s="161"/>
      <c r="C5" s="171"/>
      <c r="D5" s="161"/>
      <c r="E5" s="171"/>
      <c r="F5" s="161"/>
      <c r="G5" s="159"/>
      <c r="H5" s="159"/>
      <c r="I5" s="159"/>
      <c r="J5" s="159"/>
      <c r="K5" s="159"/>
      <c r="L5" s="159"/>
      <c r="M5" s="159"/>
      <c r="N5" s="74"/>
    </row>
    <row r="6" spans="1:14" ht="12.75" customHeight="1" x14ac:dyDescent="0.25">
      <c r="A6" s="189" t="s">
        <v>5</v>
      </c>
      <c r="B6" s="190" t="s">
        <v>1020</v>
      </c>
      <c r="C6" s="250" t="s">
        <v>1022</v>
      </c>
      <c r="D6" s="251"/>
      <c r="E6" s="250" t="s">
        <v>1023</v>
      </c>
      <c r="F6" s="250"/>
      <c r="G6" s="250" t="s">
        <v>1025</v>
      </c>
      <c r="H6" s="251"/>
      <c r="I6" s="250" t="s">
        <v>1028</v>
      </c>
      <c r="J6" s="251"/>
      <c r="K6" s="251"/>
      <c r="L6" s="251"/>
      <c r="M6" s="251" t="s">
        <v>1027</v>
      </c>
      <c r="N6" s="74"/>
    </row>
    <row r="7" spans="1:14" ht="11.25" customHeight="1" thickBot="1" x14ac:dyDescent="0.3">
      <c r="A7" s="188">
        <f>'YEAR SELECTION'!E2</f>
        <v>2025</v>
      </c>
      <c r="B7" s="191" t="s">
        <v>1021</v>
      </c>
      <c r="C7" s="248" t="s">
        <v>1021</v>
      </c>
      <c r="D7" s="249"/>
      <c r="E7" s="248" t="s">
        <v>1024</v>
      </c>
      <c r="F7" s="248"/>
      <c r="G7" s="248" t="s">
        <v>1026</v>
      </c>
      <c r="H7" s="249"/>
      <c r="I7" s="248" t="s">
        <v>1029</v>
      </c>
      <c r="J7" s="249"/>
      <c r="K7" s="249"/>
      <c r="L7" s="249"/>
      <c r="M7" s="249"/>
      <c r="N7" s="74"/>
    </row>
    <row r="8" spans="1:14" ht="12" customHeight="1" thickTop="1" x14ac:dyDescent="0.25">
      <c r="A8" s="81">
        <f ca="1">'PROCESS JUN - LOG'!K1</f>
        <v>2</v>
      </c>
      <c r="B8" s="77"/>
      <c r="C8" s="252"/>
      <c r="D8" s="253"/>
      <c r="E8" s="254"/>
      <c r="F8" s="255"/>
      <c r="G8" s="254"/>
      <c r="H8" s="255"/>
      <c r="I8" s="215"/>
      <c r="J8" s="216"/>
      <c r="K8" s="216"/>
      <c r="L8" s="217"/>
      <c r="M8" s="221"/>
      <c r="N8" s="74"/>
    </row>
    <row r="9" spans="1:14" ht="12" customHeight="1" x14ac:dyDescent="0.25">
      <c r="A9" s="77" t="str">
        <f ca="1">'PROCESS JUN - LOG'!L1</f>
        <v>Monday</v>
      </c>
      <c r="B9" s="76"/>
      <c r="C9" s="234"/>
      <c r="D9" s="235"/>
      <c r="E9" s="238"/>
      <c r="F9" s="239"/>
      <c r="G9" s="238"/>
      <c r="H9" s="239"/>
      <c r="I9" s="218"/>
      <c r="J9" s="219"/>
      <c r="K9" s="219"/>
      <c r="L9" s="220"/>
      <c r="M9" s="222"/>
      <c r="N9" s="74"/>
    </row>
    <row r="10" spans="1:14" ht="12" customHeight="1" x14ac:dyDescent="0.25">
      <c r="A10" s="78">
        <f ca="1">'PROCESS JUN - LOG'!K2</f>
        <v>3</v>
      </c>
      <c r="B10" s="79"/>
      <c r="C10" s="256"/>
      <c r="D10" s="257"/>
      <c r="E10" s="240"/>
      <c r="F10" s="241"/>
      <c r="G10" s="240"/>
      <c r="H10" s="241"/>
      <c r="I10" s="227"/>
      <c r="J10" s="228"/>
      <c r="K10" s="228"/>
      <c r="L10" s="229"/>
      <c r="M10" s="246"/>
      <c r="N10" s="74"/>
    </row>
    <row r="11" spans="1:14" ht="12" customHeight="1" x14ac:dyDescent="0.25">
      <c r="A11" s="80" t="str">
        <f ca="1">'PROCESS JUN - LOG'!L2</f>
        <v>Tuesday</v>
      </c>
      <c r="B11" s="79"/>
      <c r="C11" s="256"/>
      <c r="D11" s="257"/>
      <c r="E11" s="242"/>
      <c r="F11" s="243"/>
      <c r="G11" s="242"/>
      <c r="H11" s="243"/>
      <c r="I11" s="230"/>
      <c r="J11" s="231"/>
      <c r="K11" s="231"/>
      <c r="L11" s="232"/>
      <c r="M11" s="247"/>
      <c r="N11" s="74"/>
    </row>
    <row r="12" spans="1:14" ht="12" customHeight="1" x14ac:dyDescent="0.25">
      <c r="A12" s="75">
        <f ca="1">'PROCESS JUN - LOG'!K3</f>
        <v>4</v>
      </c>
      <c r="B12" s="76"/>
      <c r="C12" s="234"/>
      <c r="D12" s="235"/>
      <c r="E12" s="236"/>
      <c r="F12" s="237"/>
      <c r="G12" s="236"/>
      <c r="H12" s="237"/>
      <c r="I12" s="223"/>
      <c r="J12" s="224"/>
      <c r="K12" s="224"/>
      <c r="L12" s="225"/>
      <c r="M12" s="226"/>
      <c r="N12" s="74"/>
    </row>
    <row r="13" spans="1:14" ht="12" customHeight="1" x14ac:dyDescent="0.25">
      <c r="A13" s="77" t="str">
        <f ca="1">'PROCESS JUN - LOG'!L3</f>
        <v>Wednesday</v>
      </c>
      <c r="B13" s="76"/>
      <c r="C13" s="234"/>
      <c r="D13" s="235"/>
      <c r="E13" s="238"/>
      <c r="F13" s="239"/>
      <c r="G13" s="238"/>
      <c r="H13" s="239"/>
      <c r="I13" s="218"/>
      <c r="J13" s="219"/>
      <c r="K13" s="219"/>
      <c r="L13" s="220"/>
      <c r="M13" s="222"/>
      <c r="N13" s="74"/>
    </row>
    <row r="14" spans="1:14" ht="12" customHeight="1" x14ac:dyDescent="0.25">
      <c r="A14" s="78">
        <f ca="1">'PROCESS JUN - LOG'!K4</f>
        <v>5</v>
      </c>
      <c r="B14" s="79"/>
      <c r="C14" s="256"/>
      <c r="D14" s="257"/>
      <c r="E14" s="240"/>
      <c r="F14" s="241"/>
      <c r="G14" s="240"/>
      <c r="H14" s="241"/>
      <c r="I14" s="227"/>
      <c r="J14" s="228"/>
      <c r="K14" s="228"/>
      <c r="L14" s="229"/>
      <c r="M14" s="246"/>
      <c r="N14" s="74"/>
    </row>
    <row r="15" spans="1:14" ht="12" customHeight="1" x14ac:dyDescent="0.25">
      <c r="A15" s="80" t="str">
        <f ca="1">'PROCESS JUN - LOG'!L4</f>
        <v>Thursday</v>
      </c>
      <c r="B15" s="79"/>
      <c r="C15" s="256"/>
      <c r="D15" s="257"/>
      <c r="E15" s="242"/>
      <c r="F15" s="243"/>
      <c r="G15" s="242"/>
      <c r="H15" s="243"/>
      <c r="I15" s="230"/>
      <c r="J15" s="231"/>
      <c r="K15" s="231"/>
      <c r="L15" s="232"/>
      <c r="M15" s="247"/>
      <c r="N15" s="74"/>
    </row>
    <row r="16" spans="1:14" ht="12" customHeight="1" x14ac:dyDescent="0.25">
      <c r="A16" s="75">
        <f ca="1">'PROCESS JUN - LOG'!K5</f>
        <v>6</v>
      </c>
      <c r="B16" s="76"/>
      <c r="C16" s="234"/>
      <c r="D16" s="235"/>
      <c r="E16" s="236"/>
      <c r="F16" s="237"/>
      <c r="G16" s="236"/>
      <c r="H16" s="237"/>
      <c r="I16" s="223"/>
      <c r="J16" s="224"/>
      <c r="K16" s="224"/>
      <c r="L16" s="225"/>
      <c r="M16" s="226"/>
      <c r="N16" s="74"/>
    </row>
    <row r="17" spans="1:14" ht="12" customHeight="1" x14ac:dyDescent="0.25">
      <c r="A17" s="77" t="str">
        <f ca="1">'PROCESS JUN - LOG'!L5</f>
        <v>Friday</v>
      </c>
      <c r="B17" s="76"/>
      <c r="C17" s="234"/>
      <c r="D17" s="235"/>
      <c r="E17" s="238"/>
      <c r="F17" s="239"/>
      <c r="G17" s="238"/>
      <c r="H17" s="239"/>
      <c r="I17" s="218"/>
      <c r="J17" s="219"/>
      <c r="K17" s="219"/>
      <c r="L17" s="220"/>
      <c r="M17" s="222"/>
      <c r="N17" s="74"/>
    </row>
    <row r="18" spans="1:14" ht="12" customHeight="1" x14ac:dyDescent="0.25">
      <c r="A18" s="78">
        <f ca="1">'PROCESS JUN - LOG'!K6</f>
        <v>9</v>
      </c>
      <c r="B18" s="79"/>
      <c r="C18" s="256"/>
      <c r="D18" s="257"/>
      <c r="E18" s="240"/>
      <c r="F18" s="241"/>
      <c r="G18" s="240"/>
      <c r="H18" s="241"/>
      <c r="I18" s="227"/>
      <c r="J18" s="228"/>
      <c r="K18" s="228"/>
      <c r="L18" s="229"/>
      <c r="M18" s="246"/>
      <c r="N18" s="74"/>
    </row>
    <row r="19" spans="1:14" ht="12" customHeight="1" x14ac:dyDescent="0.25">
      <c r="A19" s="80" t="str">
        <f ca="1">'PROCESS JUN - LOG'!L6</f>
        <v>Monday</v>
      </c>
      <c r="B19" s="79"/>
      <c r="C19" s="256"/>
      <c r="D19" s="257"/>
      <c r="E19" s="242"/>
      <c r="F19" s="243"/>
      <c r="G19" s="242"/>
      <c r="H19" s="243"/>
      <c r="I19" s="230"/>
      <c r="J19" s="231"/>
      <c r="K19" s="231"/>
      <c r="L19" s="232"/>
      <c r="M19" s="247"/>
      <c r="N19" s="74"/>
    </row>
    <row r="20" spans="1:14" ht="12" customHeight="1" x14ac:dyDescent="0.25">
      <c r="A20" s="75">
        <f ca="1">'PROCESS JUN - LOG'!K7</f>
        <v>10</v>
      </c>
      <c r="B20" s="76"/>
      <c r="C20" s="234"/>
      <c r="D20" s="235"/>
      <c r="E20" s="236"/>
      <c r="F20" s="237"/>
      <c r="G20" s="236"/>
      <c r="H20" s="237"/>
      <c r="I20" s="223"/>
      <c r="J20" s="224"/>
      <c r="K20" s="224"/>
      <c r="L20" s="225"/>
      <c r="M20" s="226"/>
      <c r="N20" s="74"/>
    </row>
    <row r="21" spans="1:14" ht="12" customHeight="1" x14ac:dyDescent="0.25">
      <c r="A21" s="77" t="str">
        <f ca="1">'PROCESS JUN - LOG'!L7</f>
        <v>Tuesday</v>
      </c>
      <c r="B21" s="76"/>
      <c r="C21" s="234"/>
      <c r="D21" s="235"/>
      <c r="E21" s="238"/>
      <c r="F21" s="239"/>
      <c r="G21" s="238"/>
      <c r="H21" s="239"/>
      <c r="I21" s="218"/>
      <c r="J21" s="219"/>
      <c r="K21" s="219"/>
      <c r="L21" s="220"/>
      <c r="M21" s="222"/>
      <c r="N21" s="74"/>
    </row>
    <row r="22" spans="1:14" ht="12" customHeight="1" x14ac:dyDescent="0.25">
      <c r="A22" s="78">
        <f ca="1">'PROCESS JUN - LOG'!K8</f>
        <v>11</v>
      </c>
      <c r="B22" s="79"/>
      <c r="C22" s="256"/>
      <c r="D22" s="257"/>
      <c r="E22" s="240"/>
      <c r="F22" s="241"/>
      <c r="G22" s="240"/>
      <c r="H22" s="241"/>
      <c r="I22" s="227"/>
      <c r="J22" s="228"/>
      <c r="K22" s="228"/>
      <c r="L22" s="229"/>
      <c r="M22" s="246"/>
      <c r="N22" s="74"/>
    </row>
    <row r="23" spans="1:14" ht="12" customHeight="1" x14ac:dyDescent="0.25">
      <c r="A23" s="80" t="str">
        <f ca="1">'PROCESS JUN - LOG'!L8</f>
        <v>Wednesday</v>
      </c>
      <c r="B23" s="79"/>
      <c r="C23" s="256"/>
      <c r="D23" s="257"/>
      <c r="E23" s="242"/>
      <c r="F23" s="243"/>
      <c r="G23" s="242"/>
      <c r="H23" s="243"/>
      <c r="I23" s="230"/>
      <c r="J23" s="231"/>
      <c r="K23" s="231"/>
      <c r="L23" s="232"/>
      <c r="M23" s="247"/>
      <c r="N23" s="74"/>
    </row>
    <row r="24" spans="1:14" ht="12" customHeight="1" x14ac:dyDescent="0.25">
      <c r="A24" s="75">
        <f ca="1">'PROCESS JUN - LOG'!K9</f>
        <v>12</v>
      </c>
      <c r="B24" s="76"/>
      <c r="C24" s="234"/>
      <c r="D24" s="235"/>
      <c r="E24" s="236"/>
      <c r="F24" s="237"/>
      <c r="G24" s="236"/>
      <c r="H24" s="237"/>
      <c r="I24" s="223"/>
      <c r="J24" s="224"/>
      <c r="K24" s="224"/>
      <c r="L24" s="225"/>
      <c r="M24" s="226"/>
      <c r="N24" s="74"/>
    </row>
    <row r="25" spans="1:14" ht="12" customHeight="1" x14ac:dyDescent="0.25">
      <c r="A25" s="77" t="str">
        <f ca="1">'PROCESS JUN - LOG'!L9</f>
        <v>Thursday</v>
      </c>
      <c r="B25" s="76"/>
      <c r="C25" s="234"/>
      <c r="D25" s="235"/>
      <c r="E25" s="238"/>
      <c r="F25" s="239"/>
      <c r="G25" s="238"/>
      <c r="H25" s="239"/>
      <c r="I25" s="218"/>
      <c r="J25" s="219"/>
      <c r="K25" s="219"/>
      <c r="L25" s="220"/>
      <c r="M25" s="222"/>
      <c r="N25" s="74"/>
    </row>
    <row r="26" spans="1:14" ht="12" customHeight="1" x14ac:dyDescent="0.25">
      <c r="A26" s="78">
        <f ca="1">'PROCESS JUN - LOG'!K10</f>
        <v>13</v>
      </c>
      <c r="B26" s="79"/>
      <c r="C26" s="256"/>
      <c r="D26" s="257"/>
      <c r="E26" s="240"/>
      <c r="F26" s="241"/>
      <c r="G26" s="240"/>
      <c r="H26" s="241"/>
      <c r="I26" s="227"/>
      <c r="J26" s="228"/>
      <c r="K26" s="228"/>
      <c r="L26" s="229"/>
      <c r="M26" s="246"/>
      <c r="N26" s="74"/>
    </row>
    <row r="27" spans="1:14" ht="12" customHeight="1" x14ac:dyDescent="0.25">
      <c r="A27" s="80" t="str">
        <f ca="1">'PROCESS JUN - LOG'!L10</f>
        <v>Friday</v>
      </c>
      <c r="B27" s="79"/>
      <c r="C27" s="256"/>
      <c r="D27" s="257"/>
      <c r="E27" s="242"/>
      <c r="F27" s="243"/>
      <c r="G27" s="242"/>
      <c r="H27" s="243"/>
      <c r="I27" s="230"/>
      <c r="J27" s="231"/>
      <c r="K27" s="231"/>
      <c r="L27" s="232"/>
      <c r="M27" s="247"/>
      <c r="N27" s="74"/>
    </row>
    <row r="28" spans="1:14" ht="12" customHeight="1" x14ac:dyDescent="0.25">
      <c r="A28" s="75">
        <f ca="1">'PROCESS JUN - LOG'!K11</f>
        <v>16</v>
      </c>
      <c r="B28" s="76"/>
      <c r="C28" s="234"/>
      <c r="D28" s="235"/>
      <c r="E28" s="236"/>
      <c r="F28" s="237"/>
      <c r="G28" s="236"/>
      <c r="H28" s="237"/>
      <c r="I28" s="223"/>
      <c r="J28" s="224"/>
      <c r="K28" s="224"/>
      <c r="L28" s="225"/>
      <c r="M28" s="226"/>
      <c r="N28" s="74"/>
    </row>
    <row r="29" spans="1:14" ht="12" customHeight="1" x14ac:dyDescent="0.25">
      <c r="A29" s="77" t="str">
        <f ca="1">'PROCESS JUN - LOG'!L11</f>
        <v>Monday</v>
      </c>
      <c r="B29" s="76"/>
      <c r="C29" s="234"/>
      <c r="D29" s="235"/>
      <c r="E29" s="238"/>
      <c r="F29" s="239"/>
      <c r="G29" s="238"/>
      <c r="H29" s="239"/>
      <c r="I29" s="218"/>
      <c r="J29" s="219"/>
      <c r="K29" s="219"/>
      <c r="L29" s="220"/>
      <c r="M29" s="222"/>
      <c r="N29" s="74"/>
    </row>
    <row r="30" spans="1:14" ht="12" customHeight="1" x14ac:dyDescent="0.25">
      <c r="A30" s="78">
        <f ca="1">'PROCESS JUN - LOG'!K12</f>
        <v>17</v>
      </c>
      <c r="B30" s="79"/>
      <c r="C30" s="256"/>
      <c r="D30" s="257"/>
      <c r="E30" s="240"/>
      <c r="F30" s="241"/>
      <c r="G30" s="240"/>
      <c r="H30" s="241"/>
      <c r="I30" s="227"/>
      <c r="J30" s="228"/>
      <c r="K30" s="228"/>
      <c r="L30" s="229"/>
      <c r="M30" s="246"/>
      <c r="N30" s="74"/>
    </row>
    <row r="31" spans="1:14" ht="12" customHeight="1" x14ac:dyDescent="0.25">
      <c r="A31" s="80" t="str">
        <f ca="1">'PROCESS JUN - LOG'!L12</f>
        <v>Tuesday</v>
      </c>
      <c r="B31" s="79"/>
      <c r="C31" s="256"/>
      <c r="D31" s="257"/>
      <c r="E31" s="242"/>
      <c r="F31" s="243"/>
      <c r="G31" s="242"/>
      <c r="H31" s="243"/>
      <c r="I31" s="230"/>
      <c r="J31" s="231"/>
      <c r="K31" s="231"/>
      <c r="L31" s="232"/>
      <c r="M31" s="247"/>
      <c r="N31" s="74"/>
    </row>
    <row r="32" spans="1:14" ht="12" customHeight="1" x14ac:dyDescent="0.25">
      <c r="A32" s="75">
        <f ca="1">'PROCESS JUN - LOG'!K13</f>
        <v>18</v>
      </c>
      <c r="B32" s="76"/>
      <c r="C32" s="234"/>
      <c r="D32" s="235"/>
      <c r="E32" s="236"/>
      <c r="F32" s="237"/>
      <c r="G32" s="236"/>
      <c r="H32" s="237"/>
      <c r="I32" s="223"/>
      <c r="J32" s="224"/>
      <c r="K32" s="224"/>
      <c r="L32" s="225"/>
      <c r="M32" s="226"/>
      <c r="N32" s="74"/>
    </row>
    <row r="33" spans="1:14" ht="12" customHeight="1" x14ac:dyDescent="0.25">
      <c r="A33" s="77" t="str">
        <f ca="1">'PROCESS JUN - LOG'!L13</f>
        <v>Wednesday</v>
      </c>
      <c r="B33" s="76"/>
      <c r="C33" s="234"/>
      <c r="D33" s="235"/>
      <c r="E33" s="238"/>
      <c r="F33" s="239"/>
      <c r="G33" s="238"/>
      <c r="H33" s="239"/>
      <c r="I33" s="218"/>
      <c r="J33" s="219"/>
      <c r="K33" s="219"/>
      <c r="L33" s="220"/>
      <c r="M33" s="222"/>
      <c r="N33" s="74"/>
    </row>
    <row r="34" spans="1:14" ht="12" customHeight="1" x14ac:dyDescent="0.25">
      <c r="A34" s="78">
        <f ca="1">'PROCESS JUN - LOG'!K14</f>
        <v>19</v>
      </c>
      <c r="B34" s="79"/>
      <c r="C34" s="256"/>
      <c r="D34" s="257"/>
      <c r="E34" s="240"/>
      <c r="F34" s="241"/>
      <c r="G34" s="240"/>
      <c r="H34" s="241"/>
      <c r="I34" s="227"/>
      <c r="J34" s="228"/>
      <c r="K34" s="228"/>
      <c r="L34" s="229"/>
      <c r="M34" s="246"/>
      <c r="N34" s="74"/>
    </row>
    <row r="35" spans="1:14" ht="12" customHeight="1" x14ac:dyDescent="0.25">
      <c r="A35" s="80" t="str">
        <f ca="1">'PROCESS JUN - LOG'!L14</f>
        <v>Thursday</v>
      </c>
      <c r="B35" s="79"/>
      <c r="C35" s="256"/>
      <c r="D35" s="257"/>
      <c r="E35" s="242"/>
      <c r="F35" s="243"/>
      <c r="G35" s="242"/>
      <c r="H35" s="243"/>
      <c r="I35" s="230"/>
      <c r="J35" s="231"/>
      <c r="K35" s="231"/>
      <c r="L35" s="232"/>
      <c r="M35" s="247"/>
      <c r="N35" s="74"/>
    </row>
    <row r="36" spans="1:14" ht="12" customHeight="1" x14ac:dyDescent="0.25">
      <c r="A36" s="75">
        <f ca="1">'PROCESS JUN - LOG'!K15</f>
        <v>20</v>
      </c>
      <c r="B36" s="76"/>
      <c r="C36" s="234"/>
      <c r="D36" s="235"/>
      <c r="E36" s="236"/>
      <c r="F36" s="237"/>
      <c r="G36" s="236"/>
      <c r="H36" s="237"/>
      <c r="I36" s="223"/>
      <c r="J36" s="224"/>
      <c r="K36" s="224"/>
      <c r="L36" s="225"/>
      <c r="M36" s="226"/>
      <c r="N36" s="74"/>
    </row>
    <row r="37" spans="1:14" ht="12" customHeight="1" x14ac:dyDescent="0.25">
      <c r="A37" s="77" t="str">
        <f ca="1">'PROCESS JUN - LOG'!L15</f>
        <v>Friday</v>
      </c>
      <c r="B37" s="76"/>
      <c r="C37" s="234"/>
      <c r="D37" s="235"/>
      <c r="E37" s="238"/>
      <c r="F37" s="239"/>
      <c r="G37" s="238"/>
      <c r="H37" s="239"/>
      <c r="I37" s="218"/>
      <c r="J37" s="219"/>
      <c r="K37" s="219"/>
      <c r="L37" s="220"/>
      <c r="M37" s="222"/>
      <c r="N37" s="74"/>
    </row>
    <row r="38" spans="1:14" ht="12" customHeight="1" x14ac:dyDescent="0.25">
      <c r="A38" s="78">
        <f ca="1">'PROCESS JUN - LOG'!K16</f>
        <v>23</v>
      </c>
      <c r="B38" s="79"/>
      <c r="C38" s="256"/>
      <c r="D38" s="257"/>
      <c r="E38" s="240"/>
      <c r="F38" s="241"/>
      <c r="G38" s="240"/>
      <c r="H38" s="241"/>
      <c r="I38" s="227"/>
      <c r="J38" s="228"/>
      <c r="K38" s="228"/>
      <c r="L38" s="229"/>
      <c r="M38" s="246"/>
      <c r="N38" s="74"/>
    </row>
    <row r="39" spans="1:14" ht="12" customHeight="1" x14ac:dyDescent="0.25">
      <c r="A39" s="80" t="str">
        <f ca="1">'PROCESS JUN - LOG'!L16</f>
        <v>Monday</v>
      </c>
      <c r="B39" s="79"/>
      <c r="C39" s="256"/>
      <c r="D39" s="257"/>
      <c r="E39" s="242"/>
      <c r="F39" s="243"/>
      <c r="G39" s="242"/>
      <c r="H39" s="243"/>
      <c r="I39" s="230"/>
      <c r="J39" s="231"/>
      <c r="K39" s="231"/>
      <c r="L39" s="232"/>
      <c r="M39" s="247"/>
      <c r="N39" s="74"/>
    </row>
    <row r="40" spans="1:14" ht="12" customHeight="1" x14ac:dyDescent="0.25">
      <c r="A40" s="75">
        <f ca="1">'PROCESS JUN - LOG'!K17</f>
        <v>24</v>
      </c>
      <c r="B40" s="76"/>
      <c r="C40" s="234"/>
      <c r="D40" s="235"/>
      <c r="E40" s="236"/>
      <c r="F40" s="237"/>
      <c r="G40" s="236"/>
      <c r="H40" s="237"/>
      <c r="I40" s="223"/>
      <c r="J40" s="224"/>
      <c r="K40" s="224"/>
      <c r="L40" s="225"/>
      <c r="M40" s="226"/>
      <c r="N40" s="74"/>
    </row>
    <row r="41" spans="1:14" ht="12" customHeight="1" x14ac:dyDescent="0.25">
      <c r="A41" s="77" t="str">
        <f ca="1">'PROCESS JUN - LOG'!L17</f>
        <v>Tuesday</v>
      </c>
      <c r="B41" s="76"/>
      <c r="C41" s="234"/>
      <c r="D41" s="235"/>
      <c r="E41" s="238"/>
      <c r="F41" s="239"/>
      <c r="G41" s="238"/>
      <c r="H41" s="239"/>
      <c r="I41" s="218"/>
      <c r="J41" s="219"/>
      <c r="K41" s="219"/>
      <c r="L41" s="220"/>
      <c r="M41" s="222"/>
      <c r="N41" s="74"/>
    </row>
    <row r="42" spans="1:14" ht="12" customHeight="1" x14ac:dyDescent="0.25">
      <c r="A42" s="78">
        <f ca="1">'PROCESS JUN - LOG'!K18</f>
        <v>25</v>
      </c>
      <c r="B42" s="79"/>
      <c r="C42" s="256"/>
      <c r="D42" s="257"/>
      <c r="E42" s="240"/>
      <c r="F42" s="241"/>
      <c r="G42" s="240"/>
      <c r="H42" s="241"/>
      <c r="I42" s="227"/>
      <c r="J42" s="228"/>
      <c r="K42" s="228"/>
      <c r="L42" s="229"/>
      <c r="M42" s="246"/>
      <c r="N42" s="74"/>
    </row>
    <row r="43" spans="1:14" ht="12" customHeight="1" x14ac:dyDescent="0.25">
      <c r="A43" s="80" t="str">
        <f ca="1">'PROCESS JUN - LOG'!L18</f>
        <v>Wednesday</v>
      </c>
      <c r="B43" s="79"/>
      <c r="C43" s="256"/>
      <c r="D43" s="257"/>
      <c r="E43" s="242"/>
      <c r="F43" s="243"/>
      <c r="G43" s="242"/>
      <c r="H43" s="243"/>
      <c r="I43" s="230"/>
      <c r="J43" s="231"/>
      <c r="K43" s="231"/>
      <c r="L43" s="232"/>
      <c r="M43" s="247"/>
      <c r="N43" s="74"/>
    </row>
    <row r="44" spans="1:14" ht="12" customHeight="1" x14ac:dyDescent="0.25">
      <c r="A44" s="75">
        <f ca="1">'PROCESS JUN - LOG'!K19</f>
        <v>26</v>
      </c>
      <c r="B44" s="76"/>
      <c r="C44" s="234"/>
      <c r="D44" s="235"/>
      <c r="E44" s="236"/>
      <c r="F44" s="237"/>
      <c r="G44" s="236"/>
      <c r="H44" s="237"/>
      <c r="I44" s="223"/>
      <c r="J44" s="224"/>
      <c r="K44" s="224"/>
      <c r="L44" s="225"/>
      <c r="M44" s="226"/>
      <c r="N44" s="74"/>
    </row>
    <row r="45" spans="1:14" ht="12" customHeight="1" x14ac:dyDescent="0.25">
      <c r="A45" s="77" t="str">
        <f ca="1">'PROCESS JUN - LOG'!L19</f>
        <v>Thursday</v>
      </c>
      <c r="B45" s="76"/>
      <c r="C45" s="234"/>
      <c r="D45" s="235"/>
      <c r="E45" s="238"/>
      <c r="F45" s="239"/>
      <c r="G45" s="238"/>
      <c r="H45" s="239"/>
      <c r="I45" s="218"/>
      <c r="J45" s="219"/>
      <c r="K45" s="219"/>
      <c r="L45" s="220"/>
      <c r="M45" s="222"/>
      <c r="N45" s="74"/>
    </row>
    <row r="46" spans="1:14" ht="12" customHeight="1" x14ac:dyDescent="0.25">
      <c r="A46" s="78">
        <f ca="1">'PROCESS JUN - LOG'!K20</f>
        <v>27</v>
      </c>
      <c r="B46" s="79"/>
      <c r="C46" s="256"/>
      <c r="D46" s="257"/>
      <c r="E46" s="240"/>
      <c r="F46" s="241"/>
      <c r="G46" s="240"/>
      <c r="H46" s="241"/>
      <c r="I46" s="227"/>
      <c r="J46" s="228"/>
      <c r="K46" s="228"/>
      <c r="L46" s="229"/>
      <c r="M46" s="246"/>
      <c r="N46" s="74"/>
    </row>
    <row r="47" spans="1:14" ht="12" customHeight="1" x14ac:dyDescent="0.25">
      <c r="A47" s="80" t="str">
        <f ca="1">'PROCESS JUN - LOG'!L20</f>
        <v>Friday</v>
      </c>
      <c r="B47" s="79"/>
      <c r="C47" s="256"/>
      <c r="D47" s="257"/>
      <c r="E47" s="242"/>
      <c r="F47" s="243"/>
      <c r="G47" s="242"/>
      <c r="H47" s="243"/>
      <c r="I47" s="230"/>
      <c r="J47" s="231"/>
      <c r="K47" s="231"/>
      <c r="L47" s="232"/>
      <c r="M47" s="247"/>
      <c r="N47" s="74"/>
    </row>
    <row r="48" spans="1:14" ht="12" customHeight="1" x14ac:dyDescent="0.25">
      <c r="A48" s="75">
        <f ca="1">'PROCESS JUN - LOG'!K21</f>
        <v>30</v>
      </c>
      <c r="B48" s="76"/>
      <c r="C48" s="234"/>
      <c r="D48" s="235"/>
      <c r="E48" s="236"/>
      <c r="F48" s="237"/>
      <c r="G48" s="236"/>
      <c r="H48" s="237"/>
      <c r="I48" s="223"/>
      <c r="J48" s="224"/>
      <c r="K48" s="224"/>
      <c r="L48" s="225"/>
      <c r="M48" s="226"/>
      <c r="N48" s="74"/>
    </row>
    <row r="49" spans="1:15" ht="12" customHeight="1" x14ac:dyDescent="0.25">
      <c r="A49" s="77" t="str">
        <f ca="1">'PROCESS JUN - LOG'!L21</f>
        <v>Monday</v>
      </c>
      <c r="B49" s="76"/>
      <c r="C49" s="234"/>
      <c r="D49" s="235"/>
      <c r="E49" s="238"/>
      <c r="F49" s="239"/>
      <c r="G49" s="238"/>
      <c r="H49" s="239"/>
      <c r="I49" s="218"/>
      <c r="J49" s="219"/>
      <c r="K49" s="219"/>
      <c r="L49" s="220"/>
      <c r="M49" s="222"/>
      <c r="N49" s="74"/>
    </row>
    <row r="50" spans="1:15" ht="12" customHeight="1" x14ac:dyDescent="0.25">
      <c r="A50" s="78" t="str">
        <f ca="1">'PROCESS JUN - LOG'!K22</f>
        <v/>
      </c>
      <c r="B50" s="79"/>
      <c r="C50" s="256"/>
      <c r="D50" s="257"/>
      <c r="E50" s="240"/>
      <c r="F50" s="241"/>
      <c r="G50" s="240"/>
      <c r="H50" s="241"/>
      <c r="I50" s="227"/>
      <c r="J50" s="228"/>
      <c r="K50" s="228"/>
      <c r="L50" s="229"/>
      <c r="M50" s="246"/>
      <c r="N50" s="74"/>
    </row>
    <row r="51" spans="1:15" ht="12" customHeight="1" x14ac:dyDescent="0.25">
      <c r="A51" s="80" t="str">
        <f ca="1">'PROCESS JUN - LOG'!L22</f>
        <v/>
      </c>
      <c r="B51" s="79"/>
      <c r="C51" s="256"/>
      <c r="D51" s="257"/>
      <c r="E51" s="242"/>
      <c r="F51" s="243"/>
      <c r="G51" s="242"/>
      <c r="H51" s="243"/>
      <c r="I51" s="230"/>
      <c r="J51" s="231"/>
      <c r="K51" s="231"/>
      <c r="L51" s="232"/>
      <c r="M51" s="247"/>
      <c r="N51" s="74"/>
    </row>
    <row r="52" spans="1:15" ht="12" customHeight="1" x14ac:dyDescent="0.25">
      <c r="A52" s="75" t="str">
        <f ca="1">'PROCESS JUN - LOG'!K23</f>
        <v/>
      </c>
      <c r="B52" s="76"/>
      <c r="C52" s="234"/>
      <c r="D52" s="235"/>
      <c r="E52" s="236"/>
      <c r="F52" s="237"/>
      <c r="G52" s="236"/>
      <c r="H52" s="237"/>
      <c r="I52" s="223"/>
      <c r="J52" s="224"/>
      <c r="K52" s="224"/>
      <c r="L52" s="225"/>
      <c r="M52" s="226"/>
      <c r="N52" s="74"/>
    </row>
    <row r="53" spans="1:15" ht="12" customHeight="1" x14ac:dyDescent="0.25">
      <c r="A53" s="77" t="str">
        <f ca="1">'PROCESS JUN - LOG'!L23</f>
        <v/>
      </c>
      <c r="B53" s="76"/>
      <c r="C53" s="234"/>
      <c r="D53" s="235"/>
      <c r="E53" s="238"/>
      <c r="F53" s="239"/>
      <c r="G53" s="238"/>
      <c r="H53" s="239"/>
      <c r="I53" s="218"/>
      <c r="J53" s="219"/>
      <c r="K53" s="219"/>
      <c r="L53" s="220"/>
      <c r="M53" s="222"/>
      <c r="N53" s="74"/>
    </row>
    <row r="54" spans="1:15" ht="6.75" customHeight="1" x14ac:dyDescent="0.25">
      <c r="A54" s="258"/>
      <c r="B54" s="258"/>
      <c r="C54" s="258"/>
      <c r="D54" s="258"/>
      <c r="E54" s="258"/>
      <c r="F54" s="258"/>
      <c r="G54" s="258"/>
      <c r="H54" s="258"/>
      <c r="I54" s="258"/>
      <c r="J54" s="258"/>
      <c r="K54" s="258"/>
      <c r="L54" s="258"/>
      <c r="M54" s="258"/>
      <c r="N54" s="74"/>
    </row>
    <row r="55" spans="1:15" ht="15" customHeight="1" x14ac:dyDescent="0.25">
      <c r="A55" s="262" t="s">
        <v>1054</v>
      </c>
      <c r="B55" s="262"/>
      <c r="C55" s="262"/>
      <c r="D55" s="262"/>
      <c r="E55" s="262"/>
      <c r="F55" s="262"/>
      <c r="G55" s="262"/>
      <c r="H55" s="262"/>
      <c r="I55" s="186"/>
      <c r="J55" s="165"/>
      <c r="K55" s="165"/>
      <c r="L55" s="164"/>
      <c r="M55" s="166"/>
      <c r="N55" s="37"/>
      <c r="O55" s="38"/>
    </row>
    <row r="56" spans="1:15" ht="18" customHeight="1" x14ac:dyDescent="0.25">
      <c r="A56" s="184" t="s">
        <v>1019</v>
      </c>
      <c r="B56" s="185"/>
      <c r="C56" s="259" t="s">
        <v>1034</v>
      </c>
      <c r="D56" s="259"/>
      <c r="E56" s="259"/>
      <c r="F56" s="259"/>
      <c r="G56" s="260"/>
      <c r="H56" s="260"/>
      <c r="I56" s="259" t="s">
        <v>1035</v>
      </c>
      <c r="J56" s="259"/>
      <c r="K56" s="259"/>
      <c r="L56" s="259"/>
      <c r="M56" s="185"/>
      <c r="N56" s="37"/>
      <c r="O56" s="38"/>
    </row>
    <row r="57" spans="1:15" ht="9.75" customHeight="1" x14ac:dyDescent="0.25">
      <c r="A57" s="186"/>
      <c r="B57" s="167"/>
      <c r="C57" s="187"/>
      <c r="D57" s="187"/>
      <c r="E57" s="187"/>
      <c r="F57" s="187"/>
      <c r="G57" s="166"/>
      <c r="H57" s="166"/>
      <c r="I57" s="186"/>
      <c r="J57" s="186"/>
      <c r="K57" s="186"/>
      <c r="L57" s="186"/>
      <c r="M57" s="167"/>
      <c r="N57" s="37"/>
      <c r="O57" s="38"/>
    </row>
    <row r="58" spans="1:15" ht="17.25" customHeight="1" x14ac:dyDescent="0.25">
      <c r="A58" s="186" t="s">
        <v>1053</v>
      </c>
      <c r="B58" s="186"/>
      <c r="C58" s="186"/>
      <c r="D58" s="186"/>
      <c r="E58" s="186"/>
      <c r="F58" s="233"/>
      <c r="G58" s="233"/>
      <c r="H58" s="233"/>
      <c r="I58" s="233"/>
      <c r="J58" s="233"/>
      <c r="K58" s="233"/>
      <c r="L58" s="233"/>
      <c r="M58" s="233"/>
      <c r="N58" s="37"/>
      <c r="O58" s="38"/>
    </row>
    <row r="59" spans="1:15" ht="19.5" customHeight="1" x14ac:dyDescent="0.25">
      <c r="A59" s="261"/>
      <c r="B59" s="261"/>
      <c r="C59" s="261"/>
      <c r="D59" s="261"/>
      <c r="E59" s="261"/>
      <c r="F59" s="261"/>
      <c r="G59" s="261"/>
      <c r="H59" s="261"/>
      <c r="I59" s="261"/>
      <c r="J59" s="261"/>
      <c r="K59" s="261"/>
      <c r="L59" s="261"/>
      <c r="M59" s="261"/>
      <c r="N59" s="37"/>
      <c r="O59" s="38"/>
    </row>
    <row r="60" spans="1:15" ht="15" customHeight="1" x14ac:dyDescent="0.25">
      <c r="A60" s="162"/>
      <c r="B60" s="162"/>
      <c r="C60" s="162"/>
      <c r="D60" s="162"/>
      <c r="E60" s="162"/>
      <c r="F60" s="162"/>
      <c r="G60" s="162"/>
      <c r="H60" s="162"/>
      <c r="I60" s="162"/>
      <c r="J60" s="162"/>
      <c r="K60" s="162"/>
      <c r="L60" s="162"/>
      <c r="M60" s="162"/>
      <c r="N60" s="38"/>
      <c r="O60" s="38"/>
    </row>
    <row r="61" spans="1:15" ht="15" hidden="1" customHeight="1" x14ac:dyDescent="0.25">
      <c r="A61" s="162"/>
      <c r="B61" s="162"/>
      <c r="C61" s="162"/>
      <c r="D61" s="162"/>
      <c r="E61" s="162"/>
      <c r="F61" s="162"/>
      <c r="G61" s="162"/>
      <c r="H61" s="162"/>
      <c r="I61" s="162"/>
      <c r="J61" s="162"/>
      <c r="K61" s="162"/>
      <c r="L61" s="162"/>
      <c r="M61" s="162"/>
      <c r="N61" s="38"/>
      <c r="O61" s="38"/>
    </row>
    <row r="62" spans="1:15" ht="15" hidden="1" customHeight="1" x14ac:dyDescent="0.25">
      <c r="A62" s="162"/>
      <c r="B62" s="162"/>
      <c r="C62" s="162"/>
      <c r="D62" s="162"/>
      <c r="E62" s="162"/>
      <c r="F62" s="162"/>
      <c r="G62" s="162"/>
      <c r="H62" s="162"/>
      <c r="I62" s="162"/>
      <c r="J62" s="162"/>
      <c r="K62" s="162"/>
      <c r="L62" s="162"/>
      <c r="M62" s="162"/>
      <c r="N62" s="38"/>
      <c r="O62" s="38"/>
    </row>
    <row r="63" spans="1:15" ht="15" hidden="1" customHeight="1" x14ac:dyDescent="0.25">
      <c r="A63" s="162"/>
      <c r="B63" s="162"/>
      <c r="C63" s="162"/>
      <c r="D63" s="162"/>
      <c r="E63" s="162"/>
      <c r="F63" s="162"/>
      <c r="G63" s="162"/>
      <c r="H63" s="162"/>
      <c r="I63" s="162"/>
      <c r="J63" s="162"/>
      <c r="K63" s="162"/>
      <c r="L63" s="162"/>
      <c r="M63" s="162"/>
      <c r="N63" s="38"/>
      <c r="O63" s="38"/>
    </row>
    <row r="64" spans="1:15" ht="15" hidden="1" customHeight="1" x14ac:dyDescent="0.25">
      <c r="A64" s="162"/>
      <c r="B64" s="162"/>
      <c r="C64" s="162"/>
      <c r="D64" s="162"/>
      <c r="E64" s="162"/>
      <c r="F64" s="162"/>
      <c r="G64" s="162"/>
      <c r="H64" s="162"/>
      <c r="I64" s="162"/>
      <c r="J64" s="162"/>
      <c r="K64" s="162"/>
      <c r="L64" s="162"/>
      <c r="M64" s="162"/>
      <c r="N64" s="38"/>
      <c r="O64" s="38"/>
    </row>
    <row r="65" spans="1:15" ht="15" hidden="1" customHeight="1" x14ac:dyDescent="0.25">
      <c r="A65" s="162"/>
      <c r="B65" s="162"/>
      <c r="C65" s="162"/>
      <c r="D65" s="162"/>
      <c r="E65" s="162"/>
      <c r="F65" s="162"/>
      <c r="G65" s="162"/>
      <c r="H65" s="162"/>
      <c r="I65" s="162"/>
      <c r="J65" s="162"/>
      <c r="K65" s="162"/>
      <c r="L65" s="162"/>
      <c r="M65" s="162"/>
      <c r="N65" s="38"/>
      <c r="O65" s="38"/>
    </row>
    <row r="66" spans="1:15" ht="15" hidden="1" customHeight="1" x14ac:dyDescent="0.25">
      <c r="A66" s="162"/>
      <c r="B66" s="162"/>
      <c r="C66" s="162"/>
      <c r="D66" s="162"/>
      <c r="E66" s="162"/>
      <c r="F66" s="162"/>
      <c r="G66" s="162"/>
      <c r="H66" s="162"/>
      <c r="I66" s="162"/>
      <c r="J66" s="162"/>
      <c r="K66" s="162"/>
      <c r="L66" s="162"/>
      <c r="M66" s="162"/>
      <c r="N66" s="38"/>
      <c r="O66" s="38"/>
    </row>
    <row r="67" spans="1:15" ht="15" hidden="1" customHeight="1" x14ac:dyDescent="0.25">
      <c r="A67" s="162"/>
      <c r="B67" s="162"/>
      <c r="C67" s="162"/>
      <c r="D67" s="162"/>
      <c r="E67" s="162"/>
      <c r="F67" s="162"/>
      <c r="G67" s="162"/>
      <c r="H67" s="162"/>
      <c r="I67" s="162"/>
      <c r="J67" s="162"/>
      <c r="K67" s="162"/>
      <c r="L67" s="162"/>
      <c r="M67" s="162"/>
      <c r="N67" s="38"/>
      <c r="O67" s="38"/>
    </row>
    <row r="68" spans="1:15" ht="15" hidden="1" customHeight="1" x14ac:dyDescent="0.25">
      <c r="A68" s="162"/>
      <c r="B68" s="162"/>
      <c r="C68" s="162"/>
      <c r="D68" s="162"/>
      <c r="E68" s="162"/>
      <c r="F68" s="162"/>
      <c r="G68" s="162"/>
      <c r="H68" s="162"/>
      <c r="I68" s="162"/>
      <c r="J68" s="162"/>
      <c r="K68" s="162"/>
      <c r="L68" s="162"/>
      <c r="M68" s="162"/>
      <c r="N68" s="38"/>
      <c r="O68" s="38"/>
    </row>
    <row r="69" spans="1:15" ht="15" hidden="1" customHeight="1" x14ac:dyDescent="0.25">
      <c r="A69" s="162"/>
      <c r="B69" s="162"/>
      <c r="C69" s="162"/>
      <c r="D69" s="162"/>
      <c r="E69" s="162"/>
      <c r="F69" s="162"/>
      <c r="G69" s="162"/>
      <c r="H69" s="162"/>
      <c r="I69" s="162"/>
      <c r="J69" s="162"/>
      <c r="K69" s="162"/>
      <c r="L69" s="162"/>
      <c r="M69" s="162"/>
      <c r="N69" s="38"/>
      <c r="O69" s="38"/>
    </row>
    <row r="70" spans="1:15" ht="15" hidden="1" customHeight="1" x14ac:dyDescent="0.25">
      <c r="A70" s="162"/>
      <c r="B70" s="162"/>
      <c r="C70" s="162"/>
      <c r="D70" s="162"/>
      <c r="E70" s="162"/>
      <c r="F70" s="162"/>
      <c r="G70" s="162"/>
      <c r="H70" s="162"/>
      <c r="I70" s="162"/>
      <c r="J70" s="162"/>
      <c r="K70" s="162"/>
      <c r="L70" s="162"/>
      <c r="M70" s="162"/>
      <c r="N70" s="38"/>
      <c r="O70" s="38"/>
    </row>
    <row r="71" spans="1:15" ht="15" hidden="1" customHeight="1" x14ac:dyDescent="0.25">
      <c r="A71" s="162"/>
      <c r="B71" s="162"/>
      <c r="C71" s="162"/>
      <c r="D71" s="162"/>
      <c r="E71" s="162"/>
      <c r="F71" s="162"/>
      <c r="G71" s="162"/>
      <c r="H71" s="162"/>
      <c r="I71" s="162"/>
      <c r="J71" s="162"/>
      <c r="K71" s="162"/>
      <c r="L71" s="162"/>
      <c r="M71" s="162"/>
      <c r="N71" s="38"/>
      <c r="O71" s="38"/>
    </row>
    <row r="72" spans="1:15" ht="15" hidden="1" customHeight="1" x14ac:dyDescent="0.25">
      <c r="A72" s="162"/>
      <c r="B72" s="162"/>
      <c r="C72" s="162"/>
      <c r="D72" s="162"/>
      <c r="E72" s="162"/>
      <c r="F72" s="162"/>
      <c r="G72" s="162"/>
      <c r="H72" s="162"/>
      <c r="I72" s="162"/>
      <c r="J72" s="162"/>
      <c r="K72" s="162"/>
      <c r="L72" s="162"/>
      <c r="M72" s="162"/>
      <c r="N72" s="38"/>
      <c r="O72" s="38"/>
    </row>
    <row r="73" spans="1:15" ht="15" hidden="1" customHeight="1" x14ac:dyDescent="0.25">
      <c r="A73" s="162"/>
      <c r="B73" s="162"/>
      <c r="C73" s="162"/>
      <c r="D73" s="162"/>
      <c r="E73" s="162"/>
      <c r="F73" s="162"/>
      <c r="G73" s="162"/>
      <c r="H73" s="162"/>
      <c r="I73" s="162"/>
      <c r="J73" s="162"/>
      <c r="K73" s="162"/>
      <c r="L73" s="162"/>
      <c r="M73" s="162"/>
      <c r="N73" s="38"/>
      <c r="O73" s="38"/>
    </row>
    <row r="74" spans="1:15" ht="15" hidden="1" customHeight="1" x14ac:dyDescent="0.25">
      <c r="A74" s="162"/>
      <c r="B74" s="162"/>
      <c r="C74" s="162"/>
      <c r="D74" s="162"/>
      <c r="E74" s="162"/>
      <c r="F74" s="162"/>
      <c r="G74" s="162"/>
      <c r="H74" s="162"/>
      <c r="I74" s="162"/>
      <c r="J74" s="162"/>
      <c r="K74" s="162"/>
      <c r="L74" s="162"/>
      <c r="M74" s="162"/>
      <c r="N74" s="38"/>
      <c r="O74" s="38"/>
    </row>
    <row r="75" spans="1:15" ht="15" hidden="1" customHeight="1" x14ac:dyDescent="0.25">
      <c r="A75" s="162"/>
      <c r="B75" s="162"/>
      <c r="C75" s="162"/>
      <c r="D75" s="162"/>
      <c r="E75" s="162"/>
      <c r="F75" s="162"/>
      <c r="G75" s="162"/>
      <c r="H75" s="162"/>
      <c r="I75" s="162"/>
      <c r="J75" s="162"/>
      <c r="K75" s="162"/>
      <c r="L75" s="162"/>
      <c r="M75" s="162"/>
      <c r="N75" s="38"/>
      <c r="O75" s="38"/>
    </row>
    <row r="76" spans="1:15" ht="15" hidden="1" customHeight="1" x14ac:dyDescent="0.25">
      <c r="A76" s="162"/>
      <c r="B76" s="162"/>
      <c r="C76" s="162"/>
      <c r="D76" s="162"/>
      <c r="E76" s="162"/>
      <c r="F76" s="162"/>
      <c r="G76" s="162"/>
      <c r="H76" s="162"/>
      <c r="I76" s="162"/>
      <c r="J76" s="162"/>
      <c r="K76" s="162"/>
      <c r="L76" s="162"/>
      <c r="M76" s="162"/>
      <c r="N76" s="38"/>
      <c r="O76" s="38"/>
    </row>
    <row r="77" spans="1:15" ht="15" hidden="1" customHeight="1" x14ac:dyDescent="0.25">
      <c r="A77" s="162"/>
      <c r="B77" s="162"/>
      <c r="C77" s="162"/>
      <c r="D77" s="162"/>
      <c r="E77" s="162"/>
      <c r="F77" s="162"/>
      <c r="G77" s="162"/>
      <c r="H77" s="162"/>
      <c r="I77" s="162"/>
      <c r="J77" s="162"/>
      <c r="K77" s="162"/>
      <c r="L77" s="162"/>
      <c r="M77" s="162"/>
      <c r="N77" s="38"/>
      <c r="O77" s="38"/>
    </row>
    <row r="78" spans="1:15" ht="15" hidden="1" customHeight="1" x14ac:dyDescent="0.25">
      <c r="A78" s="162"/>
      <c r="B78" s="162"/>
      <c r="C78" s="162"/>
      <c r="D78" s="162"/>
      <c r="E78" s="162"/>
      <c r="F78" s="162"/>
      <c r="G78" s="162"/>
      <c r="H78" s="162"/>
      <c r="I78" s="162"/>
      <c r="J78" s="162"/>
      <c r="K78" s="162"/>
      <c r="L78" s="162"/>
      <c r="M78" s="162"/>
      <c r="N78" s="38"/>
      <c r="O78" s="38"/>
    </row>
    <row r="79" spans="1:15" ht="15" hidden="1" customHeight="1" x14ac:dyDescent="0.25">
      <c r="A79" s="162"/>
      <c r="B79" s="162"/>
      <c r="C79" s="162"/>
      <c r="D79" s="162"/>
      <c r="E79" s="162"/>
      <c r="F79" s="162"/>
      <c r="G79" s="162"/>
      <c r="H79" s="162"/>
      <c r="I79" s="162"/>
      <c r="J79" s="162"/>
      <c r="K79" s="162"/>
      <c r="L79" s="162"/>
      <c r="M79" s="162"/>
      <c r="N79" s="38"/>
      <c r="O79" s="38"/>
    </row>
    <row r="80" spans="1:15" ht="15" hidden="1" customHeight="1" x14ac:dyDescent="0.25">
      <c r="A80" s="162"/>
      <c r="B80" s="162"/>
      <c r="C80" s="162"/>
      <c r="D80" s="162"/>
      <c r="E80" s="162"/>
      <c r="F80" s="162"/>
      <c r="G80" s="162"/>
      <c r="H80" s="162"/>
      <c r="I80" s="162"/>
      <c r="J80" s="162"/>
      <c r="K80" s="162"/>
      <c r="L80" s="162"/>
      <c r="M80" s="162"/>
      <c r="N80" s="38"/>
      <c r="O80" s="38"/>
    </row>
    <row r="81" spans="1:15" ht="15" hidden="1" customHeight="1" x14ac:dyDescent="0.25">
      <c r="A81" s="162"/>
      <c r="B81" s="162"/>
      <c r="C81" s="162"/>
      <c r="D81" s="162"/>
      <c r="E81" s="162"/>
      <c r="F81" s="162"/>
      <c r="G81" s="162"/>
      <c r="H81" s="162"/>
      <c r="I81" s="162"/>
      <c r="J81" s="162"/>
      <c r="K81" s="162"/>
      <c r="L81" s="162"/>
      <c r="M81" s="162"/>
      <c r="N81" s="38"/>
      <c r="O81" s="38"/>
    </row>
    <row r="82" spans="1:15" ht="15" hidden="1" customHeight="1" x14ac:dyDescent="0.25">
      <c r="A82" s="162"/>
      <c r="B82" s="162"/>
      <c r="C82" s="162"/>
      <c r="D82" s="162"/>
      <c r="E82" s="162"/>
      <c r="F82" s="162"/>
      <c r="G82" s="162"/>
      <c r="H82" s="162"/>
      <c r="I82" s="162"/>
      <c r="J82" s="162"/>
      <c r="K82" s="162"/>
      <c r="L82" s="162"/>
      <c r="M82" s="162"/>
      <c r="N82" s="38"/>
      <c r="O82" s="38"/>
    </row>
    <row r="83" spans="1:15" ht="15" hidden="1" customHeight="1" x14ac:dyDescent="0.25">
      <c r="A83" s="162"/>
      <c r="B83" s="162"/>
      <c r="C83" s="162"/>
      <c r="D83" s="162"/>
      <c r="E83" s="162"/>
      <c r="F83" s="162"/>
      <c r="G83" s="162"/>
      <c r="H83" s="162"/>
      <c r="I83" s="162"/>
      <c r="J83" s="162"/>
      <c r="K83" s="162"/>
      <c r="L83" s="162"/>
      <c r="M83" s="162"/>
      <c r="N83" s="38"/>
      <c r="O83" s="38"/>
    </row>
    <row r="84" spans="1:15" ht="15" hidden="1" customHeight="1" x14ac:dyDescent="0.25">
      <c r="A84" s="162"/>
      <c r="B84" s="162"/>
      <c r="C84" s="162"/>
      <c r="D84" s="162"/>
      <c r="E84" s="162"/>
      <c r="F84" s="162"/>
      <c r="G84" s="162"/>
      <c r="H84" s="162"/>
      <c r="I84" s="162"/>
      <c r="J84" s="162"/>
      <c r="K84" s="162"/>
      <c r="L84" s="162"/>
      <c r="M84" s="162"/>
      <c r="N84" s="38"/>
      <c r="O84" s="38"/>
    </row>
    <row r="85" spans="1:15" ht="15" hidden="1" customHeight="1" x14ac:dyDescent="0.25">
      <c r="A85" s="162"/>
      <c r="B85" s="162"/>
      <c r="C85" s="162"/>
      <c r="D85" s="162"/>
      <c r="E85" s="162"/>
      <c r="F85" s="162"/>
      <c r="G85" s="162"/>
      <c r="H85" s="162"/>
      <c r="I85" s="162"/>
      <c r="J85" s="162"/>
      <c r="K85" s="162"/>
      <c r="L85" s="162"/>
      <c r="M85" s="162"/>
      <c r="N85" s="38"/>
      <c r="O85" s="38"/>
    </row>
    <row r="86" spans="1:15" ht="15" hidden="1" customHeight="1" x14ac:dyDescent="0.25">
      <c r="A86" s="162"/>
      <c r="B86" s="162"/>
      <c r="C86" s="162"/>
      <c r="D86" s="162"/>
      <c r="E86" s="162"/>
      <c r="F86" s="162"/>
      <c r="G86" s="162"/>
      <c r="H86" s="162"/>
      <c r="I86" s="162"/>
      <c r="J86" s="162"/>
      <c r="K86" s="162"/>
      <c r="L86" s="162"/>
      <c r="M86" s="162"/>
      <c r="N86" s="38"/>
      <c r="O86" s="38"/>
    </row>
    <row r="87" spans="1:15" ht="15" hidden="1" customHeight="1" x14ac:dyDescent="0.25">
      <c r="A87" s="162"/>
      <c r="B87" s="162"/>
      <c r="C87" s="162"/>
      <c r="D87" s="162"/>
      <c r="E87" s="162"/>
      <c r="F87" s="162"/>
      <c r="G87" s="162"/>
      <c r="H87" s="162"/>
      <c r="I87" s="162"/>
      <c r="J87" s="162"/>
      <c r="K87" s="162"/>
      <c r="L87" s="162"/>
      <c r="M87" s="162"/>
      <c r="N87" s="38"/>
      <c r="O87" s="38"/>
    </row>
    <row r="88" spans="1:15" ht="15" hidden="1" customHeight="1" x14ac:dyDescent="0.25">
      <c r="A88" s="162"/>
      <c r="B88" s="162"/>
      <c r="C88" s="162"/>
      <c r="D88" s="162"/>
      <c r="E88" s="162"/>
      <c r="F88" s="162"/>
      <c r="G88" s="162"/>
      <c r="H88" s="162"/>
      <c r="I88" s="162"/>
      <c r="J88" s="162"/>
      <c r="K88" s="162"/>
      <c r="L88" s="162"/>
      <c r="M88" s="162"/>
      <c r="N88" s="38"/>
      <c r="O88" s="38"/>
    </row>
    <row r="89" spans="1:15" ht="15" hidden="1" customHeight="1" x14ac:dyDescent="0.25">
      <c r="A89" s="162"/>
      <c r="B89" s="162"/>
      <c r="C89" s="162"/>
      <c r="D89" s="162"/>
      <c r="E89" s="162"/>
      <c r="F89" s="162"/>
      <c r="G89" s="162"/>
      <c r="H89" s="162"/>
      <c r="I89" s="162"/>
      <c r="J89" s="162"/>
      <c r="K89" s="162"/>
      <c r="L89" s="162"/>
      <c r="M89" s="162"/>
      <c r="N89" s="38"/>
      <c r="O89" s="38"/>
    </row>
    <row r="90" spans="1:15" ht="15" hidden="1" customHeight="1" x14ac:dyDescent="0.25">
      <c r="A90" s="162"/>
      <c r="B90" s="162"/>
      <c r="C90" s="162"/>
      <c r="D90" s="162"/>
      <c r="E90" s="162"/>
      <c r="F90" s="162"/>
      <c r="G90" s="162"/>
      <c r="H90" s="162"/>
      <c r="I90" s="162"/>
      <c r="J90" s="162"/>
      <c r="K90" s="162"/>
      <c r="L90" s="162"/>
      <c r="M90" s="162"/>
      <c r="N90" s="38"/>
      <c r="O90" s="38"/>
    </row>
    <row r="91" spans="1:15" ht="15" hidden="1" customHeight="1" x14ac:dyDescent="0.25">
      <c r="A91" s="162"/>
      <c r="B91" s="162"/>
      <c r="C91" s="162"/>
      <c r="D91" s="162"/>
      <c r="E91" s="162"/>
      <c r="F91" s="162"/>
      <c r="G91" s="162"/>
      <c r="H91" s="162"/>
      <c r="I91" s="162"/>
      <c r="J91" s="162"/>
      <c r="K91" s="162"/>
      <c r="L91" s="162"/>
      <c r="M91" s="162"/>
      <c r="N91" s="38"/>
      <c r="O91" s="38"/>
    </row>
    <row r="92" spans="1:15" ht="15" hidden="1" customHeight="1" x14ac:dyDescent="0.25">
      <c r="A92" s="162"/>
      <c r="B92" s="162"/>
      <c r="C92" s="162"/>
      <c r="D92" s="162"/>
      <c r="E92" s="162"/>
      <c r="F92" s="162"/>
      <c r="G92" s="162"/>
      <c r="H92" s="162"/>
      <c r="I92" s="162"/>
      <c r="J92" s="162"/>
      <c r="K92" s="162"/>
      <c r="L92" s="162"/>
      <c r="M92" s="162"/>
      <c r="N92" s="38"/>
      <c r="O92" s="38"/>
    </row>
    <row r="93" spans="1:15" ht="15" hidden="1" customHeight="1" x14ac:dyDescent="0.25">
      <c r="A93" s="162"/>
      <c r="B93" s="162"/>
      <c r="C93" s="162"/>
      <c r="D93" s="162"/>
      <c r="E93" s="162"/>
      <c r="F93" s="162"/>
      <c r="G93" s="162"/>
      <c r="H93" s="162"/>
      <c r="I93" s="162"/>
      <c r="J93" s="162"/>
      <c r="K93" s="162"/>
      <c r="L93" s="162"/>
      <c r="M93" s="162"/>
      <c r="N93" s="38"/>
      <c r="O93" s="38"/>
    </row>
    <row r="94" spans="1:15" ht="15" hidden="1" customHeight="1" x14ac:dyDescent="0.25">
      <c r="A94" s="162"/>
      <c r="B94" s="162"/>
      <c r="C94" s="162"/>
      <c r="D94" s="162"/>
      <c r="E94" s="162"/>
      <c r="F94" s="162"/>
      <c r="G94" s="162"/>
      <c r="H94" s="162"/>
      <c r="I94" s="162"/>
      <c r="J94" s="162"/>
      <c r="K94" s="162"/>
      <c r="L94" s="162"/>
      <c r="M94" s="162"/>
      <c r="N94" s="38"/>
      <c r="O94" s="38"/>
    </row>
    <row r="95" spans="1:15" ht="15" hidden="1" customHeight="1" x14ac:dyDescent="0.25">
      <c r="A95" s="162"/>
      <c r="B95" s="162"/>
      <c r="C95" s="162"/>
      <c r="D95" s="162"/>
      <c r="E95" s="162"/>
      <c r="F95" s="162"/>
      <c r="G95" s="162"/>
      <c r="H95" s="162"/>
      <c r="I95" s="162"/>
      <c r="J95" s="162"/>
      <c r="K95" s="162"/>
      <c r="L95" s="162"/>
      <c r="M95" s="162"/>
      <c r="N95" s="38"/>
      <c r="O95" s="38"/>
    </row>
    <row r="96" spans="1:15" ht="15" hidden="1" customHeight="1" x14ac:dyDescent="0.25">
      <c r="A96" s="162"/>
      <c r="B96" s="162"/>
      <c r="C96" s="162"/>
      <c r="D96" s="162"/>
      <c r="E96" s="162"/>
      <c r="F96" s="162"/>
      <c r="G96" s="162"/>
      <c r="H96" s="162"/>
      <c r="I96" s="162"/>
      <c r="J96" s="162"/>
      <c r="K96" s="162"/>
      <c r="L96" s="162"/>
      <c r="M96" s="162"/>
      <c r="N96" s="38"/>
      <c r="O96" s="38"/>
    </row>
    <row r="97" spans="1:15" ht="15" hidden="1" customHeight="1" x14ac:dyDescent="0.25">
      <c r="A97" s="162"/>
      <c r="B97" s="162"/>
      <c r="C97" s="162"/>
      <c r="D97" s="162"/>
      <c r="E97" s="162"/>
      <c r="F97" s="162"/>
      <c r="G97" s="162"/>
      <c r="H97" s="162"/>
      <c r="I97" s="162"/>
      <c r="J97" s="162"/>
      <c r="K97" s="162"/>
      <c r="L97" s="162"/>
      <c r="M97" s="162"/>
      <c r="N97" s="38"/>
      <c r="O97" s="38"/>
    </row>
    <row r="98" spans="1:15" ht="15" hidden="1" customHeight="1" x14ac:dyDescent="0.25">
      <c r="A98" s="162"/>
      <c r="B98" s="162"/>
      <c r="C98" s="162"/>
      <c r="D98" s="162"/>
      <c r="E98" s="162"/>
      <c r="F98" s="162"/>
      <c r="G98" s="162"/>
      <c r="H98" s="162"/>
      <c r="I98" s="162"/>
      <c r="J98" s="162"/>
      <c r="K98" s="162"/>
      <c r="L98" s="162"/>
      <c r="M98" s="162"/>
      <c r="N98" s="38"/>
      <c r="O98" s="38"/>
    </row>
    <row r="99" spans="1:15" ht="15" hidden="1" customHeight="1" x14ac:dyDescent="0.25">
      <c r="A99" s="162"/>
      <c r="B99" s="162"/>
      <c r="C99" s="162"/>
      <c r="D99" s="162"/>
      <c r="E99" s="162"/>
      <c r="F99" s="162"/>
      <c r="G99" s="162"/>
      <c r="H99" s="162"/>
      <c r="I99" s="162"/>
      <c r="J99" s="162"/>
      <c r="K99" s="162"/>
      <c r="L99" s="162"/>
      <c r="M99" s="162"/>
      <c r="N99" s="38"/>
      <c r="O99" s="38"/>
    </row>
    <row r="100" spans="1:15" ht="15" hidden="1" customHeight="1" x14ac:dyDescent="0.25">
      <c r="A100" s="162"/>
      <c r="B100" s="162"/>
      <c r="C100" s="162"/>
      <c r="D100" s="162"/>
      <c r="E100" s="162"/>
      <c r="F100" s="162"/>
      <c r="G100" s="162"/>
      <c r="H100" s="162"/>
      <c r="I100" s="162"/>
      <c r="J100" s="162"/>
      <c r="K100" s="162"/>
      <c r="L100" s="162"/>
      <c r="M100" s="162"/>
      <c r="N100" s="38"/>
      <c r="O100" s="38"/>
    </row>
    <row r="101" spans="1:15" ht="15" hidden="1" customHeight="1" x14ac:dyDescent="0.25">
      <c r="A101" s="162"/>
      <c r="B101" s="162"/>
      <c r="C101" s="162"/>
      <c r="D101" s="162"/>
      <c r="E101" s="162"/>
      <c r="F101" s="162"/>
      <c r="G101" s="162"/>
      <c r="H101" s="162"/>
      <c r="I101" s="162"/>
      <c r="J101" s="162"/>
      <c r="K101" s="162"/>
      <c r="L101" s="162"/>
      <c r="M101" s="162"/>
      <c r="N101" s="38"/>
      <c r="O101" s="38"/>
    </row>
    <row r="102" spans="1:15" ht="15" hidden="1" customHeight="1" x14ac:dyDescent="0.25">
      <c r="A102" s="162"/>
      <c r="B102" s="162"/>
      <c r="C102" s="162"/>
      <c r="D102" s="162"/>
      <c r="E102" s="162"/>
      <c r="F102" s="162"/>
      <c r="G102" s="162"/>
      <c r="H102" s="162"/>
      <c r="I102" s="162"/>
      <c r="J102" s="162"/>
      <c r="K102" s="162"/>
      <c r="L102" s="162"/>
      <c r="M102" s="162"/>
      <c r="N102" s="38"/>
      <c r="O102" s="38"/>
    </row>
    <row r="103" spans="1:15" ht="15" hidden="1" customHeight="1" x14ac:dyDescent="0.25">
      <c r="A103" s="162"/>
      <c r="B103" s="162"/>
      <c r="C103" s="162"/>
      <c r="D103" s="162"/>
      <c r="E103" s="162"/>
      <c r="F103" s="162"/>
      <c r="G103" s="162"/>
      <c r="H103" s="162"/>
      <c r="I103" s="162"/>
      <c r="J103" s="162"/>
      <c r="K103" s="162"/>
      <c r="L103" s="162"/>
      <c r="M103" s="162"/>
      <c r="N103" s="38"/>
      <c r="O103" s="38"/>
    </row>
    <row r="104" spans="1:15" ht="15" hidden="1" customHeight="1" x14ac:dyDescent="0.25">
      <c r="A104" s="162"/>
      <c r="B104" s="162"/>
      <c r="C104" s="162"/>
      <c r="D104" s="162"/>
      <c r="E104" s="162"/>
      <c r="F104" s="162"/>
      <c r="G104" s="162"/>
      <c r="H104" s="162"/>
      <c r="I104" s="162"/>
      <c r="J104" s="162"/>
      <c r="K104" s="162"/>
      <c r="L104" s="162"/>
      <c r="M104" s="162"/>
      <c r="N104" s="38"/>
      <c r="O104" s="38"/>
    </row>
    <row r="105" spans="1:15" ht="15" hidden="1" customHeight="1" x14ac:dyDescent="0.25">
      <c r="A105" s="162"/>
      <c r="B105" s="162"/>
      <c r="C105" s="162"/>
      <c r="D105" s="162"/>
      <c r="E105" s="162"/>
      <c r="F105" s="162"/>
      <c r="G105" s="162"/>
      <c r="H105" s="162"/>
      <c r="I105" s="162"/>
      <c r="J105" s="162"/>
      <c r="K105" s="162"/>
      <c r="L105" s="162"/>
      <c r="M105" s="162"/>
      <c r="N105" s="38"/>
      <c r="O105" s="38"/>
    </row>
    <row r="106" spans="1:15" ht="15" hidden="1" customHeight="1" x14ac:dyDescent="0.25">
      <c r="A106" s="162"/>
      <c r="B106" s="162"/>
      <c r="C106" s="162"/>
      <c r="D106" s="162"/>
      <c r="E106" s="162"/>
      <c r="F106" s="162"/>
      <c r="G106" s="162"/>
      <c r="H106" s="162"/>
      <c r="I106" s="162"/>
      <c r="J106" s="162"/>
      <c r="K106" s="162"/>
      <c r="L106" s="162"/>
      <c r="M106" s="162"/>
      <c r="N106" s="38"/>
      <c r="O106" s="38"/>
    </row>
    <row r="107" spans="1:15" ht="15" hidden="1" customHeight="1" x14ac:dyDescent="0.25">
      <c r="A107" s="162"/>
      <c r="B107" s="162"/>
      <c r="C107" s="162"/>
      <c r="D107" s="162"/>
      <c r="E107" s="162"/>
      <c r="F107" s="162"/>
      <c r="G107" s="162"/>
      <c r="H107" s="162"/>
      <c r="I107" s="162"/>
      <c r="J107" s="162"/>
      <c r="K107" s="162"/>
      <c r="L107" s="162"/>
      <c r="M107" s="162"/>
      <c r="N107" s="38"/>
      <c r="O107" s="38"/>
    </row>
    <row r="108" spans="1:15" ht="15" hidden="1" customHeight="1" x14ac:dyDescent="0.25">
      <c r="A108" s="162"/>
      <c r="B108" s="162"/>
      <c r="C108" s="162"/>
      <c r="D108" s="162"/>
      <c r="E108" s="162"/>
      <c r="F108" s="162"/>
      <c r="G108" s="162"/>
      <c r="H108" s="162"/>
      <c r="I108" s="162"/>
      <c r="J108" s="162"/>
      <c r="K108" s="162"/>
      <c r="L108" s="162"/>
      <c r="M108" s="162"/>
      <c r="N108" s="38"/>
      <c r="O108" s="38"/>
    </row>
    <row r="109" spans="1:15" ht="15" hidden="1" customHeight="1" x14ac:dyDescent="0.25">
      <c r="A109" s="162"/>
      <c r="B109" s="162"/>
      <c r="C109" s="162"/>
      <c r="D109" s="162"/>
      <c r="E109" s="162"/>
      <c r="F109" s="162"/>
      <c r="G109" s="162"/>
      <c r="H109" s="162"/>
      <c r="I109" s="162"/>
      <c r="J109" s="162"/>
      <c r="K109" s="162"/>
      <c r="L109" s="162"/>
      <c r="M109" s="162"/>
      <c r="N109" s="38"/>
      <c r="O109" s="38"/>
    </row>
    <row r="110" spans="1:15" ht="15" hidden="1" customHeight="1" x14ac:dyDescent="0.25">
      <c r="A110" s="162"/>
      <c r="B110" s="162"/>
      <c r="C110" s="162"/>
      <c r="D110" s="162"/>
      <c r="E110" s="162"/>
      <c r="F110" s="162"/>
      <c r="G110" s="162"/>
      <c r="H110" s="162"/>
      <c r="I110" s="162"/>
      <c r="J110" s="162"/>
      <c r="K110" s="162"/>
      <c r="L110" s="162"/>
      <c r="M110" s="162"/>
      <c r="N110" s="38"/>
      <c r="O110" s="38"/>
    </row>
    <row r="111" spans="1:15" ht="15" hidden="1" customHeight="1" x14ac:dyDescent="0.25">
      <c r="A111" s="162"/>
      <c r="B111" s="162"/>
      <c r="C111" s="162"/>
      <c r="D111" s="162"/>
      <c r="E111" s="162"/>
      <c r="F111" s="162"/>
      <c r="G111" s="162"/>
      <c r="H111" s="162"/>
      <c r="I111" s="162"/>
      <c r="J111" s="162"/>
      <c r="K111" s="162"/>
      <c r="L111" s="162"/>
      <c r="M111" s="162"/>
      <c r="N111" s="38"/>
      <c r="O111" s="38"/>
    </row>
    <row r="112" spans="1:15" ht="15" hidden="1" customHeight="1" x14ac:dyDescent="0.25">
      <c r="A112" s="162"/>
      <c r="B112" s="162"/>
      <c r="C112" s="162"/>
      <c r="D112" s="162"/>
      <c r="E112" s="162"/>
      <c r="F112" s="162"/>
      <c r="G112" s="162"/>
      <c r="H112" s="162"/>
      <c r="I112" s="162"/>
      <c r="J112" s="162"/>
      <c r="K112" s="162"/>
      <c r="L112" s="162"/>
      <c r="M112" s="162"/>
      <c r="N112" s="38"/>
      <c r="O112" s="38"/>
    </row>
    <row r="113" spans="1:15" ht="15" hidden="1" customHeight="1" x14ac:dyDescent="0.25">
      <c r="A113" s="162"/>
      <c r="B113" s="162"/>
      <c r="C113" s="162"/>
      <c r="D113" s="162"/>
      <c r="E113" s="162"/>
      <c r="F113" s="162"/>
      <c r="G113" s="162"/>
      <c r="H113" s="162"/>
      <c r="I113" s="162"/>
      <c r="J113" s="162"/>
      <c r="K113" s="162"/>
      <c r="L113" s="162"/>
      <c r="M113" s="162"/>
      <c r="N113" s="38"/>
      <c r="O113" s="38"/>
    </row>
    <row r="114" spans="1:15" ht="15" hidden="1" customHeight="1" x14ac:dyDescent="0.25">
      <c r="A114" s="162"/>
      <c r="B114" s="162"/>
      <c r="C114" s="162"/>
      <c r="D114" s="162"/>
      <c r="E114" s="162"/>
      <c r="F114" s="162"/>
      <c r="G114" s="162"/>
      <c r="H114" s="162"/>
      <c r="I114" s="162"/>
      <c r="J114" s="162"/>
      <c r="K114" s="162"/>
      <c r="L114" s="162"/>
      <c r="M114" s="162"/>
      <c r="N114" s="38"/>
      <c r="O114" s="38"/>
    </row>
    <row r="115" spans="1:15" ht="15" hidden="1" customHeight="1" x14ac:dyDescent="0.25">
      <c r="A115" s="162"/>
      <c r="B115" s="162"/>
      <c r="C115" s="162"/>
      <c r="D115" s="162"/>
      <c r="E115" s="162"/>
      <c r="F115" s="162"/>
      <c r="G115" s="162"/>
      <c r="H115" s="162"/>
      <c r="I115" s="162"/>
      <c r="J115" s="162"/>
      <c r="K115" s="162"/>
      <c r="L115" s="162"/>
      <c r="M115" s="162"/>
      <c r="N115" s="38"/>
      <c r="O115" s="38"/>
    </row>
    <row r="116" spans="1:15" ht="15" hidden="1" customHeight="1" x14ac:dyDescent="0.25">
      <c r="A116" s="162"/>
      <c r="B116" s="162"/>
      <c r="C116" s="162"/>
      <c r="D116" s="162"/>
      <c r="E116" s="162"/>
      <c r="F116" s="162"/>
      <c r="G116" s="162"/>
      <c r="H116" s="162"/>
      <c r="I116" s="162"/>
      <c r="J116" s="162"/>
      <c r="K116" s="162"/>
      <c r="L116" s="162"/>
      <c r="M116" s="162"/>
      <c r="N116" s="38"/>
      <c r="O116" s="38"/>
    </row>
    <row r="117" spans="1:15" ht="15" hidden="1" customHeight="1" x14ac:dyDescent="0.25">
      <c r="A117" s="162"/>
      <c r="B117" s="162"/>
      <c r="C117" s="162"/>
      <c r="D117" s="162"/>
      <c r="E117" s="162"/>
      <c r="F117" s="162"/>
      <c r="G117" s="162"/>
      <c r="H117" s="162"/>
      <c r="I117" s="162"/>
      <c r="J117" s="162"/>
      <c r="K117" s="162"/>
      <c r="L117" s="162"/>
      <c r="M117" s="162"/>
      <c r="N117" s="38"/>
      <c r="O117" s="38"/>
    </row>
    <row r="118" spans="1:15" ht="15" hidden="1" customHeight="1" x14ac:dyDescent="0.25">
      <c r="A118" s="162"/>
      <c r="B118" s="162"/>
      <c r="C118" s="162"/>
      <c r="D118" s="162"/>
      <c r="E118" s="162"/>
      <c r="F118" s="162"/>
      <c r="G118" s="162"/>
      <c r="H118" s="162"/>
      <c r="I118" s="162"/>
      <c r="J118" s="162"/>
      <c r="K118" s="162"/>
      <c r="L118" s="162"/>
      <c r="M118" s="162"/>
      <c r="N118" s="38"/>
      <c r="O118" s="38"/>
    </row>
    <row r="119" spans="1:15" ht="15" hidden="1" customHeight="1" x14ac:dyDescent="0.25">
      <c r="A119" s="162"/>
      <c r="B119" s="162"/>
      <c r="C119" s="162"/>
      <c r="D119" s="162"/>
      <c r="E119" s="162"/>
      <c r="F119" s="162"/>
      <c r="G119" s="162"/>
      <c r="H119" s="162"/>
      <c r="I119" s="162"/>
      <c r="J119" s="162"/>
      <c r="K119" s="162"/>
      <c r="L119" s="162"/>
      <c r="M119" s="162"/>
      <c r="N119" s="38"/>
      <c r="O119" s="38"/>
    </row>
    <row r="120" spans="1:15" ht="15" hidden="1" customHeight="1" x14ac:dyDescent="0.25">
      <c r="A120" s="162"/>
      <c r="B120" s="162"/>
      <c r="C120" s="162"/>
      <c r="D120" s="162"/>
      <c r="E120" s="162"/>
      <c r="F120" s="162"/>
      <c r="G120" s="162"/>
      <c r="H120" s="162"/>
      <c r="I120" s="162"/>
      <c r="J120" s="162"/>
      <c r="K120" s="162"/>
      <c r="L120" s="162"/>
      <c r="M120" s="162"/>
      <c r="N120" s="38"/>
      <c r="O120" s="38"/>
    </row>
    <row r="121" spans="1:15" ht="15" hidden="1" customHeight="1" x14ac:dyDescent="0.25">
      <c r="A121" s="162"/>
      <c r="B121" s="162"/>
      <c r="C121" s="162"/>
      <c r="D121" s="162"/>
      <c r="E121" s="162"/>
      <c r="F121" s="162"/>
      <c r="G121" s="162"/>
      <c r="H121" s="162"/>
      <c r="I121" s="162"/>
      <c r="J121" s="162"/>
      <c r="K121" s="162"/>
      <c r="L121" s="162"/>
      <c r="M121" s="162"/>
      <c r="N121" s="38"/>
      <c r="O121" s="38"/>
    </row>
    <row r="122" spans="1:15" ht="15" hidden="1" customHeight="1" x14ac:dyDescent="0.25">
      <c r="A122" s="162"/>
      <c r="B122" s="162"/>
      <c r="C122" s="162"/>
      <c r="D122" s="162"/>
      <c r="E122" s="162"/>
      <c r="F122" s="162"/>
      <c r="G122" s="162"/>
      <c r="H122" s="162"/>
      <c r="I122" s="162"/>
      <c r="J122" s="162"/>
      <c r="K122" s="162"/>
      <c r="L122" s="162"/>
      <c r="M122" s="162"/>
      <c r="N122" s="38"/>
      <c r="O122" s="38"/>
    </row>
    <row r="123" spans="1:15" ht="15" hidden="1" customHeight="1" x14ac:dyDescent="0.25">
      <c r="A123" s="162"/>
      <c r="B123" s="162"/>
      <c r="C123" s="162"/>
      <c r="D123" s="162"/>
      <c r="E123" s="162"/>
      <c r="F123" s="162"/>
      <c r="G123" s="162"/>
      <c r="H123" s="162"/>
      <c r="I123" s="162"/>
      <c r="J123" s="162"/>
      <c r="K123" s="162"/>
      <c r="L123" s="162"/>
      <c r="M123" s="162"/>
      <c r="N123" s="38"/>
      <c r="O123" s="38"/>
    </row>
    <row r="124" spans="1:15" ht="15" hidden="1" customHeight="1" x14ac:dyDescent="0.25">
      <c r="A124" s="162"/>
      <c r="B124" s="162"/>
      <c r="C124" s="162"/>
      <c r="D124" s="162"/>
      <c r="E124" s="162"/>
      <c r="F124" s="162"/>
      <c r="G124" s="162"/>
      <c r="H124" s="162"/>
      <c r="I124" s="162"/>
      <c r="J124" s="162"/>
      <c r="K124" s="162"/>
      <c r="L124" s="162"/>
      <c r="M124" s="162"/>
      <c r="N124" s="38"/>
      <c r="O124" s="38"/>
    </row>
    <row r="125" spans="1:15" ht="15" hidden="1" customHeight="1" x14ac:dyDescent="0.25">
      <c r="A125" s="162"/>
      <c r="B125" s="162"/>
      <c r="C125" s="162"/>
      <c r="D125" s="162"/>
      <c r="E125" s="162"/>
      <c r="F125" s="162"/>
      <c r="G125" s="162"/>
      <c r="H125" s="162"/>
      <c r="I125" s="162"/>
      <c r="J125" s="162"/>
      <c r="K125" s="162"/>
      <c r="L125" s="162"/>
      <c r="M125" s="162"/>
      <c r="N125" s="38"/>
      <c r="O125" s="38"/>
    </row>
    <row r="126" spans="1:15" ht="15" hidden="1" customHeight="1" x14ac:dyDescent="0.25">
      <c r="A126" s="162"/>
      <c r="B126" s="162"/>
      <c r="C126" s="162"/>
      <c r="D126" s="162"/>
      <c r="E126" s="162"/>
      <c r="F126" s="162"/>
      <c r="G126" s="162"/>
      <c r="H126" s="162"/>
      <c r="I126" s="162"/>
      <c r="J126" s="162"/>
      <c r="K126" s="162"/>
      <c r="L126" s="162"/>
      <c r="M126" s="162"/>
      <c r="N126" s="38"/>
      <c r="O126" s="38"/>
    </row>
    <row r="127" spans="1:15" ht="15" hidden="1" customHeight="1" x14ac:dyDescent="0.25">
      <c r="A127" s="162"/>
      <c r="B127" s="162"/>
      <c r="C127" s="162"/>
      <c r="D127" s="162"/>
      <c r="E127" s="162"/>
      <c r="F127" s="162"/>
      <c r="G127" s="162"/>
      <c r="H127" s="162"/>
      <c r="I127" s="162"/>
      <c r="J127" s="162"/>
      <c r="K127" s="162"/>
      <c r="L127" s="162"/>
      <c r="M127" s="162"/>
      <c r="N127" s="38"/>
      <c r="O127" s="38"/>
    </row>
    <row r="128" spans="1:15" ht="15" hidden="1" customHeight="1" x14ac:dyDescent="0.25">
      <c r="A128" s="162"/>
      <c r="B128" s="162"/>
      <c r="C128" s="162"/>
      <c r="D128" s="162"/>
      <c r="E128" s="162"/>
      <c r="F128" s="162"/>
      <c r="G128" s="162"/>
      <c r="H128" s="162"/>
      <c r="I128" s="162"/>
      <c r="J128" s="162"/>
      <c r="K128" s="162"/>
      <c r="L128" s="162"/>
      <c r="M128" s="162"/>
      <c r="N128" s="38"/>
      <c r="O128" s="38"/>
    </row>
    <row r="129" spans="1:15" ht="15" hidden="1" customHeight="1" x14ac:dyDescent="0.25">
      <c r="A129" s="162"/>
      <c r="B129" s="162"/>
      <c r="C129" s="162"/>
      <c r="D129" s="162"/>
      <c r="E129" s="162"/>
      <c r="F129" s="162"/>
      <c r="G129" s="162"/>
      <c r="H129" s="162"/>
      <c r="I129" s="162"/>
      <c r="J129" s="162"/>
      <c r="K129" s="162"/>
      <c r="L129" s="162"/>
      <c r="M129" s="162"/>
      <c r="N129" s="38"/>
      <c r="O129" s="38"/>
    </row>
    <row r="130" spans="1:15" ht="15" hidden="1" customHeight="1" x14ac:dyDescent="0.25">
      <c r="A130" s="162"/>
      <c r="B130" s="162"/>
      <c r="C130" s="162"/>
      <c r="D130" s="162"/>
      <c r="E130" s="162"/>
      <c r="F130" s="162"/>
      <c r="G130" s="162"/>
      <c r="H130" s="162"/>
      <c r="I130" s="162"/>
      <c r="J130" s="162"/>
      <c r="K130" s="162"/>
      <c r="L130" s="162"/>
      <c r="M130" s="162"/>
      <c r="N130" s="38"/>
      <c r="O130" s="38"/>
    </row>
    <row r="131" spans="1:15" ht="15" hidden="1" customHeight="1" x14ac:dyDescent="0.25">
      <c r="A131" s="162"/>
      <c r="B131" s="162"/>
      <c r="C131" s="162"/>
      <c r="D131" s="162"/>
      <c r="E131" s="162"/>
      <c r="F131" s="162"/>
      <c r="G131" s="162"/>
      <c r="H131" s="162"/>
      <c r="I131" s="162"/>
      <c r="J131" s="162"/>
      <c r="K131" s="162"/>
      <c r="L131" s="162"/>
      <c r="M131" s="162"/>
      <c r="N131" s="38"/>
      <c r="O131" s="38"/>
    </row>
    <row r="132" spans="1:15" ht="15" hidden="1" customHeight="1" x14ac:dyDescent="0.25">
      <c r="A132" s="162"/>
      <c r="B132" s="162"/>
      <c r="C132" s="162"/>
      <c r="D132" s="162"/>
      <c r="E132" s="162"/>
      <c r="F132" s="162"/>
      <c r="G132" s="162"/>
      <c r="H132" s="162"/>
      <c r="I132" s="162"/>
      <c r="J132" s="162"/>
      <c r="K132" s="162"/>
      <c r="L132" s="162"/>
      <c r="M132" s="162"/>
      <c r="N132" s="38"/>
      <c r="O132" s="38"/>
    </row>
    <row r="133" spans="1:15" ht="15" hidden="1" customHeight="1" x14ac:dyDescent="0.25">
      <c r="A133" s="162"/>
      <c r="B133" s="162"/>
      <c r="C133" s="162"/>
      <c r="D133" s="162"/>
      <c r="E133" s="162"/>
      <c r="F133" s="162"/>
      <c r="G133" s="162"/>
      <c r="H133" s="162"/>
      <c r="I133" s="162"/>
      <c r="J133" s="162"/>
      <c r="K133" s="162"/>
      <c r="L133" s="162"/>
      <c r="M133" s="162"/>
      <c r="N133" s="38"/>
      <c r="O133" s="38"/>
    </row>
    <row r="134" spans="1:15" ht="15" hidden="1" customHeight="1" x14ac:dyDescent="0.25">
      <c r="A134" s="162"/>
      <c r="B134" s="162"/>
      <c r="C134" s="162"/>
      <c r="D134" s="162"/>
      <c r="E134" s="162"/>
      <c r="F134" s="162"/>
      <c r="G134" s="162"/>
      <c r="H134" s="162"/>
      <c r="I134" s="162"/>
      <c r="J134" s="162"/>
      <c r="K134" s="162"/>
      <c r="L134" s="162"/>
      <c r="M134" s="162"/>
      <c r="N134" s="38"/>
      <c r="O134" s="38"/>
    </row>
    <row r="135" spans="1:15" ht="15" hidden="1" customHeight="1" x14ac:dyDescent="0.25">
      <c r="A135" s="162"/>
      <c r="B135" s="162"/>
      <c r="C135" s="162"/>
      <c r="D135" s="162"/>
      <c r="E135" s="162"/>
      <c r="F135" s="162"/>
      <c r="G135" s="162"/>
      <c r="H135" s="162"/>
      <c r="I135" s="162"/>
      <c r="J135" s="162"/>
      <c r="K135" s="162"/>
      <c r="L135" s="162"/>
      <c r="M135" s="162"/>
      <c r="N135" s="38"/>
      <c r="O135" s="38"/>
    </row>
    <row r="136" spans="1:15" ht="15" hidden="1" customHeight="1" x14ac:dyDescent="0.25">
      <c r="A136" s="162"/>
      <c r="B136" s="162"/>
      <c r="C136" s="162"/>
      <c r="D136" s="162"/>
      <c r="E136" s="162"/>
      <c r="F136" s="162"/>
      <c r="G136" s="162"/>
      <c r="H136" s="162"/>
      <c r="I136" s="162"/>
      <c r="J136" s="162"/>
      <c r="K136" s="162"/>
      <c r="L136" s="162"/>
      <c r="M136" s="162"/>
      <c r="N136" s="38"/>
      <c r="O136" s="38"/>
    </row>
    <row r="137" spans="1:15" ht="15" hidden="1" customHeight="1" x14ac:dyDescent="0.25">
      <c r="A137" s="162"/>
      <c r="B137" s="162"/>
      <c r="C137" s="162"/>
      <c r="D137" s="162"/>
      <c r="E137" s="162"/>
      <c r="F137" s="162"/>
      <c r="G137" s="162"/>
      <c r="H137" s="162"/>
      <c r="I137" s="162"/>
      <c r="J137" s="162"/>
      <c r="K137" s="162"/>
      <c r="L137" s="162"/>
      <c r="M137" s="162"/>
      <c r="N137" s="38"/>
      <c r="O137" s="38"/>
    </row>
    <row r="138" spans="1:15" ht="15" hidden="1" customHeight="1" x14ac:dyDescent="0.25">
      <c r="A138" s="162"/>
      <c r="B138" s="162"/>
      <c r="C138" s="162"/>
      <c r="D138" s="162"/>
      <c r="E138" s="162"/>
      <c r="F138" s="162"/>
      <c r="G138" s="162"/>
      <c r="H138" s="162"/>
      <c r="I138" s="162"/>
      <c r="J138" s="162"/>
      <c r="K138" s="162"/>
      <c r="L138" s="162"/>
      <c r="M138" s="162"/>
      <c r="N138" s="38"/>
      <c r="O138" s="38"/>
    </row>
    <row r="139" spans="1:15" ht="15" hidden="1" customHeight="1" x14ac:dyDescent="0.25">
      <c r="A139" s="162"/>
      <c r="B139" s="162"/>
      <c r="C139" s="162"/>
      <c r="D139" s="162"/>
      <c r="E139" s="162"/>
      <c r="F139" s="162"/>
      <c r="G139" s="162"/>
      <c r="H139" s="162"/>
      <c r="I139" s="162"/>
      <c r="J139" s="162"/>
      <c r="K139" s="162"/>
      <c r="L139" s="162"/>
      <c r="M139" s="162"/>
      <c r="N139" s="38"/>
      <c r="O139" s="38"/>
    </row>
    <row r="140" spans="1:15" ht="15" hidden="1" customHeight="1" x14ac:dyDescent="0.25">
      <c r="A140" s="162"/>
      <c r="B140" s="162"/>
      <c r="C140" s="162"/>
      <c r="D140" s="162"/>
      <c r="E140" s="162"/>
      <c r="F140" s="162"/>
      <c r="G140" s="162"/>
      <c r="H140" s="162"/>
      <c r="I140" s="162"/>
      <c r="J140" s="162"/>
      <c r="K140" s="162"/>
      <c r="L140" s="162"/>
      <c r="M140" s="162"/>
      <c r="N140" s="38"/>
      <c r="O140" s="38"/>
    </row>
    <row r="141" spans="1:15" ht="15" hidden="1" customHeight="1" x14ac:dyDescent="0.25">
      <c r="A141" s="162"/>
      <c r="B141" s="162"/>
      <c r="C141" s="162"/>
      <c r="D141" s="162"/>
      <c r="E141" s="162"/>
      <c r="F141" s="162"/>
      <c r="G141" s="162"/>
      <c r="H141" s="162"/>
      <c r="I141" s="162"/>
      <c r="J141" s="162"/>
      <c r="K141" s="162"/>
      <c r="L141" s="162"/>
      <c r="M141" s="162"/>
      <c r="N141" s="38"/>
      <c r="O141" s="38"/>
    </row>
    <row r="142" spans="1:15" ht="15" hidden="1" customHeight="1" x14ac:dyDescent="0.25">
      <c r="A142" s="162"/>
      <c r="B142" s="162"/>
      <c r="C142" s="162"/>
      <c r="D142" s="162"/>
      <c r="E142" s="162"/>
      <c r="F142" s="162"/>
      <c r="G142" s="162"/>
      <c r="H142" s="162"/>
      <c r="I142" s="162"/>
      <c r="J142" s="162"/>
      <c r="K142" s="162"/>
      <c r="L142" s="162"/>
      <c r="M142" s="162"/>
      <c r="N142" s="38"/>
      <c r="O142" s="38"/>
    </row>
    <row r="143" spans="1:15" ht="15" hidden="1" customHeight="1" x14ac:dyDescent="0.25">
      <c r="A143" s="162"/>
      <c r="B143" s="162"/>
      <c r="C143" s="162"/>
      <c r="D143" s="162"/>
      <c r="E143" s="162"/>
      <c r="F143" s="162"/>
      <c r="G143" s="162"/>
      <c r="H143" s="162"/>
      <c r="I143" s="162"/>
      <c r="J143" s="162"/>
      <c r="K143" s="162"/>
      <c r="L143" s="162"/>
      <c r="M143" s="162"/>
      <c r="N143" s="38"/>
      <c r="O143" s="38"/>
    </row>
    <row r="144" spans="1:15" ht="15" hidden="1" customHeight="1" x14ac:dyDescent="0.25">
      <c r="A144" s="162"/>
      <c r="B144" s="162"/>
      <c r="C144" s="162"/>
      <c r="D144" s="162"/>
      <c r="E144" s="162"/>
      <c r="F144" s="162"/>
      <c r="G144" s="162"/>
      <c r="H144" s="162"/>
      <c r="I144" s="162"/>
      <c r="J144" s="162"/>
      <c r="K144" s="162"/>
      <c r="L144" s="162"/>
      <c r="M144" s="162"/>
      <c r="N144" s="38"/>
      <c r="O144" s="38"/>
    </row>
    <row r="145" spans="1:15" ht="15" hidden="1" customHeight="1" x14ac:dyDescent="0.25">
      <c r="A145" s="162"/>
      <c r="B145" s="162"/>
      <c r="C145" s="162"/>
      <c r="D145" s="162"/>
      <c r="E145" s="162"/>
      <c r="F145" s="162"/>
      <c r="G145" s="162"/>
      <c r="H145" s="162"/>
      <c r="I145" s="162"/>
      <c r="J145" s="162"/>
      <c r="K145" s="162"/>
      <c r="L145" s="162"/>
      <c r="M145" s="162"/>
      <c r="N145" s="38"/>
      <c r="O145" s="38"/>
    </row>
    <row r="146" spans="1:15" ht="15" hidden="1" customHeight="1" x14ac:dyDescent="0.25">
      <c r="A146" s="162"/>
      <c r="B146" s="162"/>
      <c r="C146" s="162"/>
      <c r="D146" s="162"/>
      <c r="E146" s="162"/>
      <c r="F146" s="162"/>
      <c r="G146" s="162"/>
      <c r="H146" s="162"/>
      <c r="I146" s="162"/>
      <c r="J146" s="162"/>
      <c r="K146" s="162"/>
      <c r="L146" s="162"/>
      <c r="M146" s="162"/>
      <c r="N146" s="38"/>
      <c r="O146" s="38"/>
    </row>
    <row r="147" spans="1:15" ht="15" hidden="1" customHeight="1" x14ac:dyDescent="0.25">
      <c r="A147" s="162"/>
      <c r="B147" s="162"/>
      <c r="C147" s="162"/>
      <c r="D147" s="162"/>
      <c r="E147" s="162"/>
      <c r="F147" s="162"/>
      <c r="G147" s="162"/>
      <c r="H147" s="162"/>
      <c r="I147" s="162"/>
      <c r="J147" s="162"/>
      <c r="K147" s="162"/>
      <c r="L147" s="162"/>
      <c r="M147" s="162"/>
      <c r="N147" s="38"/>
      <c r="O147" s="38"/>
    </row>
    <row r="148" spans="1:15" ht="15" hidden="1" customHeight="1" x14ac:dyDescent="0.25">
      <c r="A148" s="162"/>
      <c r="B148" s="162"/>
      <c r="C148" s="162"/>
      <c r="D148" s="162"/>
      <c r="E148" s="162"/>
      <c r="F148" s="162"/>
      <c r="G148" s="162"/>
      <c r="H148" s="162"/>
      <c r="I148" s="162"/>
      <c r="J148" s="162"/>
      <c r="K148" s="162"/>
      <c r="L148" s="162"/>
      <c r="M148" s="162"/>
      <c r="N148" s="38"/>
      <c r="O148" s="38"/>
    </row>
    <row r="149" spans="1:15" ht="15" hidden="1" customHeight="1" x14ac:dyDescent="0.25">
      <c r="A149" s="162"/>
      <c r="B149" s="162"/>
      <c r="C149" s="162"/>
      <c r="D149" s="162"/>
      <c r="E149" s="162"/>
      <c r="F149" s="162"/>
      <c r="G149" s="162"/>
      <c r="H149" s="162"/>
      <c r="I149" s="162"/>
      <c r="J149" s="162"/>
      <c r="K149" s="162"/>
      <c r="L149" s="162"/>
      <c r="M149" s="162"/>
      <c r="N149" s="38"/>
      <c r="O149" s="38"/>
    </row>
    <row r="150" spans="1:15" ht="15" hidden="1" customHeight="1" x14ac:dyDescent="0.25">
      <c r="A150" s="162"/>
      <c r="B150" s="162"/>
      <c r="C150" s="162"/>
      <c r="D150" s="162"/>
      <c r="E150" s="162"/>
      <c r="F150" s="162"/>
      <c r="G150" s="162"/>
      <c r="H150" s="162"/>
      <c r="I150" s="162"/>
      <c r="J150" s="162"/>
      <c r="K150" s="162"/>
      <c r="L150" s="162"/>
      <c r="M150" s="162"/>
      <c r="N150" s="38"/>
      <c r="O150" s="38"/>
    </row>
    <row r="151" spans="1:15" ht="15" hidden="1" customHeight="1" x14ac:dyDescent="0.25">
      <c r="A151" s="162"/>
      <c r="B151" s="162"/>
      <c r="C151" s="162"/>
      <c r="D151" s="162"/>
      <c r="E151" s="162"/>
      <c r="F151" s="162"/>
      <c r="G151" s="162"/>
      <c r="H151" s="162"/>
      <c r="I151" s="162"/>
      <c r="J151" s="162"/>
      <c r="K151" s="162"/>
      <c r="L151" s="162"/>
      <c r="M151" s="162"/>
      <c r="N151" s="38"/>
      <c r="O151" s="38"/>
    </row>
    <row r="152" spans="1:15" ht="15" hidden="1" customHeight="1" x14ac:dyDescent="0.25">
      <c r="A152" s="162"/>
      <c r="B152" s="162"/>
      <c r="C152" s="162"/>
      <c r="D152" s="162"/>
      <c r="E152" s="162"/>
      <c r="F152" s="162"/>
      <c r="G152" s="162"/>
      <c r="H152" s="162"/>
      <c r="I152" s="162"/>
      <c r="J152" s="162"/>
      <c r="K152" s="162"/>
      <c r="L152" s="162"/>
      <c r="M152" s="162"/>
      <c r="N152" s="38"/>
      <c r="O152" s="38"/>
    </row>
    <row r="153" spans="1:15" ht="15" hidden="1" customHeight="1" x14ac:dyDescent="0.25">
      <c r="A153" s="162"/>
      <c r="B153" s="162"/>
      <c r="C153" s="162"/>
      <c r="D153" s="162"/>
      <c r="E153" s="162"/>
      <c r="F153" s="162"/>
      <c r="G153" s="162"/>
      <c r="H153" s="162"/>
      <c r="I153" s="162"/>
      <c r="J153" s="162"/>
      <c r="K153" s="162"/>
      <c r="L153" s="162"/>
      <c r="M153" s="162"/>
      <c r="N153" s="38"/>
      <c r="O153" s="38"/>
    </row>
    <row r="154" spans="1:15" ht="15" hidden="1" customHeight="1" x14ac:dyDescent="0.25">
      <c r="A154" s="162"/>
      <c r="B154" s="162"/>
      <c r="C154" s="162"/>
      <c r="D154" s="162"/>
      <c r="E154" s="162"/>
      <c r="F154" s="162"/>
      <c r="G154" s="162"/>
      <c r="H154" s="162"/>
      <c r="I154" s="162"/>
      <c r="J154" s="162"/>
      <c r="K154" s="162"/>
      <c r="L154" s="162"/>
      <c r="M154" s="162"/>
      <c r="N154" s="38"/>
      <c r="O154" s="38"/>
    </row>
    <row r="155" spans="1:15" ht="15" hidden="1" customHeight="1" x14ac:dyDescent="0.25">
      <c r="A155" s="162"/>
      <c r="B155" s="162"/>
      <c r="C155" s="162"/>
      <c r="D155" s="162"/>
      <c r="E155" s="162"/>
      <c r="F155" s="162"/>
      <c r="G155" s="162"/>
      <c r="H155" s="162"/>
      <c r="I155" s="162"/>
      <c r="J155" s="162"/>
      <c r="K155" s="162"/>
      <c r="L155" s="162"/>
      <c r="M155" s="162"/>
      <c r="N155" s="38"/>
      <c r="O155" s="38"/>
    </row>
    <row r="156" spans="1:15" ht="15" hidden="1" customHeight="1" x14ac:dyDescent="0.25">
      <c r="A156" s="162"/>
      <c r="B156" s="162"/>
      <c r="C156" s="162"/>
      <c r="D156" s="162"/>
      <c r="E156" s="162"/>
      <c r="F156" s="162"/>
      <c r="G156" s="162"/>
      <c r="H156" s="162"/>
      <c r="I156" s="162"/>
      <c r="J156" s="162"/>
      <c r="K156" s="162"/>
      <c r="L156" s="162"/>
      <c r="M156" s="162"/>
      <c r="N156" s="38"/>
      <c r="O156" s="38"/>
    </row>
    <row r="157" spans="1:15" ht="15" hidden="1" customHeight="1" x14ac:dyDescent="0.25">
      <c r="A157" s="162"/>
      <c r="B157" s="162"/>
      <c r="C157" s="162"/>
      <c r="D157" s="162"/>
      <c r="E157" s="162"/>
      <c r="F157" s="162"/>
      <c r="G157" s="162"/>
      <c r="H157" s="162"/>
      <c r="I157" s="162"/>
      <c r="J157" s="162"/>
      <c r="K157" s="162"/>
      <c r="L157" s="162"/>
      <c r="M157" s="162"/>
      <c r="N157" s="38"/>
      <c r="O157" s="38"/>
    </row>
    <row r="158" spans="1:15" ht="15" hidden="1" customHeight="1" x14ac:dyDescent="0.25">
      <c r="A158" s="162"/>
      <c r="B158" s="162"/>
      <c r="C158" s="162"/>
      <c r="D158" s="162"/>
      <c r="E158" s="162"/>
      <c r="F158" s="162"/>
      <c r="G158" s="162"/>
      <c r="H158" s="162"/>
      <c r="I158" s="162"/>
      <c r="J158" s="162"/>
      <c r="K158" s="162"/>
      <c r="L158" s="162"/>
      <c r="M158" s="162"/>
      <c r="N158" s="38"/>
      <c r="O158" s="38"/>
    </row>
    <row r="159" spans="1:15" ht="15" hidden="1" customHeight="1" x14ac:dyDescent="0.25">
      <c r="A159" s="162"/>
      <c r="B159" s="162"/>
      <c r="C159" s="162"/>
      <c r="D159" s="162"/>
      <c r="E159" s="162"/>
      <c r="F159" s="162"/>
      <c r="G159" s="162"/>
      <c r="H159" s="162"/>
      <c r="I159" s="162"/>
      <c r="J159" s="162"/>
      <c r="K159" s="162"/>
      <c r="L159" s="162"/>
      <c r="M159" s="162"/>
      <c r="N159" s="38"/>
      <c r="O159" s="38"/>
    </row>
    <row r="160" spans="1:15" ht="15" hidden="1" customHeight="1" x14ac:dyDescent="0.25">
      <c r="A160" s="162"/>
      <c r="B160" s="162"/>
      <c r="C160" s="162"/>
      <c r="D160" s="162"/>
      <c r="E160" s="162"/>
      <c r="F160" s="162"/>
      <c r="G160" s="162"/>
      <c r="H160" s="162"/>
      <c r="I160" s="162"/>
      <c r="J160" s="162"/>
      <c r="K160" s="162"/>
      <c r="L160" s="162"/>
      <c r="M160" s="162"/>
      <c r="N160" s="38"/>
      <c r="O160" s="38"/>
    </row>
    <row r="161" spans="1:15" ht="15" hidden="1" customHeight="1" x14ac:dyDescent="0.25">
      <c r="A161" s="162"/>
      <c r="B161" s="162"/>
      <c r="C161" s="162"/>
      <c r="D161" s="162"/>
      <c r="E161" s="162"/>
      <c r="F161" s="162"/>
      <c r="G161" s="162"/>
      <c r="H161" s="162"/>
      <c r="I161" s="162"/>
      <c r="J161" s="162"/>
      <c r="K161" s="162"/>
      <c r="L161" s="162"/>
      <c r="M161" s="162"/>
      <c r="N161" s="38"/>
      <c r="O161" s="38"/>
    </row>
    <row r="162" spans="1:15" ht="15" hidden="1" customHeight="1" x14ac:dyDescent="0.25">
      <c r="A162" s="162"/>
      <c r="B162" s="162"/>
      <c r="C162" s="162"/>
      <c r="D162" s="162"/>
      <c r="E162" s="162"/>
      <c r="F162" s="162"/>
      <c r="G162" s="162"/>
      <c r="H162" s="162"/>
      <c r="I162" s="162"/>
      <c r="J162" s="162"/>
      <c r="K162" s="162"/>
      <c r="L162" s="162"/>
      <c r="M162" s="162"/>
      <c r="N162" s="38"/>
      <c r="O162" s="38"/>
    </row>
    <row r="163" spans="1:15" ht="15" hidden="1" customHeight="1" x14ac:dyDescent="0.25">
      <c r="A163" s="162"/>
      <c r="B163" s="162"/>
      <c r="C163" s="162"/>
      <c r="D163" s="162"/>
      <c r="E163" s="162"/>
      <c r="F163" s="162"/>
      <c r="G163" s="162"/>
      <c r="H163" s="162"/>
      <c r="I163" s="162"/>
      <c r="J163" s="162"/>
      <c r="K163" s="162"/>
      <c r="L163" s="162"/>
      <c r="M163" s="162"/>
      <c r="N163" s="38"/>
      <c r="O163" s="38"/>
    </row>
    <row r="164" spans="1:15" ht="15" hidden="1" customHeight="1" x14ac:dyDescent="0.25">
      <c r="A164" s="162"/>
      <c r="B164" s="162"/>
      <c r="C164" s="162"/>
      <c r="D164" s="162"/>
      <c r="E164" s="162"/>
      <c r="F164" s="162"/>
      <c r="G164" s="162"/>
      <c r="H164" s="162"/>
      <c r="I164" s="162"/>
      <c r="J164" s="162"/>
      <c r="K164" s="162"/>
      <c r="L164" s="162"/>
      <c r="M164" s="162"/>
      <c r="N164" s="38"/>
      <c r="O164" s="38"/>
    </row>
    <row r="165" spans="1:15" ht="15" hidden="1" customHeight="1" x14ac:dyDescent="0.25">
      <c r="A165" s="162"/>
      <c r="B165" s="162"/>
      <c r="C165" s="162"/>
      <c r="D165" s="162"/>
      <c r="E165" s="162"/>
      <c r="F165" s="162"/>
      <c r="G165" s="162"/>
      <c r="H165" s="162"/>
      <c r="I165" s="162"/>
      <c r="J165" s="162"/>
      <c r="K165" s="162"/>
      <c r="L165" s="162"/>
      <c r="M165" s="162"/>
      <c r="N165" s="38"/>
      <c r="O165" s="38"/>
    </row>
    <row r="166" spans="1:15" ht="15" hidden="1" customHeight="1" x14ac:dyDescent="0.25">
      <c r="A166" s="162"/>
      <c r="B166" s="162"/>
      <c r="C166" s="162"/>
      <c r="D166" s="162"/>
      <c r="E166" s="162"/>
      <c r="F166" s="162"/>
      <c r="G166" s="162"/>
      <c r="H166" s="162"/>
      <c r="I166" s="162"/>
      <c r="J166" s="162"/>
      <c r="K166" s="162"/>
      <c r="L166" s="162"/>
      <c r="M166" s="162"/>
      <c r="N166" s="38"/>
      <c r="O166" s="38"/>
    </row>
    <row r="167" spans="1:15" ht="15" hidden="1" customHeight="1" x14ac:dyDescent="0.25">
      <c r="A167" s="162"/>
      <c r="B167" s="162"/>
      <c r="C167" s="162"/>
      <c r="D167" s="162"/>
      <c r="E167" s="162"/>
      <c r="F167" s="162"/>
      <c r="G167" s="162"/>
      <c r="H167" s="162"/>
      <c r="I167" s="162"/>
      <c r="J167" s="162"/>
      <c r="K167" s="162"/>
      <c r="L167" s="162"/>
      <c r="M167" s="162"/>
      <c r="N167" s="38"/>
      <c r="O167" s="38"/>
    </row>
    <row r="168" spans="1:15" ht="15" hidden="1" customHeight="1" x14ac:dyDescent="0.25">
      <c r="A168" s="162"/>
      <c r="B168" s="162"/>
      <c r="C168" s="162"/>
      <c r="D168" s="162"/>
      <c r="E168" s="162"/>
      <c r="F168" s="162"/>
      <c r="G168" s="162"/>
      <c r="H168" s="162"/>
      <c r="I168" s="162"/>
      <c r="J168" s="162"/>
      <c r="K168" s="162"/>
      <c r="L168" s="162"/>
      <c r="M168" s="162"/>
      <c r="N168" s="38"/>
      <c r="O168" s="38"/>
    </row>
    <row r="169" spans="1:15" ht="15" hidden="1" customHeight="1" x14ac:dyDescent="0.25">
      <c r="A169" s="162"/>
      <c r="B169" s="162"/>
      <c r="C169" s="162"/>
      <c r="D169" s="162"/>
      <c r="E169" s="162"/>
      <c r="F169" s="162"/>
      <c r="G169" s="162"/>
      <c r="H169" s="162"/>
      <c r="I169" s="162"/>
      <c r="J169" s="162"/>
      <c r="K169" s="162"/>
      <c r="L169" s="162"/>
      <c r="M169" s="162"/>
      <c r="N169" s="38"/>
      <c r="O169" s="38"/>
    </row>
    <row r="170" spans="1:15" ht="15" hidden="1" customHeight="1" x14ac:dyDescent="0.25">
      <c r="A170" s="162"/>
      <c r="B170" s="162"/>
      <c r="C170" s="162"/>
      <c r="D170" s="162"/>
      <c r="E170" s="162"/>
      <c r="F170" s="162"/>
      <c r="G170" s="162"/>
      <c r="H170" s="162"/>
      <c r="I170" s="162"/>
      <c r="J170" s="162"/>
      <c r="K170" s="162"/>
      <c r="L170" s="162"/>
      <c r="M170" s="162"/>
      <c r="N170" s="38"/>
      <c r="O170" s="38"/>
    </row>
    <row r="171" spans="1:15" ht="15" hidden="1" customHeight="1" x14ac:dyDescent="0.25">
      <c r="A171" s="162"/>
      <c r="B171" s="162"/>
      <c r="C171" s="162"/>
      <c r="D171" s="162"/>
      <c r="E171" s="162"/>
      <c r="F171" s="162"/>
      <c r="G171" s="162"/>
      <c r="H171" s="162"/>
      <c r="I171" s="162"/>
      <c r="J171" s="162"/>
      <c r="K171" s="162"/>
      <c r="L171" s="162"/>
      <c r="M171" s="162"/>
      <c r="N171" s="38"/>
      <c r="O171" s="38"/>
    </row>
    <row r="172" spans="1:15" ht="15" hidden="1" customHeight="1" x14ac:dyDescent="0.25">
      <c r="A172" s="162"/>
      <c r="B172" s="162"/>
      <c r="C172" s="162"/>
      <c r="D172" s="162"/>
      <c r="E172" s="162"/>
      <c r="F172" s="162"/>
      <c r="G172" s="162"/>
      <c r="H172" s="162"/>
      <c r="I172" s="162"/>
      <c r="J172" s="162"/>
      <c r="K172" s="162"/>
      <c r="L172" s="162"/>
      <c r="M172" s="162"/>
      <c r="N172" s="38"/>
      <c r="O172" s="38"/>
    </row>
    <row r="173" spans="1:15" ht="15" hidden="1" customHeight="1" x14ac:dyDescent="0.25">
      <c r="A173" s="162"/>
      <c r="B173" s="162"/>
      <c r="C173" s="162"/>
      <c r="D173" s="162"/>
      <c r="E173" s="162"/>
      <c r="F173" s="162"/>
      <c r="G173" s="162"/>
      <c r="H173" s="162"/>
      <c r="I173" s="162"/>
      <c r="J173" s="162"/>
      <c r="K173" s="162"/>
      <c r="L173" s="162"/>
      <c r="M173" s="162"/>
      <c r="N173" s="38"/>
      <c r="O173" s="38"/>
    </row>
    <row r="174" spans="1:15" ht="15" hidden="1" customHeight="1" x14ac:dyDescent="0.25">
      <c r="A174" s="162"/>
      <c r="B174" s="162"/>
      <c r="C174" s="162"/>
      <c r="D174" s="162"/>
      <c r="E174" s="162"/>
      <c r="F174" s="162"/>
      <c r="G174" s="162"/>
      <c r="H174" s="162"/>
      <c r="I174" s="162"/>
      <c r="J174" s="162"/>
      <c r="K174" s="162"/>
      <c r="L174" s="162"/>
      <c r="M174" s="162"/>
      <c r="N174" s="38"/>
      <c r="O174" s="38"/>
    </row>
    <row r="175" spans="1:15" ht="15" hidden="1" customHeight="1" x14ac:dyDescent="0.25">
      <c r="A175" s="162"/>
      <c r="B175" s="162"/>
      <c r="C175" s="162"/>
      <c r="D175" s="162"/>
      <c r="E175" s="162"/>
      <c r="F175" s="162"/>
      <c r="G175" s="162"/>
      <c r="H175" s="162"/>
      <c r="I175" s="162"/>
      <c r="J175" s="162"/>
      <c r="K175" s="162"/>
      <c r="L175" s="162"/>
      <c r="M175" s="162"/>
      <c r="N175" s="38"/>
      <c r="O175" s="38"/>
    </row>
    <row r="176" spans="1:15" ht="15" hidden="1" customHeight="1" x14ac:dyDescent="0.25">
      <c r="A176" s="162"/>
      <c r="B176" s="162"/>
      <c r="C176" s="162"/>
      <c r="D176" s="162"/>
      <c r="E176" s="162"/>
      <c r="F176" s="162"/>
      <c r="G176" s="162"/>
      <c r="H176" s="162"/>
      <c r="I176" s="162"/>
      <c r="J176" s="162"/>
      <c r="K176" s="162"/>
      <c r="L176" s="162"/>
      <c r="M176" s="162"/>
      <c r="N176" s="38"/>
      <c r="O176" s="38"/>
    </row>
    <row r="177" spans="1:15" ht="15" hidden="1" customHeight="1" x14ac:dyDescent="0.25">
      <c r="A177" s="162"/>
      <c r="B177" s="162"/>
      <c r="C177" s="162"/>
      <c r="D177" s="162"/>
      <c r="E177" s="162"/>
      <c r="F177" s="162"/>
      <c r="G177" s="162"/>
      <c r="H177" s="162"/>
      <c r="I177" s="162"/>
      <c r="J177" s="162"/>
      <c r="K177" s="162"/>
      <c r="L177" s="162"/>
      <c r="M177" s="162"/>
      <c r="N177" s="38"/>
      <c r="O177" s="38"/>
    </row>
    <row r="178" spans="1:15" ht="15" hidden="1" customHeight="1" x14ac:dyDescent="0.25">
      <c r="A178" s="162"/>
      <c r="B178" s="162"/>
      <c r="C178" s="162"/>
      <c r="D178" s="162"/>
      <c r="E178" s="162"/>
      <c r="F178" s="162"/>
      <c r="G178" s="162"/>
      <c r="H178" s="162"/>
      <c r="I178" s="162"/>
      <c r="J178" s="162"/>
      <c r="K178" s="162"/>
      <c r="L178" s="162"/>
      <c r="M178" s="162"/>
      <c r="N178" s="38"/>
      <c r="O178" s="38"/>
    </row>
    <row r="179" spans="1:15" ht="15" hidden="1" customHeight="1" x14ac:dyDescent="0.25">
      <c r="A179" s="162"/>
      <c r="B179" s="162"/>
      <c r="C179" s="162"/>
      <c r="D179" s="162"/>
      <c r="E179" s="162"/>
      <c r="F179" s="162"/>
      <c r="G179" s="162"/>
      <c r="H179" s="162"/>
      <c r="I179" s="162"/>
      <c r="J179" s="162"/>
      <c r="K179" s="162"/>
      <c r="L179" s="162"/>
      <c r="M179" s="162"/>
      <c r="N179" s="38"/>
      <c r="O179" s="38"/>
    </row>
    <row r="180" spans="1:15" ht="15" hidden="1" customHeight="1" x14ac:dyDescent="0.25">
      <c r="A180" s="162"/>
      <c r="B180" s="162"/>
      <c r="C180" s="162"/>
      <c r="D180" s="162"/>
      <c r="E180" s="162"/>
      <c r="F180" s="162"/>
      <c r="G180" s="162"/>
      <c r="H180" s="162"/>
      <c r="I180" s="162"/>
      <c r="J180" s="162"/>
      <c r="K180" s="162"/>
      <c r="L180" s="162"/>
      <c r="M180" s="162"/>
      <c r="N180" s="38"/>
      <c r="O180" s="38"/>
    </row>
    <row r="181" spans="1:15" ht="15" hidden="1" customHeight="1" x14ac:dyDescent="0.25">
      <c r="A181" s="162"/>
      <c r="B181" s="162"/>
      <c r="C181" s="162"/>
      <c r="D181" s="162"/>
      <c r="E181" s="162"/>
      <c r="F181" s="162"/>
      <c r="G181" s="162"/>
      <c r="H181" s="162"/>
      <c r="I181" s="162"/>
      <c r="J181" s="162"/>
      <c r="K181" s="162"/>
      <c r="L181" s="162"/>
      <c r="M181" s="162"/>
      <c r="N181" s="38"/>
      <c r="O181" s="38"/>
    </row>
    <row r="182" spans="1:15" ht="15" hidden="1" customHeight="1" x14ac:dyDescent="0.25">
      <c r="A182" s="162"/>
      <c r="B182" s="162"/>
      <c r="C182" s="162"/>
      <c r="D182" s="162"/>
      <c r="E182" s="162"/>
      <c r="F182" s="162"/>
      <c r="G182" s="162"/>
      <c r="H182" s="162"/>
      <c r="I182" s="162"/>
      <c r="J182" s="162"/>
      <c r="K182" s="162"/>
      <c r="L182" s="162"/>
      <c r="M182" s="162"/>
      <c r="N182" s="38"/>
      <c r="O182" s="38"/>
    </row>
    <row r="183" spans="1:15" ht="15" hidden="1" customHeight="1" x14ac:dyDescent="0.25">
      <c r="A183" s="162"/>
      <c r="B183" s="162"/>
      <c r="C183" s="162"/>
      <c r="D183" s="162"/>
      <c r="E183" s="162"/>
      <c r="F183" s="162"/>
      <c r="G183" s="162"/>
      <c r="H183" s="162"/>
      <c r="I183" s="162"/>
      <c r="J183" s="162"/>
      <c r="K183" s="162"/>
      <c r="L183" s="162"/>
      <c r="M183" s="162"/>
      <c r="N183" s="38"/>
      <c r="O183" s="38"/>
    </row>
    <row r="184" spans="1:15" ht="15" hidden="1" customHeight="1" x14ac:dyDescent="0.25">
      <c r="A184" s="162"/>
      <c r="B184" s="162"/>
      <c r="C184" s="162"/>
      <c r="D184" s="162"/>
      <c r="E184" s="162"/>
      <c r="F184" s="162"/>
      <c r="G184" s="162"/>
      <c r="H184" s="162"/>
      <c r="I184" s="162"/>
      <c r="J184" s="162"/>
      <c r="K184" s="162"/>
      <c r="L184" s="162"/>
      <c r="M184" s="162"/>
      <c r="N184" s="38"/>
      <c r="O184" s="38"/>
    </row>
    <row r="185" spans="1:15" ht="15" hidden="1" customHeight="1" x14ac:dyDescent="0.25">
      <c r="A185" s="162"/>
      <c r="B185" s="162"/>
      <c r="C185" s="162"/>
      <c r="D185" s="162"/>
      <c r="E185" s="162"/>
      <c r="F185" s="162"/>
      <c r="G185" s="162"/>
      <c r="H185" s="162"/>
      <c r="I185" s="162"/>
      <c r="J185" s="162"/>
      <c r="K185" s="162"/>
      <c r="L185" s="162"/>
      <c r="M185" s="162"/>
      <c r="N185" s="38"/>
      <c r="O185" s="38"/>
    </row>
    <row r="186" spans="1:15" ht="15" hidden="1" customHeight="1" x14ac:dyDescent="0.25">
      <c r="A186" s="162"/>
      <c r="B186" s="162"/>
      <c r="C186" s="162"/>
      <c r="D186" s="162"/>
      <c r="E186" s="162"/>
      <c r="F186" s="162"/>
      <c r="G186" s="162"/>
      <c r="H186" s="162"/>
      <c r="I186" s="162"/>
      <c r="J186" s="162"/>
      <c r="K186" s="162"/>
      <c r="L186" s="162"/>
      <c r="M186" s="162"/>
      <c r="N186" s="38"/>
      <c r="O186" s="38"/>
    </row>
    <row r="187" spans="1:15" ht="15" hidden="1" customHeight="1" x14ac:dyDescent="0.25">
      <c r="A187" s="162"/>
      <c r="B187" s="162"/>
      <c r="C187" s="162"/>
      <c r="D187" s="162"/>
      <c r="E187" s="162"/>
      <c r="F187" s="162"/>
      <c r="G187" s="162"/>
      <c r="H187" s="162"/>
      <c r="I187" s="162"/>
      <c r="J187" s="162"/>
      <c r="K187" s="162"/>
      <c r="L187" s="162"/>
      <c r="M187" s="162"/>
      <c r="N187" s="38"/>
      <c r="O187" s="38"/>
    </row>
    <row r="188" spans="1:15" ht="15" hidden="1" customHeight="1" x14ac:dyDescent="0.25">
      <c r="A188" s="162"/>
      <c r="B188" s="162"/>
      <c r="C188" s="162"/>
      <c r="D188" s="162"/>
      <c r="E188" s="162"/>
      <c r="F188" s="162"/>
      <c r="G188" s="162"/>
      <c r="H188" s="162"/>
      <c r="I188" s="162"/>
      <c r="J188" s="162"/>
      <c r="K188" s="162"/>
      <c r="L188" s="162"/>
      <c r="M188" s="162"/>
      <c r="N188" s="38"/>
      <c r="O188" s="38"/>
    </row>
    <row r="189" spans="1:15" ht="15" hidden="1" customHeight="1" x14ac:dyDescent="0.25">
      <c r="A189" s="162"/>
      <c r="B189" s="162"/>
      <c r="C189" s="162"/>
      <c r="D189" s="162"/>
      <c r="E189" s="162"/>
      <c r="F189" s="162"/>
      <c r="G189" s="162"/>
      <c r="H189" s="162"/>
      <c r="I189" s="162"/>
      <c r="J189" s="162"/>
      <c r="K189" s="162"/>
      <c r="L189" s="162"/>
      <c r="M189" s="162"/>
      <c r="N189" s="38"/>
      <c r="O189" s="38"/>
    </row>
    <row r="190" spans="1:15" ht="15" hidden="1" customHeight="1" x14ac:dyDescent="0.25">
      <c r="A190" s="162"/>
      <c r="B190" s="162"/>
      <c r="C190" s="162"/>
      <c r="D190" s="162"/>
      <c r="E190" s="162"/>
      <c r="F190" s="162"/>
      <c r="G190" s="162"/>
      <c r="H190" s="162"/>
      <c r="I190" s="162"/>
      <c r="J190" s="162"/>
      <c r="K190" s="162"/>
      <c r="L190" s="162"/>
      <c r="M190" s="162"/>
      <c r="N190" s="38"/>
      <c r="O190" s="38"/>
    </row>
    <row r="191" spans="1:15" ht="15" hidden="1" customHeight="1" x14ac:dyDescent="0.25">
      <c r="A191" s="162"/>
      <c r="B191" s="162"/>
      <c r="C191" s="162"/>
      <c r="D191" s="162"/>
      <c r="E191" s="162"/>
      <c r="F191" s="162"/>
      <c r="G191" s="162"/>
      <c r="H191" s="162"/>
      <c r="I191" s="162"/>
      <c r="J191" s="162"/>
      <c r="K191" s="162"/>
      <c r="L191" s="162"/>
      <c r="M191" s="162"/>
      <c r="N191" s="38"/>
      <c r="O191" s="38"/>
    </row>
    <row r="192" spans="1:15" ht="15" hidden="1" customHeight="1" x14ac:dyDescent="0.25">
      <c r="A192" s="162"/>
      <c r="B192" s="162"/>
      <c r="C192" s="162"/>
      <c r="D192" s="162"/>
      <c r="E192" s="162"/>
      <c r="F192" s="162"/>
      <c r="G192" s="162"/>
      <c r="H192" s="162"/>
      <c r="I192" s="162"/>
      <c r="J192" s="162"/>
      <c r="K192" s="162"/>
      <c r="L192" s="162"/>
      <c r="M192" s="162"/>
      <c r="N192" s="38"/>
      <c r="O192" s="38"/>
    </row>
    <row r="193" spans="1:15" ht="15" hidden="1" customHeight="1" x14ac:dyDescent="0.25">
      <c r="A193" s="162"/>
      <c r="B193" s="162"/>
      <c r="C193" s="162"/>
      <c r="D193" s="162"/>
      <c r="E193" s="162"/>
      <c r="F193" s="162"/>
      <c r="G193" s="162"/>
      <c r="H193" s="162"/>
      <c r="I193" s="162"/>
      <c r="J193" s="162"/>
      <c r="K193" s="162"/>
      <c r="L193" s="162"/>
      <c r="M193" s="162"/>
      <c r="N193" s="38"/>
      <c r="O193" s="38"/>
    </row>
    <row r="194" spans="1:15" ht="15" hidden="1" customHeight="1" x14ac:dyDescent="0.25">
      <c r="A194" s="162"/>
      <c r="B194" s="162"/>
      <c r="C194" s="162"/>
      <c r="D194" s="162"/>
      <c r="E194" s="162"/>
      <c r="F194" s="162"/>
      <c r="G194" s="162"/>
      <c r="H194" s="162"/>
      <c r="I194" s="162"/>
      <c r="J194" s="162"/>
      <c r="K194" s="162"/>
      <c r="L194" s="162"/>
      <c r="M194" s="162"/>
      <c r="N194" s="38"/>
      <c r="O194" s="38"/>
    </row>
    <row r="195" spans="1:15" ht="15" hidden="1" customHeight="1" x14ac:dyDescent="0.25">
      <c r="A195" s="162"/>
      <c r="B195" s="162"/>
      <c r="C195" s="162"/>
      <c r="D195" s="162"/>
      <c r="E195" s="162"/>
      <c r="F195" s="162"/>
      <c r="G195" s="162"/>
      <c r="H195" s="162"/>
      <c r="I195" s="162"/>
      <c r="J195" s="162"/>
      <c r="K195" s="162"/>
      <c r="L195" s="162"/>
      <c r="M195" s="162"/>
      <c r="N195" s="38"/>
      <c r="O195" s="38"/>
    </row>
    <row r="196" spans="1:15" ht="15" hidden="1" customHeight="1" x14ac:dyDescent="0.25">
      <c r="A196" s="162"/>
      <c r="B196" s="162"/>
      <c r="C196" s="162"/>
      <c r="D196" s="162"/>
      <c r="E196" s="162"/>
      <c r="F196" s="162"/>
      <c r="G196" s="162"/>
      <c r="H196" s="162"/>
      <c r="I196" s="162"/>
      <c r="J196" s="162"/>
      <c r="K196" s="162"/>
      <c r="L196" s="162"/>
      <c r="M196" s="162"/>
      <c r="N196" s="38"/>
      <c r="O196" s="38"/>
    </row>
    <row r="197" spans="1:15" ht="15" hidden="1" customHeight="1" x14ac:dyDescent="0.25">
      <c r="A197" s="162"/>
      <c r="B197" s="162"/>
      <c r="C197" s="162"/>
      <c r="D197" s="162"/>
      <c r="E197" s="162"/>
      <c r="F197" s="162"/>
      <c r="G197" s="162"/>
      <c r="H197" s="162"/>
      <c r="I197" s="162"/>
      <c r="J197" s="162"/>
      <c r="K197" s="162"/>
      <c r="L197" s="162"/>
      <c r="M197" s="162"/>
      <c r="N197" s="38"/>
      <c r="O197" s="38"/>
    </row>
    <row r="198" spans="1:15" ht="15" hidden="1" customHeight="1" x14ac:dyDescent="0.25">
      <c r="A198" s="162"/>
      <c r="B198" s="162"/>
      <c r="C198" s="162"/>
      <c r="D198" s="162"/>
      <c r="E198" s="162"/>
      <c r="F198" s="162"/>
      <c r="G198" s="162"/>
      <c r="H198" s="162"/>
      <c r="I198" s="162"/>
      <c r="J198" s="162"/>
      <c r="K198" s="162"/>
      <c r="L198" s="162"/>
      <c r="M198" s="162"/>
      <c r="N198" s="38"/>
      <c r="O198" s="38"/>
    </row>
    <row r="199" spans="1:15" ht="15" hidden="1" customHeight="1" x14ac:dyDescent="0.25">
      <c r="A199" s="162"/>
      <c r="B199" s="162"/>
      <c r="C199" s="162"/>
      <c r="D199" s="162"/>
      <c r="E199" s="162"/>
      <c r="F199" s="162"/>
      <c r="G199" s="162"/>
      <c r="H199" s="162"/>
      <c r="I199" s="162"/>
      <c r="J199" s="162"/>
      <c r="K199" s="162"/>
      <c r="L199" s="162"/>
      <c r="M199" s="162"/>
      <c r="N199" s="38"/>
      <c r="O199" s="38"/>
    </row>
    <row r="200" spans="1:15" ht="15" hidden="1" customHeight="1" x14ac:dyDescent="0.25">
      <c r="A200" s="162"/>
      <c r="B200" s="162"/>
      <c r="C200" s="162"/>
      <c r="D200" s="162"/>
      <c r="E200" s="162"/>
      <c r="F200" s="162"/>
      <c r="G200" s="162"/>
      <c r="H200" s="162"/>
      <c r="I200" s="162"/>
      <c r="J200" s="162"/>
      <c r="K200" s="162"/>
      <c r="L200" s="162"/>
      <c r="M200" s="162"/>
      <c r="N200" s="38"/>
      <c r="O200" s="38"/>
    </row>
    <row r="201" spans="1:15" ht="15" hidden="1" customHeight="1" x14ac:dyDescent="0.25">
      <c r="A201" s="162"/>
      <c r="B201" s="162"/>
      <c r="C201" s="162"/>
      <c r="D201" s="162"/>
      <c r="E201" s="162"/>
      <c r="F201" s="162"/>
      <c r="G201" s="162"/>
      <c r="H201" s="162"/>
      <c r="I201" s="162"/>
      <c r="J201" s="162"/>
      <c r="K201" s="162"/>
      <c r="L201" s="162"/>
      <c r="M201" s="162"/>
      <c r="N201" s="38"/>
      <c r="O201" s="38"/>
    </row>
    <row r="202" spans="1:15" ht="15" hidden="1" customHeight="1" x14ac:dyDescent="0.25">
      <c r="A202" s="162"/>
      <c r="B202" s="162"/>
      <c r="C202" s="162"/>
      <c r="D202" s="162"/>
      <c r="E202" s="162"/>
      <c r="F202" s="162"/>
      <c r="G202" s="162"/>
      <c r="H202" s="162"/>
      <c r="I202" s="162"/>
      <c r="J202" s="162"/>
      <c r="K202" s="162"/>
      <c r="L202" s="162"/>
      <c r="M202" s="162"/>
      <c r="N202" s="38"/>
      <c r="O202" s="38"/>
    </row>
    <row r="203" spans="1:15" ht="15" hidden="1" customHeight="1" x14ac:dyDescent="0.25">
      <c r="A203" s="162"/>
      <c r="B203" s="162"/>
      <c r="C203" s="162"/>
      <c r="D203" s="162"/>
      <c r="E203" s="162"/>
      <c r="F203" s="162"/>
      <c r="G203" s="162"/>
      <c r="H203" s="162"/>
      <c r="I203" s="162"/>
      <c r="J203" s="162"/>
      <c r="K203" s="162"/>
      <c r="L203" s="162"/>
      <c r="M203" s="162"/>
      <c r="N203" s="38"/>
      <c r="O203" s="38"/>
    </row>
    <row r="204" spans="1:15" ht="15" hidden="1" customHeight="1" x14ac:dyDescent="0.25">
      <c r="A204" s="162"/>
      <c r="B204" s="162"/>
      <c r="C204" s="162"/>
      <c r="D204" s="162"/>
      <c r="E204" s="162"/>
      <c r="F204" s="162"/>
      <c r="G204" s="162"/>
      <c r="H204" s="162"/>
      <c r="I204" s="162"/>
      <c r="J204" s="162"/>
      <c r="K204" s="162"/>
      <c r="L204" s="162"/>
      <c r="M204" s="162"/>
      <c r="N204" s="38"/>
      <c r="O204" s="38"/>
    </row>
    <row r="205" spans="1:15" ht="15" hidden="1" customHeight="1" x14ac:dyDescent="0.25">
      <c r="A205" s="162"/>
      <c r="B205" s="162"/>
      <c r="C205" s="162"/>
      <c r="D205" s="162"/>
      <c r="E205" s="162"/>
      <c r="F205" s="162"/>
      <c r="G205" s="162"/>
      <c r="H205" s="162"/>
      <c r="I205" s="162"/>
      <c r="J205" s="162"/>
      <c r="K205" s="162"/>
      <c r="L205" s="162"/>
      <c r="M205" s="162"/>
      <c r="N205" s="38"/>
      <c r="O205" s="38"/>
    </row>
    <row r="206" spans="1:15" ht="15" hidden="1" customHeight="1" x14ac:dyDescent="0.25">
      <c r="A206" s="162"/>
      <c r="B206" s="162"/>
      <c r="C206" s="162"/>
      <c r="D206" s="162"/>
      <c r="E206" s="162"/>
      <c r="F206" s="162"/>
      <c r="G206" s="162"/>
      <c r="H206" s="162"/>
      <c r="I206" s="162"/>
      <c r="J206" s="162"/>
      <c r="K206" s="162"/>
      <c r="L206" s="162"/>
      <c r="M206" s="162"/>
      <c r="N206" s="38"/>
      <c r="O206" s="38"/>
    </row>
    <row r="207" spans="1:15" ht="15" hidden="1" customHeight="1" x14ac:dyDescent="0.25">
      <c r="A207" s="162"/>
      <c r="B207" s="162"/>
      <c r="C207" s="162"/>
      <c r="D207" s="162"/>
      <c r="E207" s="162"/>
      <c r="F207" s="162"/>
      <c r="G207" s="162"/>
      <c r="H207" s="162"/>
      <c r="I207" s="162"/>
      <c r="J207" s="162"/>
      <c r="K207" s="162"/>
      <c r="L207" s="162"/>
      <c r="M207" s="162"/>
      <c r="N207" s="38"/>
      <c r="O207" s="38"/>
    </row>
    <row r="208" spans="1:15" ht="15" hidden="1" customHeight="1" x14ac:dyDescent="0.25">
      <c r="A208" s="162"/>
      <c r="B208" s="162"/>
      <c r="C208" s="162"/>
      <c r="D208" s="162"/>
      <c r="E208" s="162"/>
      <c r="F208" s="162"/>
      <c r="G208" s="162"/>
      <c r="H208" s="162"/>
      <c r="I208" s="162"/>
      <c r="J208" s="162"/>
      <c r="K208" s="162"/>
      <c r="L208" s="162"/>
      <c r="M208" s="162"/>
      <c r="N208" s="38"/>
      <c r="O208" s="38"/>
    </row>
    <row r="209" spans="1:15" ht="15" hidden="1" customHeight="1" x14ac:dyDescent="0.25">
      <c r="A209" s="162"/>
      <c r="B209" s="162"/>
      <c r="C209" s="162"/>
      <c r="D209" s="162"/>
      <c r="E209" s="162"/>
      <c r="F209" s="162"/>
      <c r="G209" s="162"/>
      <c r="H209" s="162"/>
      <c r="I209" s="162"/>
      <c r="J209" s="162"/>
      <c r="K209" s="162"/>
      <c r="L209" s="162"/>
      <c r="M209" s="162"/>
      <c r="N209" s="38"/>
      <c r="O209" s="38"/>
    </row>
    <row r="210" spans="1:15" ht="15" hidden="1" customHeight="1" x14ac:dyDescent="0.25">
      <c r="A210" s="162"/>
      <c r="B210" s="162"/>
      <c r="C210" s="162"/>
      <c r="D210" s="162"/>
      <c r="E210" s="162"/>
      <c r="F210" s="162"/>
      <c r="G210" s="162"/>
      <c r="H210" s="162"/>
      <c r="I210" s="162"/>
      <c r="J210" s="162"/>
      <c r="K210" s="162"/>
      <c r="L210" s="162"/>
      <c r="M210" s="162"/>
      <c r="N210" s="38"/>
      <c r="O210" s="38"/>
    </row>
    <row r="211" spans="1:15" ht="15" hidden="1" customHeight="1" x14ac:dyDescent="0.25">
      <c r="A211" s="162"/>
      <c r="B211" s="162"/>
      <c r="C211" s="162"/>
      <c r="D211" s="162"/>
      <c r="E211" s="162"/>
      <c r="F211" s="162"/>
      <c r="G211" s="162"/>
      <c r="H211" s="162"/>
      <c r="I211" s="162"/>
      <c r="J211" s="162"/>
      <c r="K211" s="162"/>
      <c r="L211" s="162"/>
      <c r="M211" s="162"/>
      <c r="N211" s="38"/>
      <c r="O211" s="38"/>
    </row>
    <row r="212" spans="1:15" ht="15" hidden="1" customHeight="1" x14ac:dyDescent="0.25">
      <c r="A212" s="162"/>
      <c r="B212" s="162"/>
      <c r="C212" s="162"/>
      <c r="D212" s="162"/>
      <c r="E212" s="162"/>
      <c r="F212" s="162"/>
      <c r="G212" s="162"/>
      <c r="H212" s="162"/>
      <c r="I212" s="162"/>
      <c r="J212" s="162"/>
      <c r="K212" s="162"/>
      <c r="L212" s="162"/>
      <c r="M212" s="162"/>
      <c r="N212" s="38"/>
      <c r="O212" s="38"/>
    </row>
    <row r="213" spans="1:15" ht="15" hidden="1" customHeight="1" x14ac:dyDescent="0.25">
      <c r="A213" s="162"/>
      <c r="B213" s="162"/>
      <c r="C213" s="162"/>
      <c r="D213" s="162"/>
      <c r="E213" s="162"/>
      <c r="F213" s="162"/>
      <c r="G213" s="162"/>
      <c r="H213" s="162"/>
      <c r="I213" s="162"/>
      <c r="J213" s="162"/>
      <c r="K213" s="162"/>
      <c r="L213" s="162"/>
      <c r="M213" s="162"/>
      <c r="N213" s="38"/>
      <c r="O213" s="38"/>
    </row>
    <row r="214" spans="1:15" ht="15" hidden="1" customHeight="1" x14ac:dyDescent="0.25">
      <c r="A214" s="162"/>
      <c r="B214" s="162"/>
      <c r="C214" s="162"/>
      <c r="D214" s="162"/>
      <c r="E214" s="162"/>
      <c r="F214" s="162"/>
      <c r="G214" s="162"/>
      <c r="H214" s="162"/>
      <c r="I214" s="162"/>
      <c r="J214" s="162"/>
      <c r="K214" s="162"/>
      <c r="L214" s="162"/>
      <c r="M214" s="162"/>
      <c r="N214" s="38"/>
      <c r="O214" s="38"/>
    </row>
    <row r="215" spans="1:15" ht="15" hidden="1" customHeight="1" x14ac:dyDescent="0.25">
      <c r="A215" s="162"/>
      <c r="B215" s="162"/>
      <c r="C215" s="162"/>
      <c r="D215" s="162"/>
      <c r="E215" s="162"/>
      <c r="F215" s="162"/>
      <c r="G215" s="162"/>
      <c r="H215" s="162"/>
      <c r="I215" s="162"/>
      <c r="J215" s="162"/>
      <c r="K215" s="162"/>
      <c r="L215" s="162"/>
      <c r="M215" s="162"/>
      <c r="N215" s="38"/>
      <c r="O215" s="38"/>
    </row>
    <row r="216" spans="1:15" ht="15" hidden="1" customHeight="1" x14ac:dyDescent="0.25">
      <c r="A216" s="162"/>
      <c r="B216" s="162"/>
      <c r="C216" s="162"/>
      <c r="D216" s="162"/>
      <c r="E216" s="162"/>
      <c r="F216" s="162"/>
      <c r="G216" s="162"/>
      <c r="H216" s="162"/>
      <c r="I216" s="162"/>
      <c r="J216" s="162"/>
      <c r="K216" s="162"/>
      <c r="L216" s="162"/>
      <c r="M216" s="162"/>
      <c r="N216" s="38"/>
      <c r="O216" s="38"/>
    </row>
    <row r="217" spans="1:15" ht="15" hidden="1" customHeight="1" x14ac:dyDescent="0.25">
      <c r="A217" s="162"/>
      <c r="B217" s="162"/>
      <c r="C217" s="162"/>
      <c r="D217" s="162"/>
      <c r="E217" s="162"/>
      <c r="F217" s="162"/>
      <c r="G217" s="162"/>
      <c r="H217" s="162"/>
      <c r="I217" s="162"/>
      <c r="J217" s="162"/>
      <c r="K217" s="162"/>
      <c r="L217" s="162"/>
      <c r="M217" s="162"/>
      <c r="N217" s="38"/>
      <c r="O217" s="38"/>
    </row>
    <row r="218" spans="1:15" ht="15" hidden="1" customHeight="1" x14ac:dyDescent="0.25">
      <c r="A218" s="162"/>
      <c r="B218" s="162"/>
      <c r="C218" s="162"/>
      <c r="D218" s="162"/>
      <c r="E218" s="162"/>
      <c r="F218" s="162"/>
      <c r="G218" s="162"/>
      <c r="H218" s="162"/>
      <c r="I218" s="162"/>
      <c r="J218" s="162"/>
      <c r="K218" s="162"/>
      <c r="L218" s="162"/>
      <c r="M218" s="162"/>
      <c r="N218" s="38"/>
      <c r="O218" s="38"/>
    </row>
    <row r="219" spans="1:15" ht="15" hidden="1" customHeight="1" x14ac:dyDescent="0.25">
      <c r="A219" s="162"/>
      <c r="B219" s="162"/>
      <c r="C219" s="162"/>
      <c r="D219" s="162"/>
      <c r="E219" s="162"/>
      <c r="F219" s="162"/>
      <c r="G219" s="162"/>
      <c r="H219" s="162"/>
      <c r="I219" s="162"/>
      <c r="J219" s="162"/>
      <c r="K219" s="162"/>
      <c r="L219" s="162"/>
      <c r="M219" s="162"/>
      <c r="N219" s="38"/>
      <c r="O219" s="38"/>
    </row>
    <row r="220" spans="1:15" ht="15" hidden="1" customHeight="1" x14ac:dyDescent="0.25">
      <c r="A220" s="162"/>
      <c r="B220" s="162"/>
      <c r="C220" s="162"/>
      <c r="D220" s="162"/>
      <c r="E220" s="162"/>
      <c r="F220" s="162"/>
      <c r="G220" s="162"/>
      <c r="H220" s="162"/>
      <c r="I220" s="162"/>
      <c r="J220" s="162"/>
      <c r="K220" s="162"/>
      <c r="L220" s="162"/>
      <c r="M220" s="162"/>
      <c r="N220" s="38"/>
      <c r="O220" s="38"/>
    </row>
    <row r="221" spans="1:15" ht="15" hidden="1" customHeight="1" x14ac:dyDescent="0.25">
      <c r="A221" s="162"/>
      <c r="B221" s="162"/>
      <c r="C221" s="162"/>
      <c r="D221" s="162"/>
      <c r="E221" s="162"/>
      <c r="F221" s="162"/>
      <c r="G221" s="162"/>
      <c r="H221" s="162"/>
      <c r="I221" s="162"/>
      <c r="J221" s="162"/>
      <c r="K221" s="162"/>
      <c r="L221" s="162"/>
      <c r="M221" s="162"/>
      <c r="N221" s="38"/>
      <c r="O221" s="38"/>
    </row>
    <row r="222" spans="1:15" ht="15" hidden="1" customHeight="1" x14ac:dyDescent="0.25">
      <c r="A222" s="162"/>
      <c r="B222" s="162"/>
      <c r="C222" s="162"/>
      <c r="D222" s="162"/>
      <c r="E222" s="162"/>
      <c r="F222" s="162"/>
      <c r="G222" s="162"/>
      <c r="H222" s="162"/>
      <c r="I222" s="162"/>
      <c r="J222" s="162"/>
      <c r="K222" s="162"/>
      <c r="L222" s="162"/>
      <c r="M222" s="162"/>
      <c r="N222" s="38"/>
      <c r="O222" s="38"/>
    </row>
    <row r="223" spans="1:15" ht="15" hidden="1" customHeight="1" x14ac:dyDescent="0.25">
      <c r="A223" s="162"/>
      <c r="B223" s="162"/>
      <c r="C223" s="162"/>
      <c r="D223" s="162"/>
      <c r="E223" s="162"/>
      <c r="F223" s="162"/>
      <c r="G223" s="162"/>
      <c r="H223" s="162"/>
      <c r="I223" s="162"/>
      <c r="J223" s="162"/>
      <c r="K223" s="162"/>
      <c r="L223" s="162"/>
      <c r="M223" s="162"/>
      <c r="N223" s="38"/>
      <c r="O223" s="38"/>
    </row>
    <row r="224" spans="1:15" ht="15" hidden="1" customHeight="1" x14ac:dyDescent="0.25">
      <c r="A224" s="162"/>
      <c r="B224" s="162"/>
      <c r="C224" s="162"/>
      <c r="D224" s="162"/>
      <c r="E224" s="162"/>
      <c r="F224" s="162"/>
      <c r="G224" s="162"/>
      <c r="H224" s="162"/>
      <c r="I224" s="162"/>
      <c r="J224" s="162"/>
      <c r="K224" s="162"/>
      <c r="L224" s="162"/>
      <c r="M224" s="162"/>
      <c r="N224" s="38"/>
      <c r="O224" s="38"/>
    </row>
    <row r="225" spans="1:15" ht="15" hidden="1" customHeight="1" x14ac:dyDescent="0.25">
      <c r="A225" s="162"/>
      <c r="B225" s="162"/>
      <c r="C225" s="162"/>
      <c r="D225" s="162"/>
      <c r="E225" s="162"/>
      <c r="F225" s="162"/>
      <c r="G225" s="162"/>
      <c r="H225" s="162"/>
      <c r="I225" s="162"/>
      <c r="J225" s="162"/>
      <c r="K225" s="162"/>
      <c r="L225" s="162"/>
      <c r="M225" s="162"/>
      <c r="N225" s="38"/>
      <c r="O225" s="38"/>
    </row>
    <row r="226" spans="1:15" ht="15" hidden="1" customHeight="1" x14ac:dyDescent="0.25">
      <c r="A226" s="162"/>
      <c r="B226" s="162"/>
      <c r="C226" s="162"/>
      <c r="D226" s="162"/>
      <c r="E226" s="162"/>
      <c r="F226" s="162"/>
      <c r="G226" s="162"/>
      <c r="H226" s="162"/>
      <c r="I226" s="162"/>
      <c r="J226" s="162"/>
      <c r="K226" s="162"/>
      <c r="L226" s="162"/>
      <c r="M226" s="162"/>
      <c r="N226" s="38"/>
      <c r="O226" s="38"/>
    </row>
    <row r="227" spans="1:15" ht="15" hidden="1" customHeight="1" x14ac:dyDescent="0.25">
      <c r="A227" s="162"/>
      <c r="B227" s="162"/>
      <c r="C227" s="162"/>
      <c r="D227" s="162"/>
      <c r="E227" s="162"/>
      <c r="F227" s="162"/>
      <c r="G227" s="162"/>
      <c r="H227" s="162"/>
      <c r="I227" s="162"/>
      <c r="J227" s="162"/>
      <c r="K227" s="162"/>
      <c r="L227" s="162"/>
      <c r="M227" s="162"/>
      <c r="N227" s="38"/>
      <c r="O227" s="38"/>
    </row>
    <row r="228" spans="1:15" ht="15" hidden="1" customHeight="1" x14ac:dyDescent="0.25">
      <c r="A228" s="162"/>
      <c r="B228" s="162"/>
      <c r="C228" s="162"/>
      <c r="D228" s="162"/>
      <c r="E228" s="162"/>
      <c r="F228" s="162"/>
      <c r="G228" s="162"/>
      <c r="H228" s="162"/>
      <c r="I228" s="162"/>
      <c r="J228" s="162"/>
      <c r="K228" s="162"/>
      <c r="L228" s="162"/>
      <c r="M228" s="162"/>
      <c r="N228" s="38"/>
      <c r="O228" s="38"/>
    </row>
    <row r="229" spans="1:15" ht="15" hidden="1" customHeight="1" x14ac:dyDescent="0.25">
      <c r="A229" s="162"/>
      <c r="B229" s="162"/>
      <c r="C229" s="162"/>
      <c r="D229" s="162"/>
      <c r="E229" s="162"/>
      <c r="F229" s="162"/>
      <c r="G229" s="162"/>
      <c r="H229" s="162"/>
      <c r="I229" s="162"/>
      <c r="J229" s="162"/>
      <c r="K229" s="162"/>
      <c r="L229" s="162"/>
      <c r="M229" s="162"/>
      <c r="N229" s="38"/>
      <c r="O229" s="38"/>
    </row>
    <row r="230" spans="1:15" ht="15" hidden="1" customHeight="1" x14ac:dyDescent="0.25">
      <c r="A230" s="162"/>
      <c r="B230" s="162"/>
      <c r="C230" s="162"/>
      <c r="D230" s="162"/>
      <c r="E230" s="162"/>
      <c r="F230" s="162"/>
      <c r="G230" s="162"/>
      <c r="H230" s="162"/>
      <c r="I230" s="162"/>
      <c r="J230" s="162"/>
      <c r="K230" s="162"/>
      <c r="L230" s="162"/>
      <c r="M230" s="162"/>
      <c r="N230" s="38"/>
      <c r="O230" s="38"/>
    </row>
    <row r="231" spans="1:15" ht="15" hidden="1" customHeight="1" x14ac:dyDescent="0.25">
      <c r="A231" s="162"/>
      <c r="B231" s="162"/>
      <c r="C231" s="162"/>
      <c r="D231" s="162"/>
      <c r="E231" s="162"/>
      <c r="F231" s="162"/>
      <c r="G231" s="162"/>
      <c r="H231" s="162"/>
      <c r="I231" s="162"/>
      <c r="J231" s="162"/>
      <c r="K231" s="162"/>
      <c r="L231" s="162"/>
      <c r="M231" s="162"/>
      <c r="N231" s="38"/>
      <c r="O231" s="38"/>
    </row>
    <row r="232" spans="1:15" ht="15" hidden="1" customHeight="1" x14ac:dyDescent="0.25">
      <c r="A232" s="162"/>
      <c r="B232" s="162"/>
      <c r="C232" s="162"/>
      <c r="D232" s="162"/>
      <c r="E232" s="162"/>
      <c r="F232" s="162"/>
      <c r="G232" s="162"/>
      <c r="H232" s="162"/>
      <c r="I232" s="162"/>
      <c r="J232" s="162"/>
      <c r="K232" s="162"/>
      <c r="L232" s="162"/>
      <c r="M232" s="162"/>
      <c r="N232" s="38"/>
      <c r="O232" s="38"/>
    </row>
    <row r="233" spans="1:15" ht="15" hidden="1" customHeight="1" x14ac:dyDescent="0.25">
      <c r="A233" s="162"/>
      <c r="B233" s="162"/>
      <c r="C233" s="162"/>
      <c r="D233" s="162"/>
      <c r="E233" s="162"/>
      <c r="F233" s="162"/>
      <c r="G233" s="162"/>
      <c r="H233" s="162"/>
      <c r="I233" s="162"/>
      <c r="J233" s="162"/>
      <c r="K233" s="162"/>
      <c r="L233" s="162"/>
      <c r="M233" s="162"/>
      <c r="N233" s="38"/>
      <c r="O233" s="38"/>
    </row>
    <row r="234" spans="1:15" ht="15" hidden="1" customHeight="1" x14ac:dyDescent="0.25">
      <c r="A234" s="162"/>
      <c r="B234" s="162"/>
      <c r="C234" s="162"/>
      <c r="D234" s="162"/>
      <c r="E234" s="162"/>
      <c r="F234" s="162"/>
      <c r="G234" s="162"/>
      <c r="H234" s="162"/>
      <c r="I234" s="162"/>
      <c r="J234" s="162"/>
      <c r="K234" s="162"/>
      <c r="L234" s="162"/>
      <c r="M234" s="162"/>
      <c r="N234" s="38"/>
      <c r="O234" s="38"/>
    </row>
    <row r="235" spans="1:15" ht="15" hidden="1" customHeight="1" x14ac:dyDescent="0.25">
      <c r="A235" s="162"/>
      <c r="B235" s="162"/>
      <c r="C235" s="162"/>
      <c r="D235" s="162"/>
      <c r="E235" s="162"/>
      <c r="F235" s="162"/>
      <c r="G235" s="162"/>
      <c r="H235" s="162"/>
      <c r="I235" s="162"/>
      <c r="J235" s="162"/>
      <c r="K235" s="162"/>
      <c r="L235" s="162"/>
      <c r="M235" s="162"/>
      <c r="N235" s="38"/>
      <c r="O235" s="38"/>
    </row>
    <row r="236" spans="1:15" ht="15" hidden="1" customHeight="1" x14ac:dyDescent="0.25">
      <c r="A236" s="162"/>
      <c r="B236" s="162"/>
      <c r="C236" s="162"/>
      <c r="D236" s="162"/>
      <c r="E236" s="162"/>
      <c r="F236" s="162"/>
      <c r="G236" s="162"/>
      <c r="H236" s="162"/>
      <c r="I236" s="162"/>
      <c r="J236" s="162"/>
      <c r="K236" s="162"/>
      <c r="L236" s="162"/>
      <c r="M236" s="162"/>
      <c r="N236" s="38"/>
      <c r="O236" s="38"/>
    </row>
    <row r="237" spans="1:15" ht="15" hidden="1" customHeight="1" x14ac:dyDescent="0.25">
      <c r="A237" s="162"/>
      <c r="B237" s="162"/>
      <c r="C237" s="162"/>
      <c r="D237" s="162"/>
      <c r="E237" s="162"/>
      <c r="F237" s="162"/>
      <c r="G237" s="162"/>
      <c r="H237" s="162"/>
      <c r="I237" s="162"/>
      <c r="J237" s="162"/>
      <c r="K237" s="162"/>
      <c r="L237" s="162"/>
      <c r="M237" s="162"/>
      <c r="N237" s="38"/>
      <c r="O237" s="38"/>
    </row>
    <row r="238" spans="1:15" ht="15" hidden="1" customHeight="1" x14ac:dyDescent="0.25">
      <c r="A238" s="162"/>
      <c r="B238" s="162"/>
      <c r="C238" s="162"/>
      <c r="D238" s="162"/>
      <c r="E238" s="162"/>
      <c r="F238" s="162"/>
      <c r="G238" s="162"/>
      <c r="H238" s="162"/>
      <c r="I238" s="162"/>
      <c r="J238" s="162"/>
      <c r="K238" s="162"/>
      <c r="L238" s="162"/>
      <c r="M238" s="162"/>
      <c r="N238" s="38"/>
      <c r="O238" s="38"/>
    </row>
    <row r="239" spans="1:15" ht="15" hidden="1" customHeight="1" x14ac:dyDescent="0.25">
      <c r="A239" s="162"/>
      <c r="B239" s="162"/>
      <c r="C239" s="162"/>
      <c r="D239" s="162"/>
      <c r="E239" s="162"/>
      <c r="F239" s="162"/>
      <c r="G239" s="162"/>
      <c r="H239" s="162"/>
      <c r="I239" s="162"/>
      <c r="J239" s="162"/>
      <c r="K239" s="162"/>
      <c r="L239" s="162"/>
      <c r="M239" s="162"/>
      <c r="N239" s="38"/>
      <c r="O239" s="38"/>
    </row>
    <row r="240" spans="1:15" ht="15" hidden="1" customHeight="1" x14ac:dyDescent="0.25">
      <c r="A240" s="162"/>
      <c r="B240" s="162"/>
      <c r="C240" s="162"/>
      <c r="D240" s="162"/>
      <c r="E240" s="162"/>
      <c r="F240" s="162"/>
      <c r="G240" s="162"/>
      <c r="H240" s="162"/>
      <c r="I240" s="162"/>
      <c r="J240" s="162"/>
      <c r="K240" s="162"/>
      <c r="L240" s="162"/>
      <c r="M240" s="162"/>
      <c r="N240" s="38"/>
      <c r="O240" s="38"/>
    </row>
    <row r="241" spans="1:15" ht="15" hidden="1" customHeight="1" x14ac:dyDescent="0.25">
      <c r="A241" s="162"/>
      <c r="B241" s="162"/>
      <c r="C241" s="162"/>
      <c r="D241" s="162"/>
      <c r="E241" s="162"/>
      <c r="F241" s="162"/>
      <c r="G241" s="162"/>
      <c r="H241" s="162"/>
      <c r="I241" s="162"/>
      <c r="J241" s="162"/>
      <c r="K241" s="162"/>
      <c r="L241" s="162"/>
      <c r="M241" s="162"/>
      <c r="N241" s="38"/>
      <c r="O241" s="38"/>
    </row>
    <row r="242" spans="1:15" ht="15" hidden="1" customHeight="1" x14ac:dyDescent="0.25">
      <c r="A242" s="162"/>
      <c r="B242" s="162"/>
      <c r="C242" s="162"/>
      <c r="D242" s="162"/>
      <c r="E242" s="162"/>
      <c r="F242" s="162"/>
      <c r="G242" s="162"/>
      <c r="H242" s="162"/>
      <c r="I242" s="162"/>
      <c r="J242" s="162"/>
      <c r="K242" s="162"/>
      <c r="L242" s="162"/>
      <c r="M242" s="162"/>
      <c r="N242" s="38"/>
      <c r="O242" s="38"/>
    </row>
    <row r="243" spans="1:15" ht="15" hidden="1" customHeight="1" x14ac:dyDescent="0.25">
      <c r="A243" s="162"/>
      <c r="B243" s="162"/>
      <c r="C243" s="162"/>
      <c r="D243" s="162"/>
      <c r="E243" s="162"/>
      <c r="F243" s="162"/>
      <c r="G243" s="162"/>
      <c r="H243" s="162"/>
      <c r="I243" s="162"/>
      <c r="J243" s="162"/>
      <c r="K243" s="162"/>
      <c r="L243" s="162"/>
      <c r="M243" s="162"/>
      <c r="N243" s="38"/>
      <c r="O243" s="38"/>
    </row>
    <row r="244" spans="1:15" ht="15" hidden="1" customHeight="1" x14ac:dyDescent="0.25">
      <c r="A244" s="162"/>
      <c r="B244" s="162"/>
      <c r="C244" s="162"/>
      <c r="D244" s="162"/>
      <c r="E244" s="162"/>
      <c r="F244" s="162"/>
      <c r="G244" s="162"/>
      <c r="H244" s="162"/>
      <c r="I244" s="162"/>
      <c r="J244" s="162"/>
      <c r="K244" s="162"/>
      <c r="L244" s="162"/>
      <c r="M244" s="162"/>
      <c r="N244" s="38"/>
      <c r="O244" s="38"/>
    </row>
    <row r="245" spans="1:15" ht="15" hidden="1" customHeight="1" x14ac:dyDescent="0.25">
      <c r="A245" s="162"/>
      <c r="B245" s="162"/>
      <c r="C245" s="162"/>
      <c r="D245" s="162"/>
      <c r="E245" s="162"/>
      <c r="F245" s="162"/>
      <c r="G245" s="162"/>
      <c r="H245" s="162"/>
      <c r="I245" s="162"/>
      <c r="J245" s="162"/>
      <c r="K245" s="162"/>
      <c r="L245" s="162"/>
      <c r="M245" s="162"/>
      <c r="N245" s="38"/>
      <c r="O245" s="38"/>
    </row>
    <row r="246" spans="1:15" ht="15" hidden="1" customHeight="1" x14ac:dyDescent="0.25">
      <c r="A246" s="162"/>
      <c r="B246" s="162"/>
      <c r="C246" s="162"/>
      <c r="D246" s="162"/>
      <c r="E246" s="162"/>
      <c r="F246" s="162"/>
      <c r="G246" s="162"/>
      <c r="H246" s="162"/>
      <c r="I246" s="162"/>
      <c r="J246" s="162"/>
      <c r="K246" s="162"/>
      <c r="L246" s="162"/>
      <c r="M246" s="162"/>
      <c r="N246" s="38"/>
      <c r="O246" s="38"/>
    </row>
    <row r="247" spans="1:15" ht="15" hidden="1" customHeight="1" x14ac:dyDescent="0.25">
      <c r="A247" s="162"/>
      <c r="B247" s="162"/>
      <c r="C247" s="162"/>
      <c r="D247" s="162"/>
      <c r="E247" s="162"/>
      <c r="F247" s="162"/>
      <c r="G247" s="162"/>
      <c r="H247" s="162"/>
      <c r="I247" s="162"/>
      <c r="J247" s="162"/>
      <c r="K247" s="162"/>
      <c r="L247" s="162"/>
      <c r="M247" s="162"/>
      <c r="N247" s="38"/>
      <c r="O247" s="38"/>
    </row>
    <row r="248" spans="1:15" ht="15" hidden="1" customHeight="1" x14ac:dyDescent="0.25">
      <c r="A248" s="162"/>
      <c r="B248" s="162"/>
      <c r="C248" s="162"/>
      <c r="D248" s="162"/>
      <c r="E248" s="162"/>
      <c r="F248" s="162"/>
      <c r="G248" s="162"/>
      <c r="H248" s="162"/>
      <c r="I248" s="162"/>
      <c r="J248" s="162"/>
      <c r="K248" s="162"/>
      <c r="L248" s="162"/>
      <c r="M248" s="162"/>
      <c r="N248" s="38"/>
      <c r="O248" s="38"/>
    </row>
    <row r="249" spans="1:15" ht="15" hidden="1" customHeight="1" x14ac:dyDescent="0.25">
      <c r="A249" s="162"/>
      <c r="B249" s="162"/>
      <c r="C249" s="162"/>
      <c r="D249" s="162"/>
      <c r="E249" s="162"/>
      <c r="F249" s="162"/>
      <c r="G249" s="162"/>
      <c r="H249" s="162"/>
      <c r="I249" s="162"/>
      <c r="J249" s="162"/>
      <c r="K249" s="162"/>
      <c r="L249" s="162"/>
      <c r="M249" s="162"/>
      <c r="N249" s="38"/>
      <c r="O249" s="38"/>
    </row>
    <row r="250" spans="1:15" ht="15" hidden="1" customHeight="1" x14ac:dyDescent="0.25">
      <c r="A250" s="162"/>
      <c r="B250" s="162"/>
      <c r="C250" s="162"/>
      <c r="D250" s="162"/>
      <c r="E250" s="162"/>
      <c r="F250" s="162"/>
      <c r="G250" s="162"/>
      <c r="H250" s="162"/>
      <c r="I250" s="162"/>
      <c r="J250" s="162"/>
      <c r="K250" s="162"/>
      <c r="L250" s="162"/>
      <c r="M250" s="162"/>
      <c r="N250" s="38"/>
      <c r="O250" s="38"/>
    </row>
    <row r="251" spans="1:15" ht="15" hidden="1" customHeight="1" x14ac:dyDescent="0.25">
      <c r="A251" s="162"/>
      <c r="B251" s="162"/>
      <c r="C251" s="162"/>
      <c r="D251" s="162"/>
      <c r="E251" s="162"/>
      <c r="F251" s="162"/>
      <c r="G251" s="162"/>
      <c r="H251" s="162"/>
      <c r="I251" s="162"/>
      <c r="J251" s="162"/>
      <c r="K251" s="162"/>
      <c r="L251" s="162"/>
      <c r="M251" s="162"/>
      <c r="N251" s="38"/>
      <c r="O251" s="38"/>
    </row>
    <row r="252" spans="1:15" ht="15" hidden="1" customHeight="1" x14ac:dyDescent="0.25">
      <c r="A252" s="162"/>
      <c r="B252" s="162"/>
      <c r="C252" s="162"/>
      <c r="D252" s="162"/>
      <c r="E252" s="162"/>
      <c r="F252" s="162"/>
      <c r="G252" s="162"/>
      <c r="H252" s="162"/>
      <c r="I252" s="162"/>
      <c r="J252" s="162"/>
      <c r="K252" s="162"/>
      <c r="L252" s="162"/>
      <c r="M252" s="162"/>
      <c r="N252" s="38"/>
      <c r="O252" s="38"/>
    </row>
    <row r="253" spans="1:15" ht="15" hidden="1" customHeight="1" x14ac:dyDescent="0.25">
      <c r="A253" s="162"/>
      <c r="B253" s="162"/>
      <c r="C253" s="162"/>
      <c r="D253" s="162"/>
      <c r="E253" s="162"/>
      <c r="F253" s="162"/>
      <c r="G253" s="162"/>
      <c r="H253" s="162"/>
      <c r="I253" s="162"/>
      <c r="J253" s="162"/>
      <c r="K253" s="162"/>
      <c r="L253" s="162"/>
      <c r="M253" s="162"/>
      <c r="N253" s="38"/>
      <c r="O253" s="38"/>
    </row>
    <row r="254" spans="1:15" ht="15" hidden="1" customHeight="1" x14ac:dyDescent="0.25">
      <c r="A254" s="162"/>
      <c r="B254" s="162"/>
      <c r="C254" s="162"/>
      <c r="D254" s="162"/>
      <c r="E254" s="162"/>
      <c r="F254" s="162"/>
      <c r="G254" s="162"/>
      <c r="H254" s="162"/>
      <c r="I254" s="162"/>
      <c r="J254" s="162"/>
      <c r="K254" s="162"/>
      <c r="L254" s="162"/>
      <c r="M254" s="162"/>
      <c r="N254" s="38"/>
      <c r="O254" s="38"/>
    </row>
    <row r="255" spans="1:15" ht="15" hidden="1" customHeight="1" x14ac:dyDescent="0.25">
      <c r="A255" s="162"/>
      <c r="B255" s="162"/>
      <c r="C255" s="162"/>
      <c r="D255" s="162"/>
      <c r="E255" s="162"/>
      <c r="F255" s="162"/>
      <c r="G255" s="162"/>
      <c r="H255" s="162"/>
      <c r="I255" s="162"/>
      <c r="J255" s="162"/>
      <c r="K255" s="162"/>
      <c r="L255" s="162"/>
      <c r="M255" s="162"/>
      <c r="N255" s="38"/>
      <c r="O255" s="38"/>
    </row>
    <row r="256" spans="1:15" ht="15" hidden="1" customHeight="1" x14ac:dyDescent="0.25">
      <c r="A256" s="162"/>
      <c r="B256" s="162"/>
      <c r="C256" s="162"/>
      <c r="D256" s="162"/>
      <c r="E256" s="162"/>
      <c r="F256" s="162"/>
      <c r="G256" s="162"/>
      <c r="H256" s="162"/>
      <c r="I256" s="162"/>
      <c r="J256" s="162"/>
      <c r="K256" s="162"/>
      <c r="L256" s="162"/>
      <c r="M256" s="162"/>
      <c r="N256" s="38"/>
      <c r="O256" s="38"/>
    </row>
    <row r="257" spans="1:15" ht="15" hidden="1" customHeight="1" x14ac:dyDescent="0.25">
      <c r="A257" s="162"/>
      <c r="B257" s="162"/>
      <c r="C257" s="162"/>
      <c r="D257" s="162"/>
      <c r="E257" s="162"/>
      <c r="F257" s="162"/>
      <c r="G257" s="162"/>
      <c r="H257" s="162"/>
      <c r="I257" s="162"/>
      <c r="J257" s="162"/>
      <c r="K257" s="162"/>
      <c r="L257" s="162"/>
      <c r="M257" s="162"/>
      <c r="N257" s="38"/>
      <c r="O257" s="38"/>
    </row>
    <row r="258" spans="1:15" ht="15" hidden="1" customHeight="1" x14ac:dyDescent="0.25">
      <c r="A258" s="162"/>
      <c r="B258" s="162"/>
      <c r="C258" s="162"/>
      <c r="D258" s="162"/>
      <c r="E258" s="162"/>
      <c r="F258" s="162"/>
      <c r="G258" s="162"/>
      <c r="H258" s="162"/>
      <c r="I258" s="162"/>
      <c r="J258" s="162"/>
      <c r="K258" s="162"/>
      <c r="L258" s="162"/>
      <c r="M258" s="162"/>
      <c r="N258" s="38"/>
      <c r="O258" s="38"/>
    </row>
    <row r="259" spans="1:15" ht="15" hidden="1" customHeight="1" x14ac:dyDescent="0.25">
      <c r="A259" s="162"/>
      <c r="B259" s="162"/>
      <c r="C259" s="162"/>
      <c r="D259" s="162"/>
      <c r="E259" s="162"/>
      <c r="F259" s="162"/>
      <c r="G259" s="162"/>
      <c r="H259" s="162"/>
      <c r="I259" s="162"/>
      <c r="J259" s="162"/>
      <c r="K259" s="162"/>
      <c r="L259" s="162"/>
      <c r="M259" s="162"/>
      <c r="N259" s="38"/>
      <c r="O259" s="38"/>
    </row>
    <row r="260" spans="1:15" ht="15" hidden="1" customHeight="1" x14ac:dyDescent="0.25">
      <c r="A260" s="162"/>
      <c r="B260" s="162"/>
      <c r="C260" s="162"/>
      <c r="D260" s="162"/>
      <c r="E260" s="162"/>
      <c r="F260" s="162"/>
      <c r="G260" s="162"/>
      <c r="H260" s="162"/>
      <c r="I260" s="162"/>
      <c r="J260" s="162"/>
      <c r="K260" s="162"/>
      <c r="L260" s="162"/>
      <c r="M260" s="162"/>
      <c r="N260" s="38"/>
      <c r="O260" s="38"/>
    </row>
    <row r="261" spans="1:15" ht="15" hidden="1" customHeight="1" x14ac:dyDescent="0.25">
      <c r="A261" s="162"/>
      <c r="B261" s="162"/>
      <c r="C261" s="162"/>
      <c r="D261" s="162"/>
      <c r="E261" s="162"/>
      <c r="F261" s="162"/>
      <c r="G261" s="162"/>
      <c r="H261" s="162"/>
      <c r="I261" s="162"/>
      <c r="J261" s="162"/>
      <c r="K261" s="162"/>
      <c r="L261" s="162"/>
      <c r="M261" s="162"/>
      <c r="N261" s="38"/>
      <c r="O261" s="38"/>
    </row>
    <row r="262" spans="1:15" ht="15" hidden="1" customHeight="1" x14ac:dyDescent="0.25">
      <c r="A262" s="162"/>
      <c r="B262" s="162"/>
      <c r="C262" s="162"/>
      <c r="D262" s="162"/>
      <c r="E262" s="162"/>
      <c r="F262" s="162"/>
      <c r="G262" s="162"/>
      <c r="H262" s="162"/>
      <c r="I262" s="162"/>
      <c r="J262" s="162"/>
      <c r="K262" s="162"/>
      <c r="L262" s="162"/>
      <c r="M262" s="162"/>
      <c r="N262" s="38"/>
      <c r="O262" s="38"/>
    </row>
    <row r="263" spans="1:15" ht="15" hidden="1" customHeight="1" x14ac:dyDescent="0.25">
      <c r="A263" s="162"/>
      <c r="B263" s="162"/>
      <c r="C263" s="162"/>
      <c r="D263" s="162"/>
      <c r="E263" s="162"/>
      <c r="F263" s="162"/>
      <c r="G263" s="162"/>
      <c r="H263" s="162"/>
      <c r="I263" s="162"/>
      <c r="J263" s="162"/>
      <c r="K263" s="162"/>
      <c r="L263" s="162"/>
      <c r="M263" s="162"/>
      <c r="N263" s="38"/>
      <c r="O263" s="38"/>
    </row>
    <row r="264" spans="1:15" ht="15" hidden="1" customHeight="1" x14ac:dyDescent="0.25">
      <c r="A264" s="162"/>
      <c r="B264" s="162"/>
      <c r="C264" s="162"/>
      <c r="D264" s="162"/>
      <c r="E264" s="162"/>
      <c r="F264" s="162"/>
      <c r="G264" s="162"/>
      <c r="H264" s="162"/>
      <c r="I264" s="162"/>
      <c r="J264" s="162"/>
      <c r="K264" s="162"/>
      <c r="L264" s="162"/>
      <c r="M264" s="162"/>
      <c r="N264" s="38"/>
      <c r="O264" s="38"/>
    </row>
    <row r="265" spans="1:15" ht="15" hidden="1" customHeight="1" x14ac:dyDescent="0.25">
      <c r="A265" s="162"/>
      <c r="B265" s="162"/>
      <c r="C265" s="162"/>
      <c r="D265" s="162"/>
      <c r="E265" s="162"/>
      <c r="F265" s="162"/>
      <c r="G265" s="162"/>
      <c r="H265" s="162"/>
      <c r="I265" s="162"/>
      <c r="J265" s="162"/>
      <c r="K265" s="162"/>
      <c r="L265" s="162"/>
      <c r="M265" s="162"/>
      <c r="N265" s="38"/>
      <c r="O265" s="38"/>
    </row>
    <row r="266" spans="1:15" ht="15" hidden="1" customHeight="1" x14ac:dyDescent="0.25">
      <c r="A266" s="162"/>
      <c r="B266" s="162"/>
      <c r="C266" s="162"/>
      <c r="D266" s="162"/>
      <c r="E266" s="162"/>
      <c r="F266" s="162"/>
      <c r="G266" s="162"/>
      <c r="H266" s="162"/>
      <c r="I266" s="162"/>
      <c r="J266" s="162"/>
      <c r="K266" s="162"/>
      <c r="L266" s="162"/>
      <c r="M266" s="162"/>
      <c r="N266" s="38"/>
      <c r="O266" s="38"/>
    </row>
    <row r="267" spans="1:15" ht="15" hidden="1" customHeight="1" x14ac:dyDescent="0.25">
      <c r="A267" s="162"/>
      <c r="B267" s="162"/>
      <c r="C267" s="162"/>
      <c r="D267" s="162"/>
      <c r="E267" s="162"/>
      <c r="F267" s="162"/>
      <c r="G267" s="162"/>
      <c r="H267" s="162"/>
      <c r="I267" s="162"/>
      <c r="J267" s="162"/>
      <c r="K267" s="162"/>
      <c r="L267" s="162"/>
      <c r="M267" s="162"/>
      <c r="N267" s="38"/>
      <c r="O267" s="38"/>
    </row>
    <row r="268" spans="1:15" ht="15" hidden="1" customHeight="1" x14ac:dyDescent="0.25">
      <c r="A268" s="162"/>
      <c r="B268" s="162"/>
      <c r="C268" s="162"/>
      <c r="D268" s="162"/>
      <c r="E268" s="162"/>
      <c r="F268" s="162"/>
      <c r="G268" s="162"/>
      <c r="H268" s="162"/>
      <c r="I268" s="162"/>
      <c r="J268" s="162"/>
      <c r="K268" s="162"/>
      <c r="L268" s="162"/>
      <c r="M268" s="162"/>
      <c r="N268" s="38"/>
      <c r="O268" s="38"/>
    </row>
    <row r="269" spans="1:15" ht="15" hidden="1" customHeight="1" x14ac:dyDescent="0.25">
      <c r="A269" s="162"/>
      <c r="B269" s="162"/>
      <c r="C269" s="162"/>
      <c r="D269" s="162"/>
      <c r="E269" s="162"/>
      <c r="F269" s="162"/>
      <c r="G269" s="162"/>
      <c r="H269" s="162"/>
      <c r="I269" s="162"/>
      <c r="J269" s="162"/>
      <c r="K269" s="162"/>
      <c r="L269" s="162"/>
      <c r="M269" s="162"/>
      <c r="N269" s="38"/>
      <c r="O269" s="38"/>
    </row>
    <row r="270" spans="1:15" ht="15" hidden="1" customHeight="1" x14ac:dyDescent="0.25">
      <c r="A270" s="162"/>
      <c r="B270" s="162"/>
      <c r="C270" s="162"/>
      <c r="D270" s="162"/>
      <c r="E270" s="162"/>
      <c r="F270" s="162"/>
      <c r="G270" s="162"/>
      <c r="H270" s="162"/>
      <c r="I270" s="162"/>
      <c r="J270" s="162"/>
      <c r="K270" s="162"/>
      <c r="L270" s="162"/>
      <c r="M270" s="162"/>
      <c r="N270" s="38"/>
      <c r="O270" s="38"/>
    </row>
    <row r="271" spans="1:15" ht="15" hidden="1" customHeight="1" x14ac:dyDescent="0.25">
      <c r="A271" s="162"/>
      <c r="B271" s="162"/>
      <c r="C271" s="162"/>
      <c r="D271" s="162"/>
      <c r="E271" s="162"/>
      <c r="F271" s="162"/>
      <c r="G271" s="162"/>
      <c r="H271" s="162"/>
      <c r="I271" s="162"/>
      <c r="J271" s="162"/>
      <c r="K271" s="162"/>
      <c r="L271" s="162"/>
      <c r="M271" s="162"/>
      <c r="N271" s="38"/>
      <c r="O271" s="38"/>
    </row>
    <row r="272" spans="1:15" ht="15" hidden="1" customHeight="1" x14ac:dyDescent="0.25">
      <c r="A272" s="162"/>
      <c r="B272" s="162"/>
      <c r="C272" s="162"/>
      <c r="D272" s="162"/>
      <c r="E272" s="162"/>
      <c r="F272" s="162"/>
      <c r="G272" s="162"/>
      <c r="H272" s="162"/>
      <c r="I272" s="162"/>
      <c r="J272" s="162"/>
      <c r="K272" s="162"/>
      <c r="L272" s="162"/>
      <c r="M272" s="162"/>
      <c r="N272" s="38"/>
      <c r="O272" s="38"/>
    </row>
    <row r="273" spans="1:15" ht="15" hidden="1" customHeight="1" x14ac:dyDescent="0.25">
      <c r="A273" s="162"/>
      <c r="B273" s="162"/>
      <c r="C273" s="162"/>
      <c r="D273" s="162"/>
      <c r="E273" s="162"/>
      <c r="F273" s="162"/>
      <c r="G273" s="162"/>
      <c r="H273" s="162"/>
      <c r="I273" s="162"/>
      <c r="J273" s="162"/>
      <c r="K273" s="162"/>
      <c r="L273" s="162"/>
      <c r="M273" s="162"/>
      <c r="N273" s="38"/>
      <c r="O273" s="38"/>
    </row>
    <row r="274" spans="1:15" ht="15" hidden="1" customHeight="1" x14ac:dyDescent="0.25">
      <c r="A274" s="162"/>
      <c r="B274" s="162"/>
      <c r="C274" s="162"/>
      <c r="D274" s="162"/>
      <c r="E274" s="162"/>
      <c r="F274" s="162"/>
      <c r="G274" s="162"/>
      <c r="H274" s="162"/>
      <c r="I274" s="162"/>
      <c r="J274" s="162"/>
      <c r="K274" s="162"/>
      <c r="L274" s="162"/>
      <c r="M274" s="162"/>
      <c r="N274" s="38"/>
      <c r="O274" s="38"/>
    </row>
    <row r="275" spans="1:15" ht="15" hidden="1" customHeight="1" x14ac:dyDescent="0.25">
      <c r="A275" s="162"/>
      <c r="B275" s="162"/>
      <c r="C275" s="162"/>
      <c r="D275" s="162"/>
      <c r="E275" s="162"/>
      <c r="F275" s="162"/>
      <c r="G275" s="162"/>
      <c r="H275" s="162"/>
      <c r="I275" s="162"/>
      <c r="J275" s="162"/>
      <c r="K275" s="162"/>
      <c r="L275" s="162"/>
      <c r="M275" s="162"/>
      <c r="N275" s="38"/>
      <c r="O275" s="38"/>
    </row>
    <row r="276" spans="1:15" ht="15" hidden="1" customHeight="1" x14ac:dyDescent="0.25">
      <c r="A276" s="162"/>
      <c r="B276" s="162"/>
      <c r="C276" s="162"/>
      <c r="D276" s="162"/>
      <c r="E276" s="162"/>
      <c r="F276" s="162"/>
      <c r="G276" s="162"/>
      <c r="H276" s="162"/>
      <c r="I276" s="162"/>
      <c r="J276" s="162"/>
      <c r="K276" s="162"/>
      <c r="L276" s="162"/>
      <c r="M276" s="162"/>
      <c r="N276" s="38"/>
      <c r="O276" s="38"/>
    </row>
    <row r="277" spans="1:15" ht="15" hidden="1" customHeight="1" x14ac:dyDescent="0.25">
      <c r="A277" s="162"/>
      <c r="B277" s="162"/>
      <c r="C277" s="162"/>
      <c r="D277" s="162"/>
      <c r="E277" s="162"/>
      <c r="F277" s="162"/>
      <c r="G277" s="162"/>
      <c r="H277" s="162"/>
      <c r="I277" s="162"/>
      <c r="J277" s="162"/>
      <c r="K277" s="162"/>
      <c r="L277" s="162"/>
      <c r="M277" s="162"/>
      <c r="N277" s="38"/>
      <c r="O277" s="38"/>
    </row>
    <row r="278" spans="1:15" ht="15" hidden="1" customHeight="1" x14ac:dyDescent="0.25">
      <c r="A278" s="162"/>
      <c r="B278" s="162"/>
      <c r="C278" s="162"/>
      <c r="D278" s="162"/>
      <c r="E278" s="162"/>
      <c r="F278" s="162"/>
      <c r="G278" s="162"/>
      <c r="H278" s="162"/>
      <c r="I278" s="162"/>
      <c r="J278" s="162"/>
      <c r="K278" s="162"/>
      <c r="L278" s="162"/>
      <c r="M278" s="162"/>
      <c r="N278" s="38"/>
      <c r="O278" s="38"/>
    </row>
    <row r="279" spans="1:15" ht="15" hidden="1" customHeight="1" x14ac:dyDescent="0.25">
      <c r="A279" s="162"/>
      <c r="B279" s="162"/>
      <c r="C279" s="162"/>
      <c r="D279" s="162"/>
      <c r="E279" s="162"/>
      <c r="F279" s="162"/>
      <c r="G279" s="162"/>
      <c r="H279" s="162"/>
      <c r="I279" s="162"/>
      <c r="J279" s="162"/>
      <c r="K279" s="162"/>
      <c r="L279" s="162"/>
      <c r="M279" s="162"/>
      <c r="N279" s="38"/>
      <c r="O279" s="38"/>
    </row>
    <row r="280" spans="1:15" ht="15" hidden="1" customHeight="1" x14ac:dyDescent="0.25">
      <c r="A280" s="162"/>
      <c r="B280" s="162"/>
      <c r="C280" s="162"/>
      <c r="D280" s="162"/>
      <c r="E280" s="162"/>
      <c r="F280" s="162"/>
      <c r="G280" s="162"/>
      <c r="H280" s="162"/>
      <c r="I280" s="162"/>
      <c r="J280" s="162"/>
      <c r="K280" s="162"/>
      <c r="L280" s="162"/>
      <c r="M280" s="162"/>
      <c r="N280" s="38"/>
      <c r="O280" s="38"/>
    </row>
    <row r="281" spans="1:15" ht="15" hidden="1" customHeight="1" x14ac:dyDescent="0.25">
      <c r="A281" s="162"/>
      <c r="B281" s="162"/>
      <c r="C281" s="162"/>
      <c r="D281" s="162"/>
      <c r="E281" s="162"/>
      <c r="F281" s="162"/>
      <c r="G281" s="162"/>
      <c r="H281" s="162"/>
      <c r="I281" s="162"/>
      <c r="J281" s="162"/>
      <c r="K281" s="162"/>
      <c r="L281" s="162"/>
      <c r="M281" s="162"/>
      <c r="N281" s="38"/>
      <c r="O281" s="38"/>
    </row>
    <row r="282" spans="1:15" ht="15" hidden="1" customHeight="1" x14ac:dyDescent="0.25">
      <c r="A282" s="162"/>
      <c r="B282" s="162"/>
      <c r="C282" s="162"/>
      <c r="D282" s="162"/>
      <c r="E282" s="162"/>
      <c r="F282" s="162"/>
      <c r="G282" s="162"/>
      <c r="H282" s="162"/>
      <c r="I282" s="162"/>
      <c r="J282" s="162"/>
      <c r="K282" s="162"/>
      <c r="L282" s="162"/>
      <c r="M282" s="162"/>
      <c r="N282" s="38"/>
      <c r="O282" s="38"/>
    </row>
    <row r="283" spans="1:15" ht="15" hidden="1" customHeight="1" x14ac:dyDescent="0.25">
      <c r="A283" s="162"/>
      <c r="B283" s="162"/>
      <c r="C283" s="162"/>
      <c r="D283" s="162"/>
      <c r="E283" s="162"/>
      <c r="F283" s="162"/>
      <c r="G283" s="162"/>
      <c r="H283" s="162"/>
      <c r="I283" s="162"/>
      <c r="J283" s="162"/>
      <c r="K283" s="162"/>
      <c r="L283" s="162"/>
      <c r="M283" s="162"/>
      <c r="N283" s="38"/>
      <c r="O283" s="38"/>
    </row>
    <row r="284" spans="1:15" ht="15" hidden="1" customHeight="1" x14ac:dyDescent="0.25">
      <c r="A284" s="162"/>
      <c r="B284" s="162"/>
      <c r="C284" s="162"/>
      <c r="D284" s="162"/>
      <c r="E284" s="162"/>
      <c r="F284" s="162"/>
      <c r="G284" s="162"/>
      <c r="H284" s="162"/>
      <c r="I284" s="162"/>
      <c r="J284" s="162"/>
      <c r="K284" s="162"/>
      <c r="L284" s="162"/>
      <c r="M284" s="162"/>
      <c r="N284" s="38"/>
      <c r="O284" s="38"/>
    </row>
    <row r="285" spans="1:15" ht="15" hidden="1" customHeight="1" x14ac:dyDescent="0.25">
      <c r="A285" s="162"/>
      <c r="B285" s="162"/>
      <c r="C285" s="162"/>
      <c r="D285" s="162"/>
      <c r="E285" s="162"/>
      <c r="F285" s="162"/>
      <c r="G285" s="162"/>
      <c r="H285" s="162"/>
      <c r="I285" s="162"/>
      <c r="J285" s="162"/>
      <c r="K285" s="162"/>
      <c r="L285" s="162"/>
      <c r="M285" s="162"/>
      <c r="N285" s="38"/>
      <c r="O285" s="38"/>
    </row>
    <row r="286" spans="1:15" ht="15" hidden="1" customHeight="1" x14ac:dyDescent="0.25">
      <c r="A286" s="162"/>
      <c r="B286" s="162"/>
      <c r="C286" s="162"/>
      <c r="D286" s="162"/>
      <c r="E286" s="162"/>
      <c r="F286" s="162"/>
      <c r="G286" s="162"/>
      <c r="H286" s="162"/>
      <c r="I286" s="162"/>
      <c r="J286" s="162"/>
      <c r="K286" s="162"/>
      <c r="L286" s="162"/>
      <c r="M286" s="162"/>
      <c r="N286" s="38"/>
      <c r="O286" s="38"/>
    </row>
    <row r="287" spans="1:15" ht="15" hidden="1" customHeight="1" x14ac:dyDescent="0.25">
      <c r="A287" s="162"/>
      <c r="B287" s="162"/>
      <c r="C287" s="162"/>
      <c r="D287" s="162"/>
      <c r="E287" s="162"/>
      <c r="F287" s="162"/>
      <c r="G287" s="162"/>
      <c r="H287" s="162"/>
      <c r="I287" s="162"/>
      <c r="J287" s="162"/>
      <c r="K287" s="162"/>
      <c r="L287" s="162"/>
      <c r="M287" s="162"/>
      <c r="N287" s="38"/>
      <c r="O287" s="38"/>
    </row>
    <row r="288" spans="1:15" ht="15" hidden="1" customHeight="1" x14ac:dyDescent="0.25">
      <c r="A288" s="162"/>
      <c r="B288" s="162"/>
      <c r="C288" s="162"/>
      <c r="D288" s="162"/>
      <c r="E288" s="162"/>
      <c r="F288" s="162"/>
      <c r="G288" s="162"/>
      <c r="H288" s="162"/>
      <c r="I288" s="162"/>
      <c r="J288" s="162"/>
      <c r="K288" s="162"/>
      <c r="L288" s="162"/>
      <c r="M288" s="162"/>
      <c r="N288" s="38"/>
      <c r="O288" s="38"/>
    </row>
    <row r="289" spans="1:15" ht="15" hidden="1" customHeight="1" x14ac:dyDescent="0.25">
      <c r="A289" s="162"/>
      <c r="B289" s="162"/>
      <c r="C289" s="162"/>
      <c r="D289" s="162"/>
      <c r="E289" s="162"/>
      <c r="F289" s="162"/>
      <c r="G289" s="162"/>
      <c r="H289" s="162"/>
      <c r="I289" s="162"/>
      <c r="J289" s="162"/>
      <c r="K289" s="162"/>
      <c r="L289" s="162"/>
      <c r="M289" s="162"/>
      <c r="N289" s="38"/>
      <c r="O289" s="38"/>
    </row>
    <row r="290" spans="1:15" ht="15" hidden="1" customHeight="1" x14ac:dyDescent="0.25">
      <c r="A290" s="162"/>
      <c r="B290" s="162"/>
      <c r="C290" s="162"/>
      <c r="D290" s="162"/>
      <c r="E290" s="162"/>
      <c r="F290" s="162"/>
      <c r="G290" s="162"/>
      <c r="H290" s="162"/>
      <c r="I290" s="162"/>
      <c r="J290" s="162"/>
      <c r="K290" s="162"/>
      <c r="L290" s="162"/>
      <c r="M290" s="162"/>
      <c r="N290" s="38"/>
      <c r="O290" s="38"/>
    </row>
    <row r="291" spans="1:15" ht="15" hidden="1" customHeight="1" x14ac:dyDescent="0.25">
      <c r="A291" s="162"/>
      <c r="B291" s="162"/>
      <c r="C291" s="162"/>
      <c r="D291" s="162"/>
      <c r="E291" s="162"/>
      <c r="F291" s="162"/>
      <c r="G291" s="162"/>
      <c r="H291" s="162"/>
      <c r="I291" s="162"/>
      <c r="J291" s="162"/>
      <c r="K291" s="162"/>
      <c r="L291" s="162"/>
      <c r="M291" s="162"/>
      <c r="N291" s="38"/>
      <c r="O291" s="38"/>
    </row>
    <row r="292" spans="1:15" ht="15" hidden="1" customHeight="1" x14ac:dyDescent="0.25">
      <c r="A292" s="162"/>
      <c r="B292" s="162"/>
      <c r="C292" s="162"/>
      <c r="D292" s="162"/>
      <c r="E292" s="162"/>
      <c r="F292" s="162"/>
      <c r="G292" s="162"/>
      <c r="H292" s="162"/>
      <c r="I292" s="162"/>
      <c r="J292" s="162"/>
      <c r="K292" s="162"/>
      <c r="L292" s="162"/>
      <c r="M292" s="162"/>
      <c r="N292" s="38"/>
      <c r="O292" s="38"/>
    </row>
    <row r="293" spans="1:15" ht="15" hidden="1" customHeight="1" x14ac:dyDescent="0.25">
      <c r="A293" s="162"/>
      <c r="B293" s="162"/>
      <c r="C293" s="162"/>
      <c r="D293" s="162"/>
      <c r="E293" s="162"/>
      <c r="F293" s="162"/>
      <c r="G293" s="162"/>
      <c r="H293" s="162"/>
      <c r="I293" s="162"/>
      <c r="J293" s="162"/>
      <c r="K293" s="162"/>
      <c r="L293" s="162"/>
      <c r="M293" s="162"/>
      <c r="N293" s="38"/>
      <c r="O293" s="38"/>
    </row>
    <row r="294" spans="1:15" ht="15" hidden="1" customHeight="1" x14ac:dyDescent="0.25">
      <c r="A294" s="162"/>
      <c r="B294" s="162"/>
      <c r="C294" s="162"/>
      <c r="D294" s="162"/>
      <c r="E294" s="162"/>
      <c r="F294" s="162"/>
      <c r="G294" s="162"/>
      <c r="H294" s="162"/>
      <c r="I294" s="162"/>
      <c r="J294" s="162"/>
      <c r="K294" s="162"/>
      <c r="L294" s="162"/>
      <c r="M294" s="162"/>
      <c r="N294" s="38"/>
      <c r="O294" s="38"/>
    </row>
    <row r="295" spans="1:15" ht="15" hidden="1" customHeight="1" x14ac:dyDescent="0.25">
      <c r="A295" s="162"/>
      <c r="B295" s="162"/>
      <c r="C295" s="162"/>
      <c r="D295" s="162"/>
      <c r="E295" s="162"/>
      <c r="F295" s="162"/>
      <c r="G295" s="162"/>
      <c r="H295" s="162"/>
      <c r="I295" s="162"/>
      <c r="J295" s="162"/>
      <c r="K295" s="162"/>
      <c r="L295" s="162"/>
      <c r="M295" s="162"/>
      <c r="N295" s="38"/>
      <c r="O295" s="38"/>
    </row>
    <row r="296" spans="1:15" ht="15" hidden="1" customHeight="1" x14ac:dyDescent="0.25">
      <c r="A296" s="162"/>
      <c r="B296" s="162"/>
      <c r="C296" s="162"/>
      <c r="D296" s="162"/>
      <c r="E296" s="162"/>
      <c r="F296" s="162"/>
      <c r="G296" s="162"/>
      <c r="H296" s="162"/>
      <c r="I296" s="162"/>
      <c r="J296" s="162"/>
      <c r="K296" s="162"/>
      <c r="L296" s="162"/>
      <c r="M296" s="162"/>
      <c r="N296" s="38"/>
      <c r="O296" s="38"/>
    </row>
    <row r="297" spans="1:15" ht="15" hidden="1" customHeight="1" x14ac:dyDescent="0.25">
      <c r="A297" s="162"/>
      <c r="B297" s="162"/>
      <c r="C297" s="162"/>
      <c r="D297" s="162"/>
      <c r="E297" s="162"/>
      <c r="F297" s="162"/>
      <c r="G297" s="162"/>
      <c r="H297" s="162"/>
      <c r="I297" s="162"/>
      <c r="J297" s="162"/>
      <c r="K297" s="162"/>
      <c r="L297" s="162"/>
      <c r="M297" s="162"/>
      <c r="N297" s="38"/>
      <c r="O297" s="38"/>
    </row>
    <row r="298" spans="1:15" ht="15" hidden="1" customHeight="1" x14ac:dyDescent="0.25">
      <c r="A298" s="162"/>
      <c r="B298" s="162"/>
      <c r="C298" s="162"/>
      <c r="D298" s="162"/>
      <c r="E298" s="162"/>
      <c r="F298" s="162"/>
      <c r="G298" s="162"/>
      <c r="H298" s="162"/>
      <c r="I298" s="162"/>
      <c r="J298" s="162"/>
      <c r="K298" s="162"/>
      <c r="L298" s="162"/>
      <c r="M298" s="162"/>
      <c r="N298" s="38"/>
      <c r="O298" s="38"/>
    </row>
    <row r="299" spans="1:15" ht="15" hidden="1" customHeight="1" x14ac:dyDescent="0.25">
      <c r="A299" s="162"/>
      <c r="B299" s="162"/>
      <c r="C299" s="162"/>
      <c r="D299" s="162"/>
      <c r="E299" s="162"/>
      <c r="F299" s="162"/>
      <c r="G299" s="162"/>
      <c r="H299" s="162"/>
      <c r="I299" s="162"/>
      <c r="J299" s="162"/>
      <c r="K299" s="162"/>
      <c r="L299" s="162"/>
      <c r="M299" s="162"/>
      <c r="N299" s="38"/>
      <c r="O299" s="38"/>
    </row>
    <row r="300" spans="1:15" ht="15" hidden="1" customHeight="1" x14ac:dyDescent="0.25">
      <c r="A300" s="162"/>
      <c r="B300" s="162"/>
      <c r="C300" s="162"/>
      <c r="D300" s="162"/>
      <c r="E300" s="162"/>
      <c r="F300" s="162"/>
      <c r="G300" s="162"/>
      <c r="H300" s="162"/>
      <c r="I300" s="162"/>
      <c r="J300" s="162"/>
      <c r="K300" s="162"/>
      <c r="L300" s="162"/>
      <c r="M300" s="162"/>
      <c r="N300" s="38"/>
      <c r="O300" s="38"/>
    </row>
    <row r="301" spans="1:15" ht="15" hidden="1" customHeight="1" x14ac:dyDescent="0.25">
      <c r="A301" s="162"/>
      <c r="B301" s="162"/>
      <c r="C301" s="162"/>
      <c r="D301" s="162"/>
      <c r="E301" s="162"/>
      <c r="F301" s="162"/>
      <c r="G301" s="162"/>
      <c r="H301" s="162"/>
      <c r="I301" s="162"/>
      <c r="J301" s="162"/>
      <c r="K301" s="162"/>
      <c r="L301" s="162"/>
      <c r="M301" s="162"/>
      <c r="N301" s="38"/>
      <c r="O301" s="38"/>
    </row>
    <row r="302" spans="1:15" ht="15" hidden="1" customHeight="1" x14ac:dyDescent="0.25">
      <c r="A302" s="162"/>
      <c r="B302" s="162"/>
      <c r="C302" s="162"/>
      <c r="D302" s="162"/>
      <c r="E302" s="162"/>
      <c r="F302" s="162"/>
      <c r="G302" s="162"/>
      <c r="H302" s="162"/>
      <c r="I302" s="162"/>
      <c r="J302" s="162"/>
      <c r="K302" s="162"/>
      <c r="L302" s="162"/>
      <c r="M302" s="162"/>
      <c r="N302" s="38"/>
      <c r="O302" s="38"/>
    </row>
    <row r="303" spans="1:15" ht="15" hidden="1" customHeight="1" x14ac:dyDescent="0.25">
      <c r="A303" s="162"/>
      <c r="B303" s="162"/>
      <c r="C303" s="162"/>
      <c r="D303" s="162"/>
      <c r="E303" s="162"/>
      <c r="F303" s="162"/>
      <c r="G303" s="162"/>
      <c r="H303" s="162"/>
      <c r="I303" s="162"/>
      <c r="J303" s="162"/>
      <c r="K303" s="162"/>
      <c r="L303" s="162"/>
      <c r="M303" s="162"/>
      <c r="N303" s="38"/>
      <c r="O303" s="38"/>
    </row>
    <row r="304" spans="1:15" ht="15" hidden="1" customHeight="1" x14ac:dyDescent="0.25">
      <c r="A304" s="162"/>
      <c r="B304" s="162"/>
      <c r="C304" s="162"/>
      <c r="D304" s="162"/>
      <c r="E304" s="162"/>
      <c r="F304" s="162"/>
      <c r="G304" s="162"/>
      <c r="H304" s="162"/>
      <c r="I304" s="162"/>
      <c r="J304" s="162"/>
      <c r="K304" s="162"/>
      <c r="L304" s="162"/>
      <c r="M304" s="162"/>
      <c r="N304" s="38"/>
      <c r="O304" s="38"/>
    </row>
    <row r="305" spans="1:15" ht="15" hidden="1" customHeight="1" x14ac:dyDescent="0.25">
      <c r="A305" s="162"/>
      <c r="B305" s="162"/>
      <c r="C305" s="162"/>
      <c r="D305" s="162"/>
      <c r="E305" s="162"/>
      <c r="F305" s="162"/>
      <c r="G305" s="162"/>
      <c r="H305" s="162"/>
      <c r="I305" s="162"/>
      <c r="J305" s="162"/>
      <c r="K305" s="162"/>
      <c r="L305" s="162"/>
      <c r="M305" s="162"/>
      <c r="N305" s="38"/>
      <c r="O305" s="38"/>
    </row>
    <row r="306" spans="1:15" ht="15" hidden="1" customHeight="1" x14ac:dyDescent="0.25">
      <c r="A306" s="162"/>
      <c r="B306" s="162"/>
      <c r="C306" s="162"/>
      <c r="D306" s="162"/>
      <c r="E306" s="162"/>
      <c r="F306" s="162"/>
      <c r="G306" s="162"/>
      <c r="H306" s="162"/>
      <c r="I306" s="162"/>
      <c r="J306" s="162"/>
      <c r="K306" s="162"/>
      <c r="L306" s="162"/>
      <c r="M306" s="162"/>
      <c r="N306" s="38"/>
      <c r="O306" s="38"/>
    </row>
    <row r="307" spans="1:15" ht="15" hidden="1" customHeight="1" x14ac:dyDescent="0.25">
      <c r="A307" s="162"/>
      <c r="B307" s="162"/>
      <c r="C307" s="162"/>
      <c r="D307" s="162"/>
      <c r="E307" s="162"/>
      <c r="F307" s="162"/>
      <c r="G307" s="162"/>
      <c r="H307" s="162"/>
      <c r="I307" s="162"/>
      <c r="J307" s="162"/>
      <c r="K307" s="162"/>
      <c r="L307" s="162"/>
      <c r="M307" s="162"/>
      <c r="N307" s="38"/>
      <c r="O307" s="38"/>
    </row>
    <row r="308" spans="1:15" ht="15" hidden="1" customHeight="1" x14ac:dyDescent="0.25">
      <c r="A308" s="162"/>
      <c r="B308" s="162"/>
      <c r="C308" s="162"/>
      <c r="D308" s="162"/>
      <c r="E308" s="162"/>
      <c r="F308" s="162"/>
      <c r="G308" s="162"/>
      <c r="H308" s="162"/>
      <c r="I308" s="162"/>
      <c r="J308" s="162"/>
      <c r="K308" s="162"/>
      <c r="L308" s="162"/>
      <c r="M308" s="162"/>
      <c r="N308" s="38"/>
      <c r="O308" s="38"/>
    </row>
    <row r="309" spans="1:15" ht="15" hidden="1" customHeight="1" x14ac:dyDescent="0.25">
      <c r="A309" s="162"/>
      <c r="B309" s="162"/>
      <c r="C309" s="162"/>
      <c r="D309" s="162"/>
      <c r="E309" s="162"/>
      <c r="F309" s="162"/>
      <c r="G309" s="162"/>
      <c r="H309" s="162"/>
      <c r="I309" s="162"/>
      <c r="J309" s="162"/>
      <c r="K309" s="162"/>
      <c r="L309" s="162"/>
      <c r="M309" s="162"/>
      <c r="N309" s="38"/>
      <c r="O309" s="38"/>
    </row>
    <row r="310" spans="1:15" ht="15" hidden="1" customHeight="1" x14ac:dyDescent="0.25">
      <c r="A310" s="162"/>
      <c r="B310" s="162"/>
      <c r="C310" s="162"/>
      <c r="D310" s="162"/>
      <c r="E310" s="162"/>
      <c r="F310" s="162"/>
      <c r="G310" s="162"/>
      <c r="H310" s="162"/>
      <c r="I310" s="162"/>
      <c r="J310" s="162"/>
      <c r="K310" s="162"/>
      <c r="L310" s="162"/>
      <c r="M310" s="162"/>
      <c r="N310" s="38"/>
      <c r="O310" s="38"/>
    </row>
    <row r="311" spans="1:15" ht="15" hidden="1" customHeight="1" x14ac:dyDescent="0.25">
      <c r="A311" s="162"/>
      <c r="B311" s="162"/>
      <c r="C311" s="162"/>
      <c r="D311" s="162"/>
      <c r="E311" s="162"/>
      <c r="F311" s="162"/>
      <c r="G311" s="162"/>
      <c r="H311" s="162"/>
      <c r="I311" s="162"/>
      <c r="J311" s="162"/>
      <c r="K311" s="162"/>
      <c r="L311" s="162"/>
      <c r="M311" s="162"/>
      <c r="N311" s="38"/>
      <c r="O311" s="38"/>
    </row>
    <row r="312" spans="1:15" ht="15" hidden="1" customHeight="1" x14ac:dyDescent="0.25">
      <c r="A312" s="162"/>
      <c r="B312" s="162"/>
      <c r="C312" s="162"/>
      <c r="D312" s="162"/>
      <c r="E312" s="162"/>
      <c r="F312" s="162"/>
      <c r="G312" s="162"/>
      <c r="H312" s="162"/>
      <c r="I312" s="162"/>
      <c r="J312" s="162"/>
      <c r="K312" s="162"/>
      <c r="L312" s="162"/>
      <c r="M312" s="162"/>
      <c r="N312" s="38"/>
      <c r="O312" s="38"/>
    </row>
    <row r="313" spans="1:15" ht="15" hidden="1" customHeight="1" x14ac:dyDescent="0.25">
      <c r="A313" s="162"/>
      <c r="B313" s="162"/>
      <c r="C313" s="162"/>
      <c r="D313" s="162"/>
      <c r="E313" s="162"/>
      <c r="F313" s="162"/>
      <c r="G313" s="162"/>
      <c r="H313" s="162"/>
      <c r="I313" s="162"/>
      <c r="J313" s="162"/>
      <c r="K313" s="162"/>
      <c r="L313" s="162"/>
      <c r="M313" s="162"/>
      <c r="N313" s="38"/>
      <c r="O313" s="38"/>
    </row>
    <row r="314" spans="1:15" ht="15" hidden="1" customHeight="1" x14ac:dyDescent="0.25">
      <c r="A314" s="162"/>
      <c r="B314" s="162"/>
      <c r="C314" s="162"/>
      <c r="D314" s="162"/>
      <c r="E314" s="162"/>
      <c r="F314" s="162"/>
      <c r="G314" s="162"/>
      <c r="H314" s="162"/>
      <c r="I314" s="162"/>
      <c r="J314" s="162"/>
      <c r="K314" s="162"/>
      <c r="L314" s="162"/>
      <c r="M314" s="162"/>
      <c r="N314" s="38"/>
      <c r="O314" s="38"/>
    </row>
    <row r="315" spans="1:15" ht="15" hidden="1" customHeight="1" x14ac:dyDescent="0.25">
      <c r="A315" s="162"/>
      <c r="B315" s="162"/>
      <c r="C315" s="162"/>
      <c r="D315" s="162"/>
      <c r="E315" s="162"/>
      <c r="F315" s="162"/>
      <c r="G315" s="162"/>
      <c r="H315" s="162"/>
      <c r="I315" s="162"/>
      <c r="J315" s="162"/>
      <c r="K315" s="162"/>
      <c r="L315" s="162"/>
      <c r="M315" s="162"/>
      <c r="N315" s="38"/>
      <c r="O315" s="38"/>
    </row>
    <row r="316" spans="1:15" ht="15" hidden="1" customHeight="1" x14ac:dyDescent="0.25">
      <c r="A316" s="162"/>
      <c r="B316" s="162"/>
      <c r="C316" s="162"/>
      <c r="D316" s="162"/>
      <c r="E316" s="162"/>
      <c r="F316" s="162"/>
      <c r="G316" s="162"/>
      <c r="H316" s="162"/>
      <c r="I316" s="162"/>
      <c r="J316" s="162"/>
      <c r="K316" s="162"/>
      <c r="L316" s="162"/>
      <c r="M316" s="162"/>
      <c r="N316" s="38"/>
      <c r="O316" s="38"/>
    </row>
    <row r="317" spans="1:15" ht="15" hidden="1" customHeight="1" x14ac:dyDescent="0.25">
      <c r="A317" s="162"/>
      <c r="B317" s="162"/>
      <c r="C317" s="162"/>
      <c r="D317" s="162"/>
      <c r="E317" s="162"/>
      <c r="F317" s="162"/>
      <c r="G317" s="162"/>
      <c r="H317" s="162"/>
      <c r="I317" s="162"/>
      <c r="J317" s="162"/>
      <c r="K317" s="162"/>
      <c r="L317" s="162"/>
      <c r="M317" s="162"/>
      <c r="N317" s="38"/>
      <c r="O317" s="38"/>
    </row>
    <row r="318" spans="1:15" ht="15" hidden="1" customHeight="1" x14ac:dyDescent="0.25">
      <c r="A318" s="162"/>
      <c r="B318" s="162"/>
      <c r="C318" s="162"/>
      <c r="D318" s="162"/>
      <c r="E318" s="162"/>
      <c r="F318" s="162"/>
      <c r="G318" s="162"/>
      <c r="H318" s="162"/>
      <c r="I318" s="162"/>
      <c r="J318" s="162"/>
      <c r="K318" s="162"/>
      <c r="L318" s="162"/>
      <c r="M318" s="162"/>
      <c r="N318" s="38"/>
      <c r="O318" s="38"/>
    </row>
    <row r="319" spans="1:15" ht="15" hidden="1" customHeight="1" x14ac:dyDescent="0.25">
      <c r="A319" s="162"/>
      <c r="B319" s="162"/>
      <c r="C319" s="162"/>
      <c r="D319" s="162"/>
      <c r="E319" s="162"/>
      <c r="F319" s="162"/>
      <c r="G319" s="162"/>
      <c r="H319" s="162"/>
      <c r="I319" s="162"/>
      <c r="J319" s="162"/>
      <c r="K319" s="162"/>
      <c r="L319" s="162"/>
      <c r="M319" s="162"/>
      <c r="N319" s="38"/>
      <c r="O319" s="38"/>
    </row>
    <row r="320" spans="1:15" ht="15" hidden="1" customHeight="1" x14ac:dyDescent="0.25">
      <c r="A320" s="162"/>
      <c r="B320" s="162"/>
      <c r="C320" s="162"/>
      <c r="D320" s="162"/>
      <c r="E320" s="162"/>
      <c r="F320" s="162"/>
      <c r="G320" s="162"/>
      <c r="H320" s="162"/>
      <c r="I320" s="162"/>
      <c r="J320" s="162"/>
      <c r="K320" s="162"/>
      <c r="L320" s="162"/>
      <c r="M320" s="162"/>
      <c r="N320" s="38"/>
      <c r="O320" s="38"/>
    </row>
    <row r="321" spans="1:15" ht="15" hidden="1" customHeight="1" x14ac:dyDescent="0.25">
      <c r="A321" s="162"/>
      <c r="B321" s="162"/>
      <c r="C321" s="162"/>
      <c r="D321" s="162"/>
      <c r="E321" s="162"/>
      <c r="F321" s="162"/>
      <c r="G321" s="162"/>
      <c r="H321" s="162"/>
      <c r="I321" s="162"/>
      <c r="J321" s="162"/>
      <c r="K321" s="162"/>
      <c r="L321" s="162"/>
      <c r="M321" s="162"/>
      <c r="N321" s="38"/>
      <c r="O321" s="38"/>
    </row>
    <row r="322" spans="1:15" ht="15" hidden="1" customHeight="1" x14ac:dyDescent="0.25">
      <c r="A322" s="162"/>
      <c r="B322" s="162"/>
      <c r="C322" s="162"/>
      <c r="D322" s="162"/>
      <c r="E322" s="162"/>
      <c r="F322" s="162"/>
      <c r="G322" s="162"/>
      <c r="H322" s="162"/>
      <c r="I322" s="162"/>
      <c r="J322" s="162"/>
      <c r="K322" s="162"/>
      <c r="L322" s="162"/>
      <c r="M322" s="162"/>
      <c r="N322" s="38"/>
      <c r="O322" s="38"/>
    </row>
    <row r="323" spans="1:15" ht="15" hidden="1" customHeight="1" x14ac:dyDescent="0.25">
      <c r="A323" s="162"/>
      <c r="B323" s="162"/>
      <c r="C323" s="162"/>
      <c r="D323" s="162"/>
      <c r="E323" s="162"/>
      <c r="F323" s="162"/>
      <c r="G323" s="162"/>
      <c r="H323" s="162"/>
      <c r="I323" s="162"/>
      <c r="J323" s="162"/>
      <c r="K323" s="162"/>
      <c r="L323" s="162"/>
      <c r="M323" s="162"/>
      <c r="N323" s="38"/>
      <c r="O323" s="38"/>
    </row>
    <row r="324" spans="1:15" ht="15" hidden="1" customHeight="1" x14ac:dyDescent="0.25">
      <c r="A324" s="162"/>
      <c r="B324" s="162"/>
      <c r="C324" s="162"/>
      <c r="D324" s="162"/>
      <c r="E324" s="162"/>
      <c r="F324" s="162"/>
      <c r="G324" s="162"/>
      <c r="H324" s="162"/>
      <c r="I324" s="162"/>
      <c r="J324" s="162"/>
      <c r="K324" s="162"/>
      <c r="L324" s="162"/>
      <c r="M324" s="162"/>
      <c r="N324" s="38"/>
      <c r="O324" s="38"/>
    </row>
    <row r="325" spans="1:15" ht="15" hidden="1" customHeight="1" x14ac:dyDescent="0.25">
      <c r="A325" s="162"/>
      <c r="B325" s="162"/>
      <c r="C325" s="162"/>
      <c r="D325" s="162"/>
      <c r="E325" s="162"/>
      <c r="F325" s="162"/>
      <c r="G325" s="162"/>
      <c r="H325" s="162"/>
      <c r="I325" s="162"/>
      <c r="J325" s="162"/>
      <c r="K325" s="162"/>
      <c r="L325" s="162"/>
      <c r="M325" s="162"/>
      <c r="N325" s="38"/>
      <c r="O325" s="38"/>
    </row>
    <row r="326" spans="1:15" ht="15" hidden="1" customHeight="1" x14ac:dyDescent="0.25">
      <c r="A326" s="162"/>
      <c r="B326" s="162"/>
      <c r="C326" s="162"/>
      <c r="D326" s="162"/>
      <c r="E326" s="162"/>
      <c r="F326" s="162"/>
      <c r="G326" s="162"/>
      <c r="H326" s="162"/>
      <c r="I326" s="162"/>
      <c r="J326" s="162"/>
      <c r="K326" s="162"/>
      <c r="L326" s="162"/>
      <c r="M326" s="162"/>
      <c r="N326" s="38"/>
      <c r="O326" s="38"/>
    </row>
    <row r="327" spans="1:15" ht="15" hidden="1" customHeight="1" x14ac:dyDescent="0.25">
      <c r="A327" s="162"/>
      <c r="B327" s="162"/>
      <c r="C327" s="162"/>
      <c r="D327" s="162"/>
      <c r="E327" s="162"/>
      <c r="F327" s="162"/>
      <c r="G327" s="162"/>
      <c r="H327" s="162"/>
      <c r="I327" s="162"/>
      <c r="J327" s="162"/>
      <c r="K327" s="162"/>
      <c r="L327" s="162"/>
      <c r="M327" s="162"/>
      <c r="N327" s="38"/>
      <c r="O327" s="38"/>
    </row>
    <row r="328" spans="1:15" ht="15" hidden="1" customHeight="1" x14ac:dyDescent="0.25">
      <c r="A328" s="162"/>
      <c r="B328" s="162"/>
      <c r="C328" s="162"/>
      <c r="D328" s="162"/>
      <c r="E328" s="162"/>
      <c r="F328" s="162"/>
      <c r="G328" s="162"/>
      <c r="H328" s="162"/>
      <c r="I328" s="162"/>
      <c r="J328" s="162"/>
      <c r="K328" s="162"/>
      <c r="L328" s="162"/>
      <c r="M328" s="162"/>
      <c r="N328" s="38"/>
      <c r="O328" s="38"/>
    </row>
    <row r="329" spans="1:15" ht="15" hidden="1" customHeight="1" x14ac:dyDescent="0.25">
      <c r="A329" s="162"/>
      <c r="B329" s="162"/>
      <c r="C329" s="162"/>
      <c r="D329" s="162"/>
      <c r="E329" s="162"/>
      <c r="F329" s="162"/>
      <c r="G329" s="162"/>
      <c r="H329" s="162"/>
      <c r="I329" s="162"/>
      <c r="J329" s="162"/>
      <c r="K329" s="162"/>
      <c r="L329" s="162"/>
      <c r="M329" s="162"/>
      <c r="N329" s="38"/>
      <c r="O329" s="38"/>
    </row>
    <row r="330" spans="1:15" ht="15" hidden="1" customHeight="1" x14ac:dyDescent="0.25">
      <c r="A330" s="162"/>
      <c r="B330" s="162"/>
      <c r="C330" s="162"/>
      <c r="D330" s="162"/>
      <c r="E330" s="162"/>
      <c r="F330" s="162"/>
      <c r="G330" s="162"/>
      <c r="H330" s="162"/>
      <c r="I330" s="162"/>
      <c r="J330" s="162"/>
      <c r="K330" s="162"/>
      <c r="L330" s="162"/>
      <c r="M330" s="162"/>
      <c r="N330" s="38"/>
      <c r="O330" s="38"/>
    </row>
    <row r="331" spans="1:15" ht="15" hidden="1" customHeight="1" x14ac:dyDescent="0.25">
      <c r="A331" s="162"/>
      <c r="B331" s="162"/>
      <c r="C331" s="162"/>
      <c r="D331" s="162"/>
      <c r="E331" s="162"/>
      <c r="F331" s="162"/>
      <c r="G331" s="162"/>
      <c r="H331" s="162"/>
      <c r="I331" s="162"/>
      <c r="J331" s="162"/>
      <c r="K331" s="162"/>
      <c r="L331" s="162"/>
      <c r="M331" s="162"/>
      <c r="N331" s="38"/>
      <c r="O331" s="38"/>
    </row>
    <row r="332" spans="1:15" ht="15" hidden="1" customHeight="1" x14ac:dyDescent="0.25">
      <c r="A332" s="162"/>
      <c r="B332" s="162"/>
      <c r="C332" s="162"/>
      <c r="D332" s="162"/>
      <c r="E332" s="162"/>
      <c r="F332" s="162"/>
      <c r="G332" s="162"/>
      <c r="H332" s="162"/>
      <c r="I332" s="162"/>
      <c r="J332" s="162"/>
      <c r="K332" s="162"/>
      <c r="L332" s="162"/>
      <c r="M332" s="162"/>
      <c r="N332" s="38"/>
      <c r="O332" s="38"/>
    </row>
    <row r="333" spans="1:15" ht="15" hidden="1" customHeight="1" x14ac:dyDescent="0.25">
      <c r="A333" s="162"/>
      <c r="B333" s="162"/>
      <c r="C333" s="162"/>
      <c r="D333" s="162"/>
      <c r="E333" s="162"/>
      <c r="F333" s="162"/>
      <c r="G333" s="162"/>
      <c r="H333" s="162"/>
      <c r="I333" s="162"/>
      <c r="J333" s="162"/>
      <c r="K333" s="162"/>
      <c r="L333" s="162"/>
      <c r="M333" s="162"/>
      <c r="N333" s="38"/>
      <c r="O333" s="38"/>
    </row>
    <row r="334" spans="1:15" ht="15" hidden="1" customHeight="1" x14ac:dyDescent="0.25">
      <c r="A334" s="162"/>
      <c r="B334" s="162"/>
      <c r="C334" s="162"/>
      <c r="D334" s="162"/>
      <c r="E334" s="162"/>
      <c r="F334" s="162"/>
      <c r="G334" s="162"/>
      <c r="H334" s="162"/>
      <c r="I334" s="162"/>
      <c r="J334" s="162"/>
      <c r="K334" s="162"/>
      <c r="L334" s="162"/>
      <c r="M334" s="162"/>
      <c r="N334" s="38"/>
      <c r="O334" s="38"/>
    </row>
    <row r="335" spans="1:15" ht="15" hidden="1" customHeight="1" x14ac:dyDescent="0.25">
      <c r="A335" s="162"/>
      <c r="B335" s="162"/>
      <c r="C335" s="162"/>
      <c r="D335" s="162"/>
      <c r="E335" s="162"/>
      <c r="F335" s="162"/>
      <c r="G335" s="162"/>
      <c r="H335" s="162"/>
      <c r="I335" s="162"/>
      <c r="J335" s="162"/>
      <c r="K335" s="162"/>
      <c r="L335" s="162"/>
      <c r="M335" s="162"/>
      <c r="N335" s="38"/>
      <c r="O335" s="38"/>
    </row>
    <row r="336" spans="1:15" ht="15" hidden="1" customHeight="1" x14ac:dyDescent="0.25">
      <c r="A336" s="162"/>
      <c r="B336" s="162"/>
      <c r="C336" s="162"/>
      <c r="D336" s="162"/>
      <c r="E336" s="162"/>
      <c r="F336" s="162"/>
      <c r="G336" s="162"/>
      <c r="H336" s="162"/>
      <c r="I336" s="162"/>
      <c r="J336" s="162"/>
      <c r="K336" s="162"/>
      <c r="L336" s="162"/>
      <c r="M336" s="162"/>
      <c r="N336" s="38"/>
      <c r="O336" s="38"/>
    </row>
    <row r="337" spans="1:15" ht="15" hidden="1" customHeight="1" x14ac:dyDescent="0.25">
      <c r="A337" s="162"/>
      <c r="B337" s="162"/>
      <c r="C337" s="162"/>
      <c r="D337" s="162"/>
      <c r="E337" s="162"/>
      <c r="F337" s="162"/>
      <c r="G337" s="162"/>
      <c r="H337" s="162"/>
      <c r="I337" s="162"/>
      <c r="J337" s="162"/>
      <c r="K337" s="162"/>
      <c r="L337" s="162"/>
      <c r="M337" s="162"/>
      <c r="N337" s="38"/>
      <c r="O337" s="38"/>
    </row>
    <row r="338" spans="1:15" ht="15" hidden="1" customHeight="1" x14ac:dyDescent="0.25">
      <c r="A338" s="162"/>
      <c r="B338" s="162"/>
      <c r="C338" s="162"/>
      <c r="D338" s="162"/>
      <c r="E338" s="162"/>
      <c r="F338" s="162"/>
      <c r="G338" s="162"/>
      <c r="H338" s="162"/>
      <c r="I338" s="162"/>
      <c r="J338" s="162"/>
      <c r="K338" s="162"/>
      <c r="L338" s="162"/>
      <c r="M338" s="162"/>
      <c r="N338" s="38"/>
      <c r="O338" s="38"/>
    </row>
    <row r="339" spans="1:15" ht="15" hidden="1" customHeight="1" x14ac:dyDescent="0.25">
      <c r="A339" s="162"/>
      <c r="B339" s="162"/>
      <c r="C339" s="162"/>
      <c r="D339" s="162"/>
      <c r="E339" s="162"/>
      <c r="F339" s="162"/>
      <c r="G339" s="162"/>
      <c r="H339" s="162"/>
      <c r="I339" s="162"/>
      <c r="J339" s="162"/>
      <c r="K339" s="162"/>
      <c r="L339" s="162"/>
      <c r="M339" s="162"/>
      <c r="N339" s="38"/>
      <c r="O339" s="38"/>
    </row>
    <row r="340" spans="1:15" ht="15" hidden="1" customHeight="1" x14ac:dyDescent="0.25">
      <c r="A340" s="162"/>
      <c r="B340" s="162"/>
      <c r="C340" s="162"/>
      <c r="D340" s="162"/>
      <c r="E340" s="162"/>
      <c r="F340" s="162"/>
      <c r="G340" s="162"/>
      <c r="H340" s="162"/>
      <c r="I340" s="162"/>
      <c r="J340" s="162"/>
      <c r="K340" s="162"/>
      <c r="L340" s="162"/>
      <c r="M340" s="162"/>
      <c r="N340" s="38"/>
      <c r="O340" s="38"/>
    </row>
    <row r="341" spans="1:15" ht="15" hidden="1" customHeight="1" x14ac:dyDescent="0.25">
      <c r="A341" s="162"/>
      <c r="B341" s="162"/>
      <c r="C341" s="162"/>
      <c r="D341" s="162"/>
      <c r="E341" s="162"/>
      <c r="F341" s="162"/>
      <c r="G341" s="162"/>
      <c r="H341" s="162"/>
      <c r="I341" s="162"/>
      <c r="J341" s="162"/>
      <c r="K341" s="162"/>
      <c r="L341" s="162"/>
      <c r="M341" s="162"/>
      <c r="N341" s="38"/>
      <c r="O341" s="38"/>
    </row>
    <row r="342" spans="1:15" ht="15" hidden="1" customHeight="1" x14ac:dyDescent="0.25">
      <c r="A342" s="162"/>
      <c r="B342" s="162"/>
      <c r="C342" s="162"/>
      <c r="D342" s="162"/>
      <c r="E342" s="162"/>
      <c r="F342" s="162"/>
      <c r="G342" s="162"/>
      <c r="H342" s="162"/>
      <c r="I342" s="162"/>
      <c r="J342" s="162"/>
      <c r="K342" s="162"/>
      <c r="L342" s="162"/>
      <c r="M342" s="162"/>
      <c r="N342" s="38"/>
      <c r="O342" s="38"/>
    </row>
    <row r="343" spans="1:15" ht="15" hidden="1" customHeight="1" x14ac:dyDescent="0.25">
      <c r="A343" s="162"/>
      <c r="B343" s="162"/>
      <c r="C343" s="162"/>
      <c r="D343" s="162"/>
      <c r="E343" s="162"/>
      <c r="F343" s="162"/>
      <c r="G343" s="162"/>
      <c r="H343" s="162"/>
      <c r="I343" s="162"/>
      <c r="J343" s="162"/>
      <c r="K343" s="162"/>
      <c r="L343" s="162"/>
      <c r="M343" s="162"/>
      <c r="N343" s="38"/>
      <c r="O343" s="38"/>
    </row>
    <row r="344" spans="1:15" ht="15" hidden="1" customHeight="1" x14ac:dyDescent="0.25">
      <c r="A344" s="162"/>
      <c r="B344" s="162"/>
      <c r="C344" s="162"/>
      <c r="D344" s="162"/>
      <c r="E344" s="162"/>
      <c r="F344" s="162"/>
      <c r="G344" s="162"/>
      <c r="H344" s="162"/>
      <c r="I344" s="162"/>
      <c r="J344" s="162"/>
      <c r="K344" s="162"/>
      <c r="L344" s="162"/>
      <c r="M344" s="162"/>
      <c r="N344" s="38"/>
      <c r="O344" s="38"/>
    </row>
    <row r="345" spans="1:15" ht="15" hidden="1" customHeight="1" x14ac:dyDescent="0.25">
      <c r="A345" s="162"/>
      <c r="B345" s="162"/>
      <c r="C345" s="162"/>
      <c r="D345" s="162"/>
      <c r="E345" s="162"/>
      <c r="F345" s="162"/>
      <c r="G345" s="162"/>
      <c r="H345" s="162"/>
      <c r="I345" s="162"/>
      <c r="J345" s="162"/>
      <c r="K345" s="162"/>
      <c r="L345" s="162"/>
      <c r="M345" s="162"/>
      <c r="N345" s="38"/>
      <c r="O345" s="38"/>
    </row>
    <row r="346" spans="1:15" ht="15" hidden="1" customHeight="1" x14ac:dyDescent="0.25">
      <c r="A346" s="162"/>
      <c r="B346" s="162"/>
      <c r="C346" s="162"/>
      <c r="D346" s="162"/>
      <c r="E346" s="162"/>
      <c r="F346" s="162"/>
      <c r="G346" s="162"/>
      <c r="H346" s="162"/>
      <c r="I346" s="162"/>
      <c r="J346" s="162"/>
      <c r="K346" s="162"/>
      <c r="L346" s="162"/>
      <c r="M346" s="162"/>
      <c r="N346" s="38"/>
      <c r="O346" s="38"/>
    </row>
    <row r="347" spans="1:15" ht="15" hidden="1" customHeight="1" x14ac:dyDescent="0.25">
      <c r="A347" s="162"/>
      <c r="B347" s="162"/>
      <c r="C347" s="162"/>
      <c r="D347" s="162"/>
      <c r="E347" s="162"/>
      <c r="F347" s="162"/>
      <c r="G347" s="162"/>
      <c r="H347" s="162"/>
      <c r="I347" s="162"/>
      <c r="J347" s="162"/>
      <c r="K347" s="162"/>
      <c r="L347" s="162"/>
      <c r="M347" s="162"/>
      <c r="N347" s="38"/>
      <c r="O347" s="38"/>
    </row>
    <row r="348" spans="1:15" ht="15" hidden="1" customHeight="1" x14ac:dyDescent="0.25">
      <c r="A348" s="162"/>
      <c r="B348" s="162"/>
      <c r="C348" s="162"/>
      <c r="D348" s="162"/>
      <c r="E348" s="162"/>
      <c r="F348" s="162"/>
      <c r="G348" s="162"/>
      <c r="H348" s="162"/>
      <c r="I348" s="162"/>
      <c r="J348" s="162"/>
      <c r="K348" s="162"/>
      <c r="L348" s="162"/>
      <c r="M348" s="162"/>
      <c r="N348" s="38"/>
      <c r="O348" s="38"/>
    </row>
    <row r="349" spans="1:15" ht="15" hidden="1" customHeight="1" x14ac:dyDescent="0.25">
      <c r="A349" s="162"/>
      <c r="B349" s="162"/>
      <c r="C349" s="162"/>
      <c r="D349" s="162"/>
      <c r="E349" s="162"/>
      <c r="F349" s="162"/>
      <c r="G349" s="162"/>
      <c r="H349" s="162"/>
      <c r="I349" s="162"/>
      <c r="J349" s="162"/>
      <c r="K349" s="162"/>
      <c r="L349" s="162"/>
      <c r="M349" s="162"/>
      <c r="N349" s="38"/>
      <c r="O349" s="38"/>
    </row>
    <row r="350" spans="1:15" ht="15" hidden="1" customHeight="1" x14ac:dyDescent="0.25">
      <c r="A350" s="162"/>
      <c r="B350" s="162"/>
      <c r="C350" s="162"/>
      <c r="D350" s="162"/>
      <c r="E350" s="162"/>
      <c r="F350" s="162"/>
      <c r="G350" s="162"/>
      <c r="H350" s="162"/>
      <c r="I350" s="162"/>
      <c r="J350" s="162"/>
      <c r="K350" s="162"/>
      <c r="L350" s="162"/>
      <c r="M350" s="162"/>
      <c r="N350" s="38"/>
      <c r="O350" s="38"/>
    </row>
    <row r="351" spans="1:15" ht="15" hidden="1" customHeight="1" x14ac:dyDescent="0.25">
      <c r="A351" s="162"/>
      <c r="B351" s="162"/>
      <c r="C351" s="162"/>
      <c r="D351" s="162"/>
      <c r="E351" s="162"/>
      <c r="F351" s="162"/>
      <c r="G351" s="162"/>
      <c r="H351" s="162"/>
      <c r="I351" s="162"/>
      <c r="J351" s="162"/>
      <c r="K351" s="162"/>
      <c r="L351" s="162"/>
      <c r="M351" s="162"/>
      <c r="N351" s="38"/>
      <c r="O351" s="38"/>
    </row>
    <row r="352" spans="1:15" ht="15" hidden="1" customHeight="1" x14ac:dyDescent="0.25">
      <c r="A352" s="162"/>
      <c r="B352" s="162"/>
      <c r="C352" s="162"/>
      <c r="D352" s="162"/>
      <c r="E352" s="162"/>
      <c r="F352" s="162"/>
      <c r="G352" s="162"/>
      <c r="H352" s="162"/>
      <c r="I352" s="162"/>
      <c r="J352" s="162"/>
      <c r="K352" s="162"/>
      <c r="L352" s="162"/>
      <c r="M352" s="162"/>
      <c r="N352" s="38"/>
      <c r="O352" s="38"/>
    </row>
    <row r="353" spans="1:15" ht="15" hidden="1" customHeight="1" x14ac:dyDescent="0.25">
      <c r="A353" s="162"/>
      <c r="B353" s="162"/>
      <c r="C353" s="162"/>
      <c r="D353" s="162"/>
      <c r="E353" s="162"/>
      <c r="F353" s="162"/>
      <c r="G353" s="162"/>
      <c r="H353" s="162"/>
      <c r="I353" s="162"/>
      <c r="J353" s="162"/>
      <c r="K353" s="162"/>
      <c r="L353" s="162"/>
      <c r="M353" s="162"/>
      <c r="N353" s="38"/>
      <c r="O353" s="38"/>
    </row>
    <row r="354" spans="1:15" ht="15" hidden="1" customHeight="1" x14ac:dyDescent="0.25">
      <c r="A354" s="162"/>
      <c r="B354" s="162"/>
      <c r="C354" s="162"/>
      <c r="D354" s="162"/>
      <c r="E354" s="162"/>
      <c r="F354" s="162"/>
      <c r="G354" s="162"/>
      <c r="H354" s="162"/>
      <c r="I354" s="162"/>
      <c r="J354" s="162"/>
      <c r="K354" s="162"/>
      <c r="L354" s="162"/>
      <c r="M354" s="162"/>
      <c r="N354" s="38"/>
      <c r="O354" s="38"/>
    </row>
    <row r="355" spans="1:15" ht="15" hidden="1" customHeight="1" x14ac:dyDescent="0.25">
      <c r="A355" s="162"/>
      <c r="B355" s="162"/>
      <c r="C355" s="162"/>
      <c r="D355" s="162"/>
      <c r="E355" s="162"/>
      <c r="F355" s="162"/>
      <c r="G355" s="162"/>
      <c r="H355" s="162"/>
      <c r="I355" s="162"/>
      <c r="J355" s="162"/>
      <c r="K355" s="162"/>
      <c r="L355" s="162"/>
      <c r="M355" s="162"/>
      <c r="N355" s="38"/>
      <c r="O355" s="38"/>
    </row>
    <row r="356" spans="1:15" ht="15" hidden="1" customHeight="1" x14ac:dyDescent="0.25">
      <c r="A356" s="162"/>
      <c r="B356" s="162"/>
      <c r="C356" s="162"/>
      <c r="D356" s="162"/>
      <c r="E356" s="162"/>
      <c r="F356" s="162"/>
      <c r="G356" s="162"/>
      <c r="H356" s="162"/>
      <c r="I356" s="162"/>
      <c r="J356" s="162"/>
      <c r="K356" s="162"/>
      <c r="L356" s="162"/>
      <c r="M356" s="162"/>
      <c r="N356" s="38"/>
      <c r="O356" s="38"/>
    </row>
    <row r="357" spans="1:15" ht="15" hidden="1" customHeight="1" x14ac:dyDescent="0.25">
      <c r="A357" s="162"/>
      <c r="B357" s="162"/>
      <c r="C357" s="162"/>
      <c r="D357" s="162"/>
      <c r="E357" s="162"/>
      <c r="F357" s="162"/>
      <c r="G357" s="162"/>
      <c r="H357" s="162"/>
      <c r="I357" s="162"/>
      <c r="J357" s="162"/>
      <c r="K357" s="162"/>
      <c r="L357" s="162"/>
      <c r="M357" s="162"/>
      <c r="N357" s="38"/>
      <c r="O357" s="38"/>
    </row>
    <row r="358" spans="1:15" ht="15" hidden="1" customHeight="1" x14ac:dyDescent="0.25">
      <c r="A358" s="162"/>
      <c r="B358" s="162"/>
      <c r="C358" s="162"/>
      <c r="D358" s="162"/>
      <c r="E358" s="162"/>
      <c r="F358" s="162"/>
      <c r="G358" s="162"/>
      <c r="H358" s="162"/>
      <c r="I358" s="162"/>
      <c r="J358" s="162"/>
      <c r="K358" s="162"/>
      <c r="L358" s="162"/>
      <c r="M358" s="162"/>
      <c r="N358" s="38"/>
      <c r="O358" s="38"/>
    </row>
    <row r="359" spans="1:15" ht="15" hidden="1" customHeight="1" x14ac:dyDescent="0.25">
      <c r="A359" s="162"/>
      <c r="B359" s="162"/>
      <c r="C359" s="162"/>
      <c r="D359" s="162"/>
      <c r="E359" s="162"/>
      <c r="F359" s="162"/>
      <c r="G359" s="162"/>
      <c r="H359" s="162"/>
      <c r="I359" s="162"/>
      <c r="J359" s="162"/>
      <c r="K359" s="162"/>
      <c r="L359" s="162"/>
      <c r="M359" s="162"/>
      <c r="N359" s="38"/>
      <c r="O359" s="38"/>
    </row>
    <row r="360" spans="1:15" ht="15" hidden="1" customHeight="1" x14ac:dyDescent="0.25">
      <c r="A360" s="162"/>
      <c r="B360" s="162"/>
      <c r="C360" s="162"/>
      <c r="D360" s="162"/>
      <c r="E360" s="162"/>
      <c r="F360" s="162"/>
      <c r="G360" s="162"/>
      <c r="H360" s="162"/>
      <c r="I360" s="162"/>
      <c r="J360" s="162"/>
      <c r="K360" s="162"/>
      <c r="L360" s="162"/>
      <c r="M360" s="162"/>
      <c r="N360" s="38"/>
      <c r="O360" s="38"/>
    </row>
    <row r="361" spans="1:15" ht="15" hidden="1" customHeight="1" x14ac:dyDescent="0.25">
      <c r="A361" s="162"/>
      <c r="B361" s="162"/>
      <c r="C361" s="162"/>
      <c r="D361" s="162"/>
      <c r="E361" s="162"/>
      <c r="F361" s="162"/>
      <c r="G361" s="162"/>
      <c r="H361" s="162"/>
      <c r="I361" s="162"/>
      <c r="J361" s="162"/>
      <c r="K361" s="162"/>
      <c r="L361" s="162"/>
      <c r="M361" s="162"/>
      <c r="N361" s="38"/>
      <c r="O361" s="38"/>
    </row>
    <row r="362" spans="1:15" ht="15" hidden="1" customHeight="1" x14ac:dyDescent="0.25">
      <c r="A362" s="162"/>
      <c r="B362" s="162"/>
      <c r="C362" s="162"/>
      <c r="D362" s="162"/>
      <c r="E362" s="162"/>
      <c r="F362" s="162"/>
      <c r="G362" s="162"/>
      <c r="H362" s="162"/>
      <c r="I362" s="162"/>
      <c r="J362" s="162"/>
      <c r="K362" s="162"/>
      <c r="L362" s="162"/>
      <c r="M362" s="162"/>
      <c r="N362" s="38"/>
      <c r="O362" s="38"/>
    </row>
    <row r="363" spans="1:15" ht="15" hidden="1" customHeight="1" x14ac:dyDescent="0.25">
      <c r="A363" s="162"/>
      <c r="B363" s="162"/>
      <c r="C363" s="162"/>
      <c r="D363" s="162"/>
      <c r="E363" s="162"/>
      <c r="F363" s="162"/>
      <c r="G363" s="162"/>
      <c r="H363" s="162"/>
      <c r="I363" s="162"/>
      <c r="J363" s="162"/>
      <c r="K363" s="162"/>
      <c r="L363" s="162"/>
      <c r="M363" s="162"/>
      <c r="N363" s="38"/>
      <c r="O363" s="38"/>
    </row>
    <row r="364" spans="1:15" ht="15" hidden="1" customHeight="1" x14ac:dyDescent="0.25">
      <c r="A364" s="162"/>
      <c r="B364" s="162"/>
      <c r="C364" s="162"/>
      <c r="D364" s="162"/>
      <c r="E364" s="162"/>
      <c r="F364" s="162"/>
      <c r="G364" s="162"/>
      <c r="H364" s="162"/>
      <c r="I364" s="162"/>
      <c r="J364" s="162"/>
      <c r="K364" s="162"/>
      <c r="L364" s="162"/>
      <c r="M364" s="162"/>
      <c r="N364" s="38"/>
      <c r="O364" s="38"/>
    </row>
    <row r="365" spans="1:15" ht="15" hidden="1" customHeight="1" x14ac:dyDescent="0.25">
      <c r="A365" s="162"/>
      <c r="B365" s="162"/>
      <c r="C365" s="162"/>
      <c r="D365" s="162"/>
      <c r="E365" s="162"/>
      <c r="F365" s="162"/>
      <c r="G365" s="162"/>
      <c r="H365" s="162"/>
      <c r="I365" s="162"/>
      <c r="J365" s="162"/>
      <c r="K365" s="162"/>
      <c r="L365" s="162"/>
      <c r="M365" s="162"/>
      <c r="N365" s="38"/>
      <c r="O365" s="38"/>
    </row>
    <row r="366" spans="1:15" ht="15" hidden="1" customHeight="1" x14ac:dyDescent="0.25">
      <c r="A366" s="162"/>
      <c r="B366" s="162"/>
      <c r="C366" s="162"/>
      <c r="D366" s="162"/>
      <c r="E366" s="162"/>
      <c r="F366" s="162"/>
      <c r="G366" s="162"/>
      <c r="H366" s="162"/>
      <c r="I366" s="162"/>
      <c r="J366" s="162"/>
      <c r="K366" s="162"/>
      <c r="L366" s="162"/>
      <c r="M366" s="162"/>
      <c r="N366" s="38"/>
      <c r="O366" s="38"/>
    </row>
    <row r="367" spans="1:15" ht="15" hidden="1" customHeight="1" x14ac:dyDescent="0.25">
      <c r="A367" s="162"/>
      <c r="B367" s="162"/>
      <c r="C367" s="162"/>
      <c r="D367" s="162"/>
      <c r="E367" s="162"/>
      <c r="F367" s="162"/>
      <c r="G367" s="162"/>
      <c r="H367" s="162"/>
      <c r="I367" s="162"/>
      <c r="J367" s="162"/>
      <c r="K367" s="162"/>
      <c r="L367" s="162"/>
      <c r="M367" s="162"/>
      <c r="N367" s="38"/>
      <c r="O367" s="38"/>
    </row>
    <row r="368" spans="1:15" ht="15" hidden="1" customHeight="1" x14ac:dyDescent="0.25">
      <c r="A368" s="162"/>
      <c r="B368" s="162"/>
      <c r="C368" s="162"/>
      <c r="D368" s="162"/>
      <c r="E368" s="162"/>
      <c r="F368" s="162"/>
      <c r="G368" s="162"/>
      <c r="H368" s="162"/>
      <c r="I368" s="162"/>
      <c r="J368" s="162"/>
      <c r="K368" s="162"/>
      <c r="L368" s="162"/>
      <c r="M368" s="162"/>
      <c r="N368" s="38"/>
      <c r="O368" s="38"/>
    </row>
    <row r="369" spans="1:15" ht="15" hidden="1" customHeight="1" x14ac:dyDescent="0.25">
      <c r="A369" s="162"/>
      <c r="B369" s="162"/>
      <c r="C369" s="162"/>
      <c r="D369" s="162"/>
      <c r="E369" s="162"/>
      <c r="F369" s="162"/>
      <c r="G369" s="162"/>
      <c r="H369" s="162"/>
      <c r="I369" s="162"/>
      <c r="J369" s="162"/>
      <c r="K369" s="162"/>
      <c r="L369" s="162"/>
      <c r="M369" s="162"/>
      <c r="N369" s="38"/>
      <c r="O369" s="38"/>
    </row>
    <row r="370" spans="1:15" ht="15" hidden="1" customHeight="1" x14ac:dyDescent="0.25">
      <c r="A370" s="162"/>
      <c r="B370" s="162"/>
      <c r="C370" s="162"/>
      <c r="D370" s="162"/>
      <c r="E370" s="162"/>
      <c r="F370" s="162"/>
      <c r="G370" s="162"/>
      <c r="H370" s="162"/>
      <c r="I370" s="162"/>
      <c r="J370" s="162"/>
      <c r="K370" s="162"/>
      <c r="L370" s="162"/>
      <c r="M370" s="162"/>
      <c r="N370" s="38"/>
      <c r="O370" s="38"/>
    </row>
    <row r="371" spans="1:15" ht="15" hidden="1" customHeight="1" x14ac:dyDescent="0.25">
      <c r="A371" s="162"/>
      <c r="B371" s="162"/>
      <c r="C371" s="162"/>
      <c r="D371" s="162"/>
      <c r="E371" s="162"/>
      <c r="F371" s="162"/>
      <c r="G371" s="162"/>
      <c r="H371" s="162"/>
      <c r="I371" s="162"/>
      <c r="J371" s="162"/>
      <c r="K371" s="162"/>
      <c r="L371" s="162"/>
      <c r="M371" s="162"/>
      <c r="N371" s="38"/>
      <c r="O371" s="38"/>
    </row>
    <row r="372" spans="1:15" ht="15" hidden="1" customHeight="1" x14ac:dyDescent="0.25">
      <c r="A372" s="162"/>
      <c r="B372" s="162"/>
      <c r="C372" s="162"/>
      <c r="D372" s="162"/>
      <c r="E372" s="162"/>
      <c r="F372" s="162"/>
      <c r="G372" s="162"/>
      <c r="H372" s="162"/>
      <c r="I372" s="162"/>
      <c r="J372" s="162"/>
      <c r="K372" s="162"/>
      <c r="L372" s="162"/>
      <c r="M372" s="162"/>
      <c r="N372" s="38"/>
      <c r="O372" s="38"/>
    </row>
    <row r="373" spans="1:15" ht="15" hidden="1" customHeight="1" x14ac:dyDescent="0.25">
      <c r="A373" s="162"/>
      <c r="B373" s="162"/>
      <c r="C373" s="162"/>
      <c r="D373" s="162"/>
      <c r="E373" s="162"/>
      <c r="F373" s="162"/>
      <c r="G373" s="162"/>
      <c r="H373" s="162"/>
      <c r="I373" s="162"/>
      <c r="J373" s="162"/>
      <c r="K373" s="162"/>
      <c r="L373" s="162"/>
      <c r="M373" s="162"/>
      <c r="N373" s="38"/>
      <c r="O373" s="38"/>
    </row>
    <row r="374" spans="1:15" ht="15" hidden="1" customHeight="1" x14ac:dyDescent="0.25">
      <c r="A374" s="162"/>
      <c r="B374" s="162"/>
      <c r="C374" s="162"/>
      <c r="D374" s="162"/>
      <c r="E374" s="162"/>
      <c r="F374" s="162"/>
      <c r="G374" s="162"/>
      <c r="H374" s="162"/>
      <c r="I374" s="162"/>
      <c r="J374" s="162"/>
      <c r="K374" s="162"/>
      <c r="L374" s="162"/>
      <c r="M374" s="162"/>
      <c r="N374" s="38"/>
      <c r="O374" s="38"/>
    </row>
    <row r="375" spans="1:15" ht="15" hidden="1" customHeight="1" x14ac:dyDescent="0.25">
      <c r="A375" s="162"/>
      <c r="B375" s="162"/>
      <c r="C375" s="162"/>
      <c r="D375" s="162"/>
      <c r="E375" s="162"/>
      <c r="F375" s="162"/>
      <c r="G375" s="162"/>
      <c r="H375" s="162"/>
      <c r="I375" s="162"/>
      <c r="J375" s="162"/>
      <c r="K375" s="162"/>
      <c r="L375" s="162"/>
      <c r="M375" s="162"/>
      <c r="N375" s="38"/>
      <c r="O375" s="38"/>
    </row>
    <row r="376" spans="1:15" ht="15" hidden="1" customHeight="1" x14ac:dyDescent="0.25">
      <c r="A376" s="162"/>
      <c r="B376" s="162"/>
      <c r="C376" s="162"/>
      <c r="D376" s="162"/>
      <c r="E376" s="162"/>
      <c r="F376" s="162"/>
      <c r="G376" s="162"/>
      <c r="H376" s="162"/>
      <c r="I376" s="162"/>
      <c r="J376" s="162"/>
      <c r="K376" s="162"/>
      <c r="L376" s="162"/>
      <c r="M376" s="162"/>
      <c r="N376" s="38"/>
      <c r="O376" s="38"/>
    </row>
    <row r="377" spans="1:15" ht="15" hidden="1" customHeight="1" x14ac:dyDescent="0.25">
      <c r="A377" s="162"/>
      <c r="B377" s="162"/>
      <c r="C377" s="162"/>
      <c r="D377" s="162"/>
      <c r="E377" s="162"/>
      <c r="F377" s="162"/>
      <c r="G377" s="162"/>
      <c r="H377" s="162"/>
      <c r="I377" s="162"/>
      <c r="J377" s="162"/>
      <c r="K377" s="162"/>
      <c r="L377" s="162"/>
      <c r="M377" s="162"/>
      <c r="N377" s="38"/>
      <c r="O377" s="38"/>
    </row>
    <row r="378" spans="1:15" ht="15" hidden="1" customHeight="1" x14ac:dyDescent="0.25">
      <c r="A378" s="162"/>
      <c r="B378" s="162"/>
      <c r="C378" s="162"/>
      <c r="D378" s="162"/>
      <c r="E378" s="162"/>
      <c r="F378" s="162"/>
      <c r="G378" s="162"/>
      <c r="H378" s="162"/>
      <c r="I378" s="162"/>
      <c r="J378" s="162"/>
      <c r="K378" s="162"/>
      <c r="L378" s="162"/>
      <c r="M378" s="162"/>
      <c r="N378" s="38"/>
      <c r="O378" s="38"/>
    </row>
    <row r="379" spans="1:15" ht="15" hidden="1" customHeight="1" x14ac:dyDescent="0.25">
      <c r="A379" s="162"/>
      <c r="B379" s="162"/>
      <c r="C379" s="162"/>
      <c r="D379" s="162"/>
      <c r="E379" s="162"/>
      <c r="F379" s="162"/>
      <c r="G379" s="162"/>
      <c r="H379" s="162"/>
      <c r="I379" s="162"/>
      <c r="J379" s="162"/>
      <c r="K379" s="162"/>
      <c r="L379" s="162"/>
      <c r="M379" s="162"/>
      <c r="N379" s="38"/>
      <c r="O379" s="38"/>
    </row>
    <row r="380" spans="1:15" ht="15" hidden="1" customHeight="1" x14ac:dyDescent="0.25">
      <c r="A380" s="162"/>
      <c r="B380" s="162"/>
      <c r="C380" s="162"/>
      <c r="D380" s="162"/>
      <c r="E380" s="162"/>
      <c r="F380" s="162"/>
      <c r="G380" s="162"/>
      <c r="H380" s="162"/>
      <c r="I380" s="162"/>
      <c r="J380" s="162"/>
      <c r="K380" s="162"/>
      <c r="L380" s="162"/>
      <c r="M380" s="162"/>
      <c r="N380" s="38"/>
      <c r="O380" s="38"/>
    </row>
    <row r="381" spans="1:15" ht="15" hidden="1" customHeight="1" x14ac:dyDescent="0.25">
      <c r="A381" s="162"/>
      <c r="B381" s="162"/>
      <c r="C381" s="162"/>
      <c r="D381" s="162"/>
      <c r="E381" s="162"/>
      <c r="F381" s="162"/>
      <c r="G381" s="162"/>
      <c r="H381" s="162"/>
      <c r="I381" s="162"/>
      <c r="J381" s="162"/>
      <c r="K381" s="162"/>
      <c r="L381" s="162"/>
      <c r="M381" s="162"/>
      <c r="N381" s="38"/>
      <c r="O381" s="38"/>
    </row>
    <row r="382" spans="1:15" ht="15" hidden="1" customHeight="1" x14ac:dyDescent="0.25">
      <c r="A382" s="162"/>
      <c r="B382" s="162"/>
      <c r="C382" s="162"/>
      <c r="D382" s="162"/>
      <c r="E382" s="162"/>
      <c r="F382" s="162"/>
      <c r="G382" s="162"/>
      <c r="H382" s="162"/>
      <c r="I382" s="162"/>
      <c r="J382" s="162"/>
      <c r="K382" s="162"/>
      <c r="L382" s="162"/>
      <c r="M382" s="162"/>
      <c r="N382" s="38"/>
      <c r="O382" s="38"/>
    </row>
    <row r="383" spans="1:15" ht="15" hidden="1" customHeight="1" x14ac:dyDescent="0.25">
      <c r="A383" s="162"/>
      <c r="B383" s="162"/>
      <c r="C383" s="162"/>
      <c r="D383" s="162"/>
      <c r="E383" s="162"/>
      <c r="F383" s="162"/>
      <c r="G383" s="162"/>
      <c r="H383" s="162"/>
      <c r="I383" s="162"/>
      <c r="J383" s="162"/>
      <c r="K383" s="162"/>
      <c r="L383" s="162"/>
      <c r="M383" s="162"/>
      <c r="N383" s="38"/>
      <c r="O383" s="38"/>
    </row>
    <row r="384" spans="1:15" ht="15" hidden="1" customHeight="1" x14ac:dyDescent="0.25">
      <c r="A384" s="162"/>
      <c r="B384" s="162"/>
      <c r="C384" s="162"/>
      <c r="D384" s="162"/>
      <c r="E384" s="162"/>
      <c r="F384" s="162"/>
      <c r="G384" s="162"/>
      <c r="H384" s="162"/>
      <c r="I384" s="162"/>
      <c r="J384" s="162"/>
      <c r="K384" s="162"/>
      <c r="L384" s="162"/>
      <c r="M384" s="162"/>
      <c r="N384" s="38"/>
      <c r="O384" s="38"/>
    </row>
    <row r="385" spans="1:15" ht="15" hidden="1" customHeight="1" x14ac:dyDescent="0.25">
      <c r="A385" s="162"/>
      <c r="B385" s="162"/>
      <c r="C385" s="162"/>
      <c r="D385" s="162"/>
      <c r="E385" s="162"/>
      <c r="F385" s="162"/>
      <c r="G385" s="162"/>
      <c r="H385" s="162"/>
      <c r="I385" s="162"/>
      <c r="J385" s="162"/>
      <c r="K385" s="162"/>
      <c r="L385" s="162"/>
      <c r="M385" s="162"/>
      <c r="N385" s="38"/>
      <c r="O385" s="38"/>
    </row>
    <row r="386" spans="1:15" ht="15" hidden="1" customHeight="1" x14ac:dyDescent="0.25">
      <c r="A386" s="162"/>
      <c r="B386" s="162"/>
      <c r="C386" s="162"/>
      <c r="D386" s="162"/>
      <c r="E386" s="162"/>
      <c r="F386" s="162"/>
      <c r="G386" s="162"/>
      <c r="H386" s="162"/>
      <c r="I386" s="162"/>
      <c r="J386" s="162"/>
      <c r="K386" s="162"/>
      <c r="L386" s="162"/>
      <c r="M386" s="162"/>
      <c r="N386" s="38"/>
      <c r="O386" s="38"/>
    </row>
    <row r="387" spans="1:15" ht="15" hidden="1" customHeight="1" x14ac:dyDescent="0.25">
      <c r="A387" s="162"/>
      <c r="B387" s="162"/>
      <c r="C387" s="162"/>
      <c r="D387" s="162"/>
      <c r="E387" s="162"/>
      <c r="F387" s="162"/>
      <c r="G387" s="162"/>
      <c r="H387" s="162"/>
      <c r="I387" s="162"/>
      <c r="J387" s="162"/>
      <c r="K387" s="162"/>
      <c r="L387" s="162"/>
      <c r="M387" s="162"/>
      <c r="N387" s="38"/>
      <c r="O387" s="38"/>
    </row>
    <row r="388" spans="1:15" ht="15" hidden="1" customHeight="1" x14ac:dyDescent="0.25">
      <c r="A388" s="162"/>
      <c r="B388" s="162"/>
      <c r="C388" s="162"/>
      <c r="D388" s="162"/>
      <c r="E388" s="162"/>
      <c r="F388" s="162"/>
      <c r="G388" s="162"/>
      <c r="H388" s="162"/>
      <c r="I388" s="162"/>
      <c r="J388" s="162"/>
      <c r="K388" s="162"/>
      <c r="L388" s="162"/>
      <c r="M388" s="162"/>
      <c r="N388" s="38"/>
      <c r="O388" s="38"/>
    </row>
    <row r="389" spans="1:15" ht="15" hidden="1" customHeight="1" x14ac:dyDescent="0.25">
      <c r="A389" s="162"/>
      <c r="B389" s="162"/>
      <c r="C389" s="162"/>
      <c r="D389" s="162"/>
      <c r="E389" s="162"/>
      <c r="F389" s="162"/>
      <c r="G389" s="162"/>
      <c r="H389" s="162"/>
      <c r="I389" s="162"/>
      <c r="J389" s="162"/>
      <c r="K389" s="162"/>
      <c r="L389" s="162"/>
      <c r="M389" s="162"/>
      <c r="N389" s="38"/>
      <c r="O389" s="38"/>
    </row>
    <row r="390" spans="1:15" ht="15" hidden="1" customHeight="1" x14ac:dyDescent="0.25">
      <c r="A390" s="162"/>
      <c r="B390" s="162"/>
      <c r="C390" s="162"/>
      <c r="D390" s="162"/>
      <c r="E390" s="162"/>
      <c r="F390" s="162"/>
      <c r="G390" s="162"/>
      <c r="H390" s="162"/>
      <c r="I390" s="162"/>
      <c r="J390" s="162"/>
      <c r="K390" s="162"/>
      <c r="L390" s="162"/>
      <c r="M390" s="162"/>
      <c r="N390" s="38"/>
      <c r="O390" s="38"/>
    </row>
    <row r="391" spans="1:15" ht="15" hidden="1" customHeight="1" x14ac:dyDescent="0.25">
      <c r="A391" s="162"/>
      <c r="B391" s="162"/>
      <c r="C391" s="162"/>
      <c r="D391" s="162"/>
      <c r="E391" s="162"/>
      <c r="F391" s="162"/>
      <c r="G391" s="162"/>
      <c r="H391" s="162"/>
      <c r="I391" s="162"/>
      <c r="J391" s="162"/>
      <c r="K391" s="162"/>
      <c r="L391" s="162"/>
      <c r="M391" s="162"/>
      <c r="N391" s="38"/>
      <c r="O391" s="38"/>
    </row>
    <row r="392" spans="1:15" ht="15" hidden="1" customHeight="1" x14ac:dyDescent="0.25">
      <c r="A392" s="162"/>
      <c r="B392" s="162"/>
      <c r="C392" s="162"/>
      <c r="D392" s="162"/>
      <c r="E392" s="162"/>
      <c r="F392" s="162"/>
      <c r="G392" s="162"/>
      <c r="H392" s="162"/>
      <c r="I392" s="162"/>
      <c r="J392" s="162"/>
      <c r="K392" s="162"/>
      <c r="L392" s="162"/>
      <c r="M392" s="162"/>
      <c r="N392" s="38"/>
      <c r="O392" s="38"/>
    </row>
    <row r="393" spans="1:15" ht="15" hidden="1" customHeight="1" x14ac:dyDescent="0.25">
      <c r="A393" s="162"/>
      <c r="B393" s="162"/>
      <c r="C393" s="162"/>
      <c r="D393" s="162"/>
      <c r="E393" s="162"/>
      <c r="F393" s="162"/>
      <c r="G393" s="162"/>
      <c r="H393" s="162"/>
      <c r="I393" s="162"/>
      <c r="J393" s="162"/>
      <c r="K393" s="162"/>
      <c r="L393" s="162"/>
      <c r="M393" s="162"/>
      <c r="N393" s="38"/>
      <c r="O393" s="38"/>
    </row>
    <row r="394" spans="1:15" ht="15" hidden="1" customHeight="1" x14ac:dyDescent="0.25">
      <c r="A394" s="162"/>
      <c r="B394" s="162"/>
      <c r="C394" s="162"/>
      <c r="D394" s="162"/>
      <c r="E394" s="162"/>
      <c r="F394" s="162"/>
      <c r="G394" s="162"/>
      <c r="H394" s="162"/>
      <c r="I394" s="162"/>
      <c r="J394" s="162"/>
      <c r="K394" s="162"/>
      <c r="L394" s="162"/>
      <c r="M394" s="162"/>
      <c r="N394" s="38"/>
      <c r="O394" s="38"/>
    </row>
    <row r="395" spans="1:15" ht="15" hidden="1" customHeight="1" x14ac:dyDescent="0.25">
      <c r="A395" s="162"/>
      <c r="B395" s="162"/>
      <c r="C395" s="162"/>
      <c r="D395" s="162"/>
      <c r="E395" s="162"/>
      <c r="F395" s="162"/>
      <c r="G395" s="162"/>
      <c r="H395" s="162"/>
      <c r="I395" s="162"/>
      <c r="J395" s="162"/>
      <c r="K395" s="162"/>
      <c r="L395" s="162"/>
      <c r="M395" s="162"/>
      <c r="N395" s="38"/>
      <c r="O395" s="38"/>
    </row>
    <row r="396" spans="1:15" ht="15" hidden="1" customHeight="1" x14ac:dyDescent="0.25">
      <c r="A396" s="162"/>
      <c r="B396" s="162"/>
      <c r="C396" s="162"/>
      <c r="D396" s="162"/>
      <c r="E396" s="162"/>
      <c r="F396" s="162"/>
      <c r="G396" s="162"/>
      <c r="H396" s="162"/>
      <c r="I396" s="162"/>
      <c r="J396" s="162"/>
      <c r="K396" s="162"/>
      <c r="L396" s="162"/>
      <c r="M396" s="162"/>
      <c r="N396" s="38"/>
      <c r="O396" s="38"/>
    </row>
    <row r="397" spans="1:15" ht="15" hidden="1" customHeight="1" x14ac:dyDescent="0.25">
      <c r="A397" s="162"/>
      <c r="B397" s="162"/>
      <c r="C397" s="162"/>
      <c r="D397" s="162"/>
      <c r="E397" s="162"/>
      <c r="F397" s="162"/>
      <c r="G397" s="162"/>
      <c r="H397" s="162"/>
      <c r="I397" s="162"/>
      <c r="J397" s="162"/>
      <c r="K397" s="162"/>
      <c r="L397" s="162"/>
      <c r="M397" s="162"/>
      <c r="N397" s="38"/>
      <c r="O397" s="38"/>
    </row>
    <row r="398" spans="1:15" ht="15" hidden="1" customHeight="1" x14ac:dyDescent="0.25">
      <c r="A398" s="162"/>
      <c r="B398" s="162"/>
      <c r="C398" s="162"/>
      <c r="D398" s="162"/>
      <c r="E398" s="162"/>
      <c r="F398" s="162"/>
      <c r="G398" s="162"/>
      <c r="H398" s="162"/>
      <c r="I398" s="162"/>
      <c r="J398" s="162"/>
      <c r="K398" s="162"/>
      <c r="L398" s="162"/>
      <c r="M398" s="162"/>
      <c r="N398" s="38"/>
      <c r="O398" s="38"/>
    </row>
    <row r="399" spans="1:15" ht="15" hidden="1" customHeight="1" x14ac:dyDescent="0.25">
      <c r="A399" s="162"/>
      <c r="B399" s="162"/>
      <c r="C399" s="162"/>
      <c r="D399" s="162"/>
      <c r="E399" s="162"/>
      <c r="F399" s="162"/>
      <c r="G399" s="162"/>
      <c r="H399" s="162"/>
      <c r="I399" s="162"/>
      <c r="J399" s="162"/>
      <c r="K399" s="162"/>
      <c r="L399" s="162"/>
      <c r="M399" s="162"/>
      <c r="N399" s="38"/>
      <c r="O399" s="38"/>
    </row>
    <row r="400" spans="1:15" ht="15" hidden="1" customHeight="1" x14ac:dyDescent="0.25">
      <c r="A400" s="162"/>
      <c r="B400" s="162"/>
      <c r="C400" s="162"/>
      <c r="D400" s="162"/>
      <c r="E400" s="162"/>
      <c r="F400" s="162"/>
      <c r="G400" s="162"/>
      <c r="H400" s="162"/>
      <c r="I400" s="162"/>
      <c r="J400" s="162"/>
      <c r="K400" s="162"/>
      <c r="L400" s="162"/>
      <c r="M400" s="162"/>
      <c r="N400" s="38"/>
      <c r="O400" s="38"/>
    </row>
    <row r="401" spans="1:15" ht="15" hidden="1" customHeight="1" x14ac:dyDescent="0.25">
      <c r="A401" s="162"/>
      <c r="B401" s="162"/>
      <c r="C401" s="162"/>
      <c r="D401" s="162"/>
      <c r="E401" s="162"/>
      <c r="F401" s="162"/>
      <c r="G401" s="162"/>
      <c r="H401" s="162"/>
      <c r="I401" s="162"/>
      <c r="J401" s="162"/>
      <c r="K401" s="162"/>
      <c r="L401" s="162"/>
      <c r="M401" s="162"/>
      <c r="N401" s="38"/>
      <c r="O401" s="38"/>
    </row>
    <row r="402" spans="1:15" ht="15" hidden="1" customHeight="1" x14ac:dyDescent="0.25">
      <c r="A402" s="162"/>
      <c r="B402" s="162"/>
      <c r="C402" s="162"/>
      <c r="D402" s="162"/>
      <c r="E402" s="162"/>
      <c r="F402" s="162"/>
      <c r="G402" s="162"/>
      <c r="H402" s="162"/>
      <c r="I402" s="162"/>
      <c r="J402" s="162"/>
      <c r="K402" s="162"/>
      <c r="L402" s="162"/>
      <c r="M402" s="162"/>
      <c r="N402" s="38"/>
      <c r="O402" s="38"/>
    </row>
    <row r="403" spans="1:15" ht="15" hidden="1" customHeight="1" x14ac:dyDescent="0.25">
      <c r="A403" s="162"/>
      <c r="B403" s="162"/>
      <c r="C403" s="162"/>
      <c r="D403" s="162"/>
      <c r="E403" s="162"/>
      <c r="F403" s="162"/>
      <c r="G403" s="162"/>
      <c r="H403" s="162"/>
      <c r="I403" s="162"/>
      <c r="J403" s="162"/>
      <c r="K403" s="162"/>
      <c r="L403" s="162"/>
      <c r="M403" s="162"/>
      <c r="N403" s="38"/>
      <c r="O403" s="38"/>
    </row>
    <row r="404" spans="1:15" ht="15" hidden="1" customHeight="1" x14ac:dyDescent="0.25">
      <c r="A404" s="162"/>
      <c r="B404" s="162"/>
      <c r="C404" s="162"/>
      <c r="D404" s="162"/>
      <c r="E404" s="162"/>
      <c r="F404" s="162"/>
      <c r="G404" s="162"/>
      <c r="H404" s="162"/>
      <c r="I404" s="162"/>
      <c r="J404" s="162"/>
      <c r="K404" s="162"/>
      <c r="L404" s="162"/>
      <c r="M404" s="162"/>
      <c r="N404" s="38"/>
      <c r="O404" s="38"/>
    </row>
    <row r="405" spans="1:15" ht="15" hidden="1" customHeight="1" x14ac:dyDescent="0.25">
      <c r="A405" s="162"/>
      <c r="B405" s="162"/>
      <c r="C405" s="162"/>
      <c r="D405" s="162"/>
      <c r="E405" s="162"/>
      <c r="F405" s="162"/>
      <c r="G405" s="162"/>
      <c r="H405" s="162"/>
      <c r="I405" s="162"/>
      <c r="J405" s="162"/>
      <c r="K405" s="162"/>
      <c r="L405" s="162"/>
      <c r="M405" s="162"/>
      <c r="N405" s="38"/>
      <c r="O405" s="38"/>
    </row>
    <row r="406" spans="1:15" ht="15" hidden="1" customHeight="1" x14ac:dyDescent="0.25">
      <c r="A406" s="162"/>
      <c r="B406" s="162"/>
      <c r="C406" s="162"/>
      <c r="D406" s="162"/>
      <c r="E406" s="162"/>
      <c r="F406" s="162"/>
      <c r="G406" s="162"/>
      <c r="H406" s="162"/>
      <c r="I406" s="162"/>
      <c r="J406" s="162"/>
      <c r="K406" s="162"/>
      <c r="L406" s="162"/>
      <c r="M406" s="162"/>
      <c r="N406" s="38"/>
      <c r="O406" s="38"/>
    </row>
    <row r="407" spans="1:15" ht="15" hidden="1" customHeight="1" x14ac:dyDescent="0.25">
      <c r="A407" s="162"/>
      <c r="B407" s="162"/>
      <c r="C407" s="162"/>
      <c r="D407" s="162"/>
      <c r="E407" s="162"/>
      <c r="F407" s="162"/>
      <c r="G407" s="162"/>
      <c r="H407" s="162"/>
      <c r="I407" s="162"/>
      <c r="J407" s="162"/>
      <c r="K407" s="162"/>
      <c r="L407" s="162"/>
      <c r="M407" s="162"/>
      <c r="N407" s="38"/>
      <c r="O407" s="38"/>
    </row>
    <row r="408" spans="1:15" ht="15" hidden="1" customHeight="1" x14ac:dyDescent="0.25">
      <c r="A408" s="162"/>
      <c r="B408" s="162"/>
      <c r="C408" s="162"/>
      <c r="D408" s="162"/>
      <c r="E408" s="162"/>
      <c r="F408" s="162"/>
      <c r="G408" s="162"/>
      <c r="H408" s="162"/>
      <c r="I408" s="162"/>
      <c r="J408" s="162"/>
      <c r="K408" s="162"/>
      <c r="L408" s="162"/>
      <c r="M408" s="162"/>
      <c r="N408" s="38"/>
      <c r="O408" s="38"/>
    </row>
    <row r="409" spans="1:15" ht="15" hidden="1" customHeight="1" x14ac:dyDescent="0.25">
      <c r="A409" s="162"/>
      <c r="B409" s="162"/>
      <c r="C409" s="162"/>
      <c r="D409" s="162"/>
      <c r="E409" s="162"/>
      <c r="F409" s="162"/>
      <c r="G409" s="162"/>
      <c r="H409" s="162"/>
      <c r="I409" s="162"/>
      <c r="J409" s="162"/>
      <c r="K409" s="162"/>
      <c r="L409" s="162"/>
      <c r="M409" s="162"/>
      <c r="N409" s="38"/>
      <c r="O409" s="38"/>
    </row>
    <row r="410" spans="1:15" ht="15" hidden="1" customHeight="1" x14ac:dyDescent="0.25">
      <c r="A410" s="162"/>
      <c r="B410" s="162"/>
      <c r="C410" s="162"/>
      <c r="D410" s="162"/>
      <c r="E410" s="162"/>
      <c r="F410" s="162"/>
      <c r="G410" s="162"/>
      <c r="H410" s="162"/>
      <c r="I410" s="162"/>
      <c r="J410" s="162"/>
      <c r="K410" s="162"/>
      <c r="L410" s="162"/>
      <c r="M410" s="162"/>
      <c r="N410" s="38"/>
      <c r="O410" s="38"/>
    </row>
    <row r="411" spans="1:15" ht="15" hidden="1" customHeight="1" x14ac:dyDescent="0.25">
      <c r="A411" s="162"/>
      <c r="B411" s="162"/>
      <c r="C411" s="162"/>
      <c r="D411" s="162"/>
      <c r="E411" s="162"/>
      <c r="F411" s="162"/>
      <c r="G411" s="162"/>
      <c r="H411" s="162"/>
      <c r="I411" s="162"/>
      <c r="J411" s="162"/>
      <c r="K411" s="162"/>
      <c r="L411" s="162"/>
      <c r="M411" s="162"/>
      <c r="N411" s="38"/>
      <c r="O411" s="38"/>
    </row>
    <row r="412" spans="1:15" ht="15" hidden="1" customHeight="1" x14ac:dyDescent="0.25">
      <c r="A412" s="162"/>
      <c r="B412" s="162"/>
      <c r="C412" s="162"/>
      <c r="D412" s="162"/>
      <c r="E412" s="162"/>
      <c r="F412" s="162"/>
      <c r="G412" s="162"/>
      <c r="H412" s="162"/>
      <c r="I412" s="162"/>
      <c r="J412" s="162"/>
      <c r="K412" s="162"/>
      <c r="L412" s="162"/>
      <c r="M412" s="162"/>
      <c r="N412" s="38"/>
      <c r="O412" s="38"/>
    </row>
    <row r="413" spans="1:15" ht="15" hidden="1" customHeight="1" x14ac:dyDescent="0.25">
      <c r="A413" s="162"/>
      <c r="B413" s="162"/>
      <c r="C413" s="162"/>
      <c r="D413" s="162"/>
      <c r="E413" s="162"/>
      <c r="F413" s="162"/>
      <c r="G413" s="162"/>
      <c r="H413" s="162"/>
      <c r="I413" s="162"/>
      <c r="J413" s="162"/>
      <c r="K413" s="162"/>
      <c r="L413" s="162"/>
      <c r="M413" s="162"/>
      <c r="N413" s="38"/>
      <c r="O413" s="38"/>
    </row>
    <row r="414" spans="1:15" ht="15" hidden="1" customHeight="1" x14ac:dyDescent="0.25">
      <c r="A414" s="162"/>
      <c r="B414" s="162"/>
      <c r="C414" s="162"/>
      <c r="D414" s="162"/>
      <c r="E414" s="162"/>
      <c r="F414" s="162"/>
      <c r="G414" s="162"/>
      <c r="H414" s="162"/>
      <c r="I414" s="162"/>
      <c r="J414" s="162"/>
      <c r="K414" s="162"/>
      <c r="L414" s="162"/>
      <c r="M414" s="162"/>
      <c r="N414" s="38"/>
      <c r="O414" s="38"/>
    </row>
    <row r="415" spans="1:15" ht="15" hidden="1" customHeight="1" x14ac:dyDescent="0.25">
      <c r="A415" s="162"/>
      <c r="B415" s="162"/>
      <c r="C415" s="162"/>
      <c r="D415" s="162"/>
      <c r="E415" s="162"/>
      <c r="F415" s="162"/>
      <c r="G415" s="162"/>
      <c r="H415" s="162"/>
      <c r="I415" s="162"/>
      <c r="J415" s="162"/>
      <c r="K415" s="162"/>
      <c r="L415" s="162"/>
      <c r="M415" s="162"/>
      <c r="N415" s="38"/>
      <c r="O415" s="38"/>
    </row>
    <row r="416" spans="1:15" ht="15" hidden="1" customHeight="1" x14ac:dyDescent="0.25">
      <c r="A416" s="162"/>
      <c r="B416" s="162"/>
      <c r="C416" s="162"/>
      <c r="D416" s="162"/>
      <c r="E416" s="162"/>
      <c r="F416" s="162"/>
      <c r="G416" s="162"/>
      <c r="H416" s="162"/>
      <c r="I416" s="162"/>
      <c r="J416" s="162"/>
      <c r="K416" s="162"/>
      <c r="L416" s="162"/>
      <c r="M416" s="162"/>
      <c r="N416" s="38"/>
      <c r="O416" s="38"/>
    </row>
    <row r="417" spans="1:15" ht="15" hidden="1" customHeight="1" x14ac:dyDescent="0.25">
      <c r="A417" s="162"/>
      <c r="B417" s="162"/>
      <c r="C417" s="162"/>
      <c r="D417" s="162"/>
      <c r="E417" s="162"/>
      <c r="F417" s="162"/>
      <c r="G417" s="162"/>
      <c r="H417" s="162"/>
      <c r="I417" s="162"/>
      <c r="J417" s="162"/>
      <c r="K417" s="162"/>
      <c r="L417" s="162"/>
      <c r="M417" s="162"/>
      <c r="N417" s="38"/>
      <c r="O417" s="38"/>
    </row>
    <row r="418" spans="1:15" ht="15" hidden="1" customHeight="1" x14ac:dyDescent="0.25">
      <c r="A418" s="162"/>
      <c r="B418" s="162"/>
      <c r="C418" s="162"/>
      <c r="D418" s="162"/>
      <c r="E418" s="162"/>
      <c r="F418" s="162"/>
      <c r="G418" s="162"/>
      <c r="H418" s="162"/>
      <c r="I418" s="162"/>
      <c r="J418" s="162"/>
      <c r="K418" s="162"/>
      <c r="L418" s="162"/>
      <c r="M418" s="162"/>
      <c r="N418" s="38"/>
      <c r="O418" s="38"/>
    </row>
    <row r="419" spans="1:15" ht="15" hidden="1" customHeight="1" x14ac:dyDescent="0.25">
      <c r="A419" s="162"/>
      <c r="B419" s="162"/>
      <c r="C419" s="162"/>
      <c r="D419" s="162"/>
      <c r="E419" s="162"/>
      <c r="F419" s="162"/>
      <c r="G419" s="162"/>
      <c r="H419" s="162"/>
      <c r="I419" s="162"/>
      <c r="J419" s="162"/>
      <c r="K419" s="162"/>
      <c r="L419" s="162"/>
      <c r="M419" s="162"/>
      <c r="N419" s="38"/>
      <c r="O419" s="38"/>
    </row>
    <row r="420" spans="1:15" ht="15" hidden="1" customHeight="1" x14ac:dyDescent="0.25">
      <c r="A420" s="162"/>
      <c r="B420" s="162"/>
      <c r="C420" s="162"/>
      <c r="D420" s="162"/>
      <c r="E420" s="162"/>
      <c r="F420" s="162"/>
      <c r="G420" s="162"/>
      <c r="H420" s="162"/>
      <c r="I420" s="162"/>
      <c r="J420" s="162"/>
      <c r="K420" s="162"/>
      <c r="L420" s="162"/>
      <c r="M420" s="162"/>
      <c r="N420" s="38"/>
      <c r="O420" s="38"/>
    </row>
    <row r="421" spans="1:15" ht="15" hidden="1" customHeight="1" x14ac:dyDescent="0.25">
      <c r="A421" s="162"/>
      <c r="B421" s="162"/>
      <c r="C421" s="162"/>
      <c r="D421" s="162"/>
      <c r="E421" s="162"/>
      <c r="F421" s="162"/>
      <c r="G421" s="162"/>
      <c r="H421" s="162"/>
      <c r="I421" s="162"/>
      <c r="J421" s="162"/>
      <c r="K421" s="162"/>
      <c r="L421" s="162"/>
      <c r="M421" s="162"/>
      <c r="N421" s="38"/>
      <c r="O421" s="38"/>
    </row>
    <row r="422" spans="1:15" ht="15" hidden="1" customHeight="1" x14ac:dyDescent="0.25">
      <c r="A422" s="162"/>
      <c r="B422" s="162"/>
      <c r="C422" s="162"/>
      <c r="D422" s="162"/>
      <c r="E422" s="162"/>
      <c r="F422" s="162"/>
      <c r="G422" s="162"/>
      <c r="H422" s="162"/>
      <c r="I422" s="162"/>
      <c r="J422" s="162"/>
      <c r="K422" s="162"/>
      <c r="L422" s="162"/>
      <c r="M422" s="162"/>
      <c r="N422" s="38"/>
      <c r="O422" s="38"/>
    </row>
    <row r="423" spans="1:15" ht="15" hidden="1" customHeight="1" x14ac:dyDescent="0.25">
      <c r="A423" s="162"/>
      <c r="B423" s="162"/>
      <c r="C423" s="162"/>
      <c r="D423" s="162"/>
      <c r="E423" s="162"/>
      <c r="F423" s="162"/>
      <c r="G423" s="162"/>
      <c r="H423" s="162"/>
      <c r="I423" s="162"/>
      <c r="J423" s="162"/>
      <c r="K423" s="162"/>
      <c r="L423" s="162"/>
      <c r="M423" s="162"/>
      <c r="N423" s="38"/>
      <c r="O423" s="38"/>
    </row>
    <row r="424" spans="1:15" ht="15" hidden="1" customHeight="1" x14ac:dyDescent="0.25">
      <c r="A424" s="162"/>
      <c r="B424" s="162"/>
      <c r="C424" s="162"/>
      <c r="D424" s="162"/>
      <c r="E424" s="162"/>
      <c r="F424" s="162"/>
      <c r="G424" s="162"/>
      <c r="H424" s="162"/>
      <c r="I424" s="162"/>
      <c r="J424" s="162"/>
      <c r="K424" s="162"/>
      <c r="L424" s="162"/>
      <c r="M424" s="162"/>
      <c r="N424" s="38"/>
      <c r="O424" s="38"/>
    </row>
    <row r="425" spans="1:15" ht="15" hidden="1" customHeight="1" x14ac:dyDescent="0.25">
      <c r="A425" s="162"/>
      <c r="B425" s="162"/>
      <c r="C425" s="162"/>
      <c r="D425" s="162"/>
      <c r="E425" s="162"/>
      <c r="F425" s="162"/>
      <c r="G425" s="162"/>
      <c r="H425" s="162"/>
      <c r="I425" s="162"/>
      <c r="J425" s="162"/>
      <c r="K425" s="162"/>
      <c r="L425" s="162"/>
      <c r="M425" s="162"/>
      <c r="N425" s="38"/>
      <c r="O425" s="38"/>
    </row>
    <row r="426" spans="1:15" ht="15" hidden="1" customHeight="1" x14ac:dyDescent="0.25">
      <c r="A426" s="162"/>
      <c r="B426" s="162"/>
      <c r="C426" s="162"/>
      <c r="D426" s="162"/>
      <c r="E426" s="162"/>
      <c r="F426" s="162"/>
      <c r="G426" s="162"/>
      <c r="H426" s="162"/>
      <c r="I426" s="162"/>
      <c r="J426" s="162"/>
      <c r="K426" s="162"/>
      <c r="L426" s="162"/>
      <c r="M426" s="162"/>
      <c r="N426" s="38"/>
      <c r="O426" s="38"/>
    </row>
    <row r="427" spans="1:15" ht="15" hidden="1" customHeight="1" x14ac:dyDescent="0.25">
      <c r="A427" s="162"/>
      <c r="B427" s="162"/>
      <c r="C427" s="162"/>
      <c r="D427" s="162"/>
      <c r="E427" s="162"/>
      <c r="F427" s="162"/>
      <c r="G427" s="162"/>
      <c r="H427" s="162"/>
      <c r="I427" s="162"/>
      <c r="J427" s="162"/>
      <c r="K427" s="162"/>
      <c r="L427" s="162"/>
      <c r="M427" s="162"/>
      <c r="N427" s="38"/>
      <c r="O427" s="38"/>
    </row>
    <row r="428" spans="1:15" ht="15" hidden="1" customHeight="1" x14ac:dyDescent="0.25">
      <c r="A428" s="162"/>
      <c r="B428" s="162"/>
      <c r="C428" s="162"/>
      <c r="D428" s="162"/>
      <c r="E428" s="162"/>
      <c r="F428" s="162"/>
      <c r="G428" s="162"/>
      <c r="H428" s="162"/>
      <c r="I428" s="162"/>
      <c r="J428" s="162"/>
      <c r="K428" s="162"/>
      <c r="L428" s="162"/>
      <c r="M428" s="162"/>
      <c r="N428" s="38"/>
      <c r="O428" s="38"/>
    </row>
    <row r="429" spans="1:15" ht="15" hidden="1" customHeight="1" x14ac:dyDescent="0.25">
      <c r="A429" s="162"/>
      <c r="B429" s="162"/>
      <c r="C429" s="162"/>
      <c r="D429" s="162"/>
      <c r="E429" s="162"/>
      <c r="F429" s="162"/>
      <c r="G429" s="162"/>
      <c r="H429" s="162"/>
      <c r="I429" s="162"/>
      <c r="J429" s="162"/>
      <c r="K429" s="162"/>
      <c r="L429" s="162"/>
      <c r="M429" s="162"/>
      <c r="N429" s="38"/>
      <c r="O429" s="38"/>
    </row>
    <row r="430" spans="1:15" ht="15" hidden="1" customHeight="1" x14ac:dyDescent="0.25">
      <c r="A430" s="162"/>
      <c r="B430" s="162"/>
      <c r="C430" s="162"/>
      <c r="D430" s="162"/>
      <c r="E430" s="162"/>
      <c r="F430" s="162"/>
      <c r="G430" s="162"/>
      <c r="H430" s="162"/>
      <c r="I430" s="162"/>
      <c r="J430" s="162"/>
      <c r="K430" s="162"/>
      <c r="L430" s="162"/>
      <c r="M430" s="162"/>
      <c r="N430" s="38"/>
      <c r="O430" s="38"/>
    </row>
    <row r="431" spans="1:15" ht="15" hidden="1" customHeight="1" x14ac:dyDescent="0.25">
      <c r="A431" s="162"/>
      <c r="B431" s="162"/>
      <c r="C431" s="162"/>
      <c r="D431" s="162"/>
      <c r="E431" s="162"/>
      <c r="F431" s="162"/>
      <c r="G431" s="162"/>
      <c r="H431" s="162"/>
      <c r="I431" s="162"/>
      <c r="J431" s="162"/>
      <c r="K431" s="162"/>
      <c r="L431" s="162"/>
      <c r="M431" s="162"/>
      <c r="N431" s="38"/>
      <c r="O431" s="38"/>
    </row>
    <row r="432" spans="1:15" ht="15" hidden="1" customHeight="1" x14ac:dyDescent="0.25">
      <c r="A432" s="162"/>
      <c r="B432" s="162"/>
      <c r="C432" s="162"/>
      <c r="D432" s="162"/>
      <c r="E432" s="162"/>
      <c r="F432" s="162"/>
      <c r="G432" s="162"/>
      <c r="H432" s="162"/>
      <c r="I432" s="162"/>
      <c r="J432" s="162"/>
      <c r="K432" s="162"/>
      <c r="L432" s="162"/>
      <c r="M432" s="162"/>
      <c r="N432" s="38"/>
      <c r="O432" s="38"/>
    </row>
    <row r="433" spans="1:15" ht="15" hidden="1" customHeight="1" x14ac:dyDescent="0.25">
      <c r="A433" s="162"/>
      <c r="B433" s="162"/>
      <c r="C433" s="162"/>
      <c r="D433" s="162"/>
      <c r="E433" s="162"/>
      <c r="F433" s="162"/>
      <c r="G433" s="162"/>
      <c r="H433" s="162"/>
      <c r="I433" s="162"/>
      <c r="J433" s="162"/>
      <c r="K433" s="162"/>
      <c r="L433" s="162"/>
      <c r="M433" s="162"/>
      <c r="N433" s="38"/>
      <c r="O433" s="38"/>
    </row>
    <row r="434" spans="1:15" ht="15" hidden="1" customHeight="1" x14ac:dyDescent="0.25">
      <c r="A434" s="162"/>
      <c r="B434" s="162"/>
      <c r="C434" s="162"/>
      <c r="D434" s="162"/>
      <c r="E434" s="162"/>
      <c r="F434" s="162"/>
      <c r="G434" s="162"/>
      <c r="H434" s="162"/>
      <c r="I434" s="162"/>
      <c r="J434" s="162"/>
      <c r="K434" s="162"/>
      <c r="L434" s="162"/>
      <c r="M434" s="162"/>
      <c r="N434" s="38"/>
      <c r="O434" s="38"/>
    </row>
    <row r="435" spans="1:15" ht="15" hidden="1" customHeight="1" x14ac:dyDescent="0.25">
      <c r="A435" s="162"/>
      <c r="B435" s="162"/>
      <c r="C435" s="162"/>
      <c r="D435" s="162"/>
      <c r="E435" s="162"/>
      <c r="F435" s="162"/>
      <c r="G435" s="162"/>
      <c r="H435" s="162"/>
      <c r="I435" s="162"/>
      <c r="J435" s="162"/>
      <c r="K435" s="162"/>
      <c r="L435" s="162"/>
      <c r="M435" s="162"/>
      <c r="N435" s="38"/>
      <c r="O435" s="38"/>
    </row>
    <row r="436" spans="1:15" ht="15" hidden="1" customHeight="1" x14ac:dyDescent="0.25">
      <c r="A436" s="162"/>
      <c r="B436" s="162"/>
      <c r="C436" s="162"/>
      <c r="D436" s="162"/>
      <c r="E436" s="162"/>
      <c r="F436" s="162"/>
      <c r="G436" s="162"/>
      <c r="H436" s="162"/>
      <c r="I436" s="162"/>
      <c r="J436" s="162"/>
      <c r="K436" s="162"/>
      <c r="L436" s="162"/>
      <c r="M436" s="162"/>
      <c r="N436" s="38"/>
      <c r="O436" s="38"/>
    </row>
    <row r="437" spans="1:15" ht="15" hidden="1" customHeight="1" x14ac:dyDescent="0.25">
      <c r="A437" s="162"/>
      <c r="B437" s="162"/>
      <c r="C437" s="162"/>
      <c r="D437" s="162"/>
      <c r="E437" s="162"/>
      <c r="F437" s="162"/>
      <c r="G437" s="162"/>
      <c r="H437" s="162"/>
      <c r="I437" s="162"/>
      <c r="J437" s="162"/>
      <c r="K437" s="162"/>
      <c r="L437" s="162"/>
      <c r="M437" s="162"/>
      <c r="N437" s="38"/>
      <c r="O437" s="38"/>
    </row>
    <row r="438" spans="1:15" ht="15" hidden="1" customHeight="1" x14ac:dyDescent="0.25">
      <c r="A438" s="162"/>
      <c r="B438" s="162"/>
      <c r="C438" s="162"/>
      <c r="D438" s="162"/>
      <c r="E438" s="162"/>
      <c r="F438" s="162"/>
      <c r="G438" s="162"/>
      <c r="H438" s="162"/>
      <c r="I438" s="162"/>
      <c r="J438" s="162"/>
      <c r="K438" s="162"/>
      <c r="L438" s="162"/>
      <c r="M438" s="162"/>
      <c r="N438" s="38"/>
      <c r="O438" s="38"/>
    </row>
    <row r="439" spans="1:15" ht="15" hidden="1" customHeight="1" x14ac:dyDescent="0.25">
      <c r="A439" s="162"/>
      <c r="B439" s="162"/>
      <c r="C439" s="162"/>
      <c r="D439" s="162"/>
      <c r="E439" s="162"/>
      <c r="F439" s="162"/>
      <c r="G439" s="162"/>
      <c r="H439" s="162"/>
      <c r="I439" s="162"/>
      <c r="J439" s="162"/>
      <c r="K439" s="162"/>
      <c r="L439" s="162"/>
      <c r="M439" s="162"/>
      <c r="N439" s="38"/>
      <c r="O439" s="38"/>
    </row>
    <row r="440" spans="1:15" ht="15" hidden="1" customHeight="1" x14ac:dyDescent="0.25">
      <c r="A440" s="162"/>
      <c r="B440" s="162"/>
      <c r="C440" s="162"/>
      <c r="D440" s="162"/>
      <c r="E440" s="162"/>
      <c r="F440" s="162"/>
      <c r="G440" s="162"/>
      <c r="H440" s="162"/>
      <c r="I440" s="162"/>
      <c r="J440" s="162"/>
      <c r="K440" s="162"/>
      <c r="L440" s="162"/>
      <c r="M440" s="162"/>
      <c r="N440" s="38"/>
      <c r="O440" s="38"/>
    </row>
    <row r="441" spans="1:15" ht="15" hidden="1" customHeight="1" x14ac:dyDescent="0.25">
      <c r="A441" s="162"/>
      <c r="B441" s="162"/>
      <c r="C441" s="162"/>
      <c r="D441" s="162"/>
      <c r="E441" s="162"/>
      <c r="F441" s="162"/>
      <c r="G441" s="162"/>
      <c r="H441" s="162"/>
      <c r="I441" s="162"/>
      <c r="J441" s="162"/>
      <c r="K441" s="162"/>
      <c r="L441" s="162"/>
      <c r="M441" s="162"/>
      <c r="N441" s="38"/>
      <c r="O441" s="38"/>
    </row>
    <row r="442" spans="1:15" ht="15" hidden="1" customHeight="1" x14ac:dyDescent="0.25">
      <c r="A442" s="162"/>
      <c r="B442" s="162"/>
      <c r="C442" s="162"/>
      <c r="D442" s="162"/>
      <c r="E442" s="162"/>
      <c r="F442" s="162"/>
      <c r="G442" s="162"/>
      <c r="H442" s="162"/>
      <c r="I442" s="162"/>
      <c r="J442" s="162"/>
      <c r="K442" s="162"/>
      <c r="L442" s="162"/>
      <c r="M442" s="162"/>
      <c r="N442" s="38"/>
      <c r="O442" s="38"/>
    </row>
    <row r="443" spans="1:15" ht="15" hidden="1" customHeight="1" x14ac:dyDescent="0.25">
      <c r="A443" s="162"/>
      <c r="B443" s="162"/>
      <c r="C443" s="162"/>
      <c r="D443" s="162"/>
      <c r="E443" s="162"/>
      <c r="F443" s="162"/>
      <c r="G443" s="162"/>
      <c r="H443" s="162"/>
      <c r="I443" s="162"/>
      <c r="J443" s="162"/>
      <c r="K443" s="162"/>
      <c r="L443" s="162"/>
      <c r="M443" s="162"/>
      <c r="N443" s="38"/>
      <c r="O443" s="38"/>
    </row>
    <row r="444" spans="1:15" ht="15" hidden="1" customHeight="1" x14ac:dyDescent="0.25">
      <c r="A444" s="162"/>
      <c r="B444" s="162"/>
      <c r="C444" s="162"/>
      <c r="D444" s="162"/>
      <c r="E444" s="162"/>
      <c r="F444" s="162"/>
      <c r="G444" s="162"/>
      <c r="H444" s="162"/>
      <c r="I444" s="162"/>
      <c r="J444" s="162"/>
      <c r="K444" s="162"/>
      <c r="L444" s="162"/>
      <c r="M444" s="162"/>
      <c r="N444" s="38"/>
      <c r="O444" s="38"/>
    </row>
    <row r="445" spans="1:15" ht="15" hidden="1" customHeight="1" x14ac:dyDescent="0.25">
      <c r="A445" s="162"/>
      <c r="B445" s="162"/>
      <c r="C445" s="162"/>
      <c r="D445" s="162"/>
      <c r="E445" s="162"/>
      <c r="F445" s="162"/>
      <c r="G445" s="162"/>
      <c r="H445" s="162"/>
      <c r="I445" s="162"/>
      <c r="J445" s="162"/>
      <c r="K445" s="162"/>
      <c r="L445" s="162"/>
      <c r="M445" s="162"/>
      <c r="N445" s="38"/>
      <c r="O445" s="38"/>
    </row>
    <row r="446" spans="1:15" ht="15" hidden="1" customHeight="1" x14ac:dyDescent="0.25">
      <c r="A446" s="162"/>
      <c r="B446" s="162"/>
      <c r="C446" s="162"/>
      <c r="D446" s="162"/>
      <c r="E446" s="162"/>
      <c r="F446" s="162"/>
      <c r="G446" s="162"/>
      <c r="H446" s="162"/>
      <c r="I446" s="162"/>
      <c r="J446" s="162"/>
      <c r="K446" s="162"/>
      <c r="L446" s="162"/>
      <c r="M446" s="162"/>
      <c r="N446" s="38"/>
      <c r="O446" s="38"/>
    </row>
    <row r="447" spans="1:15" ht="15" hidden="1" customHeight="1" x14ac:dyDescent="0.25">
      <c r="A447" s="162"/>
      <c r="B447" s="162"/>
      <c r="C447" s="162"/>
      <c r="D447" s="162"/>
      <c r="E447" s="162"/>
      <c r="F447" s="162"/>
      <c r="G447" s="162"/>
      <c r="H447" s="162"/>
      <c r="I447" s="162"/>
      <c r="J447" s="162"/>
      <c r="K447" s="162"/>
      <c r="L447" s="162"/>
      <c r="M447" s="162"/>
      <c r="N447" s="38"/>
      <c r="O447" s="38"/>
    </row>
    <row r="448" spans="1:15" ht="15" hidden="1" customHeight="1" x14ac:dyDescent="0.25">
      <c r="A448" s="162"/>
      <c r="B448" s="162"/>
      <c r="C448" s="162"/>
      <c r="D448" s="162"/>
      <c r="E448" s="162"/>
      <c r="F448" s="162"/>
      <c r="G448" s="162"/>
      <c r="H448" s="162"/>
      <c r="I448" s="162"/>
      <c r="J448" s="162"/>
      <c r="K448" s="162"/>
      <c r="L448" s="162"/>
      <c r="M448" s="162"/>
      <c r="N448" s="38"/>
      <c r="O448" s="38"/>
    </row>
    <row r="449" spans="1:15" ht="15" hidden="1" customHeight="1" x14ac:dyDescent="0.25">
      <c r="A449" s="162"/>
      <c r="B449" s="162"/>
      <c r="C449" s="162"/>
      <c r="D449" s="162"/>
      <c r="E449" s="162"/>
      <c r="F449" s="162"/>
      <c r="G449" s="162"/>
      <c r="H449" s="162"/>
      <c r="I449" s="162"/>
      <c r="J449" s="162"/>
      <c r="K449" s="162"/>
      <c r="L449" s="162"/>
      <c r="M449" s="162"/>
      <c r="N449" s="38"/>
      <c r="O449" s="38"/>
    </row>
    <row r="450" spans="1:15" ht="15" hidden="1" customHeight="1" x14ac:dyDescent="0.25">
      <c r="A450" s="162"/>
      <c r="B450" s="162"/>
      <c r="C450" s="162"/>
      <c r="D450" s="162"/>
      <c r="E450" s="162"/>
      <c r="F450" s="162"/>
      <c r="G450" s="162"/>
      <c r="H450" s="162"/>
      <c r="I450" s="162"/>
      <c r="J450" s="162"/>
      <c r="K450" s="162"/>
      <c r="L450" s="162"/>
      <c r="M450" s="162"/>
      <c r="N450" s="38"/>
      <c r="O450" s="38"/>
    </row>
    <row r="451" spans="1:15" ht="15" hidden="1" customHeight="1" x14ac:dyDescent="0.25">
      <c r="A451" s="162"/>
      <c r="B451" s="162"/>
      <c r="C451" s="162"/>
      <c r="D451" s="162"/>
      <c r="E451" s="162"/>
      <c r="F451" s="162"/>
      <c r="G451" s="162"/>
      <c r="H451" s="162"/>
      <c r="I451" s="162"/>
      <c r="J451" s="162"/>
      <c r="K451" s="162"/>
      <c r="L451" s="162"/>
      <c r="M451" s="162"/>
      <c r="N451" s="38"/>
      <c r="O451" s="38"/>
    </row>
    <row r="452" spans="1:15" ht="15" hidden="1" customHeight="1" x14ac:dyDescent="0.25">
      <c r="A452" s="162"/>
      <c r="B452" s="162"/>
      <c r="C452" s="162"/>
      <c r="D452" s="162"/>
      <c r="E452" s="162"/>
      <c r="F452" s="162"/>
      <c r="G452" s="162"/>
      <c r="H452" s="162"/>
      <c r="I452" s="162"/>
      <c r="J452" s="162"/>
      <c r="K452" s="162"/>
      <c r="L452" s="162"/>
      <c r="M452" s="162"/>
      <c r="N452" s="38"/>
      <c r="O452" s="38"/>
    </row>
    <row r="453" spans="1:15" ht="15" hidden="1" customHeight="1" x14ac:dyDescent="0.25">
      <c r="A453" s="162"/>
      <c r="B453" s="162"/>
      <c r="C453" s="162"/>
      <c r="D453" s="162"/>
      <c r="E453" s="162"/>
      <c r="F453" s="162"/>
      <c r="G453" s="162"/>
      <c r="H453" s="162"/>
      <c r="I453" s="162"/>
      <c r="J453" s="162"/>
      <c r="K453" s="162"/>
      <c r="L453" s="162"/>
      <c r="M453" s="162"/>
      <c r="N453" s="38"/>
      <c r="O453" s="38"/>
    </row>
    <row r="454" spans="1:15" ht="15" hidden="1" customHeight="1" x14ac:dyDescent="0.25">
      <c r="A454" s="162"/>
      <c r="B454" s="162"/>
      <c r="C454" s="162"/>
      <c r="D454" s="162"/>
      <c r="E454" s="162"/>
      <c r="F454" s="162"/>
      <c r="G454" s="162"/>
      <c r="H454" s="162"/>
      <c r="I454" s="162"/>
      <c r="J454" s="162"/>
      <c r="K454" s="162"/>
      <c r="L454" s="162"/>
      <c r="M454" s="162"/>
      <c r="N454" s="38"/>
      <c r="O454" s="38"/>
    </row>
    <row r="455" spans="1:15" ht="15" hidden="1" customHeight="1" x14ac:dyDescent="0.25">
      <c r="A455" s="162"/>
      <c r="B455" s="162"/>
      <c r="C455" s="162"/>
      <c r="D455" s="162"/>
      <c r="E455" s="162"/>
      <c r="F455" s="162"/>
      <c r="G455" s="162"/>
      <c r="H455" s="162"/>
      <c r="I455" s="162"/>
      <c r="J455" s="162"/>
      <c r="K455" s="162"/>
      <c r="L455" s="162"/>
      <c r="M455" s="162"/>
      <c r="N455" s="38"/>
      <c r="O455" s="38"/>
    </row>
    <row r="456" spans="1:15" ht="15" hidden="1" customHeight="1" x14ac:dyDescent="0.25">
      <c r="A456" s="162"/>
      <c r="B456" s="162"/>
      <c r="C456" s="162"/>
      <c r="D456" s="162"/>
      <c r="E456" s="162"/>
      <c r="F456" s="162"/>
      <c r="G456" s="162"/>
      <c r="H456" s="162"/>
      <c r="I456" s="162"/>
      <c r="J456" s="162"/>
      <c r="K456" s="162"/>
      <c r="L456" s="162"/>
      <c r="M456" s="162"/>
      <c r="N456" s="38"/>
      <c r="O456" s="38"/>
    </row>
    <row r="457" spans="1:15" ht="15" hidden="1" customHeight="1" x14ac:dyDescent="0.25">
      <c r="A457" s="162"/>
      <c r="B457" s="162"/>
      <c r="C457" s="162"/>
      <c r="D457" s="162"/>
      <c r="E457" s="162"/>
      <c r="F457" s="162"/>
      <c r="G457" s="162"/>
      <c r="H457" s="162"/>
      <c r="I457" s="162"/>
      <c r="J457" s="162"/>
      <c r="K457" s="162"/>
      <c r="L457" s="162"/>
      <c r="M457" s="162"/>
      <c r="N457" s="38"/>
      <c r="O457" s="38"/>
    </row>
    <row r="458" spans="1:15" ht="15" hidden="1" customHeight="1" x14ac:dyDescent="0.25">
      <c r="A458" s="162"/>
      <c r="B458" s="162"/>
      <c r="C458" s="162"/>
      <c r="D458" s="162"/>
      <c r="E458" s="162"/>
      <c r="F458" s="162"/>
      <c r="G458" s="162"/>
      <c r="H458" s="162"/>
      <c r="I458" s="162"/>
      <c r="J458" s="162"/>
      <c r="K458" s="162"/>
      <c r="L458" s="162"/>
      <c r="M458" s="162"/>
      <c r="N458" s="38"/>
      <c r="O458" s="38"/>
    </row>
    <row r="459" spans="1:15" ht="15" hidden="1" customHeight="1" x14ac:dyDescent="0.25">
      <c r="A459" s="162"/>
      <c r="B459" s="162"/>
      <c r="C459" s="162"/>
      <c r="D459" s="162"/>
      <c r="E459" s="162"/>
      <c r="F459" s="162"/>
      <c r="G459" s="162"/>
      <c r="H459" s="162"/>
      <c r="I459" s="162"/>
      <c r="J459" s="162"/>
      <c r="K459" s="162"/>
      <c r="L459" s="162"/>
      <c r="M459" s="162"/>
      <c r="N459" s="38"/>
      <c r="O459" s="38"/>
    </row>
    <row r="460" spans="1:15" ht="15" hidden="1" customHeight="1" x14ac:dyDescent="0.25">
      <c r="A460" s="162"/>
      <c r="B460" s="162"/>
      <c r="C460" s="162"/>
      <c r="D460" s="162"/>
      <c r="E460" s="162"/>
      <c r="F460" s="162"/>
      <c r="G460" s="162"/>
      <c r="H460" s="162"/>
      <c r="I460" s="162"/>
      <c r="J460" s="162"/>
      <c r="K460" s="162"/>
      <c r="L460" s="162"/>
      <c r="M460" s="162"/>
      <c r="N460" s="38"/>
      <c r="O460" s="38"/>
    </row>
    <row r="461" spans="1:15" ht="15" hidden="1" customHeight="1" x14ac:dyDescent="0.25">
      <c r="A461" s="162"/>
      <c r="B461" s="162"/>
      <c r="C461" s="162"/>
      <c r="D461" s="162"/>
      <c r="E461" s="162"/>
      <c r="F461" s="162"/>
      <c r="G461" s="162"/>
      <c r="H461" s="162"/>
      <c r="I461" s="162"/>
      <c r="J461" s="162"/>
      <c r="K461" s="162"/>
      <c r="L461" s="162"/>
      <c r="M461" s="162"/>
      <c r="N461" s="38"/>
      <c r="O461" s="38"/>
    </row>
    <row r="462" spans="1:15" ht="15" hidden="1" customHeight="1" x14ac:dyDescent="0.25">
      <c r="A462" s="162"/>
      <c r="B462" s="162"/>
      <c r="C462" s="162"/>
      <c r="D462" s="162"/>
      <c r="E462" s="162"/>
      <c r="F462" s="162"/>
      <c r="G462" s="162"/>
      <c r="H462" s="162"/>
      <c r="I462" s="162"/>
      <c r="J462" s="162"/>
      <c r="K462" s="162"/>
      <c r="L462" s="162"/>
      <c r="M462" s="162"/>
      <c r="N462" s="38"/>
      <c r="O462" s="38"/>
    </row>
    <row r="463" spans="1:15" ht="15" hidden="1" customHeight="1" x14ac:dyDescent="0.25">
      <c r="A463" s="162"/>
      <c r="B463" s="162"/>
      <c r="C463" s="162"/>
      <c r="D463" s="162"/>
      <c r="E463" s="162"/>
      <c r="F463" s="162"/>
      <c r="G463" s="162"/>
      <c r="H463" s="162"/>
      <c r="I463" s="162"/>
      <c r="J463" s="162"/>
      <c r="K463" s="162"/>
      <c r="L463" s="162"/>
      <c r="M463" s="162"/>
      <c r="N463" s="38"/>
      <c r="O463" s="38"/>
    </row>
    <row r="464" spans="1:15" ht="15" hidden="1" customHeight="1" x14ac:dyDescent="0.25">
      <c r="A464" s="162"/>
      <c r="B464" s="162"/>
      <c r="C464" s="162"/>
      <c r="D464" s="162"/>
      <c r="E464" s="162"/>
      <c r="F464" s="162"/>
      <c r="G464" s="162"/>
      <c r="H464" s="162"/>
      <c r="I464" s="162"/>
      <c r="J464" s="162"/>
      <c r="K464" s="162"/>
      <c r="L464" s="162"/>
      <c r="M464" s="162"/>
      <c r="N464" s="38"/>
      <c r="O464" s="38"/>
    </row>
    <row r="465" spans="1:15" ht="15" hidden="1" customHeight="1" x14ac:dyDescent="0.25">
      <c r="A465" s="162"/>
      <c r="B465" s="162"/>
      <c r="C465" s="162"/>
      <c r="D465" s="162"/>
      <c r="E465" s="162"/>
      <c r="F465" s="162"/>
      <c r="G465" s="162"/>
      <c r="H465" s="162"/>
      <c r="I465" s="162"/>
      <c r="J465" s="162"/>
      <c r="K465" s="162"/>
      <c r="L465" s="162"/>
      <c r="M465" s="162"/>
      <c r="N465" s="38"/>
      <c r="O465" s="38"/>
    </row>
    <row r="466" spans="1:15" ht="15" hidden="1" customHeight="1" x14ac:dyDescent="0.25">
      <c r="A466" s="162"/>
      <c r="B466" s="162"/>
      <c r="C466" s="162"/>
      <c r="D466" s="162"/>
      <c r="E466" s="162"/>
      <c r="F466" s="162"/>
      <c r="G466" s="162"/>
      <c r="H466" s="162"/>
      <c r="I466" s="162"/>
      <c r="J466" s="162"/>
      <c r="K466" s="162"/>
      <c r="L466" s="162"/>
      <c r="M466" s="162"/>
      <c r="N466" s="38"/>
      <c r="O466" s="38"/>
    </row>
    <row r="467" spans="1:15" ht="15" hidden="1" customHeight="1" x14ac:dyDescent="0.25">
      <c r="A467" s="162"/>
      <c r="B467" s="162"/>
      <c r="C467" s="162"/>
      <c r="D467" s="162"/>
      <c r="E467" s="162"/>
      <c r="F467" s="162"/>
      <c r="G467" s="162"/>
      <c r="H467" s="162"/>
      <c r="I467" s="162"/>
      <c r="J467" s="162"/>
      <c r="K467" s="162"/>
      <c r="L467" s="162"/>
      <c r="M467" s="162"/>
      <c r="N467" s="38"/>
      <c r="O467" s="38"/>
    </row>
    <row r="468" spans="1:15" ht="15" hidden="1" customHeight="1" x14ac:dyDescent="0.25">
      <c r="A468" s="162"/>
      <c r="B468" s="162"/>
      <c r="C468" s="162"/>
      <c r="D468" s="162"/>
      <c r="E468" s="162"/>
      <c r="F468" s="162"/>
      <c r="G468" s="162"/>
      <c r="H468" s="162"/>
      <c r="I468" s="162"/>
      <c r="J468" s="162"/>
      <c r="K468" s="162"/>
      <c r="L468" s="162"/>
      <c r="M468" s="162"/>
      <c r="N468" s="38"/>
      <c r="O468" s="38"/>
    </row>
    <row r="469" spans="1:15" ht="15" hidden="1" customHeight="1" x14ac:dyDescent="0.25">
      <c r="A469" s="162"/>
      <c r="B469" s="162"/>
      <c r="C469" s="162"/>
      <c r="D469" s="162"/>
      <c r="E469" s="162"/>
      <c r="F469" s="162"/>
      <c r="G469" s="162"/>
      <c r="H469" s="162"/>
      <c r="I469" s="162"/>
      <c r="J469" s="162"/>
      <c r="K469" s="162"/>
      <c r="L469" s="162"/>
      <c r="M469" s="162"/>
      <c r="N469" s="38"/>
      <c r="O469" s="38"/>
    </row>
    <row r="470" spans="1:15" ht="15" hidden="1" customHeight="1" x14ac:dyDescent="0.25">
      <c r="A470" s="162"/>
      <c r="B470" s="162"/>
      <c r="C470" s="162"/>
      <c r="D470" s="162"/>
      <c r="E470" s="162"/>
      <c r="F470" s="162"/>
      <c r="G470" s="162"/>
      <c r="H470" s="162"/>
      <c r="I470" s="162"/>
      <c r="J470" s="162"/>
      <c r="K470" s="162"/>
      <c r="L470" s="162"/>
      <c r="M470" s="162"/>
      <c r="N470" s="38"/>
      <c r="O470" s="38"/>
    </row>
    <row r="471" spans="1:15" ht="15" hidden="1" customHeight="1" x14ac:dyDescent="0.25">
      <c r="A471" s="162"/>
      <c r="B471" s="162"/>
      <c r="C471" s="162"/>
      <c r="D471" s="162"/>
      <c r="E471" s="162"/>
      <c r="F471" s="162"/>
      <c r="G471" s="162"/>
      <c r="H471" s="162"/>
      <c r="I471" s="162"/>
      <c r="J471" s="162"/>
      <c r="K471" s="162"/>
      <c r="L471" s="162"/>
      <c r="M471" s="162"/>
      <c r="N471" s="38"/>
      <c r="O471" s="38"/>
    </row>
    <row r="472" spans="1:15" ht="15" hidden="1" customHeight="1" x14ac:dyDescent="0.25">
      <c r="A472" s="162"/>
      <c r="B472" s="162"/>
      <c r="C472" s="162"/>
      <c r="D472" s="162"/>
      <c r="E472" s="162"/>
      <c r="F472" s="162"/>
      <c r="G472" s="162"/>
      <c r="H472" s="162"/>
      <c r="I472" s="162"/>
      <c r="J472" s="162"/>
      <c r="K472" s="162"/>
      <c r="L472" s="162"/>
      <c r="M472" s="162"/>
      <c r="N472" s="38"/>
      <c r="O472" s="38"/>
    </row>
    <row r="473" spans="1:15" ht="15" hidden="1" customHeight="1" x14ac:dyDescent="0.25">
      <c r="A473" s="162"/>
      <c r="B473" s="162"/>
      <c r="C473" s="162"/>
      <c r="D473" s="162"/>
      <c r="E473" s="162"/>
      <c r="F473" s="162"/>
      <c r="G473" s="162"/>
      <c r="H473" s="162"/>
      <c r="I473" s="162"/>
      <c r="J473" s="162"/>
      <c r="K473" s="162"/>
      <c r="L473" s="162"/>
      <c r="M473" s="162"/>
      <c r="N473" s="38"/>
      <c r="O473" s="38"/>
    </row>
    <row r="474" spans="1:15" ht="15" hidden="1" customHeight="1" x14ac:dyDescent="0.25">
      <c r="A474" s="162"/>
      <c r="B474" s="162"/>
      <c r="C474" s="162"/>
      <c r="D474" s="162"/>
      <c r="E474" s="162"/>
      <c r="F474" s="162"/>
      <c r="G474" s="162"/>
      <c r="H474" s="162"/>
      <c r="I474" s="162"/>
      <c r="J474" s="162"/>
      <c r="K474" s="162"/>
      <c r="L474" s="162"/>
      <c r="M474" s="162"/>
      <c r="N474" s="38"/>
      <c r="O474" s="38"/>
    </row>
    <row r="475" spans="1:15" ht="15" hidden="1" customHeight="1" x14ac:dyDescent="0.25">
      <c r="A475" s="162"/>
      <c r="B475" s="162"/>
      <c r="C475" s="162"/>
      <c r="D475" s="162"/>
      <c r="E475" s="162"/>
      <c r="F475" s="162"/>
      <c r="G475" s="162"/>
      <c r="H475" s="162"/>
      <c r="I475" s="162"/>
      <c r="J475" s="162"/>
      <c r="K475" s="162"/>
      <c r="L475" s="162"/>
      <c r="M475" s="162"/>
      <c r="N475" s="38"/>
      <c r="O475" s="38"/>
    </row>
    <row r="476" spans="1:15" ht="15" hidden="1" customHeight="1" x14ac:dyDescent="0.25">
      <c r="A476" s="162"/>
      <c r="B476" s="162"/>
      <c r="C476" s="162"/>
      <c r="D476" s="162"/>
      <c r="E476" s="162"/>
      <c r="F476" s="162"/>
      <c r="G476" s="162"/>
      <c r="H476" s="162"/>
      <c r="I476" s="162"/>
      <c r="J476" s="162"/>
      <c r="K476" s="162"/>
      <c r="L476" s="162"/>
      <c r="M476" s="162"/>
      <c r="N476" s="38"/>
      <c r="O476" s="38"/>
    </row>
    <row r="477" spans="1:15" ht="15" hidden="1" customHeight="1" x14ac:dyDescent="0.25">
      <c r="A477" s="162"/>
      <c r="B477" s="162"/>
      <c r="C477" s="162"/>
      <c r="D477" s="162"/>
      <c r="E477" s="162"/>
      <c r="F477" s="162"/>
      <c r="G477" s="162"/>
      <c r="H477" s="162"/>
      <c r="I477" s="162"/>
      <c r="J477" s="162"/>
      <c r="K477" s="162"/>
      <c r="L477" s="162"/>
      <c r="M477" s="162"/>
      <c r="N477" s="38"/>
      <c r="O477" s="38"/>
    </row>
    <row r="478" spans="1:15" ht="15" hidden="1" customHeight="1" x14ac:dyDescent="0.25">
      <c r="A478" s="162"/>
      <c r="B478" s="162"/>
      <c r="C478" s="162"/>
      <c r="D478" s="162"/>
      <c r="E478" s="162"/>
      <c r="F478" s="162"/>
      <c r="G478" s="162"/>
      <c r="H478" s="162"/>
      <c r="I478" s="162"/>
      <c r="J478" s="162"/>
      <c r="K478" s="162"/>
      <c r="L478" s="162"/>
      <c r="M478" s="162"/>
      <c r="N478" s="38"/>
      <c r="O478" s="38"/>
    </row>
    <row r="479" spans="1:15" ht="15" hidden="1" customHeight="1" x14ac:dyDescent="0.25">
      <c r="A479" s="162"/>
      <c r="B479" s="162"/>
      <c r="C479" s="162"/>
      <c r="D479" s="162"/>
      <c r="E479" s="162"/>
      <c r="F479" s="162"/>
      <c r="G479" s="162"/>
      <c r="H479" s="162"/>
      <c r="I479" s="162"/>
      <c r="J479" s="162"/>
      <c r="K479" s="162"/>
      <c r="L479" s="162"/>
      <c r="M479" s="162"/>
      <c r="N479" s="38"/>
      <c r="O479" s="38"/>
    </row>
    <row r="480" spans="1:15" ht="15" hidden="1" customHeight="1" x14ac:dyDescent="0.25">
      <c r="A480" s="162"/>
      <c r="B480" s="162"/>
      <c r="C480" s="162"/>
      <c r="D480" s="162"/>
      <c r="E480" s="162"/>
      <c r="F480" s="162"/>
      <c r="G480" s="162"/>
      <c r="H480" s="162"/>
      <c r="I480" s="162"/>
      <c r="J480" s="162"/>
      <c r="K480" s="162"/>
      <c r="L480" s="162"/>
      <c r="M480" s="162"/>
      <c r="N480" s="38"/>
      <c r="O480" s="38"/>
    </row>
    <row r="481" spans="1:15" ht="15" hidden="1" customHeight="1" x14ac:dyDescent="0.25">
      <c r="A481" s="162"/>
      <c r="B481" s="162"/>
      <c r="C481" s="162"/>
      <c r="D481" s="162"/>
      <c r="E481" s="162"/>
      <c r="F481" s="162"/>
      <c r="G481" s="162"/>
      <c r="H481" s="162"/>
      <c r="I481" s="162"/>
      <c r="J481" s="162"/>
      <c r="K481" s="162"/>
      <c r="L481" s="162"/>
      <c r="M481" s="162"/>
      <c r="N481" s="38"/>
      <c r="O481" s="38"/>
    </row>
    <row r="482" spans="1:15" ht="15" hidden="1" customHeight="1" x14ac:dyDescent="0.25">
      <c r="A482" s="162"/>
      <c r="B482" s="162"/>
      <c r="C482" s="162"/>
      <c r="D482" s="162"/>
      <c r="E482" s="162"/>
      <c r="F482" s="162"/>
      <c r="G482" s="162"/>
      <c r="H482" s="162"/>
      <c r="I482" s="162"/>
      <c r="J482" s="162"/>
      <c r="K482" s="162"/>
      <c r="L482" s="162"/>
      <c r="M482" s="162"/>
      <c r="N482" s="38"/>
      <c r="O482" s="38"/>
    </row>
    <row r="483" spans="1:15" ht="15" hidden="1" customHeight="1" x14ac:dyDescent="0.25">
      <c r="A483" s="162"/>
      <c r="B483" s="162"/>
      <c r="C483" s="162"/>
      <c r="D483" s="162"/>
      <c r="E483" s="162"/>
      <c r="F483" s="162"/>
      <c r="G483" s="162"/>
      <c r="H483" s="162"/>
      <c r="I483" s="162"/>
      <c r="J483" s="162"/>
      <c r="K483" s="162"/>
      <c r="L483" s="162"/>
      <c r="M483" s="162"/>
      <c r="N483" s="38"/>
      <c r="O483" s="38"/>
    </row>
    <row r="484" spans="1:15" ht="15" hidden="1" customHeight="1" x14ac:dyDescent="0.25">
      <c r="A484" s="162"/>
      <c r="B484" s="162"/>
      <c r="C484" s="162"/>
      <c r="D484" s="162"/>
      <c r="E484" s="162"/>
      <c r="F484" s="162"/>
      <c r="G484" s="162"/>
      <c r="H484" s="162"/>
      <c r="I484" s="162"/>
      <c r="J484" s="162"/>
      <c r="K484" s="162"/>
      <c r="L484" s="162"/>
      <c r="M484" s="162"/>
      <c r="N484" s="38"/>
      <c r="O484" s="38"/>
    </row>
    <row r="485" spans="1:15" ht="15" hidden="1" customHeight="1" x14ac:dyDescent="0.25">
      <c r="A485" s="162"/>
      <c r="B485" s="162"/>
      <c r="C485" s="162"/>
      <c r="D485" s="162"/>
      <c r="E485" s="162"/>
      <c r="F485" s="162"/>
      <c r="G485" s="162"/>
      <c r="H485" s="162"/>
      <c r="I485" s="162"/>
      <c r="J485" s="162"/>
      <c r="K485" s="162"/>
      <c r="L485" s="162"/>
      <c r="M485" s="162"/>
      <c r="N485" s="38"/>
      <c r="O485" s="38"/>
    </row>
    <row r="486" spans="1:15" ht="15" hidden="1" customHeight="1" x14ac:dyDescent="0.25">
      <c r="A486" s="162"/>
      <c r="B486" s="162"/>
      <c r="C486" s="162"/>
      <c r="D486" s="162"/>
      <c r="E486" s="162"/>
      <c r="F486" s="162"/>
      <c r="G486" s="162"/>
      <c r="H486" s="162"/>
      <c r="I486" s="162"/>
      <c r="J486" s="162"/>
      <c r="K486" s="162"/>
      <c r="L486" s="162"/>
      <c r="M486" s="162"/>
      <c r="N486" s="38"/>
      <c r="O486" s="38"/>
    </row>
    <row r="487" spans="1:15" ht="15" hidden="1" customHeight="1" x14ac:dyDescent="0.25">
      <c r="A487" s="162"/>
      <c r="B487" s="162"/>
      <c r="C487" s="162"/>
      <c r="D487" s="162"/>
      <c r="E487" s="162"/>
      <c r="F487" s="162"/>
      <c r="G487" s="162"/>
      <c r="H487" s="162"/>
      <c r="I487" s="162"/>
      <c r="J487" s="162"/>
      <c r="K487" s="162"/>
      <c r="L487" s="162"/>
      <c r="M487" s="162"/>
      <c r="N487" s="38"/>
      <c r="O487" s="38"/>
    </row>
    <row r="488" spans="1:15" ht="15" hidden="1" customHeight="1" x14ac:dyDescent="0.25">
      <c r="A488" s="162"/>
      <c r="B488" s="162"/>
      <c r="C488" s="162"/>
      <c r="D488" s="162"/>
      <c r="E488" s="162"/>
      <c r="F488" s="162"/>
      <c r="G488" s="162"/>
      <c r="H488" s="162"/>
      <c r="I488" s="162"/>
      <c r="J488" s="162"/>
      <c r="K488" s="162"/>
      <c r="L488" s="162"/>
      <c r="M488" s="162"/>
      <c r="N488" s="38"/>
      <c r="O488" s="38"/>
    </row>
    <row r="489" spans="1:15" ht="15" hidden="1" customHeight="1" x14ac:dyDescent="0.25">
      <c r="A489" s="162"/>
      <c r="B489" s="162"/>
      <c r="C489" s="162"/>
      <c r="D489" s="162"/>
      <c r="E489" s="162"/>
      <c r="F489" s="162"/>
      <c r="G489" s="162"/>
      <c r="H489" s="162"/>
      <c r="I489" s="162"/>
      <c r="J489" s="162"/>
      <c r="K489" s="162"/>
      <c r="L489" s="162"/>
      <c r="M489" s="162"/>
      <c r="N489" s="38"/>
      <c r="O489" s="38"/>
    </row>
    <row r="490" spans="1:15" ht="15" hidden="1" customHeight="1" x14ac:dyDescent="0.25">
      <c r="A490" s="162"/>
      <c r="B490" s="162"/>
      <c r="C490" s="162"/>
      <c r="D490" s="162"/>
      <c r="E490" s="162"/>
      <c r="F490" s="162"/>
      <c r="G490" s="162"/>
      <c r="H490" s="162"/>
      <c r="I490" s="162"/>
      <c r="J490" s="162"/>
      <c r="K490" s="162"/>
      <c r="L490" s="162"/>
      <c r="M490" s="162"/>
      <c r="N490" s="38"/>
      <c r="O490" s="38"/>
    </row>
    <row r="491" spans="1:15" ht="15" hidden="1" customHeight="1" x14ac:dyDescent="0.25">
      <c r="A491" s="162"/>
      <c r="B491" s="162"/>
      <c r="C491" s="162"/>
      <c r="D491" s="162"/>
      <c r="E491" s="162"/>
      <c r="F491" s="162"/>
      <c r="G491" s="162"/>
      <c r="H491" s="162"/>
      <c r="I491" s="162"/>
      <c r="J491" s="162"/>
      <c r="K491" s="162"/>
      <c r="L491" s="162"/>
      <c r="M491" s="162"/>
      <c r="N491" s="38"/>
      <c r="O491" s="38"/>
    </row>
    <row r="492" spans="1:15" ht="15" hidden="1" customHeight="1" x14ac:dyDescent="0.25">
      <c r="A492" s="162"/>
      <c r="B492" s="162"/>
      <c r="C492" s="162"/>
      <c r="D492" s="162"/>
      <c r="E492" s="162"/>
      <c r="F492" s="162"/>
      <c r="G492" s="162"/>
      <c r="H492" s="162"/>
      <c r="I492" s="162"/>
      <c r="J492" s="162"/>
      <c r="K492" s="162"/>
      <c r="L492" s="162"/>
      <c r="M492" s="162"/>
      <c r="N492" s="38"/>
      <c r="O492" s="38"/>
    </row>
    <row r="493" spans="1:15" ht="15" hidden="1" customHeight="1" x14ac:dyDescent="0.25">
      <c r="A493" s="162"/>
      <c r="B493" s="162"/>
      <c r="C493" s="162"/>
      <c r="D493" s="162"/>
      <c r="E493" s="162"/>
      <c r="F493" s="162"/>
      <c r="G493" s="162"/>
      <c r="H493" s="162"/>
      <c r="I493" s="162"/>
      <c r="J493" s="162"/>
      <c r="K493" s="162"/>
      <c r="L493" s="162"/>
      <c r="M493" s="162"/>
      <c r="N493" s="38"/>
      <c r="O493" s="38"/>
    </row>
    <row r="494" spans="1:15" ht="15" hidden="1" customHeight="1" x14ac:dyDescent="0.25">
      <c r="A494" s="162"/>
      <c r="B494" s="162"/>
      <c r="C494" s="162"/>
      <c r="D494" s="162"/>
      <c r="E494" s="162"/>
      <c r="F494" s="162"/>
      <c r="G494" s="162"/>
      <c r="H494" s="162"/>
      <c r="I494" s="162"/>
      <c r="J494" s="162"/>
      <c r="K494" s="162"/>
      <c r="L494" s="162"/>
      <c r="M494" s="162"/>
      <c r="N494" s="38"/>
      <c r="O494" s="38"/>
    </row>
    <row r="495" spans="1:15" ht="15" hidden="1" customHeight="1" x14ac:dyDescent="0.25">
      <c r="A495" s="162"/>
      <c r="B495" s="162"/>
      <c r="C495" s="162"/>
      <c r="D495" s="162"/>
      <c r="E495" s="162"/>
      <c r="F495" s="162"/>
      <c r="G495" s="162"/>
      <c r="H495" s="162"/>
      <c r="I495" s="162"/>
      <c r="J495" s="162"/>
      <c r="K495" s="162"/>
      <c r="L495" s="162"/>
      <c r="M495" s="162"/>
      <c r="N495" s="38"/>
      <c r="O495" s="38"/>
    </row>
    <row r="496" spans="1:15" ht="15" hidden="1" customHeight="1" x14ac:dyDescent="0.25">
      <c r="A496" s="162"/>
      <c r="B496" s="162"/>
      <c r="C496" s="162"/>
      <c r="D496" s="162"/>
      <c r="E496" s="162"/>
      <c r="F496" s="162"/>
      <c r="G496" s="162"/>
      <c r="H496" s="162"/>
      <c r="I496" s="162"/>
      <c r="J496" s="162"/>
      <c r="K496" s="162"/>
      <c r="L496" s="162"/>
      <c r="M496" s="162"/>
      <c r="N496" s="38"/>
      <c r="O496" s="38"/>
    </row>
    <row r="497" spans="1:15" ht="15" hidden="1" customHeight="1" x14ac:dyDescent="0.25">
      <c r="A497" s="162"/>
      <c r="B497" s="162"/>
      <c r="C497" s="162"/>
      <c r="D497" s="162"/>
      <c r="E497" s="162"/>
      <c r="F497" s="162"/>
      <c r="G497" s="162"/>
      <c r="H497" s="162"/>
      <c r="I497" s="162"/>
      <c r="J497" s="162"/>
      <c r="K497" s="162"/>
      <c r="L497" s="162"/>
      <c r="M497" s="162"/>
      <c r="N497" s="38"/>
      <c r="O497" s="38"/>
    </row>
    <row r="498" spans="1:15" ht="15" hidden="1" customHeight="1" x14ac:dyDescent="0.25">
      <c r="A498" s="162"/>
      <c r="B498" s="162"/>
      <c r="C498" s="162"/>
      <c r="D498" s="162"/>
      <c r="E498" s="162"/>
      <c r="F498" s="162"/>
      <c r="G498" s="162"/>
      <c r="H498" s="162"/>
      <c r="I498" s="162"/>
      <c r="J498" s="162"/>
      <c r="K498" s="162"/>
      <c r="L498" s="162"/>
      <c r="M498" s="162"/>
      <c r="N498" s="38"/>
      <c r="O498" s="38"/>
    </row>
    <row r="499" spans="1:15" ht="15" hidden="1" customHeight="1" x14ac:dyDescent="0.25">
      <c r="A499" s="162"/>
      <c r="B499" s="162"/>
      <c r="C499" s="162"/>
      <c r="D499" s="162"/>
      <c r="E499" s="162"/>
      <c r="F499" s="162"/>
      <c r="G499" s="162"/>
      <c r="H499" s="162"/>
      <c r="I499" s="162"/>
      <c r="J499" s="162"/>
      <c r="K499" s="162"/>
      <c r="L499" s="162"/>
      <c r="M499" s="162"/>
      <c r="N499" s="38"/>
      <c r="O499" s="38"/>
    </row>
    <row r="500" spans="1:15" ht="15" hidden="1" customHeight="1" x14ac:dyDescent="0.25">
      <c r="A500" s="162"/>
      <c r="B500" s="162"/>
      <c r="C500" s="162"/>
      <c r="D500" s="162"/>
      <c r="E500" s="162"/>
      <c r="F500" s="162"/>
      <c r="G500" s="162"/>
      <c r="H500" s="162"/>
      <c r="I500" s="162"/>
      <c r="J500" s="162"/>
      <c r="K500" s="162"/>
      <c r="L500" s="162"/>
      <c r="M500" s="162"/>
      <c r="N500" s="38"/>
      <c r="O500" s="38"/>
    </row>
    <row r="501" spans="1:15" ht="15" hidden="1" customHeight="1" x14ac:dyDescent="0.25">
      <c r="A501" s="162"/>
      <c r="B501" s="162"/>
      <c r="C501" s="162"/>
      <c r="D501" s="162"/>
      <c r="E501" s="162"/>
      <c r="F501" s="162"/>
      <c r="G501" s="162"/>
      <c r="H501" s="162"/>
      <c r="I501" s="162"/>
      <c r="J501" s="162"/>
      <c r="K501" s="162"/>
      <c r="L501" s="162"/>
      <c r="M501" s="162"/>
      <c r="N501" s="38"/>
      <c r="O501" s="38"/>
    </row>
    <row r="502" spans="1:15" ht="15" hidden="1" customHeight="1" x14ac:dyDescent="0.25">
      <c r="A502" s="162"/>
      <c r="B502" s="162"/>
      <c r="C502" s="162"/>
      <c r="D502" s="162"/>
      <c r="E502" s="162"/>
      <c r="F502" s="162"/>
      <c r="G502" s="162"/>
      <c r="H502" s="162"/>
      <c r="I502" s="162"/>
      <c r="J502" s="162"/>
      <c r="K502" s="162"/>
      <c r="L502" s="162"/>
      <c r="M502" s="162"/>
      <c r="N502" s="38"/>
      <c r="O502" s="38"/>
    </row>
    <row r="503" spans="1:15" ht="15" hidden="1" customHeight="1" x14ac:dyDescent="0.25">
      <c r="A503" s="162"/>
      <c r="B503" s="162"/>
      <c r="C503" s="162"/>
      <c r="D503" s="162"/>
      <c r="E503" s="162"/>
      <c r="F503" s="162"/>
      <c r="G503" s="162"/>
      <c r="H503" s="162"/>
      <c r="I503" s="162"/>
      <c r="J503" s="162"/>
      <c r="K503" s="162"/>
      <c r="L503" s="162"/>
      <c r="M503" s="162"/>
      <c r="N503" s="38"/>
      <c r="O503" s="38"/>
    </row>
    <row r="504" spans="1:15" ht="15" hidden="1" customHeight="1" x14ac:dyDescent="0.25">
      <c r="A504" s="162"/>
      <c r="B504" s="162"/>
      <c r="C504" s="162"/>
      <c r="D504" s="162"/>
      <c r="E504" s="162"/>
      <c r="F504" s="162"/>
      <c r="G504" s="162"/>
      <c r="H504" s="162"/>
      <c r="I504" s="162"/>
      <c r="J504" s="162"/>
      <c r="K504" s="162"/>
      <c r="L504" s="162"/>
      <c r="M504" s="162"/>
      <c r="N504" s="38"/>
      <c r="O504" s="38"/>
    </row>
    <row r="505" spans="1:15" ht="15" hidden="1" customHeight="1" x14ac:dyDescent="0.25">
      <c r="A505" s="162"/>
      <c r="B505" s="162"/>
      <c r="C505" s="162"/>
      <c r="D505" s="162"/>
      <c r="E505" s="162"/>
      <c r="F505" s="162"/>
      <c r="G505" s="162"/>
      <c r="H505" s="162"/>
      <c r="I505" s="162"/>
      <c r="J505" s="162"/>
      <c r="K505" s="162"/>
      <c r="L505" s="162"/>
      <c r="M505" s="162"/>
      <c r="N505" s="38"/>
      <c r="O505" s="38"/>
    </row>
    <row r="506" spans="1:15" ht="15" hidden="1" customHeight="1" x14ac:dyDescent="0.25">
      <c r="A506" s="162"/>
      <c r="B506" s="162"/>
      <c r="C506" s="162"/>
      <c r="D506" s="162"/>
      <c r="E506" s="162"/>
      <c r="F506" s="162"/>
      <c r="G506" s="162"/>
      <c r="H506" s="162"/>
      <c r="I506" s="162"/>
      <c r="J506" s="162"/>
      <c r="K506" s="162"/>
      <c r="L506" s="162"/>
      <c r="M506" s="162"/>
      <c r="N506" s="38"/>
      <c r="O506" s="38"/>
    </row>
    <row r="507" spans="1:15" ht="15" hidden="1" customHeight="1" x14ac:dyDescent="0.25">
      <c r="A507" s="162"/>
      <c r="B507" s="162"/>
      <c r="C507" s="162"/>
      <c r="D507" s="162"/>
      <c r="E507" s="162"/>
      <c r="F507" s="162"/>
      <c r="G507" s="162"/>
      <c r="H507" s="162"/>
      <c r="I507" s="162"/>
      <c r="J507" s="162"/>
      <c r="K507" s="162"/>
      <c r="L507" s="162"/>
      <c r="M507" s="162"/>
      <c r="N507" s="38"/>
      <c r="O507" s="38"/>
    </row>
    <row r="508" spans="1:15" ht="15" hidden="1" customHeight="1" x14ac:dyDescent="0.25">
      <c r="A508" s="162"/>
      <c r="B508" s="162"/>
      <c r="C508" s="162"/>
      <c r="D508" s="162"/>
      <c r="E508" s="162"/>
      <c r="F508" s="162"/>
      <c r="G508" s="162"/>
      <c r="H508" s="162"/>
      <c r="I508" s="162"/>
      <c r="J508" s="162"/>
      <c r="K508" s="162"/>
      <c r="L508" s="162"/>
      <c r="M508" s="162"/>
      <c r="N508" s="38"/>
      <c r="O508" s="38"/>
    </row>
    <row r="509" spans="1:15" ht="15" hidden="1" customHeight="1" x14ac:dyDescent="0.25">
      <c r="A509" s="162"/>
      <c r="B509" s="162"/>
      <c r="C509" s="162"/>
      <c r="D509" s="162"/>
      <c r="E509" s="162"/>
      <c r="F509" s="162"/>
      <c r="G509" s="162"/>
      <c r="H509" s="162"/>
      <c r="I509" s="162"/>
      <c r="J509" s="162"/>
      <c r="K509" s="162"/>
      <c r="L509" s="162"/>
      <c r="M509" s="162"/>
      <c r="N509" s="38"/>
      <c r="O509" s="38"/>
    </row>
    <row r="510" spans="1:15" ht="15" hidden="1" customHeight="1" x14ac:dyDescent="0.25">
      <c r="A510" s="162"/>
      <c r="B510" s="162"/>
      <c r="C510" s="162"/>
      <c r="D510" s="162"/>
      <c r="E510" s="162"/>
      <c r="F510" s="162"/>
      <c r="G510" s="162"/>
      <c r="H510" s="162"/>
      <c r="I510" s="162"/>
      <c r="J510" s="162"/>
      <c r="K510" s="162"/>
      <c r="L510" s="162"/>
      <c r="M510" s="162"/>
      <c r="N510" s="38"/>
      <c r="O510" s="38"/>
    </row>
    <row r="511" spans="1:15" ht="15" hidden="1" customHeight="1" x14ac:dyDescent="0.25">
      <c r="A511" s="162"/>
      <c r="B511" s="162"/>
      <c r="C511" s="162"/>
      <c r="D511" s="162"/>
      <c r="E511" s="162"/>
      <c r="F511" s="162"/>
      <c r="G511" s="162"/>
      <c r="H511" s="162"/>
      <c r="I511" s="162"/>
      <c r="J511" s="162"/>
      <c r="K511" s="162"/>
      <c r="L511" s="162"/>
      <c r="M511" s="162"/>
      <c r="N511" s="38"/>
      <c r="O511" s="38"/>
    </row>
    <row r="512" spans="1:15" ht="15" hidden="1" customHeight="1" x14ac:dyDescent="0.25">
      <c r="A512" s="162"/>
      <c r="B512" s="162"/>
      <c r="C512" s="162"/>
      <c r="D512" s="162"/>
      <c r="E512" s="162"/>
      <c r="F512" s="162"/>
      <c r="G512" s="162"/>
      <c r="H512" s="162"/>
      <c r="I512" s="162"/>
      <c r="J512" s="162"/>
      <c r="K512" s="162"/>
      <c r="L512" s="162"/>
      <c r="M512" s="162"/>
      <c r="N512" s="38"/>
      <c r="O512" s="38"/>
    </row>
    <row r="513" spans="1:15" ht="15" hidden="1" customHeight="1" x14ac:dyDescent="0.25">
      <c r="A513" s="162"/>
      <c r="B513" s="162"/>
      <c r="C513" s="162"/>
      <c r="D513" s="162"/>
      <c r="E513" s="162"/>
      <c r="F513" s="162"/>
      <c r="G513" s="162"/>
      <c r="H513" s="162"/>
      <c r="I513" s="162"/>
      <c r="J513" s="162"/>
      <c r="K513" s="162"/>
      <c r="L513" s="162"/>
      <c r="M513" s="162"/>
      <c r="N513" s="38"/>
      <c r="O513" s="38"/>
    </row>
    <row r="514" spans="1:15" ht="15" hidden="1" customHeight="1" x14ac:dyDescent="0.25">
      <c r="A514" s="162"/>
      <c r="B514" s="162"/>
      <c r="C514" s="162"/>
      <c r="D514" s="162"/>
      <c r="E514" s="162"/>
      <c r="F514" s="162"/>
      <c r="G514" s="162"/>
      <c r="H514" s="162"/>
      <c r="I514" s="162"/>
      <c r="J514" s="162"/>
      <c r="K514" s="162"/>
      <c r="L514" s="162"/>
      <c r="M514" s="162"/>
      <c r="N514" s="38"/>
      <c r="O514" s="38"/>
    </row>
    <row r="515" spans="1:15" ht="15" hidden="1" customHeight="1" x14ac:dyDescent="0.25">
      <c r="A515" s="162"/>
      <c r="B515" s="162"/>
      <c r="C515" s="162"/>
      <c r="D515" s="162"/>
      <c r="E515" s="162"/>
      <c r="F515" s="162"/>
      <c r="G515" s="162"/>
      <c r="H515" s="162"/>
      <c r="I515" s="162"/>
      <c r="J515" s="162"/>
      <c r="K515" s="162"/>
      <c r="L515" s="162"/>
      <c r="M515" s="162"/>
      <c r="N515" s="38"/>
      <c r="O515" s="38"/>
    </row>
    <row r="516" spans="1:15" ht="15" hidden="1" customHeight="1" x14ac:dyDescent="0.25">
      <c r="A516" s="162"/>
      <c r="B516" s="162"/>
      <c r="C516" s="162"/>
      <c r="D516" s="162"/>
      <c r="E516" s="162"/>
      <c r="F516" s="162"/>
      <c r="G516" s="162"/>
      <c r="H516" s="162"/>
      <c r="I516" s="162"/>
      <c r="J516" s="162"/>
      <c r="K516" s="162"/>
      <c r="L516" s="162"/>
      <c r="M516" s="162"/>
      <c r="N516" s="38"/>
      <c r="O516" s="38"/>
    </row>
    <row r="517" spans="1:15" ht="15" hidden="1" customHeight="1" x14ac:dyDescent="0.25">
      <c r="A517" s="162"/>
      <c r="B517" s="162"/>
      <c r="C517" s="162"/>
      <c r="D517" s="162"/>
      <c r="E517" s="162"/>
      <c r="F517" s="162"/>
      <c r="G517" s="162"/>
      <c r="H517" s="162"/>
      <c r="I517" s="162"/>
      <c r="J517" s="162"/>
      <c r="K517" s="162"/>
      <c r="L517" s="162"/>
      <c r="M517" s="162"/>
      <c r="N517" s="38"/>
      <c r="O517" s="38"/>
    </row>
    <row r="518" spans="1:15" ht="15" hidden="1" customHeight="1" x14ac:dyDescent="0.25">
      <c r="A518" s="162"/>
      <c r="B518" s="162"/>
      <c r="C518" s="162"/>
      <c r="D518" s="162"/>
      <c r="E518" s="162"/>
      <c r="F518" s="162"/>
      <c r="G518" s="162"/>
      <c r="H518" s="162"/>
      <c r="I518" s="162"/>
      <c r="J518" s="162"/>
      <c r="K518" s="162"/>
      <c r="L518" s="162"/>
      <c r="M518" s="162"/>
      <c r="N518" s="38"/>
      <c r="O518" s="38"/>
    </row>
    <row r="519" spans="1:15" ht="15" hidden="1" customHeight="1" x14ac:dyDescent="0.25">
      <c r="A519" s="162"/>
      <c r="B519" s="162"/>
      <c r="C519" s="162"/>
      <c r="D519" s="162"/>
      <c r="E519" s="162"/>
      <c r="F519" s="162"/>
      <c r="G519" s="162"/>
      <c r="H519" s="162"/>
      <c r="I519" s="162"/>
      <c r="J519" s="162"/>
      <c r="K519" s="162"/>
      <c r="L519" s="162"/>
      <c r="M519" s="162"/>
      <c r="N519" s="38"/>
      <c r="O519" s="38"/>
    </row>
    <row r="520" spans="1:15" ht="15" hidden="1" customHeight="1" x14ac:dyDescent="0.25">
      <c r="A520" s="162"/>
      <c r="B520" s="162"/>
      <c r="C520" s="162"/>
      <c r="D520" s="162"/>
      <c r="E520" s="162"/>
      <c r="F520" s="162"/>
      <c r="G520" s="162"/>
      <c r="H520" s="162"/>
      <c r="I520" s="162"/>
      <c r="J520" s="162"/>
      <c r="K520" s="162"/>
      <c r="L520" s="162"/>
      <c r="M520" s="162"/>
      <c r="N520" s="38"/>
      <c r="O520" s="38"/>
    </row>
    <row r="521" spans="1:15" ht="15" hidden="1" customHeight="1" x14ac:dyDescent="0.25">
      <c r="A521" s="162"/>
      <c r="B521" s="162"/>
      <c r="C521" s="162"/>
      <c r="D521" s="162"/>
      <c r="E521" s="162"/>
      <c r="F521" s="162"/>
      <c r="G521" s="162"/>
      <c r="H521" s="162"/>
      <c r="I521" s="162"/>
      <c r="J521" s="162"/>
      <c r="K521" s="162"/>
      <c r="L521" s="162"/>
      <c r="M521" s="162"/>
      <c r="N521" s="38"/>
      <c r="O521" s="38"/>
    </row>
    <row r="522" spans="1:15" ht="15" hidden="1" customHeight="1" x14ac:dyDescent="0.25">
      <c r="A522" s="162"/>
      <c r="B522" s="162"/>
      <c r="C522" s="162"/>
      <c r="D522" s="162"/>
      <c r="E522" s="162"/>
      <c r="F522" s="162"/>
      <c r="G522" s="162"/>
      <c r="H522" s="162"/>
      <c r="I522" s="162"/>
      <c r="J522" s="162"/>
      <c r="K522" s="162"/>
      <c r="L522" s="162"/>
      <c r="M522" s="162"/>
      <c r="N522" s="38"/>
      <c r="O522" s="38"/>
    </row>
    <row r="523" spans="1:15" ht="15" hidden="1" customHeight="1" x14ac:dyDescent="0.25">
      <c r="A523" s="162"/>
      <c r="B523" s="162"/>
      <c r="C523" s="162"/>
      <c r="D523" s="162"/>
      <c r="E523" s="162"/>
      <c r="F523" s="162"/>
      <c r="G523" s="162"/>
      <c r="H523" s="162"/>
      <c r="I523" s="162"/>
      <c r="J523" s="162"/>
      <c r="K523" s="162"/>
      <c r="L523" s="162"/>
      <c r="M523" s="162"/>
      <c r="N523" s="38"/>
      <c r="O523" s="38"/>
    </row>
    <row r="524" spans="1:15" ht="15" hidden="1" customHeight="1" x14ac:dyDescent="0.25">
      <c r="A524" s="162"/>
      <c r="B524" s="162"/>
      <c r="C524" s="162"/>
      <c r="D524" s="162"/>
      <c r="E524" s="162"/>
      <c r="F524" s="162"/>
      <c r="G524" s="162"/>
      <c r="H524" s="162"/>
      <c r="I524" s="162"/>
      <c r="J524" s="162"/>
      <c r="K524" s="162"/>
      <c r="L524" s="162"/>
      <c r="M524" s="162"/>
      <c r="N524" s="38"/>
      <c r="O524" s="38"/>
    </row>
    <row r="525" spans="1:15" ht="15" hidden="1" customHeight="1" x14ac:dyDescent="0.25">
      <c r="A525" s="162"/>
      <c r="B525" s="162"/>
      <c r="C525" s="162"/>
      <c r="D525" s="162"/>
      <c r="E525" s="162"/>
      <c r="F525" s="162"/>
      <c r="G525" s="162"/>
      <c r="H525" s="162"/>
      <c r="I525" s="162"/>
      <c r="J525" s="162"/>
      <c r="K525" s="162"/>
      <c r="L525" s="162"/>
      <c r="M525" s="162"/>
      <c r="N525" s="38"/>
      <c r="O525" s="38"/>
    </row>
    <row r="526" spans="1:15" ht="15" hidden="1" customHeight="1" x14ac:dyDescent="0.25">
      <c r="A526" s="162"/>
      <c r="B526" s="162"/>
      <c r="C526" s="162"/>
      <c r="D526" s="162"/>
      <c r="E526" s="162"/>
      <c r="F526" s="162"/>
      <c r="G526" s="162"/>
      <c r="H526" s="162"/>
      <c r="I526" s="162"/>
      <c r="J526" s="162"/>
      <c r="K526" s="162"/>
      <c r="L526" s="162"/>
      <c r="M526" s="162"/>
      <c r="N526" s="38"/>
      <c r="O526" s="38"/>
    </row>
    <row r="527" spans="1:15" ht="15" hidden="1" customHeight="1" x14ac:dyDescent="0.25">
      <c r="A527" s="162"/>
      <c r="B527" s="162"/>
      <c r="C527" s="162"/>
      <c r="D527" s="162"/>
      <c r="E527" s="162"/>
      <c r="F527" s="162"/>
      <c r="G527" s="162"/>
      <c r="H527" s="162"/>
      <c r="I527" s="162"/>
      <c r="J527" s="162"/>
      <c r="K527" s="162"/>
      <c r="L527" s="162"/>
      <c r="M527" s="162"/>
      <c r="N527" s="38"/>
      <c r="O527" s="38"/>
    </row>
    <row r="528" spans="1:15" ht="15" hidden="1" customHeight="1" x14ac:dyDescent="0.25">
      <c r="A528" s="162"/>
      <c r="B528" s="162"/>
      <c r="C528" s="162"/>
      <c r="D528" s="162"/>
      <c r="E528" s="162"/>
      <c r="F528" s="162"/>
      <c r="G528" s="162"/>
      <c r="H528" s="162"/>
      <c r="I528" s="162"/>
      <c r="J528" s="162"/>
      <c r="K528" s="162"/>
      <c r="L528" s="162"/>
      <c r="M528" s="162"/>
      <c r="N528" s="38"/>
      <c r="O528" s="38"/>
    </row>
    <row r="529" spans="1:15" ht="15" hidden="1" customHeight="1" x14ac:dyDescent="0.25">
      <c r="A529" s="162"/>
      <c r="B529" s="162"/>
      <c r="C529" s="162"/>
      <c r="D529" s="162"/>
      <c r="E529" s="162"/>
      <c r="F529" s="162"/>
      <c r="G529" s="162"/>
      <c r="H529" s="162"/>
      <c r="I529" s="162"/>
      <c r="J529" s="162"/>
      <c r="K529" s="162"/>
      <c r="L529" s="162"/>
      <c r="M529" s="162"/>
      <c r="N529" s="38"/>
      <c r="O529" s="38"/>
    </row>
    <row r="530" spans="1:15" ht="15" hidden="1" customHeight="1" x14ac:dyDescent="0.25">
      <c r="A530" s="162"/>
      <c r="B530" s="162"/>
      <c r="C530" s="162"/>
      <c r="D530" s="162"/>
      <c r="E530" s="162"/>
      <c r="F530" s="162"/>
      <c r="G530" s="162"/>
      <c r="H530" s="162"/>
      <c r="I530" s="162"/>
      <c r="J530" s="162"/>
      <c r="K530" s="162"/>
      <c r="L530" s="162"/>
      <c r="M530" s="162"/>
      <c r="N530" s="38"/>
      <c r="O530" s="38"/>
    </row>
    <row r="531" spans="1:15" ht="15" hidden="1" customHeight="1" x14ac:dyDescent="0.25">
      <c r="A531" s="162"/>
      <c r="B531" s="162"/>
      <c r="C531" s="162"/>
      <c r="D531" s="162"/>
      <c r="E531" s="162"/>
      <c r="F531" s="162"/>
      <c r="G531" s="162"/>
      <c r="H531" s="162"/>
      <c r="I531" s="162"/>
      <c r="J531" s="162"/>
      <c r="K531" s="162"/>
      <c r="L531" s="162"/>
      <c r="M531" s="162"/>
      <c r="N531" s="38"/>
      <c r="O531" s="38"/>
    </row>
    <row r="532" spans="1:15" ht="15" hidden="1" customHeight="1" x14ac:dyDescent="0.25">
      <c r="A532" s="162"/>
      <c r="B532" s="162"/>
      <c r="C532" s="162"/>
      <c r="D532" s="162"/>
      <c r="E532" s="162"/>
      <c r="F532" s="162"/>
      <c r="G532" s="162"/>
      <c r="H532" s="162"/>
      <c r="I532" s="162"/>
      <c r="J532" s="162"/>
      <c r="K532" s="162"/>
      <c r="L532" s="162"/>
      <c r="M532" s="162"/>
      <c r="N532" s="38"/>
      <c r="O532" s="38"/>
    </row>
    <row r="533" spans="1:15" ht="15" hidden="1" customHeight="1" x14ac:dyDescent="0.25">
      <c r="A533" s="162"/>
      <c r="B533" s="162"/>
      <c r="C533" s="162"/>
      <c r="D533" s="162"/>
      <c r="E533" s="162"/>
      <c r="F533" s="162"/>
      <c r="G533" s="162"/>
      <c r="H533" s="162"/>
      <c r="I533" s="162"/>
      <c r="J533" s="162"/>
      <c r="K533" s="162"/>
      <c r="L533" s="162"/>
      <c r="M533" s="162"/>
      <c r="N533" s="38"/>
      <c r="O533" s="38"/>
    </row>
    <row r="534" spans="1:15" ht="15" hidden="1" customHeight="1" x14ac:dyDescent="0.25">
      <c r="A534" s="162"/>
      <c r="B534" s="162"/>
      <c r="C534" s="162"/>
      <c r="D534" s="162"/>
      <c r="E534" s="162"/>
      <c r="F534" s="162"/>
      <c r="G534" s="162"/>
      <c r="H534" s="162"/>
      <c r="I534" s="162"/>
      <c r="J534" s="162"/>
      <c r="K534" s="162"/>
      <c r="L534" s="162"/>
      <c r="M534" s="162"/>
      <c r="N534" s="38"/>
      <c r="O534" s="38"/>
    </row>
    <row r="535" spans="1:15" ht="15" hidden="1" customHeight="1" x14ac:dyDescent="0.25">
      <c r="A535" s="162"/>
      <c r="B535" s="162"/>
      <c r="C535" s="162"/>
      <c r="D535" s="162"/>
      <c r="E535" s="162"/>
      <c r="F535" s="162"/>
      <c r="G535" s="162"/>
      <c r="H535" s="162"/>
      <c r="I535" s="162"/>
      <c r="J535" s="162"/>
      <c r="K535" s="162"/>
      <c r="L535" s="162"/>
      <c r="M535" s="162"/>
      <c r="N535" s="38"/>
      <c r="O535" s="38"/>
    </row>
    <row r="536" spans="1:15" ht="15" hidden="1" customHeight="1" x14ac:dyDescent="0.25">
      <c r="A536" s="162"/>
      <c r="B536" s="162"/>
      <c r="C536" s="162"/>
      <c r="D536" s="162"/>
      <c r="E536" s="162"/>
      <c r="F536" s="162"/>
      <c r="G536" s="162"/>
      <c r="H536" s="162"/>
      <c r="I536" s="162"/>
      <c r="J536" s="162"/>
      <c r="K536" s="162"/>
      <c r="L536" s="162"/>
      <c r="M536" s="162"/>
      <c r="N536" s="38"/>
      <c r="O536" s="38"/>
    </row>
    <row r="537" spans="1:15" ht="15" hidden="1" customHeight="1" x14ac:dyDescent="0.25">
      <c r="A537" s="162"/>
      <c r="B537" s="162"/>
      <c r="C537" s="162"/>
      <c r="D537" s="162"/>
      <c r="E537" s="162"/>
      <c r="F537" s="162"/>
      <c r="G537" s="162"/>
      <c r="H537" s="162"/>
      <c r="I537" s="162"/>
      <c r="J537" s="162"/>
      <c r="K537" s="162"/>
      <c r="L537" s="162"/>
      <c r="M537" s="162"/>
      <c r="N537" s="38"/>
      <c r="O537" s="38"/>
    </row>
    <row r="538" spans="1:15" ht="15" hidden="1" customHeight="1" x14ac:dyDescent="0.25">
      <c r="A538" s="162"/>
      <c r="B538" s="162"/>
      <c r="C538" s="162"/>
      <c r="D538" s="162"/>
      <c r="E538" s="162"/>
      <c r="F538" s="162"/>
      <c r="G538" s="162"/>
      <c r="H538" s="162"/>
      <c r="I538" s="162"/>
      <c r="J538" s="162"/>
      <c r="K538" s="162"/>
      <c r="L538" s="162"/>
      <c r="M538" s="162"/>
      <c r="N538" s="38"/>
      <c r="O538" s="38"/>
    </row>
    <row r="539" spans="1:15" ht="15" hidden="1" customHeight="1" x14ac:dyDescent="0.25">
      <c r="A539" s="162"/>
      <c r="B539" s="162"/>
      <c r="C539" s="162"/>
      <c r="D539" s="162"/>
      <c r="E539" s="162"/>
      <c r="F539" s="162"/>
      <c r="G539" s="162"/>
      <c r="H539" s="162"/>
      <c r="I539" s="162"/>
      <c r="J539" s="162"/>
      <c r="K539" s="162"/>
      <c r="L539" s="162"/>
      <c r="M539" s="162"/>
      <c r="N539" s="38"/>
      <c r="O539" s="38"/>
    </row>
    <row r="540" spans="1:15" ht="15" hidden="1" customHeight="1" x14ac:dyDescent="0.25">
      <c r="A540" s="162"/>
      <c r="B540" s="162"/>
      <c r="C540" s="162"/>
      <c r="D540" s="162"/>
      <c r="E540" s="162"/>
      <c r="F540" s="162"/>
      <c r="G540" s="162"/>
      <c r="H540" s="162"/>
      <c r="I540" s="162"/>
      <c r="J540" s="162"/>
      <c r="K540" s="162"/>
      <c r="L540" s="162"/>
      <c r="M540" s="162"/>
      <c r="N540" s="38"/>
      <c r="O540" s="38"/>
    </row>
    <row r="541" spans="1:15" ht="15" hidden="1" customHeight="1" x14ac:dyDescent="0.25">
      <c r="A541" s="162"/>
      <c r="B541" s="162"/>
      <c r="C541" s="162"/>
      <c r="D541" s="162"/>
      <c r="E541" s="162"/>
      <c r="F541" s="162"/>
      <c r="G541" s="162"/>
      <c r="H541" s="162"/>
      <c r="I541" s="162"/>
      <c r="J541" s="162"/>
      <c r="K541" s="162"/>
      <c r="L541" s="162"/>
      <c r="M541" s="162"/>
      <c r="N541" s="38"/>
      <c r="O541" s="38"/>
    </row>
    <row r="542" spans="1:15" ht="15" hidden="1" customHeight="1" x14ac:dyDescent="0.25">
      <c r="A542" s="162"/>
      <c r="B542" s="162"/>
      <c r="C542" s="162"/>
      <c r="D542" s="162"/>
      <c r="E542" s="162"/>
      <c r="F542" s="162"/>
      <c r="G542" s="162"/>
      <c r="H542" s="162"/>
      <c r="I542" s="162"/>
      <c r="J542" s="162"/>
      <c r="K542" s="162"/>
      <c r="L542" s="162"/>
      <c r="M542" s="162"/>
      <c r="N542" s="38"/>
      <c r="O542" s="38"/>
    </row>
    <row r="543" spans="1:15" ht="15" hidden="1" customHeight="1" x14ac:dyDescent="0.25">
      <c r="A543" s="162"/>
      <c r="B543" s="162"/>
      <c r="C543" s="162"/>
      <c r="D543" s="162"/>
      <c r="E543" s="162"/>
      <c r="F543" s="162"/>
      <c r="G543" s="162"/>
      <c r="H543" s="162"/>
      <c r="I543" s="162"/>
      <c r="J543" s="162"/>
      <c r="K543" s="162"/>
      <c r="L543" s="162"/>
      <c r="M543" s="162"/>
      <c r="N543" s="38"/>
      <c r="O543" s="38"/>
    </row>
    <row r="544" spans="1:15" ht="15" hidden="1" customHeight="1" x14ac:dyDescent="0.25">
      <c r="A544" s="162"/>
      <c r="B544" s="162"/>
      <c r="C544" s="162"/>
      <c r="D544" s="162"/>
      <c r="E544" s="162"/>
      <c r="F544" s="162"/>
      <c r="G544" s="162"/>
      <c r="H544" s="162"/>
      <c r="I544" s="162"/>
      <c r="J544" s="162"/>
      <c r="K544" s="162"/>
      <c r="L544" s="162"/>
      <c r="M544" s="162"/>
      <c r="N544" s="38"/>
      <c r="O544" s="38"/>
    </row>
    <row r="545" spans="1:15" ht="15" hidden="1" customHeight="1" x14ac:dyDescent="0.25">
      <c r="A545" s="162"/>
      <c r="B545" s="162"/>
      <c r="C545" s="162"/>
      <c r="D545" s="162"/>
      <c r="E545" s="162"/>
      <c r="F545" s="162"/>
      <c r="G545" s="162"/>
      <c r="H545" s="162"/>
      <c r="I545" s="162"/>
      <c r="J545" s="162"/>
      <c r="K545" s="162"/>
      <c r="L545" s="162"/>
      <c r="M545" s="162"/>
      <c r="N545" s="38"/>
      <c r="O545" s="38"/>
    </row>
    <row r="546" spans="1:15" ht="15" hidden="1" customHeight="1" x14ac:dyDescent="0.25">
      <c r="A546" s="162"/>
      <c r="B546" s="162"/>
      <c r="C546" s="162"/>
      <c r="D546" s="162"/>
      <c r="E546" s="162"/>
      <c r="F546" s="162"/>
      <c r="G546" s="162"/>
      <c r="H546" s="162"/>
      <c r="I546" s="162"/>
      <c r="J546" s="162"/>
      <c r="K546" s="162"/>
      <c r="L546" s="162"/>
      <c r="M546" s="162"/>
      <c r="N546" s="38"/>
      <c r="O546" s="38"/>
    </row>
    <row r="547" spans="1:15" ht="15" hidden="1" customHeight="1" x14ac:dyDescent="0.25">
      <c r="A547" s="162"/>
      <c r="B547" s="162"/>
      <c r="C547" s="162"/>
      <c r="D547" s="162"/>
      <c r="E547" s="162"/>
      <c r="F547" s="162"/>
      <c r="G547" s="162"/>
      <c r="H547" s="162"/>
      <c r="I547" s="162"/>
      <c r="J547" s="162"/>
      <c r="K547" s="162"/>
      <c r="L547" s="162"/>
      <c r="M547" s="162"/>
      <c r="N547" s="38"/>
      <c r="O547" s="38"/>
    </row>
    <row r="548" spans="1:15" ht="15" hidden="1" customHeight="1" x14ac:dyDescent="0.25">
      <c r="A548" s="162"/>
      <c r="B548" s="162"/>
      <c r="C548" s="162"/>
      <c r="D548" s="162"/>
      <c r="E548" s="162"/>
      <c r="F548" s="162"/>
      <c r="G548" s="162"/>
      <c r="H548" s="162"/>
      <c r="I548" s="162"/>
      <c r="J548" s="162"/>
      <c r="K548" s="162"/>
      <c r="L548" s="162"/>
      <c r="M548" s="162"/>
      <c r="N548" s="38"/>
      <c r="O548" s="38"/>
    </row>
    <row r="549" spans="1:15" ht="15" hidden="1" customHeight="1" x14ac:dyDescent="0.25">
      <c r="A549" s="162"/>
      <c r="B549" s="162"/>
      <c r="C549" s="162"/>
      <c r="D549" s="162"/>
      <c r="E549" s="162"/>
      <c r="F549" s="162"/>
      <c r="G549" s="162"/>
      <c r="H549" s="162"/>
      <c r="I549" s="162"/>
      <c r="J549" s="162"/>
      <c r="K549" s="162"/>
      <c r="L549" s="162"/>
      <c r="M549" s="162"/>
      <c r="N549" s="38"/>
      <c r="O549" s="38"/>
    </row>
    <row r="550" spans="1:15" ht="15" hidden="1" customHeight="1" x14ac:dyDescent="0.25">
      <c r="A550" s="162"/>
      <c r="B550" s="162"/>
      <c r="C550" s="162"/>
      <c r="D550" s="162"/>
      <c r="E550" s="162"/>
      <c r="F550" s="162"/>
      <c r="G550" s="162"/>
      <c r="H550" s="162"/>
      <c r="I550" s="162"/>
      <c r="J550" s="162"/>
      <c r="K550" s="162"/>
      <c r="L550" s="162"/>
      <c r="M550" s="162"/>
      <c r="N550" s="38"/>
      <c r="O550" s="38"/>
    </row>
    <row r="551" spans="1:15" ht="15" hidden="1" customHeight="1" x14ac:dyDescent="0.25">
      <c r="A551" s="162"/>
      <c r="B551" s="162"/>
      <c r="C551" s="162"/>
      <c r="D551" s="162"/>
      <c r="E551" s="162"/>
      <c r="F551" s="162"/>
      <c r="G551" s="162"/>
      <c r="H551" s="162"/>
      <c r="I551" s="162"/>
      <c r="J551" s="162"/>
      <c r="K551" s="162"/>
      <c r="L551" s="162"/>
      <c r="M551" s="162"/>
      <c r="N551" s="38"/>
      <c r="O551" s="38"/>
    </row>
    <row r="552" spans="1:15" ht="15" hidden="1" customHeight="1" x14ac:dyDescent="0.25">
      <c r="A552" s="162"/>
      <c r="B552" s="162"/>
      <c r="C552" s="162"/>
      <c r="D552" s="162"/>
      <c r="E552" s="162"/>
      <c r="F552" s="162"/>
      <c r="G552" s="162"/>
      <c r="H552" s="162"/>
      <c r="I552" s="162"/>
      <c r="J552" s="162"/>
      <c r="K552" s="162"/>
      <c r="L552" s="162"/>
      <c r="M552" s="162"/>
      <c r="N552" s="38"/>
      <c r="O552" s="38"/>
    </row>
    <row r="553" spans="1:15" ht="15" hidden="1" customHeight="1" x14ac:dyDescent="0.25">
      <c r="A553" s="162"/>
      <c r="B553" s="162"/>
      <c r="C553" s="162"/>
      <c r="D553" s="162"/>
      <c r="E553" s="162"/>
      <c r="F553" s="162"/>
      <c r="G553" s="162"/>
      <c r="H553" s="162"/>
      <c r="I553" s="162"/>
      <c r="J553" s="162"/>
      <c r="K553" s="162"/>
      <c r="L553" s="162"/>
      <c r="M553" s="162"/>
      <c r="N553" s="38"/>
      <c r="O553" s="38"/>
    </row>
    <row r="554" spans="1:15" ht="15" hidden="1" customHeight="1" x14ac:dyDescent="0.25">
      <c r="A554" s="162"/>
      <c r="B554" s="162"/>
      <c r="C554" s="162"/>
      <c r="D554" s="162"/>
      <c r="E554" s="162"/>
      <c r="F554" s="162"/>
      <c r="G554" s="162"/>
      <c r="H554" s="162"/>
      <c r="I554" s="162"/>
      <c r="J554" s="162"/>
      <c r="K554" s="162"/>
      <c r="L554" s="162"/>
      <c r="M554" s="162"/>
      <c r="N554" s="38"/>
      <c r="O554" s="38"/>
    </row>
    <row r="555" spans="1:15" ht="15" hidden="1" customHeight="1" x14ac:dyDescent="0.25">
      <c r="A555" s="162"/>
      <c r="B555" s="162"/>
      <c r="C555" s="162"/>
      <c r="D555" s="162"/>
      <c r="E555" s="162"/>
      <c r="F555" s="162"/>
      <c r="G555" s="162"/>
      <c r="H555" s="162"/>
      <c r="I555" s="162"/>
      <c r="J555" s="162"/>
      <c r="K555" s="162"/>
      <c r="L555" s="162"/>
      <c r="M555" s="162"/>
      <c r="N555" s="38"/>
      <c r="O555" s="38"/>
    </row>
    <row r="556" spans="1:15" ht="15" hidden="1" customHeight="1" x14ac:dyDescent="0.25">
      <c r="A556" s="162"/>
      <c r="B556" s="162"/>
      <c r="C556" s="162"/>
      <c r="D556" s="162"/>
      <c r="E556" s="162"/>
      <c r="F556" s="162"/>
      <c r="G556" s="162"/>
      <c r="H556" s="162"/>
      <c r="I556" s="162"/>
      <c r="J556" s="162"/>
      <c r="K556" s="162"/>
      <c r="L556" s="162"/>
      <c r="M556" s="162"/>
      <c r="N556" s="38"/>
      <c r="O556" s="38"/>
    </row>
    <row r="557" spans="1:15" ht="15" hidden="1" customHeight="1" x14ac:dyDescent="0.25">
      <c r="A557" s="162"/>
      <c r="B557" s="162"/>
      <c r="C557" s="162"/>
      <c r="D557" s="162"/>
      <c r="E557" s="162"/>
      <c r="F557" s="162"/>
      <c r="G557" s="162"/>
      <c r="H557" s="162"/>
      <c r="I557" s="162"/>
      <c r="J557" s="162"/>
      <c r="K557" s="162"/>
      <c r="L557" s="162"/>
      <c r="M557" s="162"/>
      <c r="N557" s="38"/>
      <c r="O557" s="38"/>
    </row>
    <row r="558" spans="1:15" ht="15" hidden="1" customHeight="1" x14ac:dyDescent="0.25">
      <c r="A558" s="162"/>
      <c r="B558" s="162"/>
      <c r="C558" s="162"/>
      <c r="D558" s="162"/>
      <c r="E558" s="162"/>
      <c r="F558" s="162"/>
      <c r="G558" s="162"/>
      <c r="H558" s="162"/>
      <c r="I558" s="162"/>
      <c r="J558" s="162"/>
      <c r="K558" s="162"/>
      <c r="L558" s="162"/>
      <c r="M558" s="162"/>
      <c r="N558" s="38"/>
      <c r="O558" s="38"/>
    </row>
    <row r="559" spans="1:15" ht="15" hidden="1" customHeight="1" x14ac:dyDescent="0.25">
      <c r="A559" s="162"/>
      <c r="B559" s="162"/>
      <c r="C559" s="162"/>
      <c r="D559" s="162"/>
      <c r="E559" s="162"/>
      <c r="F559" s="162"/>
      <c r="G559" s="162"/>
      <c r="H559" s="162"/>
      <c r="I559" s="162"/>
      <c r="J559" s="162"/>
      <c r="K559" s="162"/>
      <c r="L559" s="162"/>
      <c r="M559" s="162"/>
      <c r="N559" s="38"/>
      <c r="O559" s="38"/>
    </row>
    <row r="560" spans="1:15" ht="15" hidden="1" customHeight="1" x14ac:dyDescent="0.25">
      <c r="A560" s="162"/>
      <c r="B560" s="162"/>
      <c r="C560" s="162"/>
      <c r="D560" s="162"/>
      <c r="E560" s="162"/>
      <c r="F560" s="162"/>
      <c r="G560" s="162"/>
      <c r="H560" s="162"/>
      <c r="I560" s="162"/>
      <c r="J560" s="162"/>
      <c r="K560" s="162"/>
      <c r="L560" s="162"/>
      <c r="M560" s="162"/>
      <c r="N560" s="38"/>
      <c r="O560" s="38"/>
    </row>
    <row r="561" spans="1:15" ht="15" hidden="1" customHeight="1" x14ac:dyDescent="0.25">
      <c r="A561" s="162"/>
      <c r="B561" s="162"/>
      <c r="C561" s="162"/>
      <c r="D561" s="162"/>
      <c r="E561" s="162"/>
      <c r="F561" s="162"/>
      <c r="G561" s="162"/>
      <c r="H561" s="162"/>
      <c r="I561" s="162"/>
      <c r="J561" s="162"/>
      <c r="K561" s="162"/>
      <c r="L561" s="162"/>
      <c r="M561" s="162"/>
      <c r="N561" s="38"/>
      <c r="O561" s="38"/>
    </row>
    <row r="562" spans="1:15" ht="15" hidden="1" customHeight="1" x14ac:dyDescent="0.25">
      <c r="A562" s="162"/>
      <c r="B562" s="162"/>
      <c r="C562" s="162"/>
      <c r="D562" s="162"/>
      <c r="E562" s="162"/>
      <c r="F562" s="162"/>
      <c r="G562" s="162"/>
      <c r="H562" s="162"/>
      <c r="I562" s="162"/>
      <c r="J562" s="162"/>
      <c r="K562" s="162"/>
      <c r="L562" s="162"/>
      <c r="M562" s="162"/>
      <c r="N562" s="38"/>
      <c r="O562" s="38"/>
    </row>
    <row r="563" spans="1:15" ht="15" hidden="1" customHeight="1" x14ac:dyDescent="0.25">
      <c r="A563" s="162"/>
      <c r="B563" s="162"/>
      <c r="C563" s="162"/>
      <c r="D563" s="162"/>
      <c r="E563" s="162"/>
      <c r="F563" s="162"/>
      <c r="G563" s="162"/>
      <c r="H563" s="162"/>
      <c r="I563" s="162"/>
      <c r="J563" s="162"/>
      <c r="K563" s="162"/>
      <c r="L563" s="162"/>
      <c r="M563" s="162"/>
      <c r="N563" s="38"/>
      <c r="O563" s="38"/>
    </row>
    <row r="564" spans="1:15" ht="15" hidden="1" customHeight="1" x14ac:dyDescent="0.25">
      <c r="A564" s="162"/>
      <c r="B564" s="162"/>
      <c r="C564" s="162"/>
      <c r="D564" s="162"/>
      <c r="E564" s="162"/>
      <c r="F564" s="162"/>
      <c r="G564" s="162"/>
      <c r="H564" s="162"/>
      <c r="I564" s="162"/>
      <c r="J564" s="162"/>
      <c r="K564" s="162"/>
      <c r="L564" s="162"/>
      <c r="M564" s="162"/>
      <c r="N564" s="38"/>
      <c r="O564" s="38"/>
    </row>
    <row r="565" spans="1:15" ht="15" hidden="1" customHeight="1" x14ac:dyDescent="0.25">
      <c r="A565" s="162"/>
      <c r="B565" s="162"/>
      <c r="C565" s="162"/>
      <c r="D565" s="162"/>
      <c r="E565" s="162"/>
      <c r="F565" s="162"/>
      <c r="G565" s="162"/>
      <c r="H565" s="162"/>
      <c r="I565" s="162"/>
      <c r="J565" s="162"/>
      <c r="K565" s="162"/>
      <c r="L565" s="162"/>
      <c r="M565" s="162"/>
      <c r="N565" s="38"/>
      <c r="O565" s="38"/>
    </row>
    <row r="566" spans="1:15" ht="15" hidden="1" customHeight="1" x14ac:dyDescent="0.25">
      <c r="A566" s="162"/>
      <c r="B566" s="162"/>
      <c r="C566" s="162"/>
      <c r="D566" s="162"/>
      <c r="E566" s="162"/>
      <c r="F566" s="162"/>
      <c r="G566" s="162"/>
      <c r="H566" s="162"/>
      <c r="I566" s="162"/>
      <c r="J566" s="162"/>
      <c r="K566" s="162"/>
      <c r="L566" s="162"/>
      <c r="M566" s="162"/>
      <c r="N566" s="38"/>
      <c r="O566" s="38"/>
    </row>
    <row r="567" spans="1:15" ht="15" hidden="1" customHeight="1" x14ac:dyDescent="0.25">
      <c r="A567" s="162"/>
      <c r="B567" s="162"/>
      <c r="C567" s="162"/>
      <c r="D567" s="162"/>
      <c r="E567" s="162"/>
      <c r="F567" s="162"/>
      <c r="G567" s="162"/>
      <c r="H567" s="162"/>
      <c r="I567" s="162"/>
      <c r="J567" s="162"/>
      <c r="K567" s="162"/>
      <c r="L567" s="162"/>
      <c r="M567" s="162"/>
      <c r="N567" s="38"/>
      <c r="O567" s="38"/>
    </row>
    <row r="568" spans="1:15" ht="15" hidden="1" customHeight="1" x14ac:dyDescent="0.25">
      <c r="A568" s="162"/>
      <c r="B568" s="162"/>
      <c r="C568" s="162"/>
      <c r="D568" s="162"/>
      <c r="E568" s="162"/>
      <c r="F568" s="162"/>
      <c r="G568" s="162"/>
      <c r="H568" s="162"/>
      <c r="I568" s="162"/>
      <c r="J568" s="162"/>
      <c r="K568" s="162"/>
      <c r="L568" s="162"/>
      <c r="M568" s="162"/>
      <c r="N568" s="38"/>
      <c r="O568" s="38"/>
    </row>
    <row r="569" spans="1:15" ht="15" hidden="1" customHeight="1" x14ac:dyDescent="0.25">
      <c r="A569" s="162"/>
      <c r="B569" s="162"/>
      <c r="C569" s="162"/>
      <c r="D569" s="162"/>
      <c r="E569" s="162"/>
      <c r="F569" s="162"/>
      <c r="G569" s="162"/>
      <c r="H569" s="162"/>
      <c r="I569" s="162"/>
      <c r="J569" s="162"/>
      <c r="K569" s="162"/>
      <c r="L569" s="162"/>
      <c r="M569" s="162"/>
      <c r="N569" s="38"/>
      <c r="O569" s="38"/>
    </row>
    <row r="570" spans="1:15" ht="15" hidden="1" customHeight="1" x14ac:dyDescent="0.25">
      <c r="A570" s="162"/>
      <c r="B570" s="162"/>
      <c r="C570" s="162"/>
      <c r="D570" s="162"/>
      <c r="E570" s="162"/>
      <c r="F570" s="162"/>
      <c r="G570" s="162"/>
      <c r="H570" s="162"/>
      <c r="I570" s="162"/>
      <c r="J570" s="162"/>
      <c r="K570" s="162"/>
      <c r="L570" s="162"/>
      <c r="M570" s="162"/>
      <c r="N570" s="38"/>
      <c r="O570" s="38"/>
    </row>
    <row r="571" spans="1:15" ht="15" hidden="1" customHeight="1" x14ac:dyDescent="0.25">
      <c r="A571" s="162"/>
      <c r="B571" s="162"/>
      <c r="C571" s="162"/>
      <c r="D571" s="162"/>
      <c r="E571" s="162"/>
      <c r="F571" s="162"/>
      <c r="G571" s="162"/>
      <c r="H571" s="162"/>
      <c r="I571" s="162"/>
      <c r="J571" s="162"/>
      <c r="K571" s="162"/>
      <c r="L571" s="162"/>
      <c r="M571" s="162"/>
      <c r="N571" s="38"/>
      <c r="O571" s="38"/>
    </row>
    <row r="572" spans="1:15" ht="15" hidden="1" customHeight="1" x14ac:dyDescent="0.25">
      <c r="A572" s="162"/>
      <c r="B572" s="162"/>
      <c r="C572" s="162"/>
      <c r="D572" s="162"/>
      <c r="E572" s="162"/>
      <c r="F572" s="162"/>
      <c r="G572" s="162"/>
      <c r="H572" s="162"/>
      <c r="I572" s="162"/>
      <c r="J572" s="162"/>
      <c r="K572" s="162"/>
      <c r="L572" s="162"/>
      <c r="M572" s="162"/>
      <c r="N572" s="38"/>
      <c r="O572" s="38"/>
    </row>
    <row r="573" spans="1:15" ht="15" hidden="1" customHeight="1" x14ac:dyDescent="0.25">
      <c r="A573" s="162"/>
      <c r="B573" s="162"/>
      <c r="C573" s="162"/>
      <c r="D573" s="162"/>
      <c r="E573" s="162"/>
      <c r="F573" s="162"/>
      <c r="G573" s="162"/>
      <c r="H573" s="162"/>
      <c r="I573" s="162"/>
      <c r="J573" s="162"/>
      <c r="K573" s="162"/>
      <c r="L573" s="162"/>
      <c r="M573" s="162"/>
      <c r="N573" s="38"/>
      <c r="O573" s="38"/>
    </row>
    <row r="574" spans="1:15" ht="15" hidden="1" customHeight="1" x14ac:dyDescent="0.25">
      <c r="A574" s="162"/>
      <c r="B574" s="162"/>
      <c r="C574" s="162"/>
      <c r="D574" s="162"/>
      <c r="E574" s="162"/>
      <c r="F574" s="162"/>
      <c r="G574" s="162"/>
      <c r="H574" s="162"/>
      <c r="I574" s="162"/>
      <c r="J574" s="162"/>
      <c r="K574" s="162"/>
      <c r="L574" s="162"/>
      <c r="M574" s="162"/>
      <c r="N574" s="38"/>
      <c r="O574" s="38"/>
    </row>
    <row r="575" spans="1:15" ht="15" hidden="1" customHeight="1" x14ac:dyDescent="0.25">
      <c r="A575" s="162"/>
      <c r="B575" s="162"/>
      <c r="C575" s="162"/>
      <c r="D575" s="162"/>
      <c r="E575" s="162"/>
      <c r="F575" s="162"/>
      <c r="G575" s="162"/>
      <c r="H575" s="162"/>
      <c r="I575" s="162"/>
      <c r="J575" s="162"/>
      <c r="K575" s="162"/>
      <c r="L575" s="162"/>
      <c r="M575" s="162"/>
      <c r="N575" s="38"/>
      <c r="O575" s="38"/>
    </row>
    <row r="576" spans="1:15" ht="15" hidden="1" customHeight="1" x14ac:dyDescent="0.25">
      <c r="A576" s="162"/>
      <c r="B576" s="162"/>
      <c r="C576" s="162"/>
      <c r="D576" s="162"/>
      <c r="E576" s="162"/>
      <c r="F576" s="162"/>
      <c r="G576" s="162"/>
      <c r="H576" s="162"/>
      <c r="I576" s="162"/>
      <c r="J576" s="162"/>
      <c r="K576" s="162"/>
      <c r="L576" s="162"/>
      <c r="M576" s="162"/>
      <c r="N576" s="38"/>
      <c r="O576" s="38"/>
    </row>
    <row r="577" spans="1:15" ht="15" hidden="1" customHeight="1" x14ac:dyDescent="0.25">
      <c r="A577" s="162"/>
      <c r="B577" s="162"/>
      <c r="C577" s="162"/>
      <c r="D577" s="162"/>
      <c r="E577" s="162"/>
      <c r="F577" s="162"/>
      <c r="G577" s="162"/>
      <c r="H577" s="162"/>
      <c r="I577" s="162"/>
      <c r="J577" s="162"/>
      <c r="K577" s="162"/>
      <c r="L577" s="162"/>
      <c r="M577" s="162"/>
      <c r="N577" s="38"/>
      <c r="O577" s="38"/>
    </row>
    <row r="578" spans="1:15" ht="15" hidden="1" customHeight="1" x14ac:dyDescent="0.25">
      <c r="A578" s="162"/>
      <c r="B578" s="162"/>
      <c r="C578" s="162"/>
      <c r="D578" s="162"/>
      <c r="E578" s="162"/>
      <c r="F578" s="162"/>
      <c r="G578" s="162"/>
      <c r="H578" s="162"/>
      <c r="I578" s="162"/>
      <c r="J578" s="162"/>
      <c r="K578" s="162"/>
      <c r="L578" s="162"/>
      <c r="M578" s="162"/>
      <c r="N578" s="38"/>
      <c r="O578" s="38"/>
    </row>
    <row r="579" spans="1:15" ht="15" hidden="1" customHeight="1" x14ac:dyDescent="0.25">
      <c r="A579" s="162"/>
      <c r="B579" s="162"/>
      <c r="C579" s="162"/>
      <c r="D579" s="162"/>
      <c r="E579" s="162"/>
      <c r="F579" s="162"/>
      <c r="G579" s="162"/>
      <c r="H579" s="162"/>
      <c r="I579" s="162"/>
      <c r="J579" s="162"/>
      <c r="K579" s="162"/>
      <c r="L579" s="162"/>
      <c r="M579" s="162"/>
      <c r="N579" s="38"/>
      <c r="O579" s="38"/>
    </row>
    <row r="580" spans="1:15" ht="15" hidden="1" customHeight="1" x14ac:dyDescent="0.25">
      <c r="A580" s="162"/>
      <c r="B580" s="162"/>
      <c r="C580" s="162"/>
      <c r="D580" s="162"/>
      <c r="E580" s="162"/>
      <c r="F580" s="162"/>
      <c r="G580" s="162"/>
      <c r="H580" s="162"/>
      <c r="I580" s="162"/>
      <c r="J580" s="162"/>
      <c r="K580" s="162"/>
      <c r="L580" s="162"/>
      <c r="M580" s="162"/>
      <c r="N580" s="38"/>
      <c r="O580" s="38"/>
    </row>
    <row r="581" spans="1:15" ht="15" hidden="1" customHeight="1" x14ac:dyDescent="0.25">
      <c r="A581" s="162"/>
      <c r="B581" s="162"/>
      <c r="C581" s="162"/>
      <c r="D581" s="162"/>
      <c r="E581" s="162"/>
      <c r="F581" s="162"/>
      <c r="G581" s="162"/>
      <c r="H581" s="162"/>
      <c r="I581" s="162"/>
      <c r="J581" s="162"/>
      <c r="K581" s="162"/>
      <c r="L581" s="162"/>
      <c r="M581" s="162"/>
      <c r="N581" s="38"/>
      <c r="O581" s="38"/>
    </row>
    <row r="582" spans="1:15" ht="15" hidden="1" customHeight="1" x14ac:dyDescent="0.25">
      <c r="A582" s="162"/>
      <c r="B582" s="162"/>
      <c r="C582" s="162"/>
      <c r="D582" s="162"/>
      <c r="E582" s="162"/>
      <c r="F582" s="162"/>
      <c r="G582" s="162"/>
      <c r="H582" s="162"/>
      <c r="I582" s="162"/>
      <c r="J582" s="162"/>
      <c r="K582" s="162"/>
      <c r="L582" s="162"/>
      <c r="M582" s="162"/>
      <c r="N582" s="38"/>
      <c r="O582" s="38"/>
    </row>
    <row r="583" spans="1:15" ht="15" hidden="1" customHeight="1" x14ac:dyDescent="0.25">
      <c r="A583" s="162"/>
      <c r="B583" s="162"/>
      <c r="C583" s="162"/>
      <c r="D583" s="162"/>
      <c r="E583" s="162"/>
      <c r="F583" s="162"/>
      <c r="G583" s="162"/>
      <c r="H583" s="162"/>
      <c r="I583" s="162"/>
      <c r="J583" s="162"/>
      <c r="K583" s="162"/>
      <c r="L583" s="162"/>
      <c r="M583" s="162"/>
      <c r="N583" s="38"/>
      <c r="O583" s="38"/>
    </row>
    <row r="584" spans="1:15" ht="15" hidden="1" customHeight="1" x14ac:dyDescent="0.25">
      <c r="A584" s="162"/>
      <c r="B584" s="162"/>
      <c r="C584" s="162"/>
      <c r="D584" s="162"/>
      <c r="E584" s="162"/>
      <c r="F584" s="162"/>
      <c r="G584" s="162"/>
      <c r="H584" s="162"/>
      <c r="I584" s="162"/>
      <c r="J584" s="162"/>
      <c r="K584" s="162"/>
      <c r="L584" s="162"/>
      <c r="M584" s="162"/>
      <c r="N584" s="38"/>
      <c r="O584" s="38"/>
    </row>
    <row r="585" spans="1:15" ht="15" hidden="1" customHeight="1" x14ac:dyDescent="0.25">
      <c r="A585" s="162"/>
      <c r="B585" s="162"/>
      <c r="C585" s="162"/>
      <c r="D585" s="162"/>
      <c r="E585" s="162"/>
      <c r="F585" s="162"/>
      <c r="G585" s="162"/>
      <c r="H585" s="162"/>
      <c r="I585" s="162"/>
      <c r="J585" s="162"/>
      <c r="K585" s="162"/>
      <c r="L585" s="162"/>
      <c r="M585" s="162"/>
      <c r="N585" s="38"/>
      <c r="O585" s="38"/>
    </row>
    <row r="586" spans="1:15" ht="15" hidden="1" customHeight="1" x14ac:dyDescent="0.25">
      <c r="A586" s="162"/>
      <c r="B586" s="162"/>
      <c r="C586" s="162"/>
      <c r="D586" s="162"/>
      <c r="E586" s="162"/>
      <c r="F586" s="162"/>
      <c r="G586" s="162"/>
      <c r="H586" s="162"/>
      <c r="I586" s="162"/>
      <c r="J586" s="162"/>
      <c r="K586" s="162"/>
      <c r="L586" s="162"/>
      <c r="M586" s="162"/>
      <c r="N586" s="38"/>
      <c r="O586" s="38"/>
    </row>
    <row r="587" spans="1:15" ht="15" hidden="1" customHeight="1" x14ac:dyDescent="0.25">
      <c r="A587" s="162"/>
      <c r="B587" s="162"/>
      <c r="C587" s="162"/>
      <c r="D587" s="162"/>
      <c r="E587" s="162"/>
      <c r="F587" s="162"/>
      <c r="G587" s="162"/>
      <c r="H587" s="162"/>
      <c r="I587" s="162"/>
      <c r="J587" s="162"/>
      <c r="K587" s="162"/>
      <c r="L587" s="162"/>
      <c r="M587" s="162"/>
      <c r="N587" s="38"/>
      <c r="O587" s="38"/>
    </row>
    <row r="588" spans="1:15" ht="15" hidden="1" customHeight="1" x14ac:dyDescent="0.25">
      <c r="A588" s="162"/>
      <c r="B588" s="162"/>
      <c r="C588" s="162"/>
      <c r="D588" s="162"/>
      <c r="E588" s="162"/>
      <c r="F588" s="162"/>
      <c r="G588" s="162"/>
      <c r="H588" s="162"/>
      <c r="I588" s="162"/>
      <c r="J588" s="162"/>
      <c r="K588" s="162"/>
      <c r="L588" s="162"/>
      <c r="M588" s="162"/>
      <c r="N588" s="38"/>
      <c r="O588" s="38"/>
    </row>
    <row r="589" spans="1:15" ht="15" hidden="1" customHeight="1" x14ac:dyDescent="0.25">
      <c r="A589" s="162"/>
      <c r="B589" s="162"/>
      <c r="C589" s="162"/>
      <c r="D589" s="162"/>
      <c r="E589" s="162"/>
      <c r="F589" s="162"/>
      <c r="G589" s="162"/>
      <c r="H589" s="162"/>
      <c r="I589" s="162"/>
      <c r="J589" s="162"/>
      <c r="K589" s="162"/>
      <c r="L589" s="162"/>
      <c r="M589" s="162"/>
      <c r="N589" s="38"/>
      <c r="O589" s="38"/>
    </row>
    <row r="590" spans="1:15" ht="15" hidden="1" customHeight="1" x14ac:dyDescent="0.25">
      <c r="A590" s="162"/>
      <c r="B590" s="162"/>
      <c r="C590" s="162"/>
      <c r="D590" s="162"/>
      <c r="E590" s="162"/>
      <c r="F590" s="162"/>
      <c r="G590" s="162"/>
      <c r="H590" s="162"/>
      <c r="I590" s="162"/>
      <c r="J590" s="162"/>
      <c r="K590" s="162"/>
      <c r="L590" s="162"/>
      <c r="M590" s="162"/>
      <c r="N590" s="38"/>
      <c r="O590" s="38"/>
    </row>
    <row r="591" spans="1:15" ht="15" hidden="1" customHeight="1" x14ac:dyDescent="0.25">
      <c r="A591" s="162"/>
      <c r="B591" s="162"/>
      <c r="C591" s="162"/>
      <c r="D591" s="162"/>
      <c r="E591" s="162"/>
      <c r="F591" s="162"/>
      <c r="G591" s="162"/>
      <c r="H591" s="162"/>
      <c r="I591" s="162"/>
      <c r="J591" s="162"/>
      <c r="K591" s="162"/>
      <c r="L591" s="162"/>
      <c r="M591" s="162"/>
      <c r="N591" s="38"/>
      <c r="O591" s="38"/>
    </row>
    <row r="592" spans="1:15" ht="15" hidden="1" customHeight="1" x14ac:dyDescent="0.25">
      <c r="A592" s="162"/>
      <c r="B592" s="162"/>
      <c r="C592" s="162"/>
      <c r="D592" s="162"/>
      <c r="E592" s="162"/>
      <c r="F592" s="162"/>
      <c r="G592" s="162"/>
      <c r="H592" s="162"/>
      <c r="I592" s="162"/>
      <c r="J592" s="162"/>
      <c r="K592" s="162"/>
      <c r="L592" s="162"/>
      <c r="M592" s="162"/>
      <c r="N592" s="38"/>
      <c r="O592" s="38"/>
    </row>
    <row r="593" spans="1:15" ht="15" hidden="1" customHeight="1" x14ac:dyDescent="0.25">
      <c r="A593" s="162"/>
      <c r="B593" s="162"/>
      <c r="C593" s="162"/>
      <c r="D593" s="162"/>
      <c r="E593" s="162"/>
      <c r="F593" s="162"/>
      <c r="G593" s="162"/>
      <c r="H593" s="162"/>
      <c r="I593" s="162"/>
      <c r="J593" s="162"/>
      <c r="K593" s="162"/>
      <c r="L593" s="162"/>
      <c r="M593" s="162"/>
      <c r="N593" s="38"/>
      <c r="O593" s="38"/>
    </row>
    <row r="594" spans="1:15" ht="15" hidden="1" customHeight="1" x14ac:dyDescent="0.25">
      <c r="A594" s="162"/>
      <c r="B594" s="162"/>
      <c r="C594" s="162"/>
      <c r="D594" s="162"/>
      <c r="E594" s="162"/>
      <c r="F594" s="162"/>
      <c r="G594" s="162"/>
      <c r="H594" s="162"/>
      <c r="I594" s="162"/>
      <c r="J594" s="162"/>
      <c r="K594" s="162"/>
      <c r="L594" s="162"/>
      <c r="M594" s="162"/>
      <c r="N594" s="38"/>
      <c r="O594" s="38"/>
    </row>
    <row r="595" spans="1:15" ht="15" hidden="1" customHeight="1" x14ac:dyDescent="0.25">
      <c r="A595" s="162"/>
      <c r="B595" s="162"/>
      <c r="C595" s="162"/>
      <c r="D595" s="162"/>
      <c r="E595" s="162"/>
      <c r="F595" s="162"/>
      <c r="G595" s="162"/>
      <c r="H595" s="162"/>
      <c r="I595" s="162"/>
      <c r="J595" s="162"/>
      <c r="K595" s="162"/>
      <c r="L595" s="162"/>
      <c r="M595" s="162"/>
      <c r="N595" s="38"/>
      <c r="O595" s="38"/>
    </row>
    <row r="596" spans="1:15" ht="15" hidden="1" customHeight="1" x14ac:dyDescent="0.25">
      <c r="A596" s="162"/>
      <c r="B596" s="162"/>
      <c r="C596" s="162"/>
      <c r="D596" s="162"/>
      <c r="E596" s="162"/>
      <c r="F596" s="162"/>
      <c r="G596" s="162"/>
      <c r="H596" s="162"/>
      <c r="I596" s="162"/>
      <c r="J596" s="162"/>
      <c r="K596" s="162"/>
      <c r="L596" s="162"/>
      <c r="M596" s="162"/>
      <c r="N596" s="38"/>
      <c r="O596" s="38"/>
    </row>
    <row r="597" spans="1:15" ht="15" hidden="1" customHeight="1" x14ac:dyDescent="0.25">
      <c r="A597" s="162"/>
      <c r="B597" s="162"/>
      <c r="C597" s="162"/>
      <c r="D597" s="162"/>
      <c r="E597" s="162"/>
      <c r="F597" s="162"/>
      <c r="G597" s="162"/>
      <c r="H597" s="162"/>
      <c r="I597" s="162"/>
      <c r="J597" s="162"/>
      <c r="K597" s="162"/>
      <c r="L597" s="162"/>
      <c r="M597" s="162"/>
      <c r="N597" s="38"/>
      <c r="O597" s="38"/>
    </row>
    <row r="598" spans="1:15" ht="15" hidden="1" customHeight="1" x14ac:dyDescent="0.25">
      <c r="A598" s="162"/>
      <c r="B598" s="162"/>
      <c r="C598" s="162"/>
      <c r="D598" s="162"/>
      <c r="E598" s="162"/>
      <c r="F598" s="162"/>
      <c r="G598" s="162"/>
      <c r="H598" s="162"/>
      <c r="I598" s="162"/>
      <c r="J598" s="162"/>
      <c r="K598" s="162"/>
      <c r="L598" s="162"/>
      <c r="M598" s="162"/>
      <c r="N598" s="38"/>
      <c r="O598" s="38"/>
    </row>
    <row r="599" spans="1:15" ht="15" hidden="1" customHeight="1" x14ac:dyDescent="0.25">
      <c r="A599" s="162"/>
      <c r="B599" s="162"/>
      <c r="C599" s="162"/>
      <c r="D599" s="162"/>
      <c r="E599" s="162"/>
      <c r="F599" s="162"/>
      <c r="G599" s="162"/>
      <c r="H599" s="162"/>
      <c r="I599" s="162"/>
      <c r="J599" s="162"/>
      <c r="K599" s="162"/>
      <c r="L599" s="162"/>
      <c r="M599" s="162"/>
      <c r="N599" s="38"/>
      <c r="O599" s="38"/>
    </row>
    <row r="600" spans="1:15" ht="15" hidden="1" customHeight="1" x14ac:dyDescent="0.25">
      <c r="A600" s="162"/>
      <c r="B600" s="162"/>
      <c r="C600" s="162"/>
      <c r="D600" s="162"/>
      <c r="E600" s="162"/>
      <c r="F600" s="162"/>
      <c r="G600" s="162"/>
      <c r="H600" s="162"/>
      <c r="I600" s="162"/>
      <c r="J600" s="162"/>
      <c r="K600" s="162"/>
      <c r="L600" s="162"/>
      <c r="M600" s="162"/>
      <c r="N600" s="38"/>
      <c r="O600" s="38"/>
    </row>
    <row r="601" spans="1:15" ht="15" hidden="1" customHeight="1" x14ac:dyDescent="0.25">
      <c r="A601" s="162"/>
      <c r="B601" s="162"/>
      <c r="C601" s="162"/>
      <c r="D601" s="162"/>
      <c r="E601" s="162"/>
      <c r="F601" s="162"/>
      <c r="G601" s="162"/>
      <c r="H601" s="162"/>
      <c r="I601" s="162"/>
      <c r="J601" s="162"/>
      <c r="K601" s="162"/>
      <c r="L601" s="162"/>
      <c r="M601" s="162"/>
      <c r="N601" s="38"/>
      <c r="O601" s="38"/>
    </row>
    <row r="602" spans="1:15" ht="15" hidden="1" customHeight="1" x14ac:dyDescent="0.25">
      <c r="A602" s="162"/>
      <c r="B602" s="162"/>
      <c r="C602" s="162"/>
      <c r="D602" s="162"/>
      <c r="E602" s="162"/>
      <c r="F602" s="162"/>
      <c r="G602" s="162"/>
      <c r="H602" s="162"/>
      <c r="I602" s="162"/>
      <c r="J602" s="162"/>
      <c r="K602" s="162"/>
      <c r="L602" s="162"/>
      <c r="M602" s="162"/>
      <c r="N602" s="38"/>
      <c r="O602" s="38"/>
    </row>
    <row r="603" spans="1:15" ht="15" hidden="1" customHeight="1" x14ac:dyDescent="0.25">
      <c r="A603" s="162"/>
      <c r="B603" s="162"/>
      <c r="C603" s="162"/>
      <c r="D603" s="162"/>
      <c r="E603" s="162"/>
      <c r="F603" s="162"/>
      <c r="G603" s="162"/>
      <c r="H603" s="162"/>
      <c r="I603" s="162"/>
      <c r="J603" s="162"/>
      <c r="K603" s="162"/>
      <c r="L603" s="162"/>
      <c r="M603" s="162"/>
      <c r="N603" s="38"/>
      <c r="O603" s="38"/>
    </row>
    <row r="604" spans="1:15" ht="15" hidden="1" customHeight="1" x14ac:dyDescent="0.25">
      <c r="A604" s="162"/>
      <c r="B604" s="162"/>
      <c r="C604" s="162"/>
      <c r="D604" s="162"/>
      <c r="E604" s="162"/>
      <c r="F604" s="162"/>
      <c r="G604" s="162"/>
      <c r="H604" s="162"/>
      <c r="I604" s="162"/>
      <c r="J604" s="162"/>
      <c r="K604" s="162"/>
      <c r="L604" s="162"/>
      <c r="M604" s="162"/>
      <c r="N604" s="38"/>
      <c r="O604" s="38"/>
    </row>
    <row r="605" spans="1:15" ht="15" hidden="1" customHeight="1" x14ac:dyDescent="0.25">
      <c r="A605" s="162"/>
      <c r="B605" s="162"/>
      <c r="C605" s="162"/>
      <c r="D605" s="162"/>
      <c r="E605" s="162"/>
      <c r="F605" s="162"/>
      <c r="G605" s="162"/>
      <c r="H605" s="162"/>
      <c r="I605" s="162"/>
      <c r="J605" s="162"/>
      <c r="K605" s="162"/>
      <c r="L605" s="162"/>
      <c r="M605" s="162"/>
      <c r="N605" s="38"/>
      <c r="O605" s="38"/>
    </row>
    <row r="606" spans="1:15" ht="15" hidden="1" customHeight="1" x14ac:dyDescent="0.25">
      <c r="A606" s="162"/>
      <c r="B606" s="162"/>
      <c r="C606" s="162"/>
      <c r="D606" s="162"/>
      <c r="E606" s="162"/>
      <c r="F606" s="162"/>
      <c r="G606" s="162"/>
      <c r="H606" s="162"/>
      <c r="I606" s="162"/>
      <c r="J606" s="162"/>
      <c r="K606" s="162"/>
      <c r="L606" s="162"/>
      <c r="M606" s="162"/>
      <c r="N606" s="38"/>
      <c r="O606" s="38"/>
    </row>
    <row r="607" spans="1:15" ht="15" hidden="1" customHeight="1" x14ac:dyDescent="0.25">
      <c r="A607" s="162"/>
      <c r="B607" s="162"/>
      <c r="C607" s="162"/>
      <c r="D607" s="162"/>
      <c r="E607" s="162"/>
      <c r="F607" s="162"/>
      <c r="G607" s="162"/>
      <c r="H607" s="162"/>
      <c r="I607" s="162"/>
      <c r="J607" s="162"/>
      <c r="K607" s="162"/>
      <c r="L607" s="162"/>
      <c r="M607" s="162"/>
      <c r="N607" s="38"/>
      <c r="O607" s="38"/>
    </row>
    <row r="608" spans="1:15" ht="15" hidden="1" customHeight="1" x14ac:dyDescent="0.25">
      <c r="A608" s="162"/>
      <c r="B608" s="162"/>
      <c r="C608" s="162"/>
      <c r="D608" s="162"/>
      <c r="E608" s="162"/>
      <c r="F608" s="162"/>
      <c r="G608" s="162"/>
      <c r="H608" s="162"/>
      <c r="I608" s="162"/>
      <c r="J608" s="162"/>
      <c r="K608" s="162"/>
      <c r="L608" s="162"/>
      <c r="M608" s="162"/>
      <c r="N608" s="38"/>
      <c r="O608" s="38"/>
    </row>
    <row r="609" spans="1:15" ht="15" hidden="1" customHeight="1" x14ac:dyDescent="0.25">
      <c r="A609" s="162"/>
      <c r="B609" s="162"/>
      <c r="C609" s="162"/>
      <c r="D609" s="162"/>
      <c r="E609" s="162"/>
      <c r="F609" s="162"/>
      <c r="G609" s="162"/>
      <c r="H609" s="162"/>
      <c r="I609" s="162"/>
      <c r="J609" s="162"/>
      <c r="K609" s="162"/>
      <c r="L609" s="162"/>
      <c r="M609" s="162"/>
      <c r="N609" s="38"/>
      <c r="O609" s="38"/>
    </row>
    <row r="610" spans="1:15" ht="15" hidden="1" customHeight="1" x14ac:dyDescent="0.25">
      <c r="A610" s="162"/>
      <c r="B610" s="162"/>
      <c r="C610" s="162"/>
      <c r="D610" s="162"/>
      <c r="E610" s="162"/>
      <c r="F610" s="162"/>
      <c r="G610" s="162"/>
      <c r="H610" s="162"/>
      <c r="I610" s="162"/>
      <c r="J610" s="162"/>
      <c r="K610" s="162"/>
      <c r="L610" s="162"/>
      <c r="M610" s="162"/>
      <c r="N610" s="38"/>
      <c r="O610" s="38"/>
    </row>
    <row r="611" spans="1:15" ht="15" hidden="1" customHeight="1" x14ac:dyDescent="0.25">
      <c r="A611" s="162"/>
      <c r="B611" s="162"/>
      <c r="C611" s="162"/>
      <c r="D611" s="162"/>
      <c r="E611" s="162"/>
      <c r="F611" s="162"/>
      <c r="G611" s="162"/>
      <c r="H611" s="162"/>
      <c r="I611" s="162"/>
      <c r="J611" s="162"/>
      <c r="K611" s="162"/>
      <c r="L611" s="162"/>
      <c r="M611" s="162"/>
      <c r="N611" s="38"/>
      <c r="O611" s="38"/>
    </row>
    <row r="612" spans="1:15" ht="15" hidden="1" customHeight="1" x14ac:dyDescent="0.25">
      <c r="A612" s="162"/>
      <c r="B612" s="162"/>
      <c r="C612" s="162"/>
      <c r="D612" s="162"/>
      <c r="E612" s="162"/>
      <c r="F612" s="162"/>
      <c r="G612" s="162"/>
      <c r="H612" s="162"/>
      <c r="I612" s="162"/>
      <c r="J612" s="162"/>
      <c r="K612" s="162"/>
      <c r="L612" s="162"/>
      <c r="M612" s="162"/>
      <c r="N612" s="38"/>
      <c r="O612" s="38"/>
    </row>
    <row r="613" spans="1:15" ht="15" hidden="1" customHeight="1" x14ac:dyDescent="0.25">
      <c r="A613" s="162"/>
      <c r="B613" s="162"/>
      <c r="C613" s="162"/>
      <c r="D613" s="162"/>
      <c r="E613" s="162"/>
      <c r="F613" s="162"/>
      <c r="G613" s="162"/>
      <c r="H613" s="162"/>
      <c r="I613" s="162"/>
      <c r="J613" s="162"/>
      <c r="K613" s="162"/>
      <c r="L613" s="162"/>
      <c r="M613" s="162"/>
      <c r="N613" s="38"/>
      <c r="O613" s="38"/>
    </row>
    <row r="614" spans="1:15" ht="15" hidden="1" customHeight="1" x14ac:dyDescent="0.25">
      <c r="A614" s="162"/>
      <c r="B614" s="162"/>
      <c r="C614" s="162"/>
      <c r="D614" s="162"/>
      <c r="E614" s="162"/>
      <c r="F614" s="162"/>
      <c r="G614" s="162"/>
      <c r="H614" s="162"/>
      <c r="I614" s="162"/>
      <c r="J614" s="162"/>
      <c r="K614" s="162"/>
      <c r="L614" s="162"/>
      <c r="M614" s="162"/>
      <c r="N614" s="38"/>
      <c r="O614" s="38"/>
    </row>
    <row r="615" spans="1:15" ht="15" hidden="1" customHeight="1" x14ac:dyDescent="0.25">
      <c r="A615" s="162"/>
      <c r="B615" s="162"/>
      <c r="C615" s="162"/>
      <c r="D615" s="162"/>
      <c r="E615" s="162"/>
      <c r="F615" s="162"/>
      <c r="G615" s="162"/>
      <c r="H615" s="162"/>
      <c r="I615" s="162"/>
      <c r="J615" s="162"/>
      <c r="K615" s="162"/>
      <c r="L615" s="162"/>
      <c r="M615" s="162"/>
      <c r="N615" s="38"/>
      <c r="O615" s="38"/>
    </row>
    <row r="616" spans="1:15" ht="15" hidden="1" customHeight="1" x14ac:dyDescent="0.25">
      <c r="A616" s="162"/>
      <c r="B616" s="162"/>
      <c r="C616" s="162"/>
      <c r="D616" s="162"/>
      <c r="E616" s="162"/>
      <c r="F616" s="162"/>
      <c r="G616" s="162"/>
      <c r="H616" s="162"/>
      <c r="I616" s="162"/>
      <c r="J616" s="162"/>
      <c r="K616" s="162"/>
      <c r="L616" s="162"/>
      <c r="M616" s="162"/>
      <c r="N616" s="38"/>
      <c r="O616" s="38"/>
    </row>
    <row r="617" spans="1:15" ht="15" hidden="1" customHeight="1" x14ac:dyDescent="0.25">
      <c r="A617" s="162"/>
      <c r="B617" s="162"/>
      <c r="C617" s="162"/>
      <c r="D617" s="162"/>
      <c r="E617" s="162"/>
      <c r="F617" s="162"/>
      <c r="G617" s="162"/>
      <c r="H617" s="162"/>
      <c r="I617" s="162"/>
      <c r="J617" s="162"/>
      <c r="K617" s="162"/>
      <c r="L617" s="162"/>
      <c r="M617" s="162"/>
      <c r="N617" s="38"/>
      <c r="O617" s="38"/>
    </row>
    <row r="618" spans="1:15" ht="15" hidden="1" customHeight="1" x14ac:dyDescent="0.25">
      <c r="A618" s="162"/>
      <c r="B618" s="162"/>
      <c r="C618" s="162"/>
      <c r="D618" s="162"/>
      <c r="E618" s="162"/>
      <c r="F618" s="162"/>
      <c r="G618" s="162"/>
      <c r="H618" s="162"/>
      <c r="I618" s="162"/>
      <c r="J618" s="162"/>
      <c r="K618" s="162"/>
      <c r="L618" s="162"/>
      <c r="M618" s="162"/>
      <c r="N618" s="38"/>
      <c r="O618" s="38"/>
    </row>
    <row r="619" spans="1:15" ht="15" hidden="1" customHeight="1" x14ac:dyDescent="0.25">
      <c r="A619" s="162"/>
      <c r="B619" s="162"/>
      <c r="C619" s="162"/>
      <c r="D619" s="162"/>
      <c r="E619" s="162"/>
      <c r="F619" s="162"/>
      <c r="G619" s="162"/>
      <c r="H619" s="162"/>
      <c r="I619" s="162"/>
      <c r="J619" s="162"/>
      <c r="K619" s="162"/>
      <c r="L619" s="162"/>
      <c r="M619" s="162"/>
      <c r="N619" s="38"/>
      <c r="O619" s="38"/>
    </row>
    <row r="620" spans="1:15" ht="15" hidden="1" customHeight="1" x14ac:dyDescent="0.25">
      <c r="A620" s="162"/>
      <c r="B620" s="162"/>
      <c r="C620" s="162"/>
      <c r="D620" s="162"/>
      <c r="E620" s="162"/>
      <c r="F620" s="162"/>
      <c r="G620" s="162"/>
      <c r="H620" s="162"/>
      <c r="I620" s="162"/>
      <c r="J620" s="162"/>
      <c r="K620" s="162"/>
      <c r="L620" s="162"/>
      <c r="M620" s="162"/>
      <c r="N620" s="38"/>
      <c r="O620" s="38"/>
    </row>
    <row r="621" spans="1:15" ht="15" hidden="1" customHeight="1" x14ac:dyDescent="0.25">
      <c r="A621" s="162"/>
      <c r="B621" s="162"/>
      <c r="C621" s="162"/>
      <c r="D621" s="162"/>
      <c r="E621" s="162"/>
      <c r="F621" s="162"/>
      <c r="G621" s="162"/>
      <c r="H621" s="162"/>
      <c r="I621" s="162"/>
      <c r="J621" s="162"/>
      <c r="K621" s="162"/>
      <c r="L621" s="162"/>
      <c r="M621" s="162"/>
      <c r="N621" s="38"/>
      <c r="O621" s="38"/>
    </row>
    <row r="622" spans="1:15" ht="15" hidden="1" customHeight="1" x14ac:dyDescent="0.25">
      <c r="A622" s="162"/>
      <c r="B622" s="162"/>
      <c r="C622" s="162"/>
      <c r="D622" s="162"/>
      <c r="E622" s="162"/>
      <c r="F622" s="162"/>
      <c r="G622" s="162"/>
      <c r="H622" s="162"/>
      <c r="I622" s="162"/>
      <c r="J622" s="162"/>
      <c r="K622" s="162"/>
      <c r="L622" s="162"/>
      <c r="M622" s="162"/>
      <c r="N622" s="38"/>
      <c r="O622" s="38"/>
    </row>
    <row r="623" spans="1:15" ht="15" hidden="1" customHeight="1" x14ac:dyDescent="0.25">
      <c r="A623" s="162"/>
      <c r="B623" s="162"/>
      <c r="C623" s="162"/>
      <c r="D623" s="162"/>
      <c r="E623" s="162"/>
      <c r="F623" s="162"/>
      <c r="G623" s="162"/>
      <c r="H623" s="162"/>
      <c r="I623" s="162"/>
      <c r="J623" s="162"/>
      <c r="K623" s="162"/>
      <c r="L623" s="162"/>
      <c r="M623" s="162"/>
      <c r="N623" s="38"/>
      <c r="O623" s="38"/>
    </row>
    <row r="624" spans="1:15" ht="15" hidden="1" customHeight="1" x14ac:dyDescent="0.25">
      <c r="A624" s="162"/>
      <c r="B624" s="162"/>
      <c r="C624" s="162"/>
      <c r="D624" s="162"/>
      <c r="E624" s="162"/>
      <c r="F624" s="162"/>
      <c r="G624" s="162"/>
      <c r="H624" s="162"/>
      <c r="I624" s="162"/>
      <c r="J624" s="162"/>
      <c r="K624" s="162"/>
      <c r="L624" s="162"/>
      <c r="M624" s="162"/>
      <c r="N624" s="38"/>
      <c r="O624" s="38"/>
    </row>
    <row r="625" spans="1:15" ht="15" hidden="1" customHeight="1" x14ac:dyDescent="0.25">
      <c r="A625" s="162"/>
      <c r="B625" s="162"/>
      <c r="C625" s="162"/>
      <c r="D625" s="162"/>
      <c r="E625" s="162"/>
      <c r="F625" s="162"/>
      <c r="G625" s="162"/>
      <c r="H625" s="162"/>
      <c r="I625" s="162"/>
      <c r="J625" s="162"/>
      <c r="K625" s="162"/>
      <c r="L625" s="162"/>
      <c r="M625" s="162"/>
      <c r="N625" s="38"/>
      <c r="O625" s="38"/>
    </row>
    <row r="626" spans="1:15" ht="15" hidden="1" customHeight="1" x14ac:dyDescent="0.25">
      <c r="A626" s="162"/>
      <c r="B626" s="162"/>
      <c r="C626" s="162"/>
      <c r="D626" s="162"/>
      <c r="E626" s="162"/>
      <c r="F626" s="162"/>
      <c r="G626" s="162"/>
      <c r="H626" s="162"/>
      <c r="I626" s="162"/>
      <c r="J626" s="162"/>
      <c r="K626" s="162"/>
      <c r="L626" s="162"/>
      <c r="M626" s="162"/>
      <c r="N626" s="38"/>
      <c r="O626" s="38"/>
    </row>
    <row r="627" spans="1:15" ht="15" hidden="1" customHeight="1" x14ac:dyDescent="0.25">
      <c r="A627" s="162"/>
      <c r="B627" s="162"/>
      <c r="C627" s="162"/>
      <c r="D627" s="162"/>
      <c r="E627" s="162"/>
      <c r="F627" s="162"/>
      <c r="G627" s="162"/>
      <c r="H627" s="162"/>
      <c r="I627" s="162"/>
      <c r="J627" s="162"/>
      <c r="K627" s="162"/>
      <c r="L627" s="162"/>
      <c r="M627" s="162"/>
      <c r="N627" s="38"/>
      <c r="O627" s="38"/>
    </row>
    <row r="628" spans="1:15" ht="15" hidden="1" customHeight="1" x14ac:dyDescent="0.25">
      <c r="A628" s="162"/>
      <c r="B628" s="162"/>
      <c r="C628" s="162"/>
      <c r="D628" s="162"/>
      <c r="E628" s="162"/>
      <c r="F628" s="162"/>
      <c r="G628" s="162"/>
      <c r="H628" s="162"/>
      <c r="I628" s="162"/>
      <c r="J628" s="162"/>
      <c r="K628" s="162"/>
      <c r="L628" s="162"/>
      <c r="M628" s="162"/>
      <c r="N628" s="38"/>
      <c r="O628" s="38"/>
    </row>
    <row r="629" spans="1:15" ht="15" hidden="1" customHeight="1" x14ac:dyDescent="0.25">
      <c r="A629" s="162"/>
      <c r="B629" s="162"/>
      <c r="C629" s="162"/>
      <c r="D629" s="162"/>
      <c r="E629" s="162"/>
      <c r="F629" s="162"/>
      <c r="G629" s="162"/>
      <c r="H629" s="162"/>
      <c r="I629" s="162"/>
      <c r="J629" s="162"/>
      <c r="K629" s="162"/>
      <c r="L629" s="162"/>
      <c r="M629" s="162"/>
      <c r="N629" s="38"/>
      <c r="O629" s="38"/>
    </row>
    <row r="630" spans="1:15" ht="15" hidden="1" customHeight="1" x14ac:dyDescent="0.25">
      <c r="A630" s="162"/>
      <c r="B630" s="162"/>
      <c r="C630" s="162"/>
      <c r="D630" s="162"/>
      <c r="E630" s="162"/>
      <c r="F630" s="162"/>
      <c r="G630" s="162"/>
      <c r="H630" s="162"/>
      <c r="I630" s="162"/>
      <c r="J630" s="162"/>
      <c r="K630" s="162"/>
      <c r="L630" s="162"/>
      <c r="M630" s="162"/>
      <c r="N630" s="38"/>
      <c r="O630" s="38"/>
    </row>
    <row r="631" spans="1:15" ht="15" hidden="1" customHeight="1" x14ac:dyDescent="0.25">
      <c r="A631" s="162"/>
      <c r="B631" s="162"/>
      <c r="C631" s="162"/>
      <c r="D631" s="162"/>
      <c r="E631" s="162"/>
      <c r="F631" s="162"/>
      <c r="G631" s="162"/>
      <c r="H631" s="162"/>
      <c r="I631" s="162"/>
      <c r="J631" s="162"/>
      <c r="K631" s="162"/>
      <c r="L631" s="162"/>
      <c r="M631" s="162"/>
      <c r="N631" s="38"/>
      <c r="O631" s="38"/>
    </row>
    <row r="632" spans="1:15" ht="15" hidden="1" customHeight="1" x14ac:dyDescent="0.25">
      <c r="A632" s="162"/>
      <c r="B632" s="162"/>
      <c r="C632" s="162"/>
      <c r="D632" s="162"/>
      <c r="E632" s="162"/>
      <c r="F632" s="162"/>
      <c r="G632" s="162"/>
      <c r="H632" s="162"/>
      <c r="I632" s="162"/>
      <c r="J632" s="162"/>
      <c r="K632" s="162"/>
      <c r="L632" s="162"/>
      <c r="M632" s="162"/>
      <c r="N632" s="38"/>
      <c r="O632" s="38"/>
    </row>
    <row r="633" spans="1:15" ht="15" hidden="1" customHeight="1" x14ac:dyDescent="0.25">
      <c r="A633" s="162"/>
      <c r="B633" s="162"/>
      <c r="C633" s="162"/>
      <c r="D633" s="162"/>
      <c r="E633" s="162"/>
      <c r="F633" s="162"/>
      <c r="G633" s="162"/>
      <c r="H633" s="162"/>
      <c r="I633" s="162"/>
      <c r="J633" s="162"/>
      <c r="K633" s="162"/>
      <c r="L633" s="162"/>
      <c r="M633" s="162"/>
      <c r="N633" s="38"/>
      <c r="O633" s="38"/>
    </row>
    <row r="634" spans="1:15" ht="15" hidden="1" customHeight="1" x14ac:dyDescent="0.25">
      <c r="A634" s="162"/>
      <c r="B634" s="162"/>
      <c r="C634" s="162"/>
      <c r="D634" s="162"/>
      <c r="E634" s="162"/>
      <c r="F634" s="162"/>
      <c r="G634" s="162"/>
      <c r="H634" s="162"/>
      <c r="I634" s="162"/>
      <c r="J634" s="162"/>
      <c r="K634" s="162"/>
      <c r="L634" s="162"/>
      <c r="M634" s="162"/>
      <c r="N634" s="38"/>
      <c r="O634" s="38"/>
    </row>
    <row r="635" spans="1:15" ht="15" hidden="1" customHeight="1" x14ac:dyDescent="0.25">
      <c r="A635" s="162"/>
      <c r="B635" s="162"/>
      <c r="C635" s="162"/>
      <c r="D635" s="162"/>
      <c r="E635" s="162"/>
      <c r="F635" s="162"/>
      <c r="G635" s="162"/>
      <c r="H635" s="162"/>
      <c r="I635" s="162"/>
      <c r="J635" s="162"/>
      <c r="K635" s="162"/>
      <c r="L635" s="162"/>
      <c r="M635" s="162"/>
      <c r="N635" s="38"/>
      <c r="O635" s="38"/>
    </row>
    <row r="636" spans="1:15" ht="15" hidden="1" customHeight="1" x14ac:dyDescent="0.25">
      <c r="A636" s="162"/>
      <c r="B636" s="162"/>
      <c r="C636" s="162"/>
      <c r="D636" s="162"/>
      <c r="E636" s="162"/>
      <c r="F636" s="162"/>
      <c r="G636" s="162"/>
      <c r="H636" s="162"/>
      <c r="I636" s="162"/>
      <c r="J636" s="162"/>
      <c r="K636" s="162"/>
      <c r="L636" s="162"/>
      <c r="M636" s="162"/>
      <c r="N636" s="38"/>
      <c r="O636" s="38"/>
    </row>
    <row r="637" spans="1:15" ht="15" hidden="1" customHeight="1" x14ac:dyDescent="0.25">
      <c r="A637" s="162"/>
      <c r="B637" s="162"/>
      <c r="C637" s="162"/>
      <c r="D637" s="162"/>
      <c r="E637" s="162"/>
      <c r="F637" s="162"/>
      <c r="G637" s="162"/>
      <c r="H637" s="162"/>
      <c r="I637" s="162"/>
      <c r="J637" s="162"/>
      <c r="K637" s="162"/>
      <c r="L637" s="162"/>
      <c r="M637" s="162"/>
      <c r="N637" s="38"/>
      <c r="O637" s="38"/>
    </row>
    <row r="638" spans="1:15" ht="15" hidden="1" customHeight="1" x14ac:dyDescent="0.25">
      <c r="A638" s="162"/>
      <c r="B638" s="162"/>
      <c r="C638" s="162"/>
      <c r="D638" s="162"/>
      <c r="E638" s="162"/>
      <c r="F638" s="162"/>
      <c r="G638" s="162"/>
      <c r="H638" s="162"/>
      <c r="I638" s="162"/>
      <c r="J638" s="162"/>
      <c r="K638" s="162"/>
      <c r="L638" s="162"/>
      <c r="M638" s="162"/>
      <c r="N638" s="38"/>
      <c r="O638" s="38"/>
    </row>
    <row r="639" spans="1:15" ht="15" hidden="1" customHeight="1" x14ac:dyDescent="0.25">
      <c r="A639" s="162"/>
      <c r="B639" s="162"/>
      <c r="C639" s="162"/>
      <c r="D639" s="162"/>
      <c r="E639" s="162"/>
      <c r="F639" s="162"/>
      <c r="G639" s="162"/>
      <c r="H639" s="162"/>
      <c r="I639" s="162"/>
      <c r="J639" s="162"/>
      <c r="K639" s="162"/>
      <c r="L639" s="162"/>
      <c r="M639" s="162"/>
      <c r="N639" s="38"/>
      <c r="O639" s="38"/>
    </row>
    <row r="640" spans="1:15" ht="15" hidden="1" customHeight="1" x14ac:dyDescent="0.25">
      <c r="A640" s="162"/>
      <c r="B640" s="162"/>
      <c r="C640" s="162"/>
      <c r="D640" s="162"/>
      <c r="E640" s="162"/>
      <c r="F640" s="162"/>
      <c r="G640" s="162"/>
      <c r="H640" s="162"/>
      <c r="I640" s="162"/>
      <c r="J640" s="162"/>
      <c r="K640" s="162"/>
      <c r="L640" s="162"/>
      <c r="M640" s="162"/>
      <c r="N640" s="38"/>
      <c r="O640" s="38"/>
    </row>
    <row r="641" spans="1:15" ht="15" hidden="1" customHeight="1" x14ac:dyDescent="0.25">
      <c r="A641" s="162"/>
      <c r="B641" s="162"/>
      <c r="C641" s="162"/>
      <c r="D641" s="162"/>
      <c r="E641" s="162"/>
      <c r="F641" s="162"/>
      <c r="G641" s="162"/>
      <c r="H641" s="162"/>
      <c r="I641" s="162"/>
      <c r="J641" s="162"/>
      <c r="K641" s="162"/>
      <c r="L641" s="162"/>
      <c r="M641" s="162"/>
      <c r="N641" s="38"/>
      <c r="O641" s="38"/>
    </row>
    <row r="642" spans="1:15" ht="15" hidden="1" customHeight="1" x14ac:dyDescent="0.25">
      <c r="A642" s="162"/>
      <c r="B642" s="162"/>
      <c r="C642" s="162"/>
      <c r="D642" s="162"/>
      <c r="E642" s="162"/>
      <c r="F642" s="162"/>
      <c r="G642" s="162"/>
      <c r="H642" s="162"/>
      <c r="I642" s="162"/>
      <c r="J642" s="162"/>
      <c r="K642" s="162"/>
      <c r="L642" s="162"/>
      <c r="M642" s="162"/>
      <c r="N642" s="38"/>
      <c r="O642" s="38"/>
    </row>
    <row r="643" spans="1:15" ht="15" hidden="1" customHeight="1" x14ac:dyDescent="0.25">
      <c r="A643" s="162"/>
      <c r="B643" s="162"/>
      <c r="C643" s="162"/>
      <c r="D643" s="162"/>
      <c r="E643" s="162"/>
      <c r="F643" s="162"/>
      <c r="G643" s="162"/>
      <c r="H643" s="162"/>
      <c r="I643" s="162"/>
      <c r="J643" s="162"/>
      <c r="K643" s="162"/>
      <c r="L643" s="162"/>
      <c r="M643" s="162"/>
      <c r="N643" s="38"/>
      <c r="O643" s="38"/>
    </row>
    <row r="644" spans="1:15" ht="15" hidden="1" customHeight="1" x14ac:dyDescent="0.25">
      <c r="A644" s="162"/>
      <c r="B644" s="162"/>
      <c r="C644" s="162"/>
      <c r="D644" s="162"/>
      <c r="E644" s="162"/>
      <c r="F644" s="162"/>
      <c r="G644" s="162"/>
      <c r="H644" s="162"/>
      <c r="I644" s="162"/>
      <c r="J644" s="162"/>
      <c r="K644" s="162"/>
      <c r="L644" s="162"/>
      <c r="M644" s="162"/>
      <c r="N644" s="38"/>
      <c r="O644" s="38"/>
    </row>
    <row r="645" spans="1:15" ht="15" hidden="1" customHeight="1" x14ac:dyDescent="0.25">
      <c r="A645" s="162"/>
      <c r="B645" s="162"/>
      <c r="C645" s="162"/>
      <c r="D645" s="162"/>
      <c r="E645" s="162"/>
      <c r="F645" s="162"/>
      <c r="G645" s="162"/>
      <c r="H645" s="162"/>
      <c r="I645" s="162"/>
      <c r="J645" s="162"/>
      <c r="K645" s="162"/>
      <c r="L645" s="162"/>
      <c r="M645" s="162"/>
      <c r="N645" s="38"/>
      <c r="O645" s="38"/>
    </row>
    <row r="646" spans="1:15" ht="15" hidden="1" customHeight="1" x14ac:dyDescent="0.25">
      <c r="A646" s="162"/>
      <c r="B646" s="162"/>
      <c r="C646" s="162"/>
      <c r="D646" s="162"/>
      <c r="E646" s="162"/>
      <c r="F646" s="162"/>
      <c r="G646" s="162"/>
      <c r="H646" s="162"/>
      <c r="I646" s="162"/>
      <c r="J646" s="162"/>
      <c r="K646" s="162"/>
      <c r="L646" s="162"/>
      <c r="M646" s="162"/>
      <c r="N646" s="38"/>
      <c r="O646" s="38"/>
    </row>
    <row r="647" spans="1:15" ht="15" hidden="1" customHeight="1" x14ac:dyDescent="0.25">
      <c r="A647" s="162"/>
      <c r="B647" s="162"/>
      <c r="C647" s="162"/>
      <c r="D647" s="162"/>
      <c r="E647" s="162"/>
      <c r="F647" s="162"/>
      <c r="G647" s="162"/>
      <c r="H647" s="162"/>
      <c r="I647" s="162"/>
      <c r="J647" s="162"/>
      <c r="K647" s="162"/>
      <c r="L647" s="162"/>
      <c r="M647" s="162"/>
      <c r="N647" s="38"/>
      <c r="O647" s="38"/>
    </row>
    <row r="648" spans="1:15" ht="15" hidden="1" customHeight="1" x14ac:dyDescent="0.25">
      <c r="A648" s="162"/>
      <c r="B648" s="162"/>
      <c r="C648" s="162"/>
      <c r="D648" s="162"/>
      <c r="E648" s="162"/>
      <c r="F648" s="162"/>
      <c r="G648" s="162"/>
      <c r="H648" s="162"/>
      <c r="I648" s="162"/>
      <c r="J648" s="162"/>
      <c r="K648" s="162"/>
      <c r="L648" s="162"/>
      <c r="M648" s="162"/>
      <c r="N648" s="38"/>
      <c r="O648" s="38"/>
    </row>
    <row r="649" spans="1:15" ht="15" hidden="1" customHeight="1" x14ac:dyDescent="0.25">
      <c r="A649" s="162"/>
      <c r="B649" s="162"/>
      <c r="C649" s="162"/>
      <c r="D649" s="162"/>
      <c r="E649" s="162"/>
      <c r="F649" s="162"/>
      <c r="G649" s="162"/>
      <c r="H649" s="162"/>
      <c r="I649" s="162"/>
      <c r="J649" s="162"/>
      <c r="K649" s="162"/>
      <c r="L649" s="162"/>
      <c r="M649" s="162"/>
      <c r="N649" s="38"/>
      <c r="O649" s="38"/>
    </row>
    <row r="650" spans="1:15" ht="15" hidden="1" customHeight="1" x14ac:dyDescent="0.25">
      <c r="A650" s="162"/>
      <c r="B650" s="162"/>
      <c r="C650" s="162"/>
      <c r="D650" s="162"/>
      <c r="E650" s="162"/>
      <c r="F650" s="162"/>
      <c r="G650" s="162"/>
      <c r="H650" s="162"/>
      <c r="I650" s="162"/>
      <c r="J650" s="162"/>
      <c r="K650" s="162"/>
      <c r="L650" s="162"/>
      <c r="M650" s="162"/>
      <c r="N650" s="38"/>
      <c r="O650" s="38"/>
    </row>
    <row r="651" spans="1:15" ht="15" hidden="1" customHeight="1" x14ac:dyDescent="0.25">
      <c r="A651" s="162"/>
      <c r="B651" s="162"/>
      <c r="C651" s="162"/>
      <c r="D651" s="162"/>
      <c r="E651" s="162"/>
      <c r="F651" s="162"/>
      <c r="G651" s="162"/>
      <c r="H651" s="162"/>
      <c r="I651" s="162"/>
      <c r="J651" s="162"/>
      <c r="K651" s="162"/>
      <c r="L651" s="162"/>
      <c r="M651" s="162"/>
      <c r="N651" s="38"/>
      <c r="O651" s="38"/>
    </row>
    <row r="652" spans="1:15" ht="15" hidden="1" customHeight="1" x14ac:dyDescent="0.25">
      <c r="A652" s="162"/>
      <c r="B652" s="162"/>
      <c r="C652" s="162"/>
      <c r="D652" s="162"/>
      <c r="E652" s="162"/>
      <c r="F652" s="162"/>
      <c r="G652" s="162"/>
      <c r="H652" s="162"/>
      <c r="I652" s="162"/>
      <c r="J652" s="162"/>
      <c r="K652" s="162"/>
      <c r="L652" s="162"/>
      <c r="M652" s="162"/>
      <c r="N652" s="38"/>
      <c r="O652" s="38"/>
    </row>
    <row r="653" spans="1:15" ht="15" hidden="1" customHeight="1" x14ac:dyDescent="0.25">
      <c r="A653" s="162"/>
      <c r="B653" s="162"/>
      <c r="C653" s="162"/>
      <c r="D653" s="162"/>
      <c r="E653" s="162"/>
      <c r="F653" s="162"/>
      <c r="G653" s="162"/>
      <c r="H653" s="162"/>
      <c r="I653" s="162"/>
      <c r="J653" s="162"/>
      <c r="K653" s="162"/>
      <c r="L653" s="162"/>
      <c r="M653" s="162"/>
      <c r="N653" s="38"/>
      <c r="O653" s="38"/>
    </row>
    <row r="654" spans="1:15" ht="15" hidden="1" customHeight="1" x14ac:dyDescent="0.25">
      <c r="A654" s="162"/>
      <c r="B654" s="162"/>
      <c r="C654" s="162"/>
      <c r="D654" s="162"/>
      <c r="E654" s="162"/>
      <c r="F654" s="162"/>
      <c r="G654" s="162"/>
      <c r="H654" s="162"/>
      <c r="I654" s="162"/>
      <c r="J654" s="162"/>
      <c r="K654" s="162"/>
      <c r="L654" s="162"/>
      <c r="M654" s="162"/>
      <c r="N654" s="38"/>
      <c r="O654" s="38"/>
    </row>
    <row r="655" spans="1:15" ht="15" hidden="1" customHeight="1" x14ac:dyDescent="0.25">
      <c r="A655" s="162"/>
      <c r="B655" s="162"/>
      <c r="C655" s="162"/>
      <c r="D655" s="162"/>
      <c r="E655" s="162"/>
      <c r="F655" s="162"/>
      <c r="G655" s="162"/>
      <c r="H655" s="162"/>
      <c r="I655" s="162"/>
      <c r="J655" s="162"/>
      <c r="K655" s="162"/>
      <c r="L655" s="162"/>
      <c r="M655" s="162"/>
      <c r="N655" s="38"/>
      <c r="O655" s="38"/>
    </row>
    <row r="656" spans="1:15" ht="15" hidden="1" customHeight="1" x14ac:dyDescent="0.25">
      <c r="A656" s="162"/>
      <c r="B656" s="162"/>
      <c r="C656" s="162"/>
      <c r="D656" s="162"/>
      <c r="E656" s="162"/>
      <c r="F656" s="162"/>
      <c r="G656" s="162"/>
      <c r="H656" s="162"/>
      <c r="I656" s="162"/>
      <c r="J656" s="162"/>
      <c r="K656" s="162"/>
      <c r="L656" s="162"/>
      <c r="M656" s="162"/>
      <c r="N656" s="38"/>
      <c r="O656" s="38"/>
    </row>
    <row r="657" spans="1:15" ht="15" hidden="1" customHeight="1" x14ac:dyDescent="0.25">
      <c r="A657" s="162"/>
      <c r="B657" s="162"/>
      <c r="C657" s="162"/>
      <c r="D657" s="162"/>
      <c r="E657" s="162"/>
      <c r="F657" s="162"/>
      <c r="G657" s="162"/>
      <c r="H657" s="162"/>
      <c r="I657" s="162"/>
      <c r="J657" s="162"/>
      <c r="K657" s="162"/>
      <c r="L657" s="162"/>
      <c r="M657" s="162"/>
      <c r="N657" s="38"/>
      <c r="O657" s="38"/>
    </row>
    <row r="658" spans="1:15" ht="15" hidden="1" customHeight="1" x14ac:dyDescent="0.25">
      <c r="A658" s="162"/>
      <c r="B658" s="162"/>
      <c r="C658" s="162"/>
      <c r="D658" s="162"/>
      <c r="E658" s="162"/>
      <c r="F658" s="162"/>
      <c r="G658" s="162"/>
      <c r="H658" s="162"/>
      <c r="I658" s="162"/>
      <c r="J658" s="162"/>
      <c r="K658" s="162"/>
      <c r="L658" s="162"/>
      <c r="M658" s="162"/>
      <c r="N658" s="38"/>
      <c r="O658" s="38"/>
    </row>
    <row r="659" spans="1:15" ht="15" hidden="1" customHeight="1" x14ac:dyDescent="0.25">
      <c r="A659" s="162"/>
      <c r="B659" s="162"/>
      <c r="C659" s="162"/>
      <c r="D659" s="162"/>
      <c r="E659" s="162"/>
      <c r="F659" s="162"/>
      <c r="G659" s="162"/>
      <c r="H659" s="162"/>
      <c r="I659" s="162"/>
      <c r="J659" s="162"/>
      <c r="K659" s="162"/>
      <c r="L659" s="162"/>
      <c r="M659" s="162"/>
      <c r="N659" s="38"/>
      <c r="O659" s="38"/>
    </row>
    <row r="660" spans="1:15" ht="15" hidden="1" customHeight="1" x14ac:dyDescent="0.25">
      <c r="A660" s="162"/>
      <c r="B660" s="162"/>
      <c r="C660" s="162"/>
      <c r="D660" s="162"/>
      <c r="E660" s="162"/>
      <c r="F660" s="162"/>
      <c r="G660" s="162"/>
      <c r="H660" s="162"/>
      <c r="I660" s="162"/>
      <c r="J660" s="162"/>
      <c r="K660" s="162"/>
      <c r="L660" s="162"/>
      <c r="M660" s="162"/>
      <c r="N660" s="38"/>
      <c r="O660" s="38"/>
    </row>
    <row r="661" spans="1:15" ht="15" hidden="1" customHeight="1" x14ac:dyDescent="0.25">
      <c r="A661" s="162"/>
      <c r="B661" s="162"/>
      <c r="C661" s="162"/>
      <c r="D661" s="162"/>
      <c r="E661" s="162"/>
      <c r="F661" s="162"/>
      <c r="G661" s="162"/>
      <c r="H661" s="162"/>
      <c r="I661" s="162"/>
      <c r="J661" s="162"/>
      <c r="K661" s="162"/>
      <c r="L661" s="162"/>
      <c r="M661" s="162"/>
      <c r="N661" s="38"/>
      <c r="O661" s="38"/>
    </row>
    <row r="662" spans="1:15" ht="15" hidden="1" customHeight="1" x14ac:dyDescent="0.25">
      <c r="A662" s="162"/>
      <c r="B662" s="162"/>
      <c r="C662" s="162"/>
      <c r="D662" s="162"/>
      <c r="E662" s="162"/>
      <c r="F662" s="162"/>
      <c r="G662" s="162"/>
      <c r="H662" s="162"/>
      <c r="I662" s="162"/>
      <c r="J662" s="162"/>
      <c r="K662" s="162"/>
      <c r="L662" s="162"/>
      <c r="M662" s="162"/>
      <c r="N662" s="38"/>
      <c r="O662" s="38"/>
    </row>
    <row r="663" spans="1:15" ht="15" hidden="1" customHeight="1" x14ac:dyDescent="0.25">
      <c r="A663" s="162"/>
      <c r="B663" s="162"/>
      <c r="C663" s="162"/>
      <c r="D663" s="162"/>
      <c r="E663" s="162"/>
      <c r="F663" s="162"/>
      <c r="G663" s="162"/>
      <c r="H663" s="162"/>
      <c r="I663" s="162"/>
      <c r="J663" s="162"/>
      <c r="K663" s="162"/>
      <c r="L663" s="162"/>
      <c r="M663" s="162"/>
      <c r="N663" s="38"/>
      <c r="O663" s="38"/>
    </row>
    <row r="664" spans="1:15" ht="15" hidden="1" customHeight="1" x14ac:dyDescent="0.25">
      <c r="A664" s="162"/>
      <c r="B664" s="162"/>
      <c r="C664" s="162"/>
      <c r="D664" s="162"/>
      <c r="E664" s="162"/>
      <c r="F664" s="162"/>
      <c r="G664" s="162"/>
      <c r="H664" s="162"/>
      <c r="I664" s="162"/>
      <c r="J664" s="162"/>
      <c r="K664" s="162"/>
      <c r="L664" s="162"/>
      <c r="M664" s="162"/>
      <c r="N664" s="38"/>
      <c r="O664" s="38"/>
    </row>
    <row r="665" spans="1:15" ht="15" hidden="1" customHeight="1" x14ac:dyDescent="0.25">
      <c r="A665" s="162"/>
      <c r="B665" s="162"/>
      <c r="C665" s="162"/>
      <c r="D665" s="162"/>
      <c r="E665" s="162"/>
      <c r="F665" s="162"/>
      <c r="G665" s="162"/>
      <c r="H665" s="162"/>
      <c r="I665" s="162"/>
      <c r="J665" s="162"/>
      <c r="K665" s="162"/>
      <c r="L665" s="162"/>
      <c r="M665" s="162"/>
      <c r="N665" s="38"/>
      <c r="O665" s="38"/>
    </row>
    <row r="666" spans="1:15" ht="15" hidden="1" customHeight="1" x14ac:dyDescent="0.25">
      <c r="A666" s="162"/>
      <c r="B666" s="162"/>
      <c r="C666" s="162"/>
      <c r="D666" s="162"/>
      <c r="E666" s="162"/>
      <c r="F666" s="162"/>
      <c r="G666" s="162"/>
      <c r="H666" s="162"/>
      <c r="I666" s="162"/>
      <c r="J666" s="162"/>
      <c r="K666" s="162"/>
      <c r="L666" s="162"/>
      <c r="M666" s="162"/>
      <c r="N666" s="38"/>
      <c r="O666" s="38"/>
    </row>
    <row r="667" spans="1:15" ht="15" hidden="1" customHeight="1" x14ac:dyDescent="0.25">
      <c r="A667" s="162"/>
      <c r="B667" s="162"/>
      <c r="C667" s="162"/>
      <c r="D667" s="162"/>
      <c r="E667" s="162"/>
      <c r="F667" s="162"/>
      <c r="G667" s="162"/>
      <c r="H667" s="162"/>
      <c r="I667" s="162"/>
      <c r="J667" s="162"/>
      <c r="K667" s="162"/>
      <c r="L667" s="162"/>
      <c r="M667" s="162"/>
      <c r="N667" s="38"/>
      <c r="O667" s="38"/>
    </row>
    <row r="668" spans="1:15" ht="15" hidden="1" customHeight="1" x14ac:dyDescent="0.25">
      <c r="A668" s="162"/>
      <c r="B668" s="162"/>
      <c r="C668" s="162"/>
      <c r="D668" s="162"/>
      <c r="E668" s="162"/>
      <c r="F668" s="162"/>
      <c r="G668" s="162"/>
      <c r="H668" s="162"/>
      <c r="I668" s="162"/>
      <c r="J668" s="162"/>
      <c r="K668" s="162"/>
      <c r="L668" s="162"/>
      <c r="M668" s="162"/>
      <c r="N668" s="38"/>
      <c r="O668" s="38"/>
    </row>
    <row r="669" spans="1:15" ht="15" hidden="1" customHeight="1" x14ac:dyDescent="0.25">
      <c r="A669" s="162"/>
      <c r="B669" s="162"/>
      <c r="C669" s="162"/>
      <c r="D669" s="162"/>
      <c r="E669" s="162"/>
      <c r="F669" s="162"/>
      <c r="G669" s="162"/>
      <c r="H669" s="162"/>
      <c r="I669" s="162"/>
      <c r="J669" s="162"/>
      <c r="K669" s="162"/>
      <c r="L669" s="162"/>
      <c r="M669" s="162"/>
      <c r="N669" s="38"/>
      <c r="O669" s="38"/>
    </row>
    <row r="670" spans="1:15" ht="15" hidden="1" customHeight="1" x14ac:dyDescent="0.25">
      <c r="A670" s="162"/>
      <c r="B670" s="162"/>
      <c r="C670" s="162"/>
      <c r="D670" s="162"/>
      <c r="E670" s="162"/>
      <c r="F670" s="162"/>
      <c r="G670" s="162"/>
      <c r="H670" s="162"/>
      <c r="I670" s="162"/>
      <c r="J670" s="162"/>
      <c r="K670" s="162"/>
      <c r="L670" s="162"/>
      <c r="M670" s="162"/>
      <c r="N670" s="38"/>
      <c r="O670" s="38"/>
    </row>
    <row r="671" spans="1:15" ht="15" hidden="1" customHeight="1" x14ac:dyDescent="0.25">
      <c r="A671" s="162"/>
      <c r="B671" s="162"/>
      <c r="C671" s="162"/>
      <c r="D671" s="162"/>
      <c r="E671" s="162"/>
      <c r="F671" s="162"/>
      <c r="G671" s="162"/>
      <c r="H671" s="162"/>
      <c r="I671" s="162"/>
      <c r="J671" s="162"/>
      <c r="K671" s="162"/>
      <c r="L671" s="162"/>
      <c r="M671" s="162"/>
      <c r="N671" s="38"/>
      <c r="O671" s="38"/>
    </row>
    <row r="672" spans="1:15" ht="15" hidden="1" customHeight="1" x14ac:dyDescent="0.25">
      <c r="A672" s="162"/>
      <c r="B672" s="162"/>
      <c r="C672" s="162"/>
      <c r="D672" s="162"/>
      <c r="E672" s="162"/>
      <c r="F672" s="162"/>
      <c r="G672" s="162"/>
      <c r="H672" s="162"/>
      <c r="I672" s="162"/>
      <c r="J672" s="162"/>
      <c r="K672" s="162"/>
      <c r="L672" s="162"/>
      <c r="M672" s="162"/>
      <c r="N672" s="38"/>
      <c r="O672" s="38"/>
    </row>
    <row r="673" spans="1:15" ht="15" hidden="1" customHeight="1" x14ac:dyDescent="0.25">
      <c r="A673" s="162"/>
      <c r="B673" s="162"/>
      <c r="C673" s="162"/>
      <c r="D673" s="162"/>
      <c r="E673" s="162"/>
      <c r="F673" s="162"/>
      <c r="G673" s="162"/>
      <c r="H673" s="162"/>
      <c r="I673" s="162"/>
      <c r="J673" s="162"/>
      <c r="K673" s="162"/>
      <c r="L673" s="162"/>
      <c r="M673" s="162"/>
      <c r="N673" s="38"/>
      <c r="O673" s="38"/>
    </row>
    <row r="674" spans="1:15" ht="15" hidden="1" customHeight="1" x14ac:dyDescent="0.25">
      <c r="A674" s="162"/>
      <c r="B674" s="162"/>
      <c r="C674" s="162"/>
      <c r="D674" s="162"/>
      <c r="E674" s="162"/>
      <c r="F674" s="162"/>
      <c r="G674" s="162"/>
      <c r="H674" s="162"/>
      <c r="I674" s="162"/>
      <c r="J674" s="162"/>
      <c r="K674" s="162"/>
      <c r="L674" s="162"/>
      <c r="M674" s="162"/>
      <c r="N674" s="38"/>
      <c r="O674" s="38"/>
    </row>
    <row r="675" spans="1:15" ht="15" hidden="1" customHeight="1" x14ac:dyDescent="0.25">
      <c r="A675" s="162"/>
      <c r="B675" s="162"/>
      <c r="C675" s="162"/>
      <c r="D675" s="162"/>
      <c r="E675" s="162"/>
      <c r="F675" s="162"/>
      <c r="G675" s="162"/>
      <c r="H675" s="162"/>
      <c r="I675" s="162"/>
      <c r="J675" s="162"/>
      <c r="K675" s="162"/>
      <c r="L675" s="162"/>
      <c r="M675" s="162"/>
      <c r="N675" s="38"/>
      <c r="O675" s="38"/>
    </row>
    <row r="676" spans="1:15" ht="15" hidden="1" customHeight="1" x14ac:dyDescent="0.25">
      <c r="A676" s="162"/>
      <c r="B676" s="162"/>
      <c r="C676" s="162"/>
      <c r="D676" s="162"/>
      <c r="E676" s="162"/>
      <c r="F676" s="162"/>
      <c r="G676" s="162"/>
      <c r="H676" s="162"/>
      <c r="I676" s="162"/>
      <c r="J676" s="162"/>
      <c r="K676" s="162"/>
      <c r="L676" s="162"/>
      <c r="M676" s="162"/>
      <c r="N676" s="38"/>
      <c r="O676" s="38"/>
    </row>
    <row r="677" spans="1:15" ht="15" hidden="1" customHeight="1" x14ac:dyDescent="0.25">
      <c r="A677" s="162"/>
      <c r="B677" s="162"/>
      <c r="C677" s="162"/>
      <c r="D677" s="162"/>
      <c r="E677" s="162"/>
      <c r="F677" s="162"/>
      <c r="G677" s="162"/>
      <c r="H677" s="162"/>
      <c r="I677" s="162"/>
      <c r="J677" s="162"/>
      <c r="K677" s="162"/>
      <c r="L677" s="162"/>
      <c r="M677" s="162"/>
      <c r="N677" s="38"/>
      <c r="O677" s="38"/>
    </row>
    <row r="678" spans="1:15" ht="15" hidden="1" customHeight="1" x14ac:dyDescent="0.25">
      <c r="A678" s="162"/>
      <c r="B678" s="162"/>
      <c r="C678" s="162"/>
      <c r="D678" s="162"/>
      <c r="E678" s="162"/>
      <c r="F678" s="162"/>
      <c r="G678" s="162"/>
      <c r="H678" s="162"/>
      <c r="I678" s="162"/>
      <c r="J678" s="162"/>
      <c r="K678" s="162"/>
      <c r="L678" s="162"/>
      <c r="M678" s="162"/>
      <c r="N678" s="38"/>
      <c r="O678" s="38"/>
    </row>
    <row r="679" spans="1:15" ht="15" hidden="1" customHeight="1" x14ac:dyDescent="0.25">
      <c r="A679" s="162"/>
      <c r="B679" s="162"/>
      <c r="C679" s="162"/>
      <c r="D679" s="162"/>
      <c r="E679" s="162"/>
      <c r="F679" s="162"/>
      <c r="G679" s="162"/>
      <c r="H679" s="162"/>
      <c r="I679" s="162"/>
      <c r="J679" s="162"/>
      <c r="K679" s="162"/>
      <c r="L679" s="162"/>
      <c r="M679" s="162"/>
      <c r="N679" s="38"/>
      <c r="O679" s="38"/>
    </row>
    <row r="680" spans="1:15" ht="15" hidden="1" customHeight="1" x14ac:dyDescent="0.25">
      <c r="A680" s="162"/>
      <c r="B680" s="162"/>
      <c r="C680" s="162"/>
      <c r="D680" s="162"/>
      <c r="E680" s="162"/>
      <c r="F680" s="162"/>
      <c r="G680" s="162"/>
      <c r="H680" s="162"/>
      <c r="I680" s="162"/>
      <c r="J680" s="162"/>
      <c r="K680" s="162"/>
      <c r="L680" s="162"/>
      <c r="M680" s="162"/>
      <c r="N680" s="38"/>
      <c r="O680" s="38"/>
    </row>
    <row r="681" spans="1:15" ht="15" hidden="1" customHeight="1" x14ac:dyDescent="0.25">
      <c r="A681" s="162"/>
      <c r="B681" s="162"/>
      <c r="C681" s="162"/>
      <c r="D681" s="162"/>
      <c r="E681" s="162"/>
      <c r="F681" s="162"/>
      <c r="G681" s="162"/>
      <c r="H681" s="162"/>
      <c r="I681" s="162"/>
      <c r="J681" s="162"/>
      <c r="K681" s="162"/>
      <c r="L681" s="162"/>
      <c r="M681" s="162"/>
      <c r="N681" s="38"/>
      <c r="O681" s="38"/>
    </row>
    <row r="682" spans="1:15" ht="15" hidden="1" customHeight="1" x14ac:dyDescent="0.25">
      <c r="A682" s="162"/>
      <c r="B682" s="162"/>
      <c r="C682" s="162"/>
      <c r="D682" s="162"/>
      <c r="E682" s="162"/>
      <c r="F682" s="162"/>
      <c r="G682" s="162"/>
      <c r="H682" s="162"/>
      <c r="I682" s="162"/>
      <c r="J682" s="162"/>
      <c r="K682" s="162"/>
      <c r="L682" s="162"/>
      <c r="M682" s="162"/>
      <c r="N682" s="38"/>
      <c r="O682" s="38"/>
    </row>
    <row r="683" spans="1:15" ht="15" hidden="1" customHeight="1" x14ac:dyDescent="0.25">
      <c r="A683" s="162"/>
      <c r="B683" s="162"/>
      <c r="C683" s="162"/>
      <c r="D683" s="162"/>
      <c r="E683" s="162"/>
      <c r="F683" s="162"/>
      <c r="G683" s="162"/>
      <c r="H683" s="162"/>
      <c r="I683" s="162"/>
      <c r="J683" s="162"/>
      <c r="K683" s="162"/>
      <c r="L683" s="162"/>
      <c r="M683" s="162"/>
      <c r="N683" s="38"/>
      <c r="O683" s="38"/>
    </row>
    <row r="684" spans="1:15" ht="15" hidden="1" customHeight="1" x14ac:dyDescent="0.25">
      <c r="A684" s="162"/>
      <c r="B684" s="162"/>
      <c r="C684" s="162"/>
      <c r="D684" s="162"/>
      <c r="E684" s="162"/>
      <c r="F684" s="162"/>
      <c r="G684" s="162"/>
      <c r="H684" s="162"/>
      <c r="I684" s="162"/>
      <c r="J684" s="162"/>
      <c r="K684" s="162"/>
      <c r="L684" s="162"/>
      <c r="M684" s="162"/>
      <c r="N684" s="38"/>
      <c r="O684" s="38"/>
    </row>
    <row r="685" spans="1:15" ht="15" hidden="1" customHeight="1" x14ac:dyDescent="0.25">
      <c r="A685" s="162"/>
      <c r="B685" s="162"/>
      <c r="C685" s="162"/>
      <c r="D685" s="162"/>
      <c r="E685" s="162"/>
      <c r="F685" s="162"/>
      <c r="G685" s="162"/>
      <c r="H685" s="162"/>
      <c r="I685" s="162"/>
      <c r="J685" s="162"/>
      <c r="K685" s="162"/>
      <c r="L685" s="162"/>
      <c r="M685" s="162"/>
      <c r="N685" s="38"/>
      <c r="O685" s="38"/>
    </row>
    <row r="686" spans="1:15" ht="15" hidden="1" customHeight="1" x14ac:dyDescent="0.25">
      <c r="A686" s="162"/>
      <c r="B686" s="162"/>
      <c r="C686" s="162"/>
      <c r="D686" s="162"/>
      <c r="E686" s="162"/>
      <c r="F686" s="162"/>
      <c r="G686" s="162"/>
      <c r="H686" s="162"/>
      <c r="I686" s="162"/>
      <c r="J686" s="162"/>
      <c r="K686" s="162"/>
      <c r="L686" s="162"/>
      <c r="M686" s="162"/>
      <c r="N686" s="38"/>
      <c r="O686" s="38"/>
    </row>
    <row r="687" spans="1:15" ht="15" hidden="1" customHeight="1" x14ac:dyDescent="0.25">
      <c r="A687" s="162"/>
      <c r="B687" s="162"/>
      <c r="C687" s="162"/>
      <c r="D687" s="162"/>
      <c r="E687" s="162"/>
      <c r="F687" s="162"/>
      <c r="G687" s="162"/>
      <c r="H687" s="162"/>
      <c r="I687" s="162"/>
      <c r="J687" s="162"/>
      <c r="K687" s="162"/>
      <c r="L687" s="162"/>
      <c r="M687" s="162"/>
      <c r="N687" s="38"/>
      <c r="O687" s="38"/>
    </row>
    <row r="688" spans="1:15" ht="15" hidden="1" customHeight="1" x14ac:dyDescent="0.25">
      <c r="A688" s="162"/>
      <c r="B688" s="162"/>
      <c r="C688" s="162"/>
      <c r="D688" s="162"/>
      <c r="E688" s="162"/>
      <c r="F688" s="162"/>
      <c r="G688" s="162"/>
      <c r="H688" s="162"/>
      <c r="I688" s="162"/>
      <c r="J688" s="162"/>
      <c r="K688" s="162"/>
      <c r="L688" s="162"/>
      <c r="M688" s="162"/>
      <c r="N688" s="38"/>
      <c r="O688" s="38"/>
    </row>
    <row r="689" spans="1:15" ht="15" hidden="1" customHeight="1" x14ac:dyDescent="0.25">
      <c r="A689" s="162"/>
      <c r="B689" s="162"/>
      <c r="C689" s="162"/>
      <c r="D689" s="162"/>
      <c r="E689" s="162"/>
      <c r="F689" s="162"/>
      <c r="G689" s="162"/>
      <c r="H689" s="162"/>
      <c r="I689" s="162"/>
      <c r="J689" s="162"/>
      <c r="K689" s="162"/>
      <c r="L689" s="162"/>
      <c r="M689" s="162"/>
      <c r="N689" s="38"/>
      <c r="O689" s="38"/>
    </row>
    <row r="690" spans="1:15" ht="15" hidden="1" customHeight="1" x14ac:dyDescent="0.25">
      <c r="A690" s="162"/>
      <c r="B690" s="162"/>
      <c r="C690" s="162"/>
      <c r="D690" s="162"/>
      <c r="E690" s="162"/>
      <c r="F690" s="162"/>
      <c r="G690" s="162"/>
      <c r="H690" s="162"/>
      <c r="I690" s="162"/>
      <c r="J690" s="162"/>
      <c r="K690" s="162"/>
      <c r="L690" s="162"/>
      <c r="M690" s="162"/>
      <c r="N690" s="38"/>
      <c r="O690" s="38"/>
    </row>
    <row r="691" spans="1:15" ht="15" hidden="1" customHeight="1" x14ac:dyDescent="0.25">
      <c r="A691" s="162"/>
      <c r="B691" s="162"/>
      <c r="C691" s="162"/>
      <c r="D691" s="162"/>
      <c r="E691" s="162"/>
      <c r="F691" s="162"/>
      <c r="G691" s="162"/>
      <c r="H691" s="162"/>
      <c r="I691" s="162"/>
      <c r="J691" s="162"/>
      <c r="K691" s="162"/>
      <c r="L691" s="162"/>
      <c r="M691" s="162"/>
      <c r="N691" s="38"/>
      <c r="O691" s="38"/>
    </row>
    <row r="692" spans="1:15" ht="15" hidden="1" customHeight="1" x14ac:dyDescent="0.25">
      <c r="A692" s="162"/>
      <c r="B692" s="162"/>
      <c r="C692" s="162"/>
      <c r="D692" s="162"/>
      <c r="E692" s="162"/>
      <c r="F692" s="162"/>
      <c r="G692" s="162"/>
      <c r="H692" s="162"/>
      <c r="I692" s="162"/>
      <c r="J692" s="162"/>
      <c r="K692" s="162"/>
      <c r="L692" s="162"/>
      <c r="M692" s="162"/>
      <c r="N692" s="38"/>
      <c r="O692" s="38"/>
    </row>
    <row r="693" spans="1:15" ht="15" hidden="1" customHeight="1" x14ac:dyDescent="0.25">
      <c r="A693" s="162"/>
      <c r="B693" s="162"/>
      <c r="C693" s="162"/>
      <c r="D693" s="162"/>
      <c r="E693" s="162"/>
      <c r="F693" s="162"/>
      <c r="G693" s="162"/>
      <c r="H693" s="162"/>
      <c r="I693" s="162"/>
      <c r="J693" s="162"/>
      <c r="K693" s="162"/>
      <c r="L693" s="162"/>
      <c r="M693" s="162"/>
      <c r="N693" s="38"/>
      <c r="O693" s="38"/>
    </row>
    <row r="694" spans="1:15" ht="15" hidden="1" customHeight="1" x14ac:dyDescent="0.25">
      <c r="A694" s="162"/>
      <c r="B694" s="162"/>
      <c r="C694" s="162"/>
      <c r="D694" s="162"/>
      <c r="E694" s="162"/>
      <c r="F694" s="162"/>
      <c r="G694" s="162"/>
      <c r="H694" s="162"/>
      <c r="I694" s="162"/>
      <c r="J694" s="162"/>
      <c r="K694" s="162"/>
      <c r="L694" s="162"/>
      <c r="M694" s="162"/>
      <c r="N694" s="38"/>
      <c r="O694" s="38"/>
    </row>
    <row r="695" spans="1:15" ht="15" hidden="1" customHeight="1" x14ac:dyDescent="0.25">
      <c r="A695" s="162"/>
      <c r="B695" s="162"/>
      <c r="C695" s="162"/>
      <c r="D695" s="162"/>
      <c r="E695" s="162"/>
      <c r="F695" s="162"/>
      <c r="G695" s="162"/>
      <c r="H695" s="162"/>
      <c r="I695" s="162"/>
      <c r="J695" s="162"/>
      <c r="K695" s="162"/>
      <c r="L695" s="162"/>
      <c r="M695" s="162"/>
      <c r="N695" s="38"/>
      <c r="O695" s="38"/>
    </row>
    <row r="696" spans="1:15" ht="15" hidden="1" customHeight="1" x14ac:dyDescent="0.25">
      <c r="A696" s="162"/>
      <c r="B696" s="162"/>
      <c r="C696" s="162"/>
      <c r="D696" s="162"/>
      <c r="E696" s="162"/>
      <c r="F696" s="162"/>
      <c r="G696" s="162"/>
      <c r="H696" s="162"/>
      <c r="I696" s="162"/>
      <c r="J696" s="162"/>
      <c r="K696" s="162"/>
      <c r="L696" s="162"/>
      <c r="M696" s="162"/>
      <c r="N696" s="38"/>
      <c r="O696" s="38"/>
    </row>
    <row r="697" spans="1:15" ht="15" hidden="1" customHeight="1" x14ac:dyDescent="0.25">
      <c r="A697" s="162"/>
      <c r="B697" s="162"/>
      <c r="C697" s="162"/>
      <c r="D697" s="162"/>
      <c r="E697" s="162"/>
      <c r="F697" s="162"/>
      <c r="G697" s="162"/>
      <c r="H697" s="162"/>
      <c r="I697" s="162"/>
      <c r="J697" s="162"/>
      <c r="K697" s="162"/>
      <c r="L697" s="162"/>
      <c r="M697" s="162"/>
      <c r="N697" s="38"/>
      <c r="O697" s="38"/>
    </row>
    <row r="698" spans="1:15" ht="15" hidden="1" customHeight="1" x14ac:dyDescent="0.25">
      <c r="A698" s="162"/>
      <c r="B698" s="162"/>
      <c r="C698" s="162"/>
      <c r="D698" s="162"/>
      <c r="E698" s="162"/>
      <c r="F698" s="162"/>
      <c r="G698" s="162"/>
      <c r="H698" s="162"/>
      <c r="I698" s="162"/>
      <c r="J698" s="162"/>
      <c r="K698" s="162"/>
      <c r="L698" s="162"/>
      <c r="M698" s="162"/>
      <c r="N698" s="38"/>
      <c r="O698" s="38"/>
    </row>
    <row r="699" spans="1:15" ht="15" hidden="1" customHeight="1" x14ac:dyDescent="0.25">
      <c r="A699" s="162"/>
      <c r="B699" s="162"/>
      <c r="C699" s="162"/>
      <c r="D699" s="162"/>
      <c r="E699" s="162"/>
      <c r="F699" s="162"/>
      <c r="G699" s="162"/>
      <c r="H699" s="162"/>
      <c r="I699" s="162"/>
      <c r="J699" s="162"/>
      <c r="K699" s="162"/>
      <c r="L699" s="162"/>
      <c r="M699" s="162"/>
      <c r="N699" s="38"/>
      <c r="O699" s="38"/>
    </row>
    <row r="700" spans="1:15" ht="15" hidden="1" customHeight="1" x14ac:dyDescent="0.25">
      <c r="A700" s="162"/>
      <c r="B700" s="162"/>
      <c r="C700" s="162"/>
      <c r="D700" s="162"/>
      <c r="E700" s="162"/>
      <c r="F700" s="162"/>
      <c r="G700" s="162"/>
      <c r="H700" s="162"/>
      <c r="I700" s="162"/>
      <c r="J700" s="162"/>
      <c r="K700" s="162"/>
      <c r="L700" s="162"/>
      <c r="M700" s="162"/>
      <c r="N700" s="38"/>
      <c r="O700" s="38"/>
    </row>
    <row r="701" spans="1:15" ht="15" hidden="1" customHeight="1" x14ac:dyDescent="0.25">
      <c r="A701" s="162"/>
      <c r="B701" s="162"/>
      <c r="C701" s="162"/>
      <c r="D701" s="162"/>
      <c r="E701" s="162"/>
      <c r="F701" s="162"/>
      <c r="G701" s="162"/>
      <c r="H701" s="162"/>
      <c r="I701" s="162"/>
      <c r="J701" s="162"/>
      <c r="K701" s="162"/>
      <c r="L701" s="162"/>
      <c r="M701" s="162"/>
      <c r="N701" s="38"/>
      <c r="O701" s="38"/>
    </row>
    <row r="702" spans="1:15" ht="15" hidden="1" customHeight="1" x14ac:dyDescent="0.25">
      <c r="A702" s="162"/>
      <c r="B702" s="162"/>
      <c r="C702" s="162"/>
      <c r="D702" s="162"/>
      <c r="E702" s="162"/>
      <c r="F702" s="162"/>
      <c r="G702" s="162"/>
      <c r="H702" s="162"/>
      <c r="I702" s="162"/>
      <c r="J702" s="162"/>
      <c r="K702" s="162"/>
      <c r="L702" s="162"/>
      <c r="M702" s="162"/>
      <c r="N702" s="38"/>
      <c r="O702" s="38"/>
    </row>
    <row r="703" spans="1:15" ht="15" hidden="1" customHeight="1" x14ac:dyDescent="0.25">
      <c r="A703" s="162"/>
      <c r="B703" s="162"/>
      <c r="C703" s="162"/>
      <c r="D703" s="162"/>
      <c r="E703" s="162"/>
      <c r="F703" s="162"/>
      <c r="G703" s="162"/>
      <c r="H703" s="162"/>
      <c r="I703" s="162"/>
      <c r="J703" s="162"/>
      <c r="K703" s="162"/>
      <c r="L703" s="162"/>
      <c r="M703" s="162"/>
      <c r="N703" s="38"/>
      <c r="O703" s="38"/>
    </row>
    <row r="704" spans="1:15" ht="15" hidden="1" customHeight="1" x14ac:dyDescent="0.25">
      <c r="A704" s="162"/>
      <c r="B704" s="162"/>
      <c r="C704" s="162"/>
      <c r="D704" s="162"/>
      <c r="E704" s="162"/>
      <c r="F704" s="162"/>
      <c r="G704" s="162"/>
      <c r="H704" s="162"/>
      <c r="I704" s="162"/>
      <c r="J704" s="162"/>
      <c r="K704" s="162"/>
      <c r="L704" s="162"/>
      <c r="M704" s="162"/>
      <c r="N704" s="38"/>
      <c r="O704" s="38"/>
    </row>
    <row r="705" spans="1:15" ht="15" hidden="1" customHeight="1" x14ac:dyDescent="0.25">
      <c r="A705" s="162"/>
      <c r="B705" s="162"/>
      <c r="C705" s="162"/>
      <c r="D705" s="162"/>
      <c r="E705" s="162"/>
      <c r="F705" s="162"/>
      <c r="G705" s="162"/>
      <c r="H705" s="162"/>
      <c r="I705" s="162"/>
      <c r="J705" s="162"/>
      <c r="K705" s="162"/>
      <c r="L705" s="162"/>
      <c r="M705" s="162"/>
      <c r="N705" s="38"/>
      <c r="O705" s="38"/>
    </row>
    <row r="706" spans="1:15" ht="15" hidden="1" customHeight="1" x14ac:dyDescent="0.25">
      <c r="A706" s="162"/>
      <c r="B706" s="162"/>
      <c r="C706" s="162"/>
      <c r="D706" s="162"/>
      <c r="E706" s="162"/>
      <c r="F706" s="162"/>
      <c r="G706" s="162"/>
      <c r="H706" s="162"/>
      <c r="I706" s="162"/>
      <c r="J706" s="162"/>
      <c r="K706" s="162"/>
      <c r="L706" s="162"/>
      <c r="M706" s="162"/>
      <c r="N706" s="38"/>
      <c r="O706" s="38"/>
    </row>
    <row r="707" spans="1:15" ht="15" hidden="1" customHeight="1" x14ac:dyDescent="0.25">
      <c r="A707" s="162"/>
      <c r="B707" s="162"/>
      <c r="C707" s="162"/>
      <c r="D707" s="162"/>
      <c r="E707" s="162"/>
      <c r="F707" s="162"/>
      <c r="G707" s="162"/>
      <c r="H707" s="162"/>
      <c r="I707" s="162"/>
      <c r="J707" s="162"/>
      <c r="K707" s="162"/>
      <c r="L707" s="162"/>
      <c r="M707" s="162"/>
      <c r="N707" s="38"/>
      <c r="O707" s="38"/>
    </row>
    <row r="708" spans="1:15" ht="15" hidden="1" customHeight="1" x14ac:dyDescent="0.25">
      <c r="A708" s="162"/>
      <c r="B708" s="162"/>
      <c r="C708" s="162"/>
      <c r="D708" s="162"/>
      <c r="E708" s="162"/>
      <c r="F708" s="162"/>
      <c r="G708" s="162"/>
      <c r="H708" s="162"/>
      <c r="I708" s="162"/>
      <c r="J708" s="162"/>
      <c r="K708" s="162"/>
      <c r="L708" s="162"/>
      <c r="M708" s="162"/>
      <c r="N708" s="38"/>
      <c r="O708" s="38"/>
    </row>
    <row r="709" spans="1:15" ht="15" hidden="1" customHeight="1" x14ac:dyDescent="0.25">
      <c r="A709" s="162"/>
      <c r="B709" s="162"/>
      <c r="C709" s="162"/>
      <c r="D709" s="162"/>
      <c r="E709" s="162"/>
      <c r="F709" s="162"/>
      <c r="G709" s="162"/>
      <c r="H709" s="162"/>
      <c r="I709" s="162"/>
      <c r="J709" s="162"/>
      <c r="K709" s="162"/>
      <c r="L709" s="162"/>
      <c r="M709" s="162"/>
      <c r="N709" s="38"/>
      <c r="O709" s="38"/>
    </row>
    <row r="710" spans="1:15" ht="15" hidden="1" customHeight="1" x14ac:dyDescent="0.25">
      <c r="A710" s="162"/>
      <c r="B710" s="162"/>
      <c r="C710" s="162"/>
      <c r="D710" s="162"/>
      <c r="E710" s="162"/>
      <c r="F710" s="162"/>
      <c r="G710" s="162"/>
      <c r="H710" s="162"/>
      <c r="I710" s="162"/>
      <c r="J710" s="162"/>
      <c r="K710" s="162"/>
      <c r="L710" s="162"/>
      <c r="M710" s="162"/>
      <c r="N710" s="38"/>
      <c r="O710" s="38"/>
    </row>
    <row r="711" spans="1:15" ht="15" hidden="1" customHeight="1" x14ac:dyDescent="0.25">
      <c r="A711" s="162"/>
      <c r="B711" s="162"/>
      <c r="C711" s="162"/>
      <c r="D711" s="162"/>
      <c r="E711" s="162"/>
      <c r="F711" s="162"/>
      <c r="G711" s="162"/>
      <c r="H711" s="162"/>
      <c r="I711" s="162"/>
      <c r="J711" s="162"/>
      <c r="K711" s="162"/>
      <c r="L711" s="162"/>
      <c r="M711" s="162"/>
      <c r="N711" s="38"/>
      <c r="O711" s="38"/>
    </row>
    <row r="712" spans="1:15" ht="15" hidden="1" customHeight="1" x14ac:dyDescent="0.25">
      <c r="A712" s="162"/>
      <c r="B712" s="162"/>
      <c r="C712" s="162"/>
      <c r="D712" s="162"/>
      <c r="E712" s="162"/>
      <c r="F712" s="162"/>
      <c r="G712" s="162"/>
      <c r="H712" s="162"/>
      <c r="I712" s="162"/>
      <c r="J712" s="162"/>
      <c r="K712" s="162"/>
      <c r="L712" s="162"/>
      <c r="M712" s="162"/>
      <c r="N712" s="38"/>
      <c r="O712" s="38"/>
    </row>
    <row r="713" spans="1:15" ht="15" hidden="1" customHeight="1" x14ac:dyDescent="0.25">
      <c r="A713" s="162"/>
      <c r="B713" s="162"/>
      <c r="C713" s="162"/>
      <c r="D713" s="162"/>
      <c r="E713" s="162"/>
      <c r="F713" s="162"/>
      <c r="G713" s="162"/>
      <c r="H713" s="162"/>
      <c r="I713" s="162"/>
      <c r="J713" s="162"/>
      <c r="K713" s="162"/>
      <c r="L713" s="162"/>
      <c r="M713" s="162"/>
      <c r="N713" s="38"/>
      <c r="O713" s="38"/>
    </row>
    <row r="714" spans="1:15" ht="15" hidden="1" customHeight="1" x14ac:dyDescent="0.25">
      <c r="A714" s="162"/>
      <c r="B714" s="162"/>
      <c r="C714" s="162"/>
      <c r="D714" s="162"/>
      <c r="E714" s="162"/>
      <c r="F714" s="162"/>
      <c r="G714" s="162"/>
      <c r="H714" s="162"/>
      <c r="I714" s="162"/>
      <c r="J714" s="162"/>
      <c r="K714" s="162"/>
      <c r="L714" s="162"/>
      <c r="M714" s="162"/>
      <c r="N714" s="38"/>
      <c r="O714" s="38"/>
    </row>
    <row r="715" spans="1:15" ht="15" hidden="1" customHeight="1" x14ac:dyDescent="0.25">
      <c r="A715" s="162"/>
      <c r="B715" s="162"/>
      <c r="C715" s="162"/>
      <c r="D715" s="162"/>
      <c r="E715" s="162"/>
      <c r="F715" s="162"/>
      <c r="G715" s="162"/>
      <c r="H715" s="162"/>
      <c r="I715" s="162"/>
      <c r="J715" s="162"/>
      <c r="K715" s="162"/>
      <c r="L715" s="162"/>
      <c r="M715" s="162"/>
      <c r="N715" s="38"/>
      <c r="O715" s="38"/>
    </row>
    <row r="716" spans="1:15" ht="15" hidden="1" customHeight="1" x14ac:dyDescent="0.25">
      <c r="A716" s="162"/>
      <c r="B716" s="162"/>
      <c r="C716" s="162"/>
      <c r="D716" s="162"/>
      <c r="E716" s="162"/>
      <c r="F716" s="162"/>
      <c r="G716" s="162"/>
      <c r="H716" s="162"/>
      <c r="I716" s="162"/>
      <c r="J716" s="162"/>
      <c r="K716" s="162"/>
      <c r="L716" s="162"/>
      <c r="M716" s="162"/>
      <c r="N716" s="38"/>
      <c r="O716" s="38"/>
    </row>
    <row r="717" spans="1:15" ht="15" hidden="1" customHeight="1" x14ac:dyDescent="0.25">
      <c r="A717" s="162"/>
      <c r="B717" s="162"/>
      <c r="C717" s="162"/>
      <c r="D717" s="162"/>
      <c r="E717" s="162"/>
      <c r="F717" s="162"/>
      <c r="G717" s="162"/>
      <c r="H717" s="162"/>
      <c r="I717" s="162"/>
      <c r="J717" s="162"/>
      <c r="K717" s="162"/>
      <c r="L717" s="162"/>
      <c r="M717" s="162"/>
      <c r="N717" s="38"/>
      <c r="O717" s="38"/>
    </row>
    <row r="718" spans="1:15" ht="15" hidden="1" customHeight="1" x14ac:dyDescent="0.25">
      <c r="A718" s="162"/>
      <c r="B718" s="162"/>
      <c r="C718" s="162"/>
      <c r="D718" s="162"/>
      <c r="E718" s="162"/>
      <c r="F718" s="162"/>
      <c r="G718" s="162"/>
      <c r="H718" s="162"/>
      <c r="I718" s="162"/>
      <c r="J718" s="162"/>
      <c r="K718" s="162"/>
      <c r="L718" s="162"/>
      <c r="M718" s="162"/>
      <c r="N718" s="38"/>
      <c r="O718" s="38"/>
    </row>
    <row r="719" spans="1:15" ht="15" hidden="1" customHeight="1" x14ac:dyDescent="0.25">
      <c r="A719" s="162"/>
      <c r="B719" s="162"/>
      <c r="C719" s="162"/>
      <c r="D719" s="162"/>
      <c r="E719" s="162"/>
      <c r="F719" s="162"/>
      <c r="G719" s="162"/>
      <c r="H719" s="162"/>
      <c r="I719" s="162"/>
      <c r="J719" s="162"/>
      <c r="K719" s="162"/>
      <c r="L719" s="162"/>
      <c r="M719" s="162"/>
      <c r="N719" s="38"/>
      <c r="O719" s="38"/>
    </row>
    <row r="720" spans="1:15" ht="15" hidden="1" customHeight="1" x14ac:dyDescent="0.25">
      <c r="A720" s="162"/>
      <c r="B720" s="162"/>
      <c r="C720" s="162"/>
      <c r="D720" s="162"/>
      <c r="E720" s="162"/>
      <c r="F720" s="162"/>
      <c r="G720" s="162"/>
      <c r="H720" s="162"/>
      <c r="I720" s="162"/>
      <c r="J720" s="162"/>
      <c r="K720" s="162"/>
      <c r="L720" s="162"/>
      <c r="M720" s="162"/>
      <c r="N720" s="38"/>
      <c r="O720" s="38"/>
    </row>
    <row r="721" spans="1:15" ht="15" hidden="1" customHeight="1" x14ac:dyDescent="0.25">
      <c r="A721" s="162"/>
      <c r="B721" s="162"/>
      <c r="C721" s="162"/>
      <c r="D721" s="162"/>
      <c r="E721" s="162"/>
      <c r="F721" s="162"/>
      <c r="G721" s="162"/>
      <c r="H721" s="162"/>
      <c r="I721" s="162"/>
      <c r="J721" s="162"/>
      <c r="K721" s="162"/>
      <c r="L721" s="162"/>
      <c r="M721" s="162"/>
      <c r="N721" s="38"/>
      <c r="O721" s="38"/>
    </row>
    <row r="722" spans="1:15" ht="15" hidden="1" customHeight="1" x14ac:dyDescent="0.25">
      <c r="A722" s="162"/>
      <c r="B722" s="162"/>
      <c r="C722" s="162"/>
      <c r="D722" s="162"/>
      <c r="E722" s="162"/>
      <c r="F722" s="162"/>
      <c r="G722" s="162"/>
      <c r="H722" s="162"/>
      <c r="I722" s="162"/>
      <c r="J722" s="162"/>
      <c r="K722" s="162"/>
      <c r="L722" s="162"/>
      <c r="M722" s="162"/>
      <c r="N722" s="38"/>
      <c r="O722" s="38"/>
    </row>
    <row r="723" spans="1:15" ht="15" hidden="1" customHeight="1" x14ac:dyDescent="0.25">
      <c r="A723" s="162"/>
      <c r="B723" s="162"/>
      <c r="C723" s="162"/>
      <c r="D723" s="162"/>
      <c r="E723" s="162"/>
      <c r="F723" s="162"/>
      <c r="G723" s="162"/>
      <c r="H723" s="162"/>
      <c r="I723" s="162"/>
      <c r="J723" s="162"/>
      <c r="K723" s="162"/>
      <c r="L723" s="162"/>
      <c r="M723" s="162"/>
      <c r="N723" s="38"/>
      <c r="O723" s="38"/>
    </row>
    <row r="724" spans="1:15" ht="15" hidden="1" customHeight="1" x14ac:dyDescent="0.25">
      <c r="A724" s="162"/>
      <c r="B724" s="162"/>
      <c r="C724" s="162"/>
      <c r="D724" s="162"/>
      <c r="E724" s="162"/>
      <c r="F724" s="162"/>
      <c r="G724" s="162"/>
      <c r="H724" s="162"/>
      <c r="I724" s="162"/>
      <c r="J724" s="162"/>
      <c r="K724" s="162"/>
      <c r="L724" s="162"/>
      <c r="M724" s="162"/>
      <c r="N724" s="38"/>
      <c r="O724" s="38"/>
    </row>
    <row r="725" spans="1:15" ht="15" hidden="1" customHeight="1" x14ac:dyDescent="0.25">
      <c r="A725" s="162"/>
      <c r="B725" s="162"/>
      <c r="C725" s="162"/>
      <c r="D725" s="162"/>
      <c r="E725" s="162"/>
      <c r="F725" s="162"/>
      <c r="G725" s="162"/>
      <c r="H725" s="162"/>
      <c r="I725" s="162"/>
      <c r="J725" s="162"/>
      <c r="K725" s="162"/>
      <c r="L725" s="162"/>
      <c r="M725" s="162"/>
      <c r="N725" s="38"/>
      <c r="O725" s="38"/>
    </row>
    <row r="726" spans="1:15" ht="15" hidden="1" customHeight="1" x14ac:dyDescent="0.25">
      <c r="A726" s="162"/>
      <c r="B726" s="162"/>
      <c r="C726" s="162"/>
      <c r="D726" s="162"/>
      <c r="E726" s="162"/>
      <c r="F726" s="162"/>
      <c r="G726" s="162"/>
      <c r="H726" s="162"/>
      <c r="I726" s="162"/>
      <c r="J726" s="162"/>
      <c r="K726" s="162"/>
      <c r="L726" s="162"/>
      <c r="M726" s="162"/>
      <c r="N726" s="38"/>
      <c r="O726" s="38"/>
    </row>
    <row r="727" spans="1:15" ht="15" hidden="1" customHeight="1" x14ac:dyDescent="0.25">
      <c r="A727" s="162"/>
      <c r="B727" s="162"/>
      <c r="C727" s="162"/>
      <c r="D727" s="162"/>
      <c r="E727" s="162"/>
      <c r="F727" s="162"/>
      <c r="G727" s="162"/>
      <c r="H727" s="162"/>
      <c r="I727" s="162"/>
      <c r="J727" s="162"/>
      <c r="K727" s="162"/>
      <c r="L727" s="162"/>
      <c r="M727" s="162"/>
      <c r="N727" s="38"/>
      <c r="O727" s="38"/>
    </row>
    <row r="728" spans="1:15" ht="15" hidden="1" customHeight="1" x14ac:dyDescent="0.25">
      <c r="A728" s="162"/>
      <c r="B728" s="162"/>
      <c r="C728" s="162"/>
      <c r="D728" s="162"/>
      <c r="E728" s="162"/>
      <c r="F728" s="162"/>
      <c r="G728" s="162"/>
      <c r="H728" s="162"/>
      <c r="I728" s="162"/>
      <c r="J728" s="162"/>
      <c r="K728" s="162"/>
      <c r="L728" s="162"/>
      <c r="M728" s="162"/>
      <c r="N728" s="38"/>
      <c r="O728" s="38"/>
    </row>
    <row r="729" spans="1:15" ht="15" hidden="1" customHeight="1" x14ac:dyDescent="0.25">
      <c r="A729" s="162"/>
      <c r="B729" s="162"/>
      <c r="C729" s="162"/>
      <c r="D729" s="162"/>
      <c r="E729" s="162"/>
      <c r="F729" s="162"/>
      <c r="G729" s="162"/>
      <c r="H729" s="162"/>
      <c r="I729" s="162"/>
      <c r="J729" s="162"/>
      <c r="K729" s="162"/>
      <c r="L729" s="162"/>
      <c r="M729" s="162"/>
      <c r="N729" s="38"/>
      <c r="O729" s="38"/>
    </row>
    <row r="730" spans="1:15" ht="15" hidden="1" customHeight="1" x14ac:dyDescent="0.25">
      <c r="A730" s="162"/>
      <c r="B730" s="162"/>
      <c r="C730" s="162"/>
      <c r="D730" s="162"/>
      <c r="E730" s="162"/>
      <c r="F730" s="162"/>
      <c r="G730" s="162"/>
      <c r="H730" s="162"/>
      <c r="I730" s="162"/>
      <c r="J730" s="162"/>
      <c r="K730" s="162"/>
      <c r="L730" s="162"/>
      <c r="M730" s="162"/>
      <c r="N730" s="38"/>
      <c r="O730" s="38"/>
    </row>
    <row r="731" spans="1:15" ht="15" hidden="1" customHeight="1" x14ac:dyDescent="0.25">
      <c r="A731" s="162"/>
      <c r="B731" s="162"/>
      <c r="C731" s="162"/>
      <c r="D731" s="162"/>
      <c r="E731" s="162"/>
      <c r="F731" s="162"/>
      <c r="G731" s="162"/>
      <c r="H731" s="162"/>
      <c r="I731" s="162"/>
      <c r="J731" s="162"/>
      <c r="K731" s="162"/>
      <c r="L731" s="162"/>
      <c r="M731" s="162"/>
      <c r="N731" s="38"/>
      <c r="O731" s="38"/>
    </row>
    <row r="732" spans="1:15" ht="15" hidden="1" customHeight="1" x14ac:dyDescent="0.25">
      <c r="A732" s="162"/>
      <c r="B732" s="162"/>
      <c r="C732" s="162"/>
      <c r="D732" s="162"/>
      <c r="E732" s="162"/>
      <c r="F732" s="162"/>
      <c r="G732" s="162"/>
      <c r="H732" s="162"/>
      <c r="I732" s="162"/>
      <c r="J732" s="162"/>
      <c r="K732" s="162"/>
      <c r="L732" s="162"/>
      <c r="M732" s="162"/>
      <c r="N732" s="38"/>
      <c r="O732" s="38"/>
    </row>
    <row r="733" spans="1:15" ht="15" hidden="1" customHeight="1" x14ac:dyDescent="0.25">
      <c r="A733" s="162"/>
      <c r="B733" s="162"/>
      <c r="C733" s="162"/>
      <c r="D733" s="162"/>
      <c r="E733" s="162"/>
      <c r="F733" s="162"/>
      <c r="G733" s="162"/>
      <c r="H733" s="162"/>
      <c r="I733" s="162"/>
      <c r="J733" s="162"/>
      <c r="K733" s="162"/>
      <c r="L733" s="162"/>
      <c r="M733" s="162"/>
      <c r="N733" s="38"/>
      <c r="O733" s="38"/>
    </row>
    <row r="734" spans="1:15" ht="15" hidden="1" customHeight="1" x14ac:dyDescent="0.25">
      <c r="A734" s="162"/>
      <c r="B734" s="162"/>
      <c r="C734" s="162"/>
      <c r="D734" s="162"/>
      <c r="E734" s="162"/>
      <c r="F734" s="162"/>
      <c r="G734" s="162"/>
      <c r="H734" s="162"/>
      <c r="I734" s="162"/>
      <c r="J734" s="162"/>
      <c r="K734" s="162"/>
      <c r="L734" s="162"/>
      <c r="M734" s="162"/>
      <c r="N734" s="38"/>
      <c r="O734" s="38"/>
    </row>
    <row r="735" spans="1:15" ht="15" hidden="1" customHeight="1" x14ac:dyDescent="0.25">
      <c r="A735" s="162"/>
      <c r="B735" s="162"/>
      <c r="C735" s="162"/>
      <c r="D735" s="162"/>
      <c r="E735" s="162"/>
      <c r="F735" s="162"/>
      <c r="G735" s="162"/>
      <c r="H735" s="162"/>
      <c r="I735" s="162"/>
      <c r="J735" s="162"/>
      <c r="K735" s="162"/>
      <c r="L735" s="162"/>
      <c r="M735" s="162"/>
      <c r="N735" s="38"/>
      <c r="O735" s="38"/>
    </row>
    <row r="736" spans="1:15" ht="15" hidden="1" customHeight="1" x14ac:dyDescent="0.25">
      <c r="A736" s="162"/>
      <c r="B736" s="162"/>
      <c r="C736" s="162"/>
      <c r="D736" s="162"/>
      <c r="E736" s="162"/>
      <c r="F736" s="162"/>
      <c r="G736" s="162"/>
      <c r="H736" s="162"/>
      <c r="I736" s="162"/>
      <c r="J736" s="162"/>
      <c r="K736" s="162"/>
      <c r="L736" s="162"/>
      <c r="M736" s="162"/>
      <c r="N736" s="38"/>
      <c r="O736" s="38"/>
    </row>
    <row r="737" spans="1:15" ht="15" hidden="1" customHeight="1" x14ac:dyDescent="0.25">
      <c r="A737" s="162"/>
      <c r="B737" s="162"/>
      <c r="C737" s="162"/>
      <c r="D737" s="162"/>
      <c r="E737" s="162"/>
      <c r="F737" s="162"/>
      <c r="G737" s="162"/>
      <c r="H737" s="162"/>
      <c r="I737" s="162"/>
      <c r="J737" s="162"/>
      <c r="K737" s="162"/>
      <c r="L737" s="162"/>
      <c r="M737" s="162"/>
      <c r="N737" s="38"/>
      <c r="O737" s="38"/>
    </row>
    <row r="738" spans="1:15" ht="15" hidden="1" customHeight="1" x14ac:dyDescent="0.25">
      <c r="A738" s="162"/>
      <c r="B738" s="162"/>
      <c r="C738" s="162"/>
      <c r="D738" s="162"/>
      <c r="E738" s="162"/>
      <c r="F738" s="162"/>
      <c r="G738" s="162"/>
      <c r="H738" s="162"/>
      <c r="I738" s="162"/>
      <c r="J738" s="162"/>
      <c r="K738" s="162"/>
      <c r="L738" s="162"/>
      <c r="M738" s="162"/>
      <c r="N738" s="38"/>
      <c r="O738" s="38"/>
    </row>
    <row r="739" spans="1:15" ht="15" hidden="1" customHeight="1" x14ac:dyDescent="0.25">
      <c r="A739" s="162"/>
      <c r="B739" s="162"/>
      <c r="C739" s="162"/>
      <c r="D739" s="162"/>
      <c r="E739" s="162"/>
      <c r="F739" s="162"/>
      <c r="G739" s="162"/>
      <c r="H739" s="162"/>
      <c r="I739" s="162"/>
      <c r="J739" s="162"/>
      <c r="K739" s="162"/>
      <c r="L739" s="162"/>
      <c r="M739" s="162"/>
      <c r="N739" s="38"/>
      <c r="O739" s="38"/>
    </row>
    <row r="740" spans="1:15" ht="15" hidden="1" customHeight="1" x14ac:dyDescent="0.25">
      <c r="A740" s="162"/>
      <c r="B740" s="162"/>
      <c r="C740" s="162"/>
      <c r="D740" s="162"/>
      <c r="E740" s="162"/>
      <c r="F740" s="162"/>
      <c r="G740" s="162"/>
      <c r="H740" s="162"/>
      <c r="I740" s="162"/>
      <c r="J740" s="162"/>
      <c r="K740" s="162"/>
      <c r="L740" s="162"/>
      <c r="M740" s="162"/>
      <c r="N740" s="38"/>
      <c r="O740" s="38"/>
    </row>
    <row r="741" spans="1:15" ht="15" hidden="1" customHeight="1" x14ac:dyDescent="0.25">
      <c r="A741" s="162"/>
      <c r="B741" s="162"/>
      <c r="C741" s="162"/>
      <c r="D741" s="162"/>
      <c r="E741" s="162"/>
      <c r="F741" s="162"/>
      <c r="G741" s="162"/>
      <c r="H741" s="162"/>
      <c r="I741" s="162"/>
      <c r="J741" s="162"/>
      <c r="K741" s="162"/>
      <c r="L741" s="162"/>
      <c r="M741" s="162"/>
      <c r="N741" s="38"/>
      <c r="O741" s="38"/>
    </row>
    <row r="742" spans="1:15" ht="15" hidden="1" customHeight="1" x14ac:dyDescent="0.25">
      <c r="A742" s="162"/>
      <c r="B742" s="162"/>
      <c r="C742" s="162"/>
      <c r="D742" s="162"/>
      <c r="E742" s="162"/>
      <c r="F742" s="162"/>
      <c r="G742" s="162"/>
      <c r="H742" s="162"/>
      <c r="I742" s="162"/>
      <c r="J742" s="162"/>
      <c r="K742" s="162"/>
      <c r="L742" s="162"/>
      <c r="M742" s="162"/>
      <c r="N742" s="38"/>
      <c r="O742" s="38"/>
    </row>
    <row r="743" spans="1:15" ht="15" hidden="1" customHeight="1" x14ac:dyDescent="0.25">
      <c r="A743" s="162"/>
      <c r="B743" s="162"/>
      <c r="C743" s="162"/>
      <c r="D743" s="162"/>
      <c r="E743" s="162"/>
      <c r="F743" s="162"/>
      <c r="G743" s="162"/>
      <c r="H743" s="162"/>
      <c r="I743" s="162"/>
      <c r="J743" s="162"/>
      <c r="K743" s="162"/>
      <c r="L743" s="162"/>
      <c r="M743" s="162"/>
      <c r="N743" s="38"/>
      <c r="O743" s="38"/>
    </row>
    <row r="744" spans="1:15" ht="15" hidden="1" customHeight="1" x14ac:dyDescent="0.25">
      <c r="A744" s="162"/>
      <c r="B744" s="162"/>
      <c r="C744" s="162"/>
      <c r="D744" s="162"/>
      <c r="E744" s="162"/>
      <c r="F744" s="162"/>
      <c r="G744" s="162"/>
      <c r="H744" s="162"/>
      <c r="I744" s="162"/>
      <c r="J744" s="162"/>
      <c r="K744" s="162"/>
      <c r="L744" s="162"/>
      <c r="M744" s="162"/>
      <c r="N744" s="38"/>
      <c r="O744" s="38"/>
    </row>
    <row r="745" spans="1:15" ht="15" hidden="1" customHeight="1" x14ac:dyDescent="0.25">
      <c r="A745" s="162"/>
      <c r="B745" s="162"/>
      <c r="C745" s="162"/>
      <c r="D745" s="162"/>
      <c r="E745" s="162"/>
      <c r="F745" s="162"/>
      <c r="G745" s="162"/>
      <c r="H745" s="162"/>
      <c r="I745" s="162"/>
      <c r="J745" s="162"/>
      <c r="K745" s="162"/>
      <c r="L745" s="162"/>
      <c r="M745" s="162"/>
      <c r="N745" s="38"/>
      <c r="O745" s="38"/>
    </row>
    <row r="746" spans="1:15" ht="15" hidden="1" customHeight="1" x14ac:dyDescent="0.25">
      <c r="A746" s="162"/>
      <c r="B746" s="162"/>
      <c r="C746" s="162"/>
      <c r="D746" s="162"/>
      <c r="E746" s="162"/>
      <c r="F746" s="162"/>
      <c r="G746" s="162"/>
      <c r="H746" s="162"/>
      <c r="I746" s="162"/>
      <c r="J746" s="162"/>
      <c r="K746" s="162"/>
      <c r="L746" s="162"/>
      <c r="M746" s="162"/>
      <c r="N746" s="38"/>
      <c r="O746" s="38"/>
    </row>
    <row r="747" spans="1:15" ht="15" hidden="1" customHeight="1" x14ac:dyDescent="0.25">
      <c r="A747" s="162"/>
      <c r="B747" s="162"/>
      <c r="C747" s="162"/>
      <c r="D747" s="162"/>
      <c r="E747" s="162"/>
      <c r="F747" s="162"/>
      <c r="G747" s="162"/>
      <c r="H747" s="162"/>
      <c r="I747" s="162"/>
      <c r="J747" s="162"/>
      <c r="K747" s="162"/>
      <c r="L747" s="162"/>
      <c r="M747" s="162"/>
      <c r="N747" s="38"/>
      <c r="O747" s="38"/>
    </row>
    <row r="748" spans="1:15" ht="15" hidden="1" customHeight="1" x14ac:dyDescent="0.25">
      <c r="A748" s="162"/>
      <c r="B748" s="162"/>
      <c r="C748" s="162"/>
      <c r="D748" s="162"/>
      <c r="E748" s="162"/>
      <c r="F748" s="162"/>
      <c r="G748" s="162"/>
      <c r="H748" s="162"/>
      <c r="I748" s="162"/>
      <c r="J748" s="162"/>
      <c r="K748" s="162"/>
      <c r="L748" s="162"/>
      <c r="M748" s="162"/>
      <c r="N748" s="38"/>
      <c r="O748" s="38"/>
    </row>
    <row r="749" spans="1:15" ht="15" hidden="1" customHeight="1" x14ac:dyDescent="0.25">
      <c r="A749" s="162"/>
      <c r="B749" s="162"/>
      <c r="C749" s="162"/>
      <c r="D749" s="162"/>
      <c r="E749" s="162"/>
      <c r="F749" s="162"/>
      <c r="G749" s="162"/>
      <c r="H749" s="162"/>
      <c r="I749" s="162"/>
      <c r="J749" s="162"/>
      <c r="K749" s="162"/>
      <c r="L749" s="162"/>
      <c r="M749" s="162"/>
      <c r="N749" s="38"/>
      <c r="O749" s="38"/>
    </row>
    <row r="750" spans="1:15" ht="15" hidden="1" customHeight="1" x14ac:dyDescent="0.25">
      <c r="A750" s="162"/>
      <c r="B750" s="162"/>
      <c r="C750" s="162"/>
      <c r="D750" s="162"/>
      <c r="E750" s="162"/>
      <c r="F750" s="162"/>
      <c r="G750" s="162"/>
      <c r="H750" s="162"/>
      <c r="I750" s="162"/>
      <c r="J750" s="162"/>
      <c r="K750" s="162"/>
      <c r="L750" s="162"/>
      <c r="M750" s="162"/>
      <c r="N750" s="38"/>
      <c r="O750" s="38"/>
    </row>
    <row r="751" spans="1:15" ht="15" hidden="1" customHeight="1" x14ac:dyDescent="0.25">
      <c r="A751" s="162"/>
      <c r="B751" s="162"/>
      <c r="C751" s="162"/>
      <c r="D751" s="162"/>
      <c r="E751" s="162"/>
      <c r="F751" s="162"/>
      <c r="G751" s="162"/>
      <c r="H751" s="162"/>
      <c r="I751" s="162"/>
      <c r="J751" s="162"/>
      <c r="K751" s="162"/>
      <c r="L751" s="162"/>
      <c r="M751" s="162"/>
      <c r="N751" s="38"/>
      <c r="O751" s="38"/>
    </row>
    <row r="752" spans="1:15" ht="15" hidden="1" customHeight="1" x14ac:dyDescent="0.25">
      <c r="A752" s="162"/>
      <c r="B752" s="162"/>
      <c r="C752" s="162"/>
      <c r="D752" s="162"/>
      <c r="E752" s="162"/>
      <c r="F752" s="162"/>
      <c r="G752" s="162"/>
      <c r="H752" s="162"/>
      <c r="I752" s="162"/>
      <c r="J752" s="162"/>
      <c r="K752" s="162"/>
      <c r="L752" s="162"/>
      <c r="M752" s="162"/>
      <c r="N752" s="38"/>
      <c r="O752" s="38"/>
    </row>
    <row r="753" spans="1:15" ht="15" hidden="1" customHeight="1" x14ac:dyDescent="0.25">
      <c r="A753" s="162"/>
      <c r="B753" s="162"/>
      <c r="C753" s="162"/>
      <c r="D753" s="162"/>
      <c r="E753" s="162"/>
      <c r="F753" s="162"/>
      <c r="G753" s="162"/>
      <c r="H753" s="162"/>
      <c r="I753" s="162"/>
      <c r="J753" s="162"/>
      <c r="K753" s="162"/>
      <c r="L753" s="162"/>
      <c r="M753" s="162"/>
      <c r="N753" s="38"/>
      <c r="O753" s="38"/>
    </row>
    <row r="754" spans="1:15" ht="15" hidden="1" customHeight="1" x14ac:dyDescent="0.25">
      <c r="A754" s="162"/>
      <c r="B754" s="162"/>
      <c r="C754" s="162"/>
      <c r="D754" s="162"/>
      <c r="E754" s="162"/>
      <c r="F754" s="162"/>
      <c r="G754" s="162"/>
      <c r="H754" s="162"/>
      <c r="I754" s="162"/>
      <c r="J754" s="162"/>
      <c r="K754" s="162"/>
      <c r="L754" s="162"/>
      <c r="M754" s="162"/>
      <c r="N754" s="38"/>
      <c r="O754" s="38"/>
    </row>
    <row r="755" spans="1:15" ht="15" hidden="1" customHeight="1" x14ac:dyDescent="0.25">
      <c r="A755" s="162"/>
      <c r="B755" s="162"/>
      <c r="C755" s="162"/>
      <c r="D755" s="162"/>
      <c r="E755" s="162"/>
      <c r="F755" s="162"/>
      <c r="G755" s="162"/>
      <c r="H755" s="162"/>
      <c r="I755" s="162"/>
      <c r="J755" s="162"/>
      <c r="K755" s="162"/>
      <c r="L755" s="162"/>
      <c r="M755" s="162"/>
      <c r="N755" s="38"/>
      <c r="O755" s="38"/>
    </row>
    <row r="756" spans="1:15" ht="15" hidden="1" customHeight="1" x14ac:dyDescent="0.25">
      <c r="A756" s="162"/>
      <c r="B756" s="162"/>
      <c r="C756" s="162"/>
      <c r="D756" s="162"/>
      <c r="E756" s="162"/>
      <c r="F756" s="162"/>
      <c r="G756" s="162"/>
      <c r="H756" s="162"/>
      <c r="I756" s="162"/>
      <c r="J756" s="162"/>
      <c r="K756" s="162"/>
      <c r="L756" s="162"/>
      <c r="M756" s="162"/>
      <c r="N756" s="38"/>
      <c r="O756" s="38"/>
    </row>
    <row r="757" spans="1:15" ht="15" hidden="1" customHeight="1" x14ac:dyDescent="0.25">
      <c r="A757" s="162"/>
      <c r="B757" s="162"/>
      <c r="C757" s="162"/>
      <c r="D757" s="162"/>
      <c r="E757" s="162"/>
      <c r="F757" s="162"/>
      <c r="G757" s="162"/>
      <c r="H757" s="162"/>
      <c r="I757" s="162"/>
      <c r="J757" s="162"/>
      <c r="K757" s="162"/>
      <c r="L757" s="162"/>
      <c r="M757" s="162"/>
      <c r="N757" s="38"/>
      <c r="O757" s="38"/>
    </row>
    <row r="758" spans="1:15" ht="15" hidden="1" customHeight="1" x14ac:dyDescent="0.25">
      <c r="A758" s="162"/>
      <c r="B758" s="162"/>
      <c r="C758" s="162"/>
      <c r="D758" s="162"/>
      <c r="E758" s="162"/>
      <c r="F758" s="162"/>
      <c r="G758" s="162"/>
      <c r="H758" s="162"/>
      <c r="I758" s="162"/>
      <c r="J758" s="162"/>
      <c r="K758" s="162"/>
      <c r="L758" s="162"/>
      <c r="M758" s="162"/>
      <c r="N758" s="38"/>
      <c r="O758" s="38"/>
    </row>
    <row r="759" spans="1:15" ht="15" hidden="1" customHeight="1" x14ac:dyDescent="0.25">
      <c r="A759" s="162"/>
      <c r="B759" s="162"/>
      <c r="C759" s="162"/>
      <c r="D759" s="162"/>
      <c r="E759" s="162"/>
      <c r="F759" s="162"/>
      <c r="G759" s="162"/>
      <c r="H759" s="162"/>
      <c r="I759" s="162"/>
      <c r="J759" s="162"/>
      <c r="K759" s="162"/>
      <c r="L759" s="162"/>
      <c r="M759" s="162"/>
      <c r="N759" s="38"/>
      <c r="O759" s="38"/>
    </row>
    <row r="760" spans="1:15" ht="15" hidden="1" customHeight="1" x14ac:dyDescent="0.25">
      <c r="A760" s="162"/>
      <c r="B760" s="162"/>
      <c r="C760" s="162"/>
      <c r="D760" s="162"/>
      <c r="E760" s="162"/>
      <c r="F760" s="162"/>
      <c r="G760" s="162"/>
      <c r="H760" s="162"/>
      <c r="I760" s="162"/>
      <c r="J760" s="162"/>
      <c r="K760" s="162"/>
      <c r="L760" s="162"/>
      <c r="M760" s="162"/>
      <c r="N760" s="38"/>
      <c r="O760" s="38"/>
    </row>
    <row r="761" spans="1:15" ht="15" hidden="1" customHeight="1" x14ac:dyDescent="0.25">
      <c r="A761" s="162"/>
      <c r="B761" s="162"/>
      <c r="C761" s="162"/>
      <c r="D761" s="162"/>
      <c r="E761" s="162"/>
      <c r="F761" s="162"/>
      <c r="G761" s="162"/>
      <c r="H761" s="162"/>
      <c r="I761" s="162"/>
      <c r="J761" s="162"/>
      <c r="K761" s="162"/>
      <c r="L761" s="162"/>
      <c r="M761" s="162"/>
      <c r="N761" s="38"/>
      <c r="O761" s="38"/>
    </row>
    <row r="762" spans="1:15" ht="15" hidden="1" customHeight="1" x14ac:dyDescent="0.25">
      <c r="A762" s="162"/>
      <c r="B762" s="162"/>
      <c r="C762" s="162"/>
      <c r="D762" s="162"/>
      <c r="E762" s="162"/>
      <c r="F762" s="162"/>
      <c r="G762" s="162"/>
      <c r="H762" s="162"/>
      <c r="I762" s="162"/>
      <c r="J762" s="162"/>
      <c r="K762" s="162"/>
      <c r="L762" s="162"/>
      <c r="M762" s="162"/>
      <c r="N762" s="38"/>
      <c r="O762" s="38"/>
    </row>
    <row r="763" spans="1:15" ht="15" hidden="1" customHeight="1" x14ac:dyDescent="0.25">
      <c r="A763" s="162"/>
      <c r="B763" s="162"/>
      <c r="C763" s="162"/>
      <c r="D763" s="162"/>
      <c r="E763" s="162"/>
      <c r="F763" s="162"/>
      <c r="G763" s="162"/>
      <c r="H763" s="162"/>
      <c r="I763" s="162"/>
      <c r="J763" s="162"/>
      <c r="K763" s="162"/>
      <c r="L763" s="162"/>
      <c r="M763" s="162"/>
      <c r="N763" s="38"/>
      <c r="O763" s="38"/>
    </row>
    <row r="764" spans="1:15" ht="15" hidden="1" customHeight="1" x14ac:dyDescent="0.25">
      <c r="A764" s="162"/>
      <c r="B764" s="162"/>
      <c r="C764" s="162"/>
      <c r="D764" s="162"/>
      <c r="E764" s="162"/>
      <c r="F764" s="162"/>
      <c r="G764" s="162"/>
      <c r="H764" s="162"/>
      <c r="I764" s="162"/>
      <c r="J764" s="162"/>
      <c r="K764" s="162"/>
      <c r="L764" s="162"/>
      <c r="M764" s="162"/>
      <c r="N764" s="38"/>
      <c r="O764" s="38"/>
    </row>
    <row r="765" spans="1:15" ht="15" hidden="1" customHeight="1" x14ac:dyDescent="0.25">
      <c r="A765" s="162"/>
      <c r="B765" s="162"/>
      <c r="C765" s="162"/>
      <c r="D765" s="162"/>
      <c r="E765" s="162"/>
      <c r="F765" s="162"/>
      <c r="G765" s="162"/>
      <c r="H765" s="162"/>
      <c r="I765" s="162"/>
      <c r="J765" s="162"/>
      <c r="K765" s="162"/>
      <c r="L765" s="162"/>
      <c r="M765" s="162"/>
      <c r="N765" s="38"/>
      <c r="O765" s="38"/>
    </row>
    <row r="766" spans="1:15" ht="15" hidden="1" customHeight="1" x14ac:dyDescent="0.25">
      <c r="A766" s="162"/>
      <c r="B766" s="162"/>
      <c r="C766" s="162"/>
      <c r="D766" s="162"/>
      <c r="E766" s="162"/>
      <c r="F766" s="162"/>
      <c r="G766" s="162"/>
      <c r="H766" s="162"/>
      <c r="I766" s="162"/>
      <c r="J766" s="162"/>
      <c r="K766" s="162"/>
      <c r="L766" s="162"/>
      <c r="M766" s="162"/>
      <c r="N766" s="38"/>
      <c r="O766" s="38"/>
    </row>
    <row r="767" spans="1:15" ht="15" hidden="1" customHeight="1" x14ac:dyDescent="0.25">
      <c r="A767" s="162"/>
      <c r="B767" s="162"/>
      <c r="C767" s="162"/>
      <c r="D767" s="162"/>
      <c r="E767" s="162"/>
      <c r="F767" s="162"/>
      <c r="G767" s="162"/>
      <c r="H767" s="162"/>
      <c r="I767" s="162"/>
      <c r="J767" s="162"/>
      <c r="K767" s="162"/>
      <c r="L767" s="162"/>
      <c r="M767" s="162"/>
      <c r="N767" s="38"/>
      <c r="O767" s="38"/>
    </row>
    <row r="768" spans="1:15" ht="15" hidden="1" customHeight="1" x14ac:dyDescent="0.25">
      <c r="A768" s="162"/>
      <c r="B768" s="162"/>
      <c r="C768" s="162"/>
      <c r="D768" s="162"/>
      <c r="E768" s="162"/>
      <c r="F768" s="162"/>
      <c r="G768" s="162"/>
      <c r="H768" s="162"/>
      <c r="I768" s="162"/>
      <c r="J768" s="162"/>
      <c r="K768" s="162"/>
      <c r="L768" s="162"/>
      <c r="M768" s="162"/>
      <c r="N768" s="38"/>
      <c r="O768" s="38"/>
    </row>
    <row r="769" spans="1:15" ht="15" hidden="1" customHeight="1" x14ac:dyDescent="0.25">
      <c r="A769" s="162"/>
      <c r="B769" s="162"/>
      <c r="C769" s="162"/>
      <c r="D769" s="162"/>
      <c r="E769" s="162"/>
      <c r="F769" s="162"/>
      <c r="G769" s="162"/>
      <c r="H769" s="162"/>
      <c r="I769" s="162"/>
      <c r="J769" s="162"/>
      <c r="K769" s="162"/>
      <c r="L769" s="162"/>
      <c r="M769" s="162"/>
      <c r="N769" s="38"/>
      <c r="O769" s="38"/>
    </row>
    <row r="770" spans="1:15" ht="15" hidden="1" customHeight="1" x14ac:dyDescent="0.25">
      <c r="A770" s="162"/>
      <c r="B770" s="162"/>
      <c r="C770" s="162"/>
      <c r="D770" s="162"/>
      <c r="E770" s="162"/>
      <c r="F770" s="162"/>
      <c r="G770" s="162"/>
      <c r="H770" s="162"/>
      <c r="I770" s="162"/>
      <c r="J770" s="162"/>
      <c r="K770" s="162"/>
      <c r="L770" s="162"/>
      <c r="M770" s="162"/>
      <c r="N770" s="38"/>
      <c r="O770" s="38"/>
    </row>
    <row r="771" spans="1:15" ht="15" hidden="1" customHeight="1" x14ac:dyDescent="0.25">
      <c r="A771" s="162"/>
      <c r="B771" s="162"/>
      <c r="C771" s="162"/>
      <c r="D771" s="162"/>
      <c r="E771" s="162"/>
      <c r="F771" s="162"/>
      <c r="G771" s="162"/>
      <c r="H771" s="162"/>
      <c r="I771" s="162"/>
      <c r="J771" s="162"/>
      <c r="K771" s="162"/>
      <c r="L771" s="162"/>
      <c r="M771" s="162"/>
      <c r="N771" s="38"/>
      <c r="O771" s="38"/>
    </row>
    <row r="772" spans="1:15" ht="15" hidden="1" customHeight="1" x14ac:dyDescent="0.25">
      <c r="A772" s="162"/>
      <c r="B772" s="162"/>
      <c r="C772" s="162"/>
      <c r="D772" s="162"/>
      <c r="E772" s="162"/>
      <c r="F772" s="162"/>
      <c r="G772" s="162"/>
      <c r="H772" s="162"/>
      <c r="I772" s="162"/>
      <c r="J772" s="162"/>
      <c r="K772" s="162"/>
      <c r="L772" s="162"/>
      <c r="M772" s="162"/>
      <c r="N772" s="38"/>
      <c r="O772" s="38"/>
    </row>
    <row r="773" spans="1:15" ht="15" hidden="1" customHeight="1" x14ac:dyDescent="0.25">
      <c r="A773" s="162"/>
      <c r="B773" s="162"/>
      <c r="C773" s="162"/>
      <c r="D773" s="162"/>
      <c r="E773" s="162"/>
      <c r="F773" s="162"/>
      <c r="G773" s="162"/>
      <c r="H773" s="162"/>
      <c r="I773" s="162"/>
      <c r="J773" s="162"/>
      <c r="K773" s="162"/>
      <c r="L773" s="162"/>
      <c r="M773" s="162"/>
      <c r="N773" s="38"/>
      <c r="O773" s="38"/>
    </row>
    <row r="774" spans="1:15" ht="15" hidden="1" customHeight="1" x14ac:dyDescent="0.25">
      <c r="A774" s="162"/>
      <c r="B774" s="162"/>
      <c r="C774" s="162"/>
      <c r="D774" s="162"/>
      <c r="E774" s="162"/>
      <c r="F774" s="162"/>
      <c r="G774" s="162"/>
      <c r="H774" s="162"/>
      <c r="I774" s="162"/>
      <c r="J774" s="162"/>
      <c r="K774" s="162"/>
      <c r="L774" s="162"/>
      <c r="M774" s="162"/>
      <c r="N774" s="38"/>
      <c r="O774" s="38"/>
    </row>
    <row r="775" spans="1:15" ht="15" hidden="1" customHeight="1" x14ac:dyDescent="0.25">
      <c r="A775" s="162"/>
      <c r="B775" s="162"/>
      <c r="C775" s="162"/>
      <c r="D775" s="162"/>
      <c r="E775" s="162"/>
      <c r="F775" s="162"/>
      <c r="G775" s="162"/>
      <c r="H775" s="162"/>
      <c r="I775" s="162"/>
      <c r="J775" s="162"/>
      <c r="K775" s="162"/>
      <c r="L775" s="162"/>
      <c r="M775" s="162"/>
      <c r="N775" s="38"/>
      <c r="O775" s="38"/>
    </row>
    <row r="776" spans="1:15" ht="15" hidden="1" customHeight="1" x14ac:dyDescent="0.25">
      <c r="A776" s="162"/>
      <c r="B776" s="162"/>
      <c r="C776" s="162"/>
      <c r="D776" s="162"/>
      <c r="E776" s="162"/>
      <c r="F776" s="162"/>
      <c r="G776" s="162"/>
      <c r="H776" s="162"/>
      <c r="I776" s="162"/>
      <c r="J776" s="162"/>
      <c r="K776" s="162"/>
      <c r="L776" s="162"/>
      <c r="M776" s="162"/>
      <c r="N776" s="38"/>
      <c r="O776" s="38"/>
    </row>
    <row r="777" spans="1:15" ht="15" hidden="1" customHeight="1" x14ac:dyDescent="0.25">
      <c r="A777" s="162"/>
      <c r="B777" s="162"/>
      <c r="C777" s="162"/>
      <c r="D777" s="162"/>
      <c r="E777" s="162"/>
      <c r="F777" s="162"/>
      <c r="G777" s="162"/>
      <c r="H777" s="162"/>
      <c r="I777" s="162"/>
      <c r="J777" s="162"/>
      <c r="K777" s="162"/>
      <c r="L777" s="162"/>
      <c r="M777" s="162"/>
      <c r="N777" s="38"/>
      <c r="O777" s="38"/>
    </row>
    <row r="778" spans="1:15" ht="15" hidden="1" customHeight="1" x14ac:dyDescent="0.25">
      <c r="A778" s="162"/>
      <c r="B778" s="162"/>
      <c r="C778" s="162"/>
      <c r="D778" s="162"/>
      <c r="E778" s="162"/>
      <c r="F778" s="162"/>
      <c r="G778" s="162"/>
      <c r="H778" s="162"/>
      <c r="I778" s="162"/>
      <c r="J778" s="162"/>
      <c r="K778" s="162"/>
      <c r="L778" s="162"/>
      <c r="M778" s="162"/>
      <c r="N778" s="38"/>
      <c r="O778" s="38"/>
    </row>
    <row r="779" spans="1:15" ht="15" hidden="1" customHeight="1" x14ac:dyDescent="0.25">
      <c r="A779" s="162"/>
      <c r="B779" s="162"/>
      <c r="C779" s="162"/>
      <c r="D779" s="162"/>
      <c r="E779" s="162"/>
      <c r="F779" s="162"/>
      <c r="G779" s="162"/>
      <c r="H779" s="162"/>
      <c r="I779" s="162"/>
      <c r="J779" s="162"/>
      <c r="K779" s="162"/>
      <c r="L779" s="162"/>
      <c r="M779" s="162"/>
      <c r="N779" s="38"/>
      <c r="O779" s="38"/>
    </row>
    <row r="780" spans="1:15" ht="15" hidden="1" customHeight="1" x14ac:dyDescent="0.25">
      <c r="A780" s="162"/>
      <c r="B780" s="162"/>
      <c r="C780" s="162"/>
      <c r="D780" s="162"/>
      <c r="E780" s="162"/>
      <c r="F780" s="162"/>
      <c r="G780" s="162"/>
      <c r="H780" s="162"/>
      <c r="I780" s="162"/>
      <c r="J780" s="162"/>
      <c r="K780" s="162"/>
      <c r="L780" s="162"/>
      <c r="M780" s="162"/>
      <c r="N780" s="38"/>
      <c r="O780" s="38"/>
    </row>
    <row r="781" spans="1:15" ht="15" hidden="1" customHeight="1" x14ac:dyDescent="0.25">
      <c r="A781" s="162"/>
      <c r="B781" s="162"/>
      <c r="C781" s="162"/>
      <c r="D781" s="162"/>
      <c r="E781" s="162"/>
      <c r="F781" s="162"/>
      <c r="G781" s="162"/>
      <c r="H781" s="162"/>
      <c r="I781" s="162"/>
      <c r="J781" s="162"/>
      <c r="K781" s="162"/>
      <c r="L781" s="162"/>
      <c r="M781" s="162"/>
      <c r="N781" s="38"/>
      <c r="O781" s="38"/>
    </row>
    <row r="782" spans="1:15" ht="15" hidden="1" customHeight="1" x14ac:dyDescent="0.25">
      <c r="A782" s="162"/>
      <c r="B782" s="162"/>
      <c r="C782" s="162"/>
      <c r="D782" s="162"/>
      <c r="E782" s="162"/>
      <c r="F782" s="162"/>
      <c r="G782" s="162"/>
      <c r="H782" s="162"/>
      <c r="I782" s="162"/>
      <c r="J782" s="162"/>
      <c r="K782" s="162"/>
      <c r="L782" s="162"/>
      <c r="M782" s="162"/>
      <c r="N782" s="38"/>
      <c r="O782" s="38"/>
    </row>
    <row r="783" spans="1:15" ht="15" hidden="1" customHeight="1" x14ac:dyDescent="0.25">
      <c r="A783" s="162"/>
      <c r="B783" s="162"/>
      <c r="C783" s="162"/>
      <c r="D783" s="162"/>
      <c r="E783" s="162"/>
      <c r="F783" s="162"/>
      <c r="G783" s="162"/>
      <c r="H783" s="162"/>
      <c r="I783" s="162"/>
      <c r="J783" s="162"/>
      <c r="K783" s="162"/>
      <c r="L783" s="162"/>
      <c r="M783" s="162"/>
      <c r="N783" s="38"/>
      <c r="O783" s="38"/>
    </row>
    <row r="784" spans="1:15" ht="15" hidden="1" customHeight="1" x14ac:dyDescent="0.25">
      <c r="A784" s="162"/>
      <c r="B784" s="162"/>
      <c r="C784" s="162"/>
      <c r="D784" s="162"/>
      <c r="E784" s="162"/>
      <c r="F784" s="162"/>
      <c r="G784" s="162"/>
      <c r="H784" s="162"/>
      <c r="I784" s="162"/>
      <c r="J784" s="162"/>
      <c r="K784" s="162"/>
      <c r="L784" s="162"/>
      <c r="M784" s="162"/>
      <c r="N784" s="38"/>
      <c r="O784" s="38"/>
    </row>
    <row r="785" spans="1:15" ht="15" hidden="1" customHeight="1" x14ac:dyDescent="0.25">
      <c r="A785" s="162"/>
      <c r="B785" s="162"/>
      <c r="C785" s="162"/>
      <c r="D785" s="162"/>
      <c r="E785" s="162"/>
      <c r="F785" s="162"/>
      <c r="G785" s="162"/>
      <c r="H785" s="162"/>
      <c r="I785" s="162"/>
      <c r="J785" s="162"/>
      <c r="K785" s="162"/>
      <c r="L785" s="162"/>
      <c r="M785" s="162"/>
      <c r="N785" s="38"/>
      <c r="O785" s="38"/>
    </row>
    <row r="786" spans="1:15" ht="15" hidden="1" customHeight="1" x14ac:dyDescent="0.25">
      <c r="A786" s="162"/>
      <c r="B786" s="162"/>
      <c r="C786" s="162"/>
      <c r="D786" s="162"/>
      <c r="E786" s="162"/>
      <c r="F786" s="162"/>
      <c r="G786" s="162"/>
      <c r="H786" s="162"/>
      <c r="I786" s="162"/>
      <c r="J786" s="162"/>
      <c r="K786" s="162"/>
      <c r="L786" s="162"/>
      <c r="M786" s="162"/>
      <c r="N786" s="38"/>
      <c r="O786" s="38"/>
    </row>
    <row r="787" spans="1:15" ht="15" hidden="1" customHeight="1" x14ac:dyDescent="0.25">
      <c r="A787" s="162"/>
      <c r="B787" s="162"/>
      <c r="C787" s="162"/>
      <c r="D787" s="162"/>
      <c r="E787" s="162"/>
      <c r="F787" s="162"/>
      <c r="G787" s="162"/>
      <c r="H787" s="162"/>
      <c r="I787" s="162"/>
      <c r="J787" s="162"/>
      <c r="K787" s="162"/>
      <c r="L787" s="162"/>
      <c r="M787" s="162"/>
      <c r="N787" s="38"/>
      <c r="O787" s="38"/>
    </row>
    <row r="788" spans="1:15" ht="15" hidden="1" customHeight="1" x14ac:dyDescent="0.25">
      <c r="A788" s="162"/>
      <c r="B788" s="162"/>
      <c r="C788" s="162"/>
      <c r="D788" s="162"/>
      <c r="E788" s="162"/>
      <c r="F788" s="162"/>
      <c r="G788" s="162"/>
      <c r="H788" s="162"/>
      <c r="I788" s="162"/>
      <c r="J788" s="162"/>
      <c r="K788" s="162"/>
      <c r="L788" s="162"/>
      <c r="M788" s="162"/>
      <c r="N788" s="38"/>
      <c r="O788" s="38"/>
    </row>
    <row r="789" spans="1:15" ht="15" hidden="1" customHeight="1" x14ac:dyDescent="0.25">
      <c r="A789" s="162"/>
      <c r="B789" s="162"/>
      <c r="C789" s="162"/>
      <c r="D789" s="162"/>
      <c r="E789" s="162"/>
      <c r="F789" s="162"/>
      <c r="G789" s="162"/>
      <c r="H789" s="162"/>
      <c r="I789" s="162"/>
      <c r="J789" s="162"/>
      <c r="K789" s="162"/>
      <c r="L789" s="162"/>
      <c r="M789" s="162"/>
      <c r="N789" s="38"/>
      <c r="O789" s="38"/>
    </row>
    <row r="790" spans="1:15" ht="15" hidden="1" customHeight="1" x14ac:dyDescent="0.25">
      <c r="A790" s="162"/>
      <c r="B790" s="162"/>
      <c r="C790" s="162"/>
      <c r="D790" s="162"/>
      <c r="E790" s="162"/>
      <c r="F790" s="162"/>
      <c r="G790" s="162"/>
      <c r="H790" s="162"/>
      <c r="I790" s="162"/>
      <c r="J790" s="162"/>
      <c r="K790" s="162"/>
      <c r="L790" s="162"/>
      <c r="M790" s="162"/>
      <c r="N790" s="38"/>
      <c r="O790" s="38"/>
    </row>
    <row r="791" spans="1:15" ht="15" hidden="1" customHeight="1" x14ac:dyDescent="0.25">
      <c r="A791" s="162"/>
      <c r="B791" s="162"/>
      <c r="C791" s="162"/>
      <c r="D791" s="162"/>
      <c r="E791" s="162"/>
      <c r="F791" s="162"/>
      <c r="G791" s="162"/>
      <c r="H791" s="162"/>
      <c r="I791" s="162"/>
      <c r="J791" s="162"/>
      <c r="K791" s="162"/>
      <c r="L791" s="162"/>
      <c r="M791" s="162"/>
      <c r="N791" s="38"/>
      <c r="O791" s="38"/>
    </row>
    <row r="792" spans="1:15" ht="15" hidden="1" customHeight="1" x14ac:dyDescent="0.25">
      <c r="A792" s="162"/>
      <c r="B792" s="162"/>
      <c r="C792" s="162"/>
      <c r="D792" s="162"/>
      <c r="E792" s="162"/>
      <c r="F792" s="162"/>
      <c r="G792" s="162"/>
      <c r="H792" s="162"/>
      <c r="I792" s="162"/>
      <c r="J792" s="162"/>
      <c r="K792" s="162"/>
      <c r="L792" s="162"/>
      <c r="M792" s="162"/>
      <c r="N792" s="38"/>
      <c r="O792" s="38"/>
    </row>
    <row r="793" spans="1:15" ht="15" hidden="1" customHeight="1" x14ac:dyDescent="0.25">
      <c r="A793" s="162"/>
      <c r="B793" s="162"/>
      <c r="C793" s="162"/>
      <c r="D793" s="162"/>
      <c r="E793" s="162"/>
      <c r="F793" s="162"/>
      <c r="G793" s="162"/>
      <c r="H793" s="162"/>
      <c r="I793" s="162"/>
      <c r="J793" s="162"/>
      <c r="K793" s="162"/>
      <c r="L793" s="162"/>
      <c r="M793" s="162"/>
      <c r="N793" s="38"/>
      <c r="O793" s="38"/>
    </row>
    <row r="794" spans="1:15" ht="15" hidden="1" customHeight="1" x14ac:dyDescent="0.25">
      <c r="A794" s="162"/>
      <c r="B794" s="162"/>
      <c r="C794" s="162"/>
      <c r="D794" s="162"/>
      <c r="E794" s="162"/>
      <c r="F794" s="162"/>
      <c r="G794" s="162"/>
      <c r="H794" s="162"/>
      <c r="I794" s="162"/>
      <c r="J794" s="162"/>
      <c r="K794" s="162"/>
      <c r="L794" s="162"/>
      <c r="M794" s="162"/>
      <c r="N794" s="38"/>
      <c r="O794" s="38"/>
    </row>
    <row r="795" spans="1:15" ht="15" hidden="1" customHeight="1" x14ac:dyDescent="0.25">
      <c r="A795" s="162"/>
      <c r="B795" s="162"/>
      <c r="C795" s="162"/>
      <c r="D795" s="162"/>
      <c r="E795" s="162"/>
      <c r="F795" s="162"/>
      <c r="G795" s="162"/>
      <c r="H795" s="162"/>
      <c r="I795" s="162"/>
      <c r="J795" s="162"/>
      <c r="K795" s="162"/>
      <c r="L795" s="162"/>
      <c r="M795" s="162"/>
      <c r="N795" s="38"/>
      <c r="O795" s="38"/>
    </row>
    <row r="796" spans="1:15" ht="15" hidden="1" customHeight="1" x14ac:dyDescent="0.25">
      <c r="A796" s="162"/>
      <c r="B796" s="162"/>
      <c r="C796" s="162"/>
      <c r="D796" s="162"/>
      <c r="E796" s="162"/>
      <c r="F796" s="162"/>
      <c r="G796" s="162"/>
      <c r="H796" s="162"/>
      <c r="I796" s="162"/>
      <c r="J796" s="162"/>
      <c r="K796" s="162"/>
      <c r="L796" s="162"/>
      <c r="M796" s="162"/>
      <c r="N796" s="38"/>
      <c r="O796" s="38"/>
    </row>
    <row r="797" spans="1:15" ht="15" hidden="1" customHeight="1" x14ac:dyDescent="0.25">
      <c r="A797" s="162"/>
      <c r="B797" s="162"/>
      <c r="C797" s="162"/>
      <c r="D797" s="162"/>
      <c r="E797" s="162"/>
      <c r="F797" s="162"/>
      <c r="G797" s="162"/>
      <c r="H797" s="162"/>
      <c r="I797" s="162"/>
      <c r="J797" s="162"/>
      <c r="K797" s="162"/>
      <c r="L797" s="162"/>
      <c r="M797" s="162"/>
      <c r="N797" s="38"/>
      <c r="O797" s="38"/>
    </row>
    <row r="798" spans="1:15" ht="15" hidden="1" customHeight="1" x14ac:dyDescent="0.25">
      <c r="A798" s="162"/>
      <c r="B798" s="162"/>
      <c r="C798" s="162"/>
      <c r="D798" s="162"/>
      <c r="E798" s="162"/>
      <c r="F798" s="162"/>
      <c r="G798" s="162"/>
      <c r="H798" s="162"/>
      <c r="I798" s="162"/>
      <c r="J798" s="162"/>
      <c r="K798" s="162"/>
      <c r="L798" s="162"/>
      <c r="M798" s="162"/>
      <c r="N798" s="38"/>
      <c r="O798" s="38"/>
    </row>
    <row r="799" spans="1:15" ht="15" hidden="1" customHeight="1" x14ac:dyDescent="0.25">
      <c r="A799" s="162"/>
      <c r="B799" s="162"/>
      <c r="C799" s="162"/>
      <c r="D799" s="162"/>
      <c r="E799" s="162"/>
      <c r="F799" s="162"/>
      <c r="G799" s="162"/>
      <c r="H799" s="162"/>
      <c r="I799" s="162"/>
      <c r="J799" s="162"/>
      <c r="K799" s="162"/>
      <c r="L799" s="162"/>
      <c r="M799" s="162"/>
      <c r="N799" s="38"/>
      <c r="O799" s="38"/>
    </row>
    <row r="800" spans="1:15" ht="15" hidden="1" customHeight="1" x14ac:dyDescent="0.25">
      <c r="A800" s="162"/>
      <c r="B800" s="162"/>
      <c r="C800" s="162"/>
      <c r="D800" s="162"/>
      <c r="E800" s="162"/>
      <c r="F800" s="162"/>
      <c r="G800" s="162"/>
      <c r="H800" s="162"/>
      <c r="I800" s="162"/>
      <c r="J800" s="162"/>
      <c r="K800" s="162"/>
      <c r="L800" s="162"/>
      <c r="M800" s="162"/>
      <c r="N800" s="38"/>
      <c r="O800" s="38"/>
    </row>
    <row r="801" spans="1:15" ht="15" hidden="1" customHeight="1" x14ac:dyDescent="0.25">
      <c r="A801" s="162"/>
      <c r="B801" s="162"/>
      <c r="C801" s="162"/>
      <c r="D801" s="162"/>
      <c r="E801" s="162"/>
      <c r="F801" s="162"/>
      <c r="G801" s="162"/>
      <c r="H801" s="162"/>
      <c r="I801" s="162"/>
      <c r="J801" s="162"/>
      <c r="K801" s="162"/>
      <c r="L801" s="162"/>
      <c r="M801" s="162"/>
      <c r="N801" s="38"/>
      <c r="O801" s="38"/>
    </row>
    <row r="802" spans="1:15" ht="15" hidden="1" customHeight="1" x14ac:dyDescent="0.25">
      <c r="A802" s="162"/>
      <c r="B802" s="162"/>
      <c r="C802" s="162"/>
      <c r="D802" s="162"/>
      <c r="E802" s="162"/>
      <c r="F802" s="162"/>
      <c r="G802" s="162"/>
      <c r="H802" s="162"/>
      <c r="I802" s="162"/>
      <c r="J802" s="162"/>
      <c r="K802" s="162"/>
      <c r="L802" s="162"/>
      <c r="M802" s="162"/>
      <c r="N802" s="38"/>
      <c r="O802" s="38"/>
    </row>
    <row r="803" spans="1:15" ht="15" hidden="1" customHeight="1" x14ac:dyDescent="0.25">
      <c r="A803" s="162"/>
      <c r="B803" s="162"/>
      <c r="C803" s="162"/>
      <c r="D803" s="162"/>
      <c r="E803" s="162"/>
      <c r="F803" s="162"/>
      <c r="G803" s="162"/>
      <c r="H803" s="162"/>
      <c r="I803" s="162"/>
      <c r="J803" s="162"/>
      <c r="K803" s="162"/>
      <c r="L803" s="162"/>
      <c r="M803" s="162"/>
      <c r="N803" s="38"/>
      <c r="O803" s="38"/>
    </row>
    <row r="804" spans="1:15" ht="15" hidden="1" customHeight="1" x14ac:dyDescent="0.25">
      <c r="A804" s="162"/>
      <c r="B804" s="162"/>
      <c r="C804" s="162"/>
      <c r="D804" s="162"/>
      <c r="E804" s="162"/>
      <c r="F804" s="162"/>
      <c r="G804" s="162"/>
      <c r="H804" s="162"/>
      <c r="I804" s="162"/>
      <c r="J804" s="162"/>
      <c r="K804" s="162"/>
      <c r="L804" s="162"/>
      <c r="M804" s="162"/>
      <c r="N804" s="38"/>
      <c r="O804" s="38"/>
    </row>
    <row r="805" spans="1:15" ht="15" hidden="1" customHeight="1" x14ac:dyDescent="0.25">
      <c r="A805" s="162"/>
      <c r="B805" s="162"/>
      <c r="C805" s="162"/>
      <c r="D805" s="162"/>
      <c r="E805" s="162"/>
      <c r="F805" s="162"/>
      <c r="G805" s="162"/>
      <c r="H805" s="162"/>
      <c r="I805" s="162"/>
      <c r="J805" s="162"/>
      <c r="K805" s="162"/>
      <c r="L805" s="162"/>
      <c r="M805" s="162"/>
      <c r="N805" s="38"/>
      <c r="O805" s="38"/>
    </row>
    <row r="806" spans="1:15" ht="15" hidden="1" customHeight="1" x14ac:dyDescent="0.25">
      <c r="A806" s="162"/>
      <c r="B806" s="162"/>
      <c r="C806" s="162"/>
      <c r="D806" s="162"/>
      <c r="E806" s="162"/>
      <c r="F806" s="162"/>
      <c r="G806" s="162"/>
      <c r="H806" s="162"/>
      <c r="I806" s="162"/>
      <c r="J806" s="162"/>
      <c r="K806" s="162"/>
      <c r="L806" s="162"/>
      <c r="M806" s="162"/>
      <c r="N806" s="38"/>
      <c r="O806" s="38"/>
    </row>
    <row r="807" spans="1:15" ht="15" hidden="1" customHeight="1" x14ac:dyDescent="0.25">
      <c r="A807" s="162"/>
      <c r="B807" s="162"/>
      <c r="C807" s="162"/>
      <c r="D807" s="162"/>
      <c r="E807" s="162"/>
      <c r="F807" s="162"/>
      <c r="G807" s="162"/>
      <c r="H807" s="162"/>
      <c r="I807" s="162"/>
      <c r="J807" s="162"/>
      <c r="K807" s="162"/>
      <c r="L807" s="162"/>
      <c r="M807" s="162"/>
      <c r="N807" s="38"/>
      <c r="O807" s="38"/>
    </row>
    <row r="808" spans="1:15" ht="15" hidden="1" customHeight="1" x14ac:dyDescent="0.25">
      <c r="A808" s="162"/>
      <c r="B808" s="162"/>
      <c r="C808" s="162"/>
      <c r="D808" s="162"/>
      <c r="E808" s="162"/>
      <c r="F808" s="162"/>
      <c r="G808" s="162"/>
      <c r="H808" s="162"/>
      <c r="I808" s="162"/>
      <c r="J808" s="162"/>
      <c r="K808" s="162"/>
      <c r="L808" s="162"/>
      <c r="M808" s="162"/>
      <c r="N808" s="38"/>
      <c r="O808" s="38"/>
    </row>
    <row r="809" spans="1:15" ht="15" hidden="1" customHeight="1" x14ac:dyDescent="0.25">
      <c r="A809" s="162"/>
      <c r="B809" s="162"/>
      <c r="C809" s="162"/>
      <c r="D809" s="162"/>
      <c r="E809" s="162"/>
      <c r="F809" s="162"/>
      <c r="G809" s="162"/>
      <c r="H809" s="162"/>
      <c r="I809" s="162"/>
      <c r="J809" s="162"/>
      <c r="K809" s="162"/>
      <c r="L809" s="162"/>
      <c r="M809" s="162"/>
      <c r="N809" s="38"/>
      <c r="O809" s="38"/>
    </row>
    <row r="810" spans="1:15" ht="15" hidden="1" customHeight="1" x14ac:dyDescent="0.25">
      <c r="A810" s="162"/>
      <c r="B810" s="162"/>
      <c r="C810" s="162"/>
      <c r="D810" s="162"/>
      <c r="E810" s="162"/>
      <c r="F810" s="162"/>
      <c r="G810" s="162"/>
      <c r="H810" s="162"/>
      <c r="I810" s="162"/>
      <c r="J810" s="162"/>
      <c r="K810" s="162"/>
      <c r="L810" s="162"/>
      <c r="M810" s="162"/>
      <c r="N810" s="38"/>
      <c r="O810" s="38"/>
    </row>
    <row r="811" spans="1:15" ht="15" hidden="1" customHeight="1" x14ac:dyDescent="0.25">
      <c r="A811" s="162"/>
      <c r="B811" s="162"/>
      <c r="C811" s="162"/>
      <c r="D811" s="162"/>
      <c r="E811" s="162"/>
      <c r="F811" s="162"/>
      <c r="G811" s="162"/>
      <c r="H811" s="162"/>
      <c r="I811" s="162"/>
      <c r="J811" s="162"/>
      <c r="K811" s="162"/>
      <c r="L811" s="162"/>
      <c r="M811" s="162"/>
      <c r="N811" s="38"/>
      <c r="O811" s="38"/>
    </row>
    <row r="812" spans="1:15" ht="15" hidden="1" customHeight="1" x14ac:dyDescent="0.25">
      <c r="A812" s="162"/>
      <c r="B812" s="162"/>
      <c r="C812" s="162"/>
      <c r="D812" s="162"/>
      <c r="E812" s="162"/>
      <c r="F812" s="162"/>
      <c r="G812" s="162"/>
      <c r="H812" s="162"/>
      <c r="I812" s="162"/>
      <c r="J812" s="162"/>
      <c r="K812" s="162"/>
      <c r="L812" s="162"/>
      <c r="M812" s="162"/>
      <c r="N812" s="38"/>
      <c r="O812" s="38"/>
    </row>
    <row r="813" spans="1:15" ht="15" hidden="1" customHeight="1" x14ac:dyDescent="0.25">
      <c r="A813" s="162"/>
      <c r="B813" s="162"/>
      <c r="C813" s="162"/>
      <c r="D813" s="162"/>
      <c r="E813" s="162"/>
      <c r="F813" s="162"/>
      <c r="G813" s="162"/>
      <c r="H813" s="162"/>
      <c r="I813" s="162"/>
      <c r="J813" s="162"/>
      <c r="K813" s="162"/>
      <c r="L813" s="162"/>
      <c r="M813" s="162"/>
      <c r="N813" s="38"/>
      <c r="O813" s="38"/>
    </row>
    <row r="814" spans="1:15" ht="15" hidden="1" customHeight="1" x14ac:dyDescent="0.25">
      <c r="A814" s="162"/>
      <c r="B814" s="162"/>
      <c r="C814" s="162"/>
      <c r="D814" s="162"/>
      <c r="E814" s="162"/>
      <c r="F814" s="162"/>
      <c r="G814" s="162"/>
      <c r="H814" s="162"/>
      <c r="I814" s="162"/>
      <c r="J814" s="162"/>
      <c r="K814" s="162"/>
      <c r="L814" s="162"/>
      <c r="M814" s="162"/>
      <c r="N814" s="38"/>
      <c r="O814" s="38"/>
    </row>
    <row r="815" spans="1:15" ht="15" hidden="1" customHeight="1" x14ac:dyDescent="0.25">
      <c r="A815" s="162"/>
      <c r="B815" s="162"/>
      <c r="C815" s="162"/>
      <c r="D815" s="162"/>
      <c r="E815" s="162"/>
      <c r="F815" s="162"/>
      <c r="G815" s="162"/>
      <c r="H815" s="162"/>
      <c r="I815" s="162"/>
      <c r="J815" s="162"/>
      <c r="K815" s="162"/>
      <c r="L815" s="162"/>
      <c r="M815" s="162"/>
      <c r="N815" s="38"/>
      <c r="O815" s="38"/>
    </row>
    <row r="816" spans="1:15" ht="15" hidden="1" customHeight="1" x14ac:dyDescent="0.25">
      <c r="A816" s="162"/>
      <c r="B816" s="162"/>
      <c r="C816" s="162"/>
      <c r="D816" s="162"/>
      <c r="E816" s="162"/>
      <c r="F816" s="162"/>
      <c r="G816" s="162"/>
      <c r="H816" s="162"/>
      <c r="I816" s="162"/>
      <c r="J816" s="162"/>
      <c r="K816" s="162"/>
      <c r="L816" s="162"/>
      <c r="M816" s="162"/>
      <c r="N816" s="38"/>
      <c r="O816" s="38"/>
    </row>
    <row r="817" spans="1:15" ht="15" hidden="1" customHeight="1" x14ac:dyDescent="0.25">
      <c r="A817" s="162"/>
      <c r="B817" s="162"/>
      <c r="C817" s="162"/>
      <c r="D817" s="162"/>
      <c r="E817" s="162"/>
      <c r="F817" s="162"/>
      <c r="G817" s="162"/>
      <c r="H817" s="162"/>
      <c r="I817" s="162"/>
      <c r="J817" s="162"/>
      <c r="K817" s="162"/>
      <c r="L817" s="162"/>
      <c r="M817" s="162"/>
      <c r="N817" s="38"/>
      <c r="O817" s="38"/>
    </row>
    <row r="818" spans="1:15" ht="15" hidden="1" customHeight="1" x14ac:dyDescent="0.25">
      <c r="A818" s="162"/>
      <c r="B818" s="162"/>
      <c r="C818" s="162"/>
      <c r="D818" s="162"/>
      <c r="E818" s="162"/>
      <c r="F818" s="162"/>
      <c r="G818" s="162"/>
      <c r="H818" s="162"/>
      <c r="I818" s="162"/>
      <c r="J818" s="162"/>
      <c r="K818" s="162"/>
      <c r="L818" s="162"/>
      <c r="M818" s="162"/>
      <c r="N818" s="38"/>
      <c r="O818" s="38"/>
    </row>
    <row r="819" spans="1:15" ht="15" hidden="1" customHeight="1" x14ac:dyDescent="0.25">
      <c r="A819" s="162"/>
      <c r="B819" s="162"/>
      <c r="C819" s="162"/>
      <c r="D819" s="162"/>
      <c r="E819" s="162"/>
      <c r="F819" s="162"/>
      <c r="G819" s="162"/>
      <c r="H819" s="162"/>
      <c r="I819" s="162"/>
      <c r="J819" s="162"/>
      <c r="K819" s="162"/>
      <c r="L819" s="162"/>
      <c r="M819" s="162"/>
      <c r="N819" s="38"/>
      <c r="O819" s="38"/>
    </row>
    <row r="820" spans="1:15" ht="15" hidden="1" customHeight="1" x14ac:dyDescent="0.25">
      <c r="A820" s="162"/>
      <c r="B820" s="162"/>
      <c r="C820" s="162"/>
      <c r="D820" s="162"/>
      <c r="E820" s="162"/>
      <c r="F820" s="162"/>
      <c r="G820" s="162"/>
      <c r="H820" s="162"/>
      <c r="I820" s="162"/>
      <c r="J820" s="162"/>
      <c r="K820" s="162"/>
      <c r="L820" s="162"/>
      <c r="M820" s="162"/>
      <c r="N820" s="38"/>
      <c r="O820" s="38"/>
    </row>
    <row r="821" spans="1:15" ht="15" hidden="1" customHeight="1" x14ac:dyDescent="0.25">
      <c r="A821" s="162"/>
      <c r="B821" s="162"/>
      <c r="C821" s="162"/>
      <c r="D821" s="162"/>
      <c r="E821" s="162"/>
      <c r="F821" s="162"/>
      <c r="G821" s="162"/>
      <c r="H821" s="162"/>
      <c r="I821" s="162"/>
      <c r="J821" s="162"/>
      <c r="K821" s="162"/>
      <c r="L821" s="162"/>
      <c r="M821" s="162"/>
      <c r="N821" s="38"/>
      <c r="O821" s="38"/>
    </row>
    <row r="822" spans="1:15" ht="15" hidden="1" customHeight="1" x14ac:dyDescent="0.25">
      <c r="A822" s="162"/>
      <c r="B822" s="162"/>
      <c r="C822" s="162"/>
      <c r="D822" s="162"/>
      <c r="E822" s="162"/>
      <c r="F822" s="162"/>
      <c r="G822" s="162"/>
      <c r="H822" s="162"/>
      <c r="I822" s="162"/>
      <c r="J822" s="162"/>
      <c r="K822" s="162"/>
      <c r="L822" s="162"/>
      <c r="M822" s="162"/>
      <c r="N822" s="38"/>
      <c r="O822" s="38"/>
    </row>
    <row r="823" spans="1:15" ht="15" hidden="1" customHeight="1" x14ac:dyDescent="0.25">
      <c r="A823" s="162"/>
      <c r="B823" s="162"/>
      <c r="C823" s="162"/>
      <c r="D823" s="162"/>
      <c r="E823" s="162"/>
      <c r="F823" s="162"/>
      <c r="G823" s="162"/>
      <c r="H823" s="162"/>
      <c r="I823" s="162"/>
      <c r="J823" s="162"/>
      <c r="K823" s="162"/>
      <c r="L823" s="162"/>
      <c r="M823" s="162"/>
      <c r="N823" s="38"/>
      <c r="O823" s="38"/>
    </row>
    <row r="824" spans="1:15" ht="15" hidden="1" customHeight="1" x14ac:dyDescent="0.25">
      <c r="A824" s="162"/>
      <c r="B824" s="162"/>
      <c r="C824" s="162"/>
      <c r="D824" s="162"/>
      <c r="E824" s="162"/>
      <c r="F824" s="162"/>
      <c r="G824" s="162"/>
      <c r="H824" s="162"/>
      <c r="I824" s="162"/>
      <c r="J824" s="162"/>
      <c r="K824" s="162"/>
      <c r="L824" s="162"/>
      <c r="M824" s="162"/>
      <c r="N824" s="38"/>
      <c r="O824" s="38"/>
    </row>
    <row r="825" spans="1:15" ht="15" hidden="1" customHeight="1" x14ac:dyDescent="0.25">
      <c r="A825" s="162"/>
      <c r="B825" s="162"/>
      <c r="C825" s="162"/>
      <c r="D825" s="162"/>
      <c r="E825" s="162"/>
      <c r="F825" s="162"/>
      <c r="G825" s="162"/>
      <c r="H825" s="162"/>
      <c r="I825" s="162"/>
      <c r="J825" s="162"/>
      <c r="K825" s="162"/>
      <c r="L825" s="162"/>
      <c r="M825" s="162"/>
      <c r="N825" s="38"/>
      <c r="O825" s="38"/>
    </row>
    <row r="826" spans="1:15" ht="15" hidden="1" customHeight="1" x14ac:dyDescent="0.25">
      <c r="A826" s="162"/>
      <c r="B826" s="162"/>
      <c r="C826" s="162"/>
      <c r="D826" s="162"/>
      <c r="E826" s="162"/>
      <c r="F826" s="162"/>
      <c r="G826" s="162"/>
      <c r="H826" s="162"/>
      <c r="I826" s="162"/>
      <c r="J826" s="162"/>
      <c r="K826" s="162"/>
      <c r="L826" s="162"/>
      <c r="M826" s="162"/>
      <c r="N826" s="38"/>
      <c r="O826" s="38"/>
    </row>
    <row r="827" spans="1:15" ht="15" hidden="1" customHeight="1" x14ac:dyDescent="0.25">
      <c r="A827" s="162"/>
      <c r="B827" s="162"/>
      <c r="C827" s="162"/>
      <c r="D827" s="162"/>
      <c r="E827" s="162"/>
      <c r="F827" s="162"/>
      <c r="G827" s="162"/>
      <c r="H827" s="162"/>
      <c r="I827" s="162"/>
      <c r="J827" s="162"/>
      <c r="K827" s="162"/>
      <c r="L827" s="162"/>
      <c r="M827" s="162"/>
      <c r="N827" s="38"/>
      <c r="O827" s="38"/>
    </row>
    <row r="828" spans="1:15" ht="15" hidden="1" customHeight="1" x14ac:dyDescent="0.25">
      <c r="A828" s="162"/>
      <c r="B828" s="162"/>
      <c r="C828" s="162"/>
      <c r="D828" s="162"/>
      <c r="E828" s="162"/>
      <c r="F828" s="162"/>
      <c r="G828" s="162"/>
      <c r="H828" s="162"/>
      <c r="I828" s="162"/>
      <c r="J828" s="162"/>
      <c r="K828" s="162"/>
      <c r="L828" s="162"/>
      <c r="M828" s="162"/>
      <c r="N828" s="38"/>
      <c r="O828" s="38"/>
    </row>
    <row r="829" spans="1:15" ht="15" hidden="1" customHeight="1" x14ac:dyDescent="0.25">
      <c r="A829" s="162"/>
      <c r="B829" s="162"/>
      <c r="C829" s="162"/>
      <c r="D829" s="162"/>
      <c r="E829" s="162"/>
      <c r="F829" s="162"/>
      <c r="G829" s="162"/>
      <c r="H829" s="162"/>
      <c r="I829" s="162"/>
      <c r="J829" s="162"/>
      <c r="K829" s="162"/>
      <c r="L829" s="162"/>
      <c r="M829" s="162"/>
      <c r="N829" s="38"/>
      <c r="O829" s="38"/>
    </row>
    <row r="830" spans="1:15" ht="15" hidden="1" customHeight="1" x14ac:dyDescent="0.25">
      <c r="A830" s="162"/>
      <c r="B830" s="162"/>
      <c r="C830" s="162"/>
      <c r="D830" s="162"/>
      <c r="E830" s="162"/>
      <c r="F830" s="162"/>
      <c r="G830" s="162"/>
      <c r="H830" s="162"/>
      <c r="I830" s="162"/>
      <c r="J830" s="162"/>
      <c r="K830" s="162"/>
      <c r="L830" s="162"/>
      <c r="M830" s="162"/>
      <c r="N830" s="38"/>
      <c r="O830" s="38"/>
    </row>
    <row r="831" spans="1:15" ht="15" hidden="1" customHeight="1" x14ac:dyDescent="0.25">
      <c r="A831" s="162"/>
      <c r="B831" s="162"/>
      <c r="C831" s="162"/>
      <c r="D831" s="162"/>
      <c r="E831" s="162"/>
      <c r="F831" s="162"/>
      <c r="G831" s="162"/>
      <c r="H831" s="162"/>
      <c r="I831" s="162"/>
      <c r="J831" s="162"/>
      <c r="K831" s="162"/>
      <c r="L831" s="162"/>
      <c r="M831" s="162"/>
      <c r="N831" s="38"/>
      <c r="O831" s="38"/>
    </row>
    <row r="832" spans="1:15" ht="15" hidden="1" customHeight="1" x14ac:dyDescent="0.25">
      <c r="A832" s="162"/>
      <c r="B832" s="162"/>
      <c r="C832" s="162"/>
      <c r="D832" s="162"/>
      <c r="E832" s="162"/>
      <c r="F832" s="162"/>
      <c r="G832" s="162"/>
      <c r="H832" s="162"/>
      <c r="I832" s="162"/>
      <c r="J832" s="162"/>
      <c r="K832" s="162"/>
      <c r="L832" s="162"/>
      <c r="M832" s="162"/>
      <c r="N832" s="38"/>
      <c r="O832" s="38"/>
    </row>
    <row r="833" spans="1:15" ht="15" hidden="1" customHeight="1" x14ac:dyDescent="0.25">
      <c r="A833" s="162"/>
      <c r="B833" s="162"/>
      <c r="C833" s="162"/>
      <c r="D833" s="162"/>
      <c r="E833" s="162"/>
      <c r="F833" s="162"/>
      <c r="G833" s="162"/>
      <c r="H833" s="162"/>
      <c r="I833" s="162"/>
      <c r="J833" s="162"/>
      <c r="K833" s="162"/>
      <c r="L833" s="162"/>
      <c r="M833" s="162"/>
      <c r="N833" s="38"/>
      <c r="O833" s="38"/>
    </row>
    <row r="834" spans="1:15" ht="15" hidden="1" customHeight="1" x14ac:dyDescent="0.25">
      <c r="A834" s="162"/>
      <c r="B834" s="162"/>
      <c r="C834" s="162"/>
      <c r="D834" s="162"/>
      <c r="E834" s="162"/>
      <c r="F834" s="162"/>
      <c r="G834" s="162"/>
      <c r="H834" s="162"/>
      <c r="I834" s="162"/>
      <c r="J834" s="162"/>
      <c r="K834" s="162"/>
      <c r="L834" s="162"/>
      <c r="M834" s="162"/>
      <c r="N834" s="38"/>
      <c r="O834" s="38"/>
    </row>
    <row r="835" spans="1:15" ht="15" hidden="1" customHeight="1" x14ac:dyDescent="0.25">
      <c r="A835" s="160"/>
      <c r="B835" s="160"/>
      <c r="C835" s="38"/>
      <c r="D835" s="38"/>
      <c r="E835" s="38"/>
      <c r="F835" s="38"/>
      <c r="G835" s="38"/>
      <c r="H835" s="38"/>
      <c r="I835" s="38"/>
      <c r="J835" s="38"/>
      <c r="K835" s="38"/>
      <c r="L835" s="38"/>
      <c r="M835" s="38"/>
      <c r="N835" s="38"/>
      <c r="O835" s="38"/>
    </row>
    <row r="836" spans="1:15" ht="15" hidden="1" customHeight="1" x14ac:dyDescent="0.25">
      <c r="A836" s="160"/>
      <c r="B836" s="160"/>
      <c r="C836" s="38"/>
      <c r="D836" s="38"/>
      <c r="E836" s="38"/>
      <c r="F836" s="38"/>
      <c r="G836" s="38"/>
      <c r="H836" s="38"/>
      <c r="I836" s="38"/>
      <c r="J836" s="38"/>
      <c r="K836" s="38"/>
      <c r="L836" s="38"/>
      <c r="M836" s="38"/>
      <c r="N836" s="38"/>
      <c r="O836" s="38"/>
    </row>
    <row r="837" spans="1:15" ht="15" hidden="1" customHeight="1" x14ac:dyDescent="0.25">
      <c r="A837" s="160"/>
      <c r="B837" s="160"/>
      <c r="C837" s="38"/>
      <c r="D837" s="38"/>
      <c r="E837" s="38"/>
      <c r="F837" s="38"/>
      <c r="G837" s="38"/>
      <c r="H837" s="38"/>
      <c r="I837" s="38"/>
      <c r="J837" s="38"/>
      <c r="K837" s="38"/>
      <c r="L837" s="38"/>
      <c r="M837" s="38"/>
      <c r="N837" s="38"/>
      <c r="O837" s="38"/>
    </row>
    <row r="838" spans="1:15" ht="15" hidden="1" customHeight="1" x14ac:dyDescent="0.25">
      <c r="A838" s="160"/>
      <c r="B838" s="160"/>
      <c r="C838" s="38"/>
      <c r="D838" s="38"/>
      <c r="E838" s="38"/>
      <c r="F838" s="38"/>
      <c r="G838" s="38"/>
      <c r="H838" s="38"/>
      <c r="I838" s="38"/>
      <c r="J838" s="38"/>
      <c r="K838" s="38"/>
      <c r="L838" s="38"/>
      <c r="M838" s="38"/>
      <c r="N838" s="38"/>
      <c r="O838" s="38"/>
    </row>
    <row r="839" spans="1:15" ht="15" hidden="1" customHeight="1" x14ac:dyDescent="0.25">
      <c r="A839" s="160"/>
      <c r="B839" s="160"/>
      <c r="C839" s="38"/>
      <c r="D839" s="38"/>
      <c r="E839" s="38"/>
      <c r="F839" s="38"/>
      <c r="G839" s="38"/>
      <c r="H839" s="38"/>
      <c r="I839" s="38"/>
      <c r="J839" s="38"/>
      <c r="K839" s="38"/>
      <c r="L839" s="38"/>
      <c r="M839" s="38"/>
      <c r="N839" s="38"/>
      <c r="O839" s="38"/>
    </row>
    <row r="840" spans="1:15" ht="15" hidden="1" customHeight="1" x14ac:dyDescent="0.25">
      <c r="A840" s="160"/>
      <c r="B840" s="160"/>
      <c r="C840" s="38"/>
      <c r="D840" s="38"/>
      <c r="E840" s="38"/>
      <c r="F840" s="38"/>
      <c r="G840" s="38"/>
      <c r="H840" s="38"/>
      <c r="I840" s="38"/>
      <c r="J840" s="38"/>
      <c r="K840" s="38"/>
      <c r="L840" s="38"/>
      <c r="M840" s="38"/>
      <c r="N840" s="38"/>
      <c r="O840" s="38"/>
    </row>
    <row r="841" spans="1:15" ht="15" hidden="1" customHeight="1" x14ac:dyDescent="0.25">
      <c r="A841" s="160"/>
      <c r="B841" s="160"/>
      <c r="C841" s="38"/>
      <c r="D841" s="38"/>
      <c r="E841" s="38"/>
      <c r="F841" s="38"/>
      <c r="G841" s="38"/>
      <c r="H841" s="38"/>
      <c r="I841" s="38"/>
      <c r="J841" s="38"/>
      <c r="K841" s="38"/>
      <c r="L841" s="38"/>
      <c r="M841" s="38"/>
      <c r="N841" s="38"/>
      <c r="O841" s="38"/>
    </row>
    <row r="842" spans="1:15" ht="15" hidden="1" customHeight="1" x14ac:dyDescent="0.25">
      <c r="A842" s="160"/>
      <c r="B842" s="160"/>
      <c r="C842" s="38"/>
      <c r="D842" s="38"/>
      <c r="E842" s="38"/>
      <c r="F842" s="38"/>
      <c r="G842" s="38"/>
      <c r="H842" s="38"/>
      <c r="I842" s="38"/>
      <c r="J842" s="38"/>
      <c r="K842" s="38"/>
      <c r="L842" s="38"/>
      <c r="M842" s="38"/>
      <c r="N842" s="38"/>
      <c r="O842" s="38"/>
    </row>
    <row r="843" spans="1:15" ht="15" hidden="1" customHeight="1" x14ac:dyDescent="0.25">
      <c r="A843" s="160"/>
      <c r="B843" s="160"/>
      <c r="C843" s="38"/>
      <c r="D843" s="38"/>
      <c r="E843" s="38"/>
      <c r="F843" s="38"/>
      <c r="G843" s="38"/>
      <c r="H843" s="38"/>
      <c r="I843" s="38"/>
      <c r="J843" s="38"/>
      <c r="K843" s="38"/>
      <c r="L843" s="38"/>
      <c r="M843" s="38"/>
      <c r="N843" s="38"/>
      <c r="O843" s="38"/>
    </row>
    <row r="844" spans="1:15" ht="15" hidden="1" customHeight="1" x14ac:dyDescent="0.25">
      <c r="A844" s="160"/>
      <c r="B844" s="160"/>
      <c r="C844" s="38"/>
      <c r="D844" s="38"/>
      <c r="E844" s="38"/>
      <c r="F844" s="38"/>
      <c r="G844" s="38"/>
      <c r="H844" s="38"/>
      <c r="I844" s="38"/>
      <c r="J844" s="38"/>
      <c r="K844" s="38"/>
      <c r="L844" s="38"/>
      <c r="M844" s="38"/>
      <c r="N844" s="38"/>
      <c r="O844" s="38"/>
    </row>
    <row r="845" spans="1:15" ht="15" hidden="1" customHeight="1" x14ac:dyDescent="0.25">
      <c r="A845" s="160"/>
      <c r="B845" s="160"/>
      <c r="C845" s="38"/>
      <c r="D845" s="38"/>
      <c r="E845" s="38"/>
      <c r="F845" s="38"/>
      <c r="G845" s="38"/>
      <c r="H845" s="38"/>
      <c r="I845" s="38"/>
      <c r="J845" s="38"/>
      <c r="K845" s="38"/>
      <c r="L845" s="38"/>
      <c r="M845" s="38"/>
      <c r="N845" s="38"/>
      <c r="O845" s="38"/>
    </row>
    <row r="846" spans="1:15" ht="15" hidden="1" customHeight="1" x14ac:dyDescent="0.25">
      <c r="A846" s="160"/>
      <c r="B846" s="160"/>
      <c r="C846" s="38"/>
      <c r="D846" s="38"/>
      <c r="E846" s="38"/>
      <c r="F846" s="38"/>
      <c r="G846" s="38"/>
      <c r="H846" s="38"/>
      <c r="I846" s="38"/>
      <c r="J846" s="38"/>
      <c r="K846" s="38"/>
      <c r="L846" s="38"/>
      <c r="M846" s="38"/>
      <c r="N846" s="38"/>
      <c r="O846" s="38"/>
    </row>
    <row r="847" spans="1:15" ht="15" hidden="1" customHeight="1" x14ac:dyDescent="0.25">
      <c r="A847" s="160"/>
      <c r="B847" s="160"/>
      <c r="C847" s="38"/>
      <c r="D847" s="38"/>
      <c r="E847" s="38"/>
      <c r="F847" s="38"/>
      <c r="G847" s="38"/>
      <c r="H847" s="38"/>
      <c r="I847" s="38"/>
      <c r="J847" s="38"/>
      <c r="K847" s="38"/>
      <c r="L847" s="38"/>
      <c r="M847" s="38"/>
      <c r="N847" s="38"/>
      <c r="O847" s="38"/>
    </row>
    <row r="848" spans="1:15" ht="15" hidden="1" customHeight="1" x14ac:dyDescent="0.25">
      <c r="A848" s="160"/>
      <c r="B848" s="160"/>
      <c r="C848" s="38"/>
      <c r="D848" s="38"/>
      <c r="E848" s="38"/>
      <c r="F848" s="38"/>
      <c r="G848" s="38"/>
      <c r="H848" s="38"/>
      <c r="I848" s="38"/>
      <c r="J848" s="38"/>
      <c r="K848" s="38"/>
      <c r="L848" s="38"/>
      <c r="M848" s="38"/>
      <c r="N848" s="38"/>
      <c r="O848" s="38"/>
    </row>
    <row r="849" spans="1:15" ht="15" hidden="1" customHeight="1" x14ac:dyDescent="0.25">
      <c r="A849" s="160"/>
      <c r="B849" s="160"/>
      <c r="C849" s="38"/>
      <c r="D849" s="38"/>
      <c r="E849" s="38"/>
      <c r="F849" s="38"/>
      <c r="G849" s="38"/>
      <c r="H849" s="38"/>
      <c r="I849" s="38"/>
      <c r="J849" s="38"/>
      <c r="K849" s="38"/>
      <c r="L849" s="38"/>
      <c r="M849" s="38"/>
      <c r="N849" s="38"/>
      <c r="O849" s="38"/>
    </row>
    <row r="850" spans="1:15" ht="15" hidden="1" customHeight="1" x14ac:dyDescent="0.25">
      <c r="A850" s="160"/>
      <c r="B850" s="160"/>
      <c r="C850" s="38"/>
      <c r="D850" s="38"/>
      <c r="E850" s="38"/>
      <c r="F850" s="38"/>
      <c r="G850" s="38"/>
      <c r="H850" s="38"/>
      <c r="I850" s="38"/>
      <c r="J850" s="38"/>
      <c r="K850" s="38"/>
      <c r="L850" s="38"/>
      <c r="M850" s="38"/>
      <c r="N850" s="38"/>
      <c r="O850" s="38"/>
    </row>
    <row r="851" spans="1:15" ht="15" hidden="1" customHeight="1" x14ac:dyDescent="0.25">
      <c r="A851" s="160"/>
      <c r="B851" s="160"/>
      <c r="C851" s="38"/>
      <c r="D851" s="38"/>
      <c r="E851" s="38"/>
      <c r="F851" s="38"/>
      <c r="G851" s="38"/>
      <c r="H851" s="38"/>
      <c r="I851" s="38"/>
      <c r="J851" s="38"/>
      <c r="K851" s="38"/>
      <c r="L851" s="38"/>
      <c r="M851" s="38"/>
      <c r="N851" s="38"/>
      <c r="O851" s="38"/>
    </row>
    <row r="852" spans="1:15" ht="15" hidden="1" customHeight="1" x14ac:dyDescent="0.25">
      <c r="A852" s="160"/>
      <c r="B852" s="160"/>
      <c r="C852" s="38"/>
      <c r="D852" s="38"/>
      <c r="E852" s="38"/>
      <c r="F852" s="38"/>
      <c r="G852" s="38"/>
      <c r="H852" s="38"/>
      <c r="I852" s="38"/>
      <c r="J852" s="38"/>
      <c r="K852" s="38"/>
      <c r="L852" s="38"/>
      <c r="M852" s="38"/>
      <c r="N852" s="38"/>
      <c r="O852" s="38"/>
    </row>
    <row r="853" spans="1:15" ht="15" hidden="1" customHeight="1" x14ac:dyDescent="0.25">
      <c r="A853" s="160"/>
      <c r="B853" s="160"/>
      <c r="C853" s="38"/>
      <c r="D853" s="38"/>
      <c r="E853" s="38"/>
      <c r="F853" s="38"/>
      <c r="G853" s="38"/>
      <c r="H853" s="38"/>
      <c r="I853" s="38"/>
      <c r="J853" s="38"/>
      <c r="K853" s="38"/>
      <c r="L853" s="38"/>
      <c r="M853" s="38"/>
      <c r="N853" s="38"/>
      <c r="O853" s="38"/>
    </row>
    <row r="854" spans="1:15" ht="15" hidden="1" customHeight="1" x14ac:dyDescent="0.25">
      <c r="A854" s="160"/>
      <c r="B854" s="160"/>
      <c r="C854" s="38"/>
      <c r="D854" s="38"/>
      <c r="E854" s="38"/>
      <c r="F854" s="38"/>
      <c r="G854" s="38"/>
      <c r="H854" s="38"/>
      <c r="I854" s="38"/>
      <c r="J854" s="38"/>
      <c r="K854" s="38"/>
      <c r="L854" s="38"/>
      <c r="M854" s="38"/>
      <c r="N854" s="38"/>
      <c r="O854" s="38"/>
    </row>
    <row r="855" spans="1:15" ht="15" hidden="1" customHeight="1" x14ac:dyDescent="0.25">
      <c r="A855" s="160"/>
      <c r="B855" s="160"/>
      <c r="C855" s="38"/>
      <c r="D855" s="38"/>
      <c r="E855" s="38"/>
      <c r="F855" s="38"/>
      <c r="G855" s="38"/>
      <c r="H855" s="38"/>
      <c r="I855" s="38"/>
      <c r="J855" s="38"/>
      <c r="K855" s="38"/>
      <c r="L855" s="38"/>
      <c r="M855" s="38"/>
      <c r="N855" s="38"/>
      <c r="O855" s="38"/>
    </row>
    <row r="856" spans="1:15" ht="15" hidden="1" customHeight="1" x14ac:dyDescent="0.25">
      <c r="A856" s="160"/>
      <c r="B856" s="160"/>
      <c r="C856" s="38"/>
      <c r="D856" s="38"/>
      <c r="E856" s="38"/>
      <c r="F856" s="38"/>
      <c r="G856" s="38"/>
      <c r="H856" s="38"/>
      <c r="I856" s="38"/>
      <c r="J856" s="38"/>
      <c r="K856" s="38"/>
      <c r="L856" s="38"/>
      <c r="M856" s="38"/>
      <c r="N856" s="38"/>
      <c r="O856" s="38"/>
    </row>
    <row r="857" spans="1:15" ht="15" hidden="1" customHeight="1" x14ac:dyDescent="0.25">
      <c r="A857" s="160"/>
      <c r="B857" s="160"/>
      <c r="C857" s="38"/>
      <c r="D857" s="38"/>
      <c r="E857" s="38"/>
      <c r="F857" s="38"/>
      <c r="G857" s="38"/>
      <c r="H857" s="38"/>
      <c r="I857" s="38"/>
      <c r="J857" s="38"/>
      <c r="K857" s="38"/>
      <c r="L857" s="38"/>
      <c r="M857" s="38"/>
      <c r="N857" s="38"/>
      <c r="O857" s="38"/>
    </row>
    <row r="858" spans="1:15" ht="15" hidden="1" customHeight="1" x14ac:dyDescent="0.25">
      <c r="A858" s="160"/>
      <c r="B858" s="160"/>
      <c r="C858" s="38"/>
      <c r="D858" s="38"/>
      <c r="E858" s="38"/>
      <c r="F858" s="38"/>
      <c r="G858" s="38"/>
      <c r="H858" s="38"/>
      <c r="I858" s="38"/>
      <c r="J858" s="38"/>
      <c r="K858" s="38"/>
      <c r="L858" s="38"/>
      <c r="M858" s="38"/>
      <c r="N858" s="38"/>
      <c r="O858" s="38"/>
    </row>
    <row r="859" spans="1:15" ht="15" hidden="1" customHeight="1" x14ac:dyDescent="0.25">
      <c r="A859" s="160"/>
      <c r="B859" s="160"/>
      <c r="C859" s="38"/>
      <c r="D859" s="38"/>
      <c r="E859" s="38"/>
      <c r="F859" s="38"/>
      <c r="G859" s="38"/>
      <c r="H859" s="38"/>
      <c r="I859" s="38"/>
      <c r="J859" s="38"/>
      <c r="K859" s="38"/>
      <c r="L859" s="38"/>
      <c r="M859" s="38"/>
      <c r="N859" s="38"/>
      <c r="O859" s="38"/>
    </row>
    <row r="860" spans="1:15" ht="15" hidden="1" customHeight="1" x14ac:dyDescent="0.25">
      <c r="A860" s="160"/>
      <c r="B860" s="160"/>
      <c r="C860" s="38"/>
      <c r="D860" s="38"/>
      <c r="E860" s="38"/>
      <c r="F860" s="38"/>
      <c r="G860" s="38"/>
      <c r="H860" s="38"/>
      <c r="I860" s="38"/>
      <c r="J860" s="38"/>
      <c r="K860" s="38"/>
      <c r="L860" s="38"/>
      <c r="M860" s="38"/>
      <c r="N860" s="38"/>
      <c r="O860" s="38"/>
    </row>
    <row r="861" spans="1:15" ht="15" hidden="1" customHeight="1" x14ac:dyDescent="0.25">
      <c r="A861" s="160"/>
      <c r="B861" s="160"/>
      <c r="C861" s="38"/>
      <c r="D861" s="38"/>
      <c r="E861" s="38"/>
      <c r="F861" s="38"/>
      <c r="G861" s="38"/>
      <c r="H861" s="38"/>
      <c r="I861" s="38"/>
      <c r="J861" s="38"/>
      <c r="K861" s="38"/>
      <c r="L861" s="38"/>
      <c r="M861" s="38"/>
      <c r="N861" s="38"/>
      <c r="O861" s="38"/>
    </row>
    <row r="862" spans="1:15" ht="15" hidden="1" customHeight="1" x14ac:dyDescent="0.25">
      <c r="A862" s="160"/>
      <c r="B862" s="160"/>
      <c r="C862" s="38"/>
      <c r="D862" s="38"/>
      <c r="E862" s="38"/>
      <c r="F862" s="38"/>
      <c r="G862" s="38"/>
      <c r="H862" s="38"/>
      <c r="I862" s="38"/>
      <c r="J862" s="38"/>
      <c r="K862" s="38"/>
      <c r="L862" s="38"/>
      <c r="M862" s="38"/>
      <c r="N862" s="38"/>
      <c r="O862" s="38"/>
    </row>
    <row r="863" spans="1:15" ht="15" hidden="1" customHeight="1" x14ac:dyDescent="0.25">
      <c r="A863" s="160"/>
      <c r="B863" s="160"/>
      <c r="C863" s="38"/>
      <c r="D863" s="38"/>
      <c r="E863" s="38"/>
      <c r="F863" s="38"/>
      <c r="G863" s="38"/>
      <c r="H863" s="38"/>
      <c r="I863" s="38"/>
      <c r="J863" s="38"/>
      <c r="K863" s="38"/>
      <c r="L863" s="38"/>
      <c r="M863" s="38"/>
      <c r="N863" s="38"/>
      <c r="O863" s="38"/>
    </row>
    <row r="864" spans="1:15" ht="15" hidden="1" customHeight="1" x14ac:dyDescent="0.25">
      <c r="A864" s="160"/>
      <c r="B864" s="160"/>
      <c r="C864" s="38"/>
      <c r="D864" s="38"/>
      <c r="E864" s="38"/>
      <c r="F864" s="38"/>
      <c r="G864" s="38"/>
      <c r="H864" s="38"/>
      <c r="I864" s="38"/>
      <c r="J864" s="38"/>
      <c r="K864" s="38"/>
      <c r="L864" s="38"/>
      <c r="M864" s="38"/>
      <c r="N864" s="38"/>
      <c r="O864" s="38"/>
    </row>
    <row r="865" spans="1:15" ht="15" hidden="1" customHeight="1" x14ac:dyDescent="0.25">
      <c r="A865" s="160"/>
      <c r="B865" s="160"/>
      <c r="C865" s="38"/>
      <c r="D865" s="38"/>
      <c r="E865" s="38"/>
      <c r="F865" s="38"/>
      <c r="G865" s="38"/>
      <c r="H865" s="38"/>
      <c r="I865" s="38"/>
      <c r="J865" s="38"/>
      <c r="K865" s="38"/>
      <c r="L865" s="38"/>
      <c r="M865" s="38"/>
      <c r="N865" s="38"/>
      <c r="O865" s="38"/>
    </row>
    <row r="866" spans="1:15" ht="15" hidden="1" customHeight="1" x14ac:dyDescent="0.25">
      <c r="A866" s="160"/>
      <c r="B866" s="160"/>
      <c r="C866" s="38"/>
      <c r="D866" s="38"/>
      <c r="E866" s="38"/>
      <c r="F866" s="38"/>
      <c r="G866" s="38"/>
      <c r="H866" s="38"/>
      <c r="I866" s="38"/>
      <c r="J866" s="38"/>
      <c r="K866" s="38"/>
      <c r="L866" s="38"/>
      <c r="M866" s="38"/>
      <c r="N866" s="38"/>
      <c r="O866" s="38"/>
    </row>
    <row r="867" spans="1:15" ht="15" hidden="1" customHeight="1" x14ac:dyDescent="0.25">
      <c r="A867" s="160"/>
      <c r="B867" s="160"/>
      <c r="C867" s="38"/>
      <c r="D867" s="38"/>
      <c r="E867" s="38"/>
      <c r="F867" s="38"/>
      <c r="G867" s="38"/>
      <c r="H867" s="38"/>
      <c r="I867" s="38"/>
      <c r="J867" s="38"/>
      <c r="K867" s="38"/>
      <c r="L867" s="38"/>
      <c r="M867" s="38"/>
      <c r="N867" s="38"/>
      <c r="O867" s="38"/>
    </row>
    <row r="868" spans="1:15" ht="15" hidden="1" customHeight="1" x14ac:dyDescent="0.25">
      <c r="A868" s="160"/>
      <c r="B868" s="160"/>
      <c r="C868" s="38"/>
      <c r="D868" s="38"/>
      <c r="E868" s="38"/>
      <c r="F868" s="38"/>
      <c r="G868" s="38"/>
      <c r="H868" s="38"/>
      <c r="I868" s="38"/>
      <c r="J868" s="38"/>
      <c r="K868" s="38"/>
      <c r="L868" s="38"/>
      <c r="M868" s="38"/>
      <c r="N868" s="38"/>
      <c r="O868" s="38"/>
    </row>
    <row r="869" spans="1:15" ht="15" hidden="1" customHeight="1" x14ac:dyDescent="0.25">
      <c r="A869" s="160"/>
      <c r="B869" s="160"/>
      <c r="C869" s="38"/>
      <c r="D869" s="38"/>
      <c r="E869" s="38"/>
      <c r="F869" s="38"/>
      <c r="G869" s="38"/>
      <c r="H869" s="38"/>
      <c r="I869" s="38"/>
      <c r="J869" s="38"/>
      <c r="K869" s="38"/>
      <c r="L869" s="38"/>
      <c r="M869" s="38"/>
      <c r="N869" s="38"/>
      <c r="O869" s="38"/>
    </row>
    <row r="870" spans="1:15" ht="15" hidden="1" customHeight="1" x14ac:dyDescent="0.25">
      <c r="A870" s="160"/>
      <c r="B870" s="160"/>
      <c r="C870" s="38"/>
      <c r="D870" s="38"/>
      <c r="E870" s="38"/>
      <c r="F870" s="38"/>
      <c r="G870" s="38"/>
      <c r="H870" s="38"/>
      <c r="I870" s="38"/>
      <c r="J870" s="38"/>
      <c r="K870" s="38"/>
      <c r="L870" s="38"/>
      <c r="M870" s="38"/>
      <c r="N870" s="38"/>
      <c r="O870" s="38"/>
    </row>
    <row r="871" spans="1:15" ht="15" hidden="1" customHeight="1" x14ac:dyDescent="0.25">
      <c r="A871" s="160"/>
      <c r="B871" s="160"/>
      <c r="C871" s="38"/>
      <c r="D871" s="38"/>
      <c r="E871" s="38"/>
      <c r="F871" s="38"/>
      <c r="G871" s="38"/>
      <c r="H871" s="38"/>
      <c r="I871" s="38"/>
      <c r="J871" s="38"/>
      <c r="K871" s="38"/>
      <c r="L871" s="38"/>
      <c r="M871" s="38"/>
      <c r="N871" s="38"/>
      <c r="O871" s="38"/>
    </row>
    <row r="872" spans="1:15" ht="15" hidden="1" customHeight="1" x14ac:dyDescent="0.25">
      <c r="A872" s="160"/>
      <c r="B872" s="160"/>
      <c r="C872" s="38"/>
      <c r="D872" s="38"/>
      <c r="E872" s="38"/>
      <c r="F872" s="38"/>
      <c r="G872" s="38"/>
      <c r="H872" s="38"/>
      <c r="I872" s="38"/>
      <c r="J872" s="38"/>
      <c r="K872" s="38"/>
      <c r="L872" s="38"/>
      <c r="M872" s="38"/>
      <c r="N872" s="38"/>
      <c r="O872" s="38"/>
    </row>
    <row r="873" spans="1:15" ht="15" hidden="1" customHeight="1" x14ac:dyDescent="0.25">
      <c r="A873" s="160"/>
      <c r="B873" s="160"/>
      <c r="C873" s="38"/>
      <c r="D873" s="38"/>
      <c r="E873" s="38"/>
      <c r="F873" s="38"/>
      <c r="G873" s="38"/>
      <c r="H873" s="38"/>
      <c r="I873" s="38"/>
      <c r="J873" s="38"/>
      <c r="K873" s="38"/>
      <c r="L873" s="38"/>
      <c r="M873" s="38"/>
      <c r="N873" s="38"/>
      <c r="O873" s="38"/>
    </row>
    <row r="874" spans="1:15" ht="15" hidden="1" customHeight="1" x14ac:dyDescent="0.25">
      <c r="A874" s="160"/>
      <c r="B874" s="160"/>
      <c r="C874" s="38"/>
      <c r="D874" s="38"/>
      <c r="E874" s="38"/>
      <c r="F874" s="38"/>
      <c r="G874" s="38"/>
      <c r="H874" s="38"/>
      <c r="I874" s="38"/>
      <c r="J874" s="38"/>
      <c r="K874" s="38"/>
      <c r="L874" s="38"/>
      <c r="M874" s="38"/>
      <c r="N874" s="38"/>
      <c r="O874" s="38"/>
    </row>
    <row r="875" spans="1:15" ht="15" hidden="1" customHeight="1" x14ac:dyDescent="0.25">
      <c r="A875" s="160"/>
      <c r="B875" s="160"/>
      <c r="C875" s="38"/>
      <c r="D875" s="38"/>
      <c r="E875" s="38"/>
      <c r="F875" s="38"/>
      <c r="G875" s="38"/>
      <c r="H875" s="38"/>
      <c r="I875" s="38"/>
      <c r="J875" s="38"/>
      <c r="K875" s="38"/>
      <c r="L875" s="38"/>
      <c r="M875" s="38"/>
      <c r="N875" s="38"/>
      <c r="O875" s="38"/>
    </row>
    <row r="876" spans="1:15" ht="15" hidden="1" customHeight="1" x14ac:dyDescent="0.25">
      <c r="A876" s="160"/>
      <c r="B876" s="160"/>
      <c r="C876" s="38"/>
      <c r="D876" s="38"/>
      <c r="E876" s="38"/>
      <c r="F876" s="38"/>
      <c r="G876" s="38"/>
      <c r="H876" s="38"/>
      <c r="I876" s="38"/>
      <c r="J876" s="38"/>
      <c r="K876" s="38"/>
      <c r="L876" s="38"/>
      <c r="M876" s="38"/>
      <c r="N876" s="38"/>
      <c r="O876" s="38"/>
    </row>
    <row r="877" spans="1:15" ht="15" hidden="1" customHeight="1" x14ac:dyDescent="0.25">
      <c r="A877" s="160"/>
      <c r="B877" s="160"/>
      <c r="C877" s="38"/>
      <c r="D877" s="38"/>
      <c r="E877" s="38"/>
      <c r="F877" s="38"/>
      <c r="G877" s="38"/>
      <c r="H877" s="38"/>
      <c r="I877" s="38"/>
      <c r="J877" s="38"/>
      <c r="K877" s="38"/>
      <c r="L877" s="38"/>
      <c r="M877" s="38"/>
      <c r="N877" s="38"/>
      <c r="O877" s="38"/>
    </row>
    <row r="878" spans="1:15" ht="15" hidden="1" customHeight="1" x14ac:dyDescent="0.25">
      <c r="A878" s="160"/>
      <c r="B878" s="160"/>
      <c r="C878" s="38"/>
      <c r="D878" s="38"/>
      <c r="E878" s="38"/>
      <c r="F878" s="38"/>
      <c r="G878" s="38"/>
      <c r="H878" s="38"/>
      <c r="I878" s="38"/>
      <c r="J878" s="38"/>
      <c r="K878" s="38"/>
      <c r="L878" s="38"/>
      <c r="M878" s="38"/>
      <c r="N878" s="38"/>
      <c r="O878" s="38"/>
    </row>
    <row r="879" spans="1:15" ht="15" hidden="1" customHeight="1" x14ac:dyDescent="0.25">
      <c r="A879" s="160"/>
      <c r="B879" s="160"/>
      <c r="C879" s="38"/>
      <c r="D879" s="38"/>
      <c r="E879" s="38"/>
      <c r="F879" s="38"/>
      <c r="G879" s="38"/>
      <c r="H879" s="38"/>
      <c r="I879" s="38"/>
      <c r="J879" s="38"/>
      <c r="K879" s="38"/>
      <c r="L879" s="38"/>
      <c r="M879" s="38"/>
      <c r="N879" s="38"/>
      <c r="O879" s="38"/>
    </row>
    <row r="880" spans="1:15" ht="15" hidden="1" customHeight="1" x14ac:dyDescent="0.25">
      <c r="A880" s="160"/>
      <c r="B880" s="160"/>
      <c r="C880" s="38"/>
      <c r="D880" s="38"/>
      <c r="E880" s="38"/>
      <c r="F880" s="38"/>
      <c r="G880" s="38"/>
      <c r="H880" s="38"/>
      <c r="I880" s="38"/>
      <c r="J880" s="38"/>
      <c r="K880" s="38"/>
      <c r="L880" s="38"/>
      <c r="M880" s="38"/>
      <c r="N880" s="38"/>
      <c r="O880" s="38"/>
    </row>
    <row r="881" spans="1:15" ht="15" hidden="1" customHeight="1" x14ac:dyDescent="0.25">
      <c r="A881" s="160"/>
      <c r="B881" s="160"/>
      <c r="C881" s="38"/>
      <c r="D881" s="38"/>
      <c r="E881" s="38"/>
      <c r="F881" s="38"/>
      <c r="G881" s="38"/>
      <c r="H881" s="38"/>
      <c r="I881" s="38"/>
      <c r="J881" s="38"/>
      <c r="K881" s="38"/>
      <c r="L881" s="38"/>
      <c r="M881" s="38"/>
      <c r="N881" s="38"/>
      <c r="O881" s="38"/>
    </row>
    <row r="882" spans="1:15" ht="15" hidden="1" customHeight="1" x14ac:dyDescent="0.25">
      <c r="A882" s="160"/>
      <c r="B882" s="160"/>
      <c r="C882" s="38"/>
      <c r="D882" s="38"/>
      <c r="E882" s="38"/>
      <c r="F882" s="38"/>
      <c r="G882" s="38"/>
      <c r="H882" s="38"/>
      <c r="I882" s="38"/>
      <c r="J882" s="38"/>
      <c r="K882" s="38"/>
      <c r="L882" s="38"/>
      <c r="M882" s="38"/>
      <c r="N882" s="38"/>
      <c r="O882" s="38"/>
    </row>
    <row r="883" spans="1:15" ht="15" hidden="1" customHeight="1" x14ac:dyDescent="0.25">
      <c r="A883" s="160"/>
      <c r="B883" s="160"/>
      <c r="C883" s="38"/>
      <c r="D883" s="38"/>
      <c r="E883" s="38"/>
      <c r="F883" s="38"/>
      <c r="G883" s="38"/>
      <c r="H883" s="38"/>
      <c r="I883" s="38"/>
      <c r="J883" s="38"/>
      <c r="K883" s="38"/>
      <c r="L883" s="38"/>
      <c r="M883" s="38"/>
      <c r="N883" s="38"/>
      <c r="O883" s="38"/>
    </row>
    <row r="884" spans="1:15" ht="15" hidden="1" customHeight="1" x14ac:dyDescent="0.25">
      <c r="A884" s="160"/>
      <c r="B884" s="160"/>
      <c r="C884" s="38"/>
      <c r="D884" s="38"/>
      <c r="E884" s="38"/>
      <c r="F884" s="38"/>
      <c r="G884" s="38"/>
      <c r="H884" s="38"/>
      <c r="I884" s="38"/>
      <c r="J884" s="38"/>
      <c r="K884" s="38"/>
      <c r="L884" s="38"/>
      <c r="M884" s="38"/>
      <c r="N884" s="38"/>
      <c r="O884" s="38"/>
    </row>
    <row r="885" spans="1:15" ht="15" hidden="1" customHeight="1" x14ac:dyDescent="0.25">
      <c r="A885" s="160"/>
      <c r="B885" s="160"/>
      <c r="C885" s="38"/>
      <c r="D885" s="38"/>
      <c r="E885" s="38"/>
      <c r="F885" s="38"/>
      <c r="G885" s="38"/>
      <c r="H885" s="38"/>
      <c r="I885" s="38"/>
      <c r="J885" s="38"/>
      <c r="K885" s="38"/>
      <c r="L885" s="38"/>
      <c r="M885" s="38"/>
      <c r="N885" s="38"/>
      <c r="O885" s="38"/>
    </row>
    <row r="886" spans="1:15" ht="15" hidden="1" customHeight="1" x14ac:dyDescent="0.25">
      <c r="A886" s="160"/>
      <c r="B886" s="160"/>
      <c r="C886" s="38"/>
      <c r="D886" s="38"/>
      <c r="E886" s="38"/>
      <c r="F886" s="38"/>
      <c r="G886" s="38"/>
      <c r="H886" s="38"/>
      <c r="I886" s="38"/>
      <c r="J886" s="38"/>
      <c r="K886" s="38"/>
      <c r="L886" s="38"/>
      <c r="M886" s="38"/>
      <c r="N886" s="38"/>
      <c r="O886" s="38"/>
    </row>
    <row r="887" spans="1:15" ht="15" hidden="1" customHeight="1" x14ac:dyDescent="0.25">
      <c r="A887" s="160"/>
      <c r="B887" s="160"/>
      <c r="C887" s="38"/>
      <c r="D887" s="38"/>
      <c r="E887" s="38"/>
      <c r="F887" s="38"/>
      <c r="G887" s="38"/>
      <c r="H887" s="38"/>
      <c r="I887" s="38"/>
      <c r="J887" s="38"/>
      <c r="K887" s="38"/>
      <c r="L887" s="38"/>
      <c r="M887" s="38"/>
      <c r="N887" s="38"/>
      <c r="O887" s="38"/>
    </row>
    <row r="888" spans="1:15" hidden="1" x14ac:dyDescent="0.25">
      <c r="A888" s="160"/>
      <c r="B888" s="160"/>
      <c r="C888" s="38"/>
      <c r="D888" s="38"/>
      <c r="E888" s="38"/>
      <c r="F888" s="38"/>
      <c r="G888" s="38"/>
      <c r="H888" s="38"/>
      <c r="I888" s="38"/>
      <c r="J888" s="38"/>
      <c r="K888" s="38"/>
      <c r="L888" s="38"/>
      <c r="M888" s="38"/>
      <c r="N888" s="38"/>
      <c r="O888" s="38"/>
    </row>
  </sheetData>
  <mergeCells count="158">
    <mergeCell ref="A59:M59"/>
    <mergeCell ref="A54:M54"/>
    <mergeCell ref="A55:H55"/>
    <mergeCell ref="C56:F56"/>
    <mergeCell ref="G56:H56"/>
    <mergeCell ref="I56:L56"/>
    <mergeCell ref="C52:D52"/>
    <mergeCell ref="E52:F53"/>
    <mergeCell ref="G52:H53"/>
    <mergeCell ref="I52:L53"/>
    <mergeCell ref="M52:M53"/>
    <mergeCell ref="C53:D53"/>
    <mergeCell ref="F58:M58"/>
    <mergeCell ref="C50:D50"/>
    <mergeCell ref="E50:F51"/>
    <mergeCell ref="G50:H51"/>
    <mergeCell ref="I50:L51"/>
    <mergeCell ref="M50:M51"/>
    <mergeCell ref="C51:D51"/>
    <mergeCell ref="C48:D48"/>
    <mergeCell ref="E48:F49"/>
    <mergeCell ref="G48:H49"/>
    <mergeCell ref="I48:L49"/>
    <mergeCell ref="M48:M49"/>
    <mergeCell ref="C49:D49"/>
    <mergeCell ref="C46:D46"/>
    <mergeCell ref="E46:F47"/>
    <mergeCell ref="G46:H47"/>
    <mergeCell ref="I46:L47"/>
    <mergeCell ref="M46:M47"/>
    <mergeCell ref="C47:D47"/>
    <mergeCell ref="C44:D44"/>
    <mergeCell ref="E44:F45"/>
    <mergeCell ref="G44:H45"/>
    <mergeCell ref="I44:L45"/>
    <mergeCell ref="M44:M45"/>
    <mergeCell ref="C45:D45"/>
    <mergeCell ref="C42:D42"/>
    <mergeCell ref="E42:F43"/>
    <mergeCell ref="G42:H43"/>
    <mergeCell ref="I42:L43"/>
    <mergeCell ref="M42:M43"/>
    <mergeCell ref="C43:D43"/>
    <mergeCell ref="C40:D40"/>
    <mergeCell ref="E40:F41"/>
    <mergeCell ref="G40:H41"/>
    <mergeCell ref="I40:L41"/>
    <mergeCell ref="M40:M41"/>
    <mergeCell ref="C41:D41"/>
    <mergeCell ref="C38:D38"/>
    <mergeCell ref="E38:F39"/>
    <mergeCell ref="G38:H39"/>
    <mergeCell ref="I38:L39"/>
    <mergeCell ref="M38:M39"/>
    <mergeCell ref="C39:D39"/>
    <mergeCell ref="C36:D36"/>
    <mergeCell ref="E36:F37"/>
    <mergeCell ref="G36:H37"/>
    <mergeCell ref="I36:L37"/>
    <mergeCell ref="M36:M37"/>
    <mergeCell ref="C37:D37"/>
    <mergeCell ref="C34:D34"/>
    <mergeCell ref="E34:F35"/>
    <mergeCell ref="G34:H35"/>
    <mergeCell ref="I34:L35"/>
    <mergeCell ref="M34:M35"/>
    <mergeCell ref="C35:D35"/>
    <mergeCell ref="C32:D32"/>
    <mergeCell ref="E32:F33"/>
    <mergeCell ref="G32:H33"/>
    <mergeCell ref="I32:L33"/>
    <mergeCell ref="M32:M33"/>
    <mergeCell ref="C33:D33"/>
    <mergeCell ref="C30:D30"/>
    <mergeCell ref="E30:F31"/>
    <mergeCell ref="G30:H31"/>
    <mergeCell ref="I30:L31"/>
    <mergeCell ref="M30:M31"/>
    <mergeCell ref="C31:D31"/>
    <mergeCell ref="C28:D28"/>
    <mergeCell ref="E28:F29"/>
    <mergeCell ref="G28:H29"/>
    <mergeCell ref="I28:L29"/>
    <mergeCell ref="M28:M29"/>
    <mergeCell ref="C29:D29"/>
    <mergeCell ref="C26:D26"/>
    <mergeCell ref="E26:F27"/>
    <mergeCell ref="G26:H27"/>
    <mergeCell ref="I26:L27"/>
    <mergeCell ref="M26:M27"/>
    <mergeCell ref="C27:D27"/>
    <mergeCell ref="C24:D24"/>
    <mergeCell ref="E24:F25"/>
    <mergeCell ref="G24:H25"/>
    <mergeCell ref="I24:L25"/>
    <mergeCell ref="M24:M25"/>
    <mergeCell ref="C25:D25"/>
    <mergeCell ref="C22:D22"/>
    <mergeCell ref="E22:F23"/>
    <mergeCell ref="G22:H23"/>
    <mergeCell ref="I22:L23"/>
    <mergeCell ref="M22:M23"/>
    <mergeCell ref="C23:D23"/>
    <mergeCell ref="C20:D20"/>
    <mergeCell ref="E20:F21"/>
    <mergeCell ref="G20:H21"/>
    <mergeCell ref="I20:L21"/>
    <mergeCell ref="M20:M21"/>
    <mergeCell ref="C21:D21"/>
    <mergeCell ref="C18:D18"/>
    <mergeCell ref="E18:F19"/>
    <mergeCell ref="G18:H19"/>
    <mergeCell ref="I18:L19"/>
    <mergeCell ref="M18:M19"/>
    <mergeCell ref="C19:D19"/>
    <mergeCell ref="C16:D16"/>
    <mergeCell ref="E16:F17"/>
    <mergeCell ref="G16:H17"/>
    <mergeCell ref="I16:L17"/>
    <mergeCell ref="M16:M17"/>
    <mergeCell ref="C17:D17"/>
    <mergeCell ref="C14:D14"/>
    <mergeCell ref="E14:F15"/>
    <mergeCell ref="G14:H15"/>
    <mergeCell ref="I14:L15"/>
    <mergeCell ref="M14:M15"/>
    <mergeCell ref="C15:D15"/>
    <mergeCell ref="C12:D12"/>
    <mergeCell ref="E12:F13"/>
    <mergeCell ref="G12:H13"/>
    <mergeCell ref="I12:L13"/>
    <mergeCell ref="M12:M13"/>
    <mergeCell ref="C13:D13"/>
    <mergeCell ref="M8:M9"/>
    <mergeCell ref="C9:D9"/>
    <mergeCell ref="C10:D10"/>
    <mergeCell ref="E10:F11"/>
    <mergeCell ref="G10:H11"/>
    <mergeCell ref="I10:L11"/>
    <mergeCell ref="M10:M11"/>
    <mergeCell ref="C11:D11"/>
    <mergeCell ref="E7:F7"/>
    <mergeCell ref="G7:H7"/>
    <mergeCell ref="I7:L7"/>
    <mergeCell ref="C8:D8"/>
    <mergeCell ref="E8:F9"/>
    <mergeCell ref="G8:H9"/>
    <mergeCell ref="I8:L9"/>
    <mergeCell ref="A1:M1"/>
    <mergeCell ref="B4:E4"/>
    <mergeCell ref="F4:H4"/>
    <mergeCell ref="I4:M4"/>
    <mergeCell ref="C6:D6"/>
    <mergeCell ref="E6:F6"/>
    <mergeCell ref="G6:H6"/>
    <mergeCell ref="I6:L6"/>
    <mergeCell ref="M6:M7"/>
    <mergeCell ref="C7:D7"/>
  </mergeCells>
  <conditionalFormatting sqref="A8:C9 E8 G8 I8 M8">
    <cfRule type="expression" dxfId="217" priority="24">
      <formula>$A$9="Holiday"</formula>
    </cfRule>
  </conditionalFormatting>
  <conditionalFormatting sqref="A10:C11 E10 G10 I10 M10">
    <cfRule type="expression" dxfId="216" priority="23">
      <formula>$A$11="Holiday"</formula>
    </cfRule>
  </conditionalFormatting>
  <conditionalFormatting sqref="A12:C13 E12 G12 I12 M12">
    <cfRule type="expression" dxfId="215" priority="22">
      <formula>$A$13="Holiday"</formula>
    </cfRule>
  </conditionalFormatting>
  <conditionalFormatting sqref="A14:C15 E14 G14 I14 M14">
    <cfRule type="expression" dxfId="214" priority="21">
      <formula>$A$15="Holiday"</formula>
    </cfRule>
  </conditionalFormatting>
  <conditionalFormatting sqref="A16:C17 E16 G16 I16 M16">
    <cfRule type="expression" dxfId="213" priority="20">
      <formula>$A$17="Holiday"</formula>
    </cfRule>
  </conditionalFormatting>
  <conditionalFormatting sqref="A18:C19 E18 G18 I18 M18">
    <cfRule type="expression" dxfId="212" priority="19">
      <formula>$A$19="Holiday"</formula>
    </cfRule>
  </conditionalFormatting>
  <conditionalFormatting sqref="A20:C21 E20 G20 I20 M20">
    <cfRule type="expression" dxfId="211" priority="18">
      <formula>$A$21="Holiday"</formula>
    </cfRule>
  </conditionalFormatting>
  <conditionalFormatting sqref="A22:C23 E22 G22 I22 M22">
    <cfRule type="expression" dxfId="210" priority="17">
      <formula>$A$23="Holiday"</formula>
    </cfRule>
  </conditionalFormatting>
  <conditionalFormatting sqref="A24:C25 E24 G24 I24 M24">
    <cfRule type="expression" dxfId="209" priority="16">
      <formula>$A$25="Holiday"</formula>
    </cfRule>
  </conditionalFormatting>
  <conditionalFormatting sqref="A26:C27 E26 G26 I26 M26">
    <cfRule type="expression" dxfId="208" priority="15">
      <formula>$A$27="Holiday"</formula>
    </cfRule>
  </conditionalFormatting>
  <conditionalFormatting sqref="A28:C29 E28 G28 I28 M28">
    <cfRule type="expression" dxfId="207" priority="14">
      <formula>$A$29="Holiday"</formula>
    </cfRule>
  </conditionalFormatting>
  <conditionalFormatting sqref="A30:C31 E30 G30 I30 M30">
    <cfRule type="expression" dxfId="206" priority="13">
      <formula>$A$31="Holiday"</formula>
    </cfRule>
  </conditionalFormatting>
  <conditionalFormatting sqref="A32:C33 E32 G32 I32 M32">
    <cfRule type="expression" dxfId="205" priority="12">
      <formula>$A$33="Holiday"</formula>
    </cfRule>
  </conditionalFormatting>
  <conditionalFormatting sqref="A34:C35 E34 G34 I34 M34">
    <cfRule type="expression" dxfId="204" priority="11">
      <formula>$A$35="Holiday"</formula>
    </cfRule>
  </conditionalFormatting>
  <conditionalFormatting sqref="A36:C37 E36 G36 I36 M36">
    <cfRule type="expression" dxfId="203" priority="10">
      <formula>$A$37="Holiday"</formula>
    </cfRule>
  </conditionalFormatting>
  <conditionalFormatting sqref="A38:C39 E38 G38 I38 M38">
    <cfRule type="expression" dxfId="202" priority="9">
      <formula>$A$39="Holiday"</formula>
    </cfRule>
  </conditionalFormatting>
  <conditionalFormatting sqref="A40:C41 E40 G40 I40 M40">
    <cfRule type="expression" dxfId="201" priority="8">
      <formula>$A$41="Holiday"</formula>
    </cfRule>
  </conditionalFormatting>
  <conditionalFormatting sqref="A42:C43 E42 G42 I42 M42">
    <cfRule type="expression" dxfId="200" priority="7">
      <formula>$A$43="Holiday"</formula>
    </cfRule>
  </conditionalFormatting>
  <conditionalFormatting sqref="A44:C45 E44 G44 I44 M44">
    <cfRule type="expression" dxfId="199" priority="6">
      <formula>$A$45="Holiday"</formula>
    </cfRule>
  </conditionalFormatting>
  <conditionalFormatting sqref="A46:C47 E46 G46 I46 M46">
    <cfRule type="expression" dxfId="198" priority="5">
      <formula>$A$47="Holiday"</formula>
    </cfRule>
  </conditionalFormatting>
  <conditionalFormatting sqref="A48:C49 E48 G48 I48 M48">
    <cfRule type="expression" dxfId="197" priority="4">
      <formula>$A$49="Holiday"</formula>
    </cfRule>
  </conditionalFormatting>
  <conditionalFormatting sqref="A50:C51 E50 G50 I50 M50">
    <cfRule type="expression" dxfId="196" priority="3">
      <formula>$A$51="Holiday"</formula>
    </cfRule>
  </conditionalFormatting>
  <conditionalFormatting sqref="A52:C53 E52 G52 I52 M52">
    <cfRule type="expression" dxfId="195" priority="2">
      <formula>$A$53="Holiday"</formula>
    </cfRule>
  </conditionalFormatting>
  <conditionalFormatting sqref="A59">
    <cfRule type="expression" dxfId="194" priority="1">
      <formula>$A$11="Holiday"</formula>
    </cfRule>
  </conditionalFormatting>
  <printOptions horizontalCentered="1"/>
  <pageMargins left="0" right="0" top="0.6" bottom="0.2" header="0.1" footer="0"/>
  <pageSetup orientation="portrait" horizontalDpi="4294967295" verticalDpi="4294967295" r:id="rId1"/>
  <headerFooter>
    <oddHeader>&amp;C&amp;"Arial,Bold"&amp;14MONTHLY GROUP MILEAGE LOG&amp;"-,Regular"&amp;11
&amp;"Arial,Regular"County Vehicle Program / HR - CSD
&amp;R&amp;G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B859-5983-4DB8-A932-2D6C9A2151F9}">
  <sheetPr>
    <tabColor theme="6"/>
  </sheetPr>
  <dimension ref="A1:O888"/>
  <sheetViews>
    <sheetView zoomScale="120" zoomScaleNormal="120" workbookViewId="0">
      <selection sqref="A1:M1"/>
    </sheetView>
  </sheetViews>
  <sheetFormatPr defaultColWidth="0" defaultRowHeight="15" customHeight="1" zeroHeight="1" x14ac:dyDescent="0.25"/>
  <cols>
    <col min="1" max="1" width="12.7109375" style="11" customWidth="1"/>
    <col min="2" max="2" width="11.5703125" style="11" customWidth="1"/>
    <col min="3" max="3" width="7" style="10" customWidth="1"/>
    <col min="4" max="4" width="8.140625" style="10" customWidth="1"/>
    <col min="5" max="5" width="6" style="10" bestFit="1" customWidth="1"/>
    <col min="6" max="6" width="7.42578125" style="10" customWidth="1"/>
    <col min="7" max="7" width="4.42578125" style="10" customWidth="1"/>
    <col min="8" max="8" width="6.28515625" style="10" customWidth="1"/>
    <col min="9" max="9" width="10" style="10" customWidth="1"/>
    <col min="10" max="10" width="2.85546875" style="10" customWidth="1"/>
    <col min="11" max="11" width="11.85546875" style="10" customWidth="1"/>
    <col min="12" max="12" width="5.42578125" style="10" customWidth="1"/>
    <col min="13" max="13" width="10" style="10" customWidth="1"/>
    <col min="14" max="14" width="0.28515625" style="10" customWidth="1"/>
    <col min="15" max="15" width="0.140625" style="10" customWidth="1"/>
    <col min="16" max="16384" width="9.140625" style="10" hidden="1"/>
  </cols>
  <sheetData>
    <row r="1" spans="1:14" ht="37.5" customHeight="1" x14ac:dyDescent="0.25">
      <c r="A1" s="244" t="s">
        <v>1052</v>
      </c>
      <c r="B1" s="244"/>
      <c r="C1" s="244"/>
      <c r="D1" s="244"/>
      <c r="E1" s="244"/>
      <c r="F1" s="244"/>
      <c r="G1" s="244"/>
      <c r="H1" s="244"/>
      <c r="I1" s="244"/>
      <c r="J1" s="244"/>
      <c r="K1" s="244"/>
      <c r="L1" s="244"/>
      <c r="M1" s="244"/>
    </row>
    <row r="2" spans="1:14" ht="6" customHeight="1" x14ac:dyDescent="0.25">
      <c r="A2" s="156"/>
      <c r="B2" s="156"/>
      <c r="C2" s="156"/>
      <c r="D2" s="156"/>
      <c r="E2" s="156"/>
      <c r="F2" s="156"/>
      <c r="G2" s="156"/>
      <c r="H2" s="156"/>
      <c r="I2" s="156"/>
      <c r="J2" s="156"/>
      <c r="K2" s="156"/>
      <c r="L2" s="156"/>
      <c r="M2" s="156"/>
      <c r="N2" s="74"/>
    </row>
    <row r="3" spans="1:14" ht="14.25" customHeight="1" x14ac:dyDescent="0.25">
      <c r="A3" s="175" t="s">
        <v>1030</v>
      </c>
      <c r="B3" s="156" t="str">
        <f>IF('JANUARY - MILEAGE LOG'!$B$3="","",'JANUARY - MILEAGE LOG'!$B$3)</f>
        <v/>
      </c>
      <c r="C3" s="175" t="s">
        <v>997</v>
      </c>
      <c r="D3" s="156" t="str">
        <f>IF('JANUARY - MILEAGE LOG'!$D$3="","",'JANUARY - MILEAGE LOG'!$D$3)</f>
        <v/>
      </c>
      <c r="E3" s="175" t="s">
        <v>1031</v>
      </c>
      <c r="F3" s="156" t="str">
        <f>IF('JANUARY - MILEAGE LOG'!$F$3="","",'JANUARY - MILEAGE LOG'!$F$3)</f>
        <v/>
      </c>
      <c r="G3" s="178"/>
      <c r="H3" s="179" t="str">
        <f>IF('JANUARY - MILEAGE LOG'!$H$3="","",'JANUARY - MILEAGE LOG'!$H$3)</f>
        <v xml:space="preserve">AUTHORIZED MILEAGE: 00.01 - 00  </v>
      </c>
      <c r="I3" s="179"/>
      <c r="J3" s="179"/>
      <c r="K3" s="179"/>
      <c r="L3" s="180" t="str">
        <f>IF('JANUARY - MILEAGE LOG'!$L$3="","",'JANUARY - MILEAGE LOG'!$L$3)</f>
        <v>(Round Trip Miles Per Day)</v>
      </c>
      <c r="M3" s="179"/>
      <c r="N3" s="172"/>
    </row>
    <row r="4" spans="1:14" ht="14.25" customHeight="1" x14ac:dyDescent="0.25">
      <c r="A4" s="157" t="s">
        <v>1032</v>
      </c>
      <c r="B4" s="264" t="str">
        <f>IF('JANUARY - MILEAGE LOG'!$B$4="","",'JANUARY - MILEAGE LOG'!$B$4)</f>
        <v/>
      </c>
      <c r="C4" s="264" t="str">
        <f>IF('JANUARY - MILEAGE LOG'!C4="","",'JANUARY - MILEAGE LOG'!C4)</f>
        <v/>
      </c>
      <c r="D4" s="264" t="str">
        <f>IF('JANUARY - MILEAGE LOG'!D4="","",'JANUARY - MILEAGE LOG'!D4)</f>
        <v/>
      </c>
      <c r="E4" s="264" t="str">
        <f>IF('JANUARY - MILEAGE LOG'!E4="","",'JANUARY - MILEAGE LOG'!E4)</f>
        <v/>
      </c>
      <c r="F4" s="245" t="s">
        <v>1033</v>
      </c>
      <c r="G4" s="245"/>
      <c r="H4" s="245"/>
      <c r="I4" s="264" t="str">
        <f>IF('JANUARY - MILEAGE LOG'!$I$4="","",'JANUARY - MILEAGE LOG'!$I$4)</f>
        <v/>
      </c>
      <c r="J4" s="264" t="str">
        <f>IF('JANUARY - MILEAGE LOG'!J4="","",'JANUARY - MILEAGE LOG'!J4)</f>
        <v/>
      </c>
      <c r="K4" s="264" t="str">
        <f>IF('JANUARY - MILEAGE LOG'!K4="","",'JANUARY - MILEAGE LOG'!K4)</f>
        <v/>
      </c>
      <c r="L4" s="264" t="str">
        <f>IF('JANUARY - MILEAGE LOG'!L4="","",'JANUARY - MILEAGE LOG'!L4)</f>
        <v/>
      </c>
      <c r="M4" s="264" t="str">
        <f>IF('JANUARY - MILEAGE LOG'!M4="","",'JANUARY - MILEAGE LOG'!M4)</f>
        <v/>
      </c>
      <c r="N4" s="74"/>
    </row>
    <row r="5" spans="1:14" ht="8.25" customHeight="1" x14ac:dyDescent="0.25">
      <c r="A5" s="171"/>
      <c r="B5" s="161"/>
      <c r="C5" s="171"/>
      <c r="D5" s="161"/>
      <c r="E5" s="171"/>
      <c r="F5" s="161"/>
      <c r="G5" s="159"/>
      <c r="H5" s="159"/>
      <c r="I5" s="159"/>
      <c r="J5" s="159"/>
      <c r="K5" s="159"/>
      <c r="L5" s="159"/>
      <c r="M5" s="159"/>
      <c r="N5" s="74"/>
    </row>
    <row r="6" spans="1:14" ht="12.75" customHeight="1" x14ac:dyDescent="0.25">
      <c r="A6" s="189" t="s">
        <v>6</v>
      </c>
      <c r="B6" s="190" t="s">
        <v>1020</v>
      </c>
      <c r="C6" s="250" t="s">
        <v>1022</v>
      </c>
      <c r="D6" s="251"/>
      <c r="E6" s="250" t="s">
        <v>1023</v>
      </c>
      <c r="F6" s="250"/>
      <c r="G6" s="250" t="s">
        <v>1025</v>
      </c>
      <c r="H6" s="251"/>
      <c r="I6" s="250" t="s">
        <v>1028</v>
      </c>
      <c r="J6" s="251"/>
      <c r="K6" s="251"/>
      <c r="L6" s="251"/>
      <c r="M6" s="251" t="s">
        <v>1027</v>
      </c>
      <c r="N6" s="74"/>
    </row>
    <row r="7" spans="1:14" ht="11.25" customHeight="1" thickBot="1" x14ac:dyDescent="0.3">
      <c r="A7" s="188">
        <f>'YEAR SELECTION'!E2</f>
        <v>2025</v>
      </c>
      <c r="B7" s="191" t="s">
        <v>1021</v>
      </c>
      <c r="C7" s="248" t="s">
        <v>1021</v>
      </c>
      <c r="D7" s="249"/>
      <c r="E7" s="248" t="s">
        <v>1024</v>
      </c>
      <c r="F7" s="248"/>
      <c r="G7" s="248" t="s">
        <v>1026</v>
      </c>
      <c r="H7" s="249"/>
      <c r="I7" s="248" t="s">
        <v>1029</v>
      </c>
      <c r="J7" s="249"/>
      <c r="K7" s="249"/>
      <c r="L7" s="249"/>
      <c r="M7" s="249"/>
      <c r="N7" s="74"/>
    </row>
    <row r="8" spans="1:14" ht="12" customHeight="1" thickTop="1" x14ac:dyDescent="0.25">
      <c r="A8" s="81">
        <f ca="1">'PROCESS JUL - LOG'!K1</f>
        <v>1</v>
      </c>
      <c r="B8" s="77"/>
      <c r="C8" s="252"/>
      <c r="D8" s="253"/>
      <c r="E8" s="254"/>
      <c r="F8" s="255"/>
      <c r="G8" s="254"/>
      <c r="H8" s="255"/>
      <c r="I8" s="215"/>
      <c r="J8" s="216"/>
      <c r="K8" s="216"/>
      <c r="L8" s="217"/>
      <c r="M8" s="221"/>
      <c r="N8" s="74"/>
    </row>
    <row r="9" spans="1:14" ht="12" customHeight="1" x14ac:dyDescent="0.25">
      <c r="A9" s="77" t="str">
        <f ca="1">'PROCESS JUL - LOG'!L1</f>
        <v>Tuesday</v>
      </c>
      <c r="B9" s="76"/>
      <c r="C9" s="234"/>
      <c r="D9" s="235"/>
      <c r="E9" s="238"/>
      <c r="F9" s="239"/>
      <c r="G9" s="238"/>
      <c r="H9" s="239"/>
      <c r="I9" s="218"/>
      <c r="J9" s="219"/>
      <c r="K9" s="219"/>
      <c r="L9" s="220"/>
      <c r="M9" s="222"/>
      <c r="N9" s="74"/>
    </row>
    <row r="10" spans="1:14" ht="12" customHeight="1" x14ac:dyDescent="0.25">
      <c r="A10" s="78">
        <f ca="1">'PROCESS JUL - LOG'!K2</f>
        <v>2</v>
      </c>
      <c r="B10" s="79"/>
      <c r="C10" s="256"/>
      <c r="D10" s="257"/>
      <c r="E10" s="240"/>
      <c r="F10" s="241"/>
      <c r="G10" s="240"/>
      <c r="H10" s="241"/>
      <c r="I10" s="227"/>
      <c r="J10" s="228"/>
      <c r="K10" s="228"/>
      <c r="L10" s="229"/>
      <c r="M10" s="246"/>
      <c r="N10" s="74"/>
    </row>
    <row r="11" spans="1:14" ht="12" customHeight="1" x14ac:dyDescent="0.25">
      <c r="A11" s="80" t="str">
        <f ca="1">'PROCESS JUL - LOG'!L2</f>
        <v>Wednesday</v>
      </c>
      <c r="B11" s="79"/>
      <c r="C11" s="256"/>
      <c r="D11" s="257"/>
      <c r="E11" s="242"/>
      <c r="F11" s="243"/>
      <c r="G11" s="242"/>
      <c r="H11" s="243"/>
      <c r="I11" s="230"/>
      <c r="J11" s="231"/>
      <c r="K11" s="231"/>
      <c r="L11" s="232"/>
      <c r="M11" s="247"/>
      <c r="N11" s="74"/>
    </row>
    <row r="12" spans="1:14" ht="12" customHeight="1" x14ac:dyDescent="0.25">
      <c r="A12" s="75">
        <f ca="1">'PROCESS JUL - LOG'!K3</f>
        <v>3</v>
      </c>
      <c r="B12" s="76"/>
      <c r="C12" s="234"/>
      <c r="D12" s="235"/>
      <c r="E12" s="236"/>
      <c r="F12" s="237"/>
      <c r="G12" s="236"/>
      <c r="H12" s="237"/>
      <c r="I12" s="223"/>
      <c r="J12" s="224"/>
      <c r="K12" s="224"/>
      <c r="L12" s="225"/>
      <c r="M12" s="226"/>
      <c r="N12" s="74"/>
    </row>
    <row r="13" spans="1:14" ht="12" customHeight="1" x14ac:dyDescent="0.25">
      <c r="A13" s="77" t="str">
        <f ca="1">'PROCESS JUL - LOG'!L3</f>
        <v>Thursday</v>
      </c>
      <c r="B13" s="76"/>
      <c r="C13" s="234"/>
      <c r="D13" s="235"/>
      <c r="E13" s="238"/>
      <c r="F13" s="239"/>
      <c r="G13" s="238"/>
      <c r="H13" s="239"/>
      <c r="I13" s="218"/>
      <c r="J13" s="219"/>
      <c r="K13" s="219"/>
      <c r="L13" s="220"/>
      <c r="M13" s="222"/>
      <c r="N13" s="74"/>
    </row>
    <row r="14" spans="1:14" ht="12" customHeight="1" x14ac:dyDescent="0.25">
      <c r="A14" s="78">
        <f ca="1">'PROCESS JUL - LOG'!K4</f>
        <v>4</v>
      </c>
      <c r="B14" s="79"/>
      <c r="C14" s="256"/>
      <c r="D14" s="257"/>
      <c r="E14" s="240"/>
      <c r="F14" s="241"/>
      <c r="G14" s="240"/>
      <c r="H14" s="241"/>
      <c r="I14" s="227"/>
      <c r="J14" s="228"/>
      <c r="K14" s="228"/>
      <c r="L14" s="229"/>
      <c r="M14" s="246"/>
      <c r="N14" s="74"/>
    </row>
    <row r="15" spans="1:14" ht="12" customHeight="1" x14ac:dyDescent="0.25">
      <c r="A15" s="80" t="str">
        <f ca="1">'PROCESS JUL - LOG'!L4</f>
        <v>Holiday</v>
      </c>
      <c r="B15" s="79"/>
      <c r="C15" s="256"/>
      <c r="D15" s="257"/>
      <c r="E15" s="242"/>
      <c r="F15" s="243"/>
      <c r="G15" s="242"/>
      <c r="H15" s="243"/>
      <c r="I15" s="230"/>
      <c r="J15" s="231"/>
      <c r="K15" s="231"/>
      <c r="L15" s="232"/>
      <c r="M15" s="247"/>
      <c r="N15" s="74"/>
    </row>
    <row r="16" spans="1:14" ht="12" customHeight="1" x14ac:dyDescent="0.25">
      <c r="A16" s="75">
        <f ca="1">'PROCESS JUL - LOG'!K5</f>
        <v>7</v>
      </c>
      <c r="B16" s="76"/>
      <c r="C16" s="234"/>
      <c r="D16" s="235"/>
      <c r="E16" s="236"/>
      <c r="F16" s="237"/>
      <c r="G16" s="236"/>
      <c r="H16" s="237"/>
      <c r="I16" s="223"/>
      <c r="J16" s="224"/>
      <c r="K16" s="224"/>
      <c r="L16" s="225"/>
      <c r="M16" s="226"/>
      <c r="N16" s="74"/>
    </row>
    <row r="17" spans="1:14" ht="12" customHeight="1" x14ac:dyDescent="0.25">
      <c r="A17" s="77" t="str">
        <f ca="1">'PROCESS JUL - LOG'!L5</f>
        <v>Monday</v>
      </c>
      <c r="B17" s="76"/>
      <c r="C17" s="234"/>
      <c r="D17" s="235"/>
      <c r="E17" s="238"/>
      <c r="F17" s="239"/>
      <c r="G17" s="238"/>
      <c r="H17" s="239"/>
      <c r="I17" s="218"/>
      <c r="J17" s="219"/>
      <c r="K17" s="219"/>
      <c r="L17" s="220"/>
      <c r="M17" s="222"/>
      <c r="N17" s="74"/>
    </row>
    <row r="18" spans="1:14" ht="12" customHeight="1" x14ac:dyDescent="0.25">
      <c r="A18" s="78">
        <f ca="1">'PROCESS JUL - LOG'!K6</f>
        <v>8</v>
      </c>
      <c r="B18" s="79"/>
      <c r="C18" s="256"/>
      <c r="D18" s="257"/>
      <c r="E18" s="240"/>
      <c r="F18" s="241"/>
      <c r="G18" s="240"/>
      <c r="H18" s="241"/>
      <c r="I18" s="227"/>
      <c r="J18" s="228"/>
      <c r="K18" s="228"/>
      <c r="L18" s="229"/>
      <c r="M18" s="246"/>
      <c r="N18" s="74"/>
    </row>
    <row r="19" spans="1:14" ht="12" customHeight="1" x14ac:dyDescent="0.25">
      <c r="A19" s="80" t="str">
        <f ca="1">'PROCESS JUL - LOG'!L6</f>
        <v>Tuesday</v>
      </c>
      <c r="B19" s="79"/>
      <c r="C19" s="256"/>
      <c r="D19" s="257"/>
      <c r="E19" s="242"/>
      <c r="F19" s="243"/>
      <c r="G19" s="242"/>
      <c r="H19" s="243"/>
      <c r="I19" s="230"/>
      <c r="J19" s="231"/>
      <c r="K19" s="231"/>
      <c r="L19" s="232"/>
      <c r="M19" s="247"/>
      <c r="N19" s="74"/>
    </row>
    <row r="20" spans="1:14" ht="12" customHeight="1" x14ac:dyDescent="0.25">
      <c r="A20" s="75">
        <f ca="1">'PROCESS JUL - LOG'!K7</f>
        <v>9</v>
      </c>
      <c r="B20" s="76"/>
      <c r="C20" s="234"/>
      <c r="D20" s="235"/>
      <c r="E20" s="236"/>
      <c r="F20" s="237"/>
      <c r="G20" s="236"/>
      <c r="H20" s="237"/>
      <c r="I20" s="223"/>
      <c r="J20" s="224"/>
      <c r="K20" s="224"/>
      <c r="L20" s="225"/>
      <c r="M20" s="226"/>
      <c r="N20" s="74"/>
    </row>
    <row r="21" spans="1:14" ht="12" customHeight="1" x14ac:dyDescent="0.25">
      <c r="A21" s="77" t="str">
        <f ca="1">'PROCESS JUL - LOG'!L7</f>
        <v>Wednesday</v>
      </c>
      <c r="B21" s="76"/>
      <c r="C21" s="234"/>
      <c r="D21" s="235"/>
      <c r="E21" s="238"/>
      <c r="F21" s="239"/>
      <c r="G21" s="238"/>
      <c r="H21" s="239"/>
      <c r="I21" s="218"/>
      <c r="J21" s="219"/>
      <c r="K21" s="219"/>
      <c r="L21" s="220"/>
      <c r="M21" s="222"/>
      <c r="N21" s="74"/>
    </row>
    <row r="22" spans="1:14" ht="12" customHeight="1" x14ac:dyDescent="0.25">
      <c r="A22" s="78">
        <f ca="1">'PROCESS JUL - LOG'!K8</f>
        <v>10</v>
      </c>
      <c r="B22" s="79"/>
      <c r="C22" s="256"/>
      <c r="D22" s="257"/>
      <c r="E22" s="240"/>
      <c r="F22" s="241"/>
      <c r="G22" s="240"/>
      <c r="H22" s="241"/>
      <c r="I22" s="227"/>
      <c r="J22" s="228"/>
      <c r="K22" s="228"/>
      <c r="L22" s="229"/>
      <c r="M22" s="246"/>
      <c r="N22" s="74"/>
    </row>
    <row r="23" spans="1:14" ht="12" customHeight="1" x14ac:dyDescent="0.25">
      <c r="A23" s="80" t="str">
        <f ca="1">'PROCESS JUL - LOG'!L8</f>
        <v>Thursday</v>
      </c>
      <c r="B23" s="79"/>
      <c r="C23" s="256"/>
      <c r="D23" s="257"/>
      <c r="E23" s="242"/>
      <c r="F23" s="243"/>
      <c r="G23" s="242"/>
      <c r="H23" s="243"/>
      <c r="I23" s="230"/>
      <c r="J23" s="231"/>
      <c r="K23" s="231"/>
      <c r="L23" s="232"/>
      <c r="M23" s="247"/>
      <c r="N23" s="74"/>
    </row>
    <row r="24" spans="1:14" ht="12" customHeight="1" x14ac:dyDescent="0.25">
      <c r="A24" s="75">
        <f ca="1">'PROCESS JUL - LOG'!K9</f>
        <v>11</v>
      </c>
      <c r="B24" s="76"/>
      <c r="C24" s="234"/>
      <c r="D24" s="235"/>
      <c r="E24" s="236"/>
      <c r="F24" s="237"/>
      <c r="G24" s="236"/>
      <c r="H24" s="237"/>
      <c r="I24" s="223"/>
      <c r="J24" s="224"/>
      <c r="K24" s="224"/>
      <c r="L24" s="225"/>
      <c r="M24" s="226"/>
      <c r="N24" s="74"/>
    </row>
    <row r="25" spans="1:14" ht="12" customHeight="1" x14ac:dyDescent="0.25">
      <c r="A25" s="77" t="str">
        <f ca="1">'PROCESS JUL - LOG'!L9</f>
        <v>Friday</v>
      </c>
      <c r="B25" s="76"/>
      <c r="C25" s="234"/>
      <c r="D25" s="235"/>
      <c r="E25" s="238"/>
      <c r="F25" s="239"/>
      <c r="G25" s="238"/>
      <c r="H25" s="239"/>
      <c r="I25" s="218"/>
      <c r="J25" s="219"/>
      <c r="K25" s="219"/>
      <c r="L25" s="220"/>
      <c r="M25" s="222"/>
      <c r="N25" s="74"/>
    </row>
    <row r="26" spans="1:14" ht="12" customHeight="1" x14ac:dyDescent="0.25">
      <c r="A26" s="78">
        <f ca="1">'PROCESS JUL - LOG'!K10</f>
        <v>14</v>
      </c>
      <c r="B26" s="79"/>
      <c r="C26" s="256"/>
      <c r="D26" s="257"/>
      <c r="E26" s="240"/>
      <c r="F26" s="241"/>
      <c r="G26" s="240"/>
      <c r="H26" s="241"/>
      <c r="I26" s="227"/>
      <c r="J26" s="228"/>
      <c r="K26" s="228"/>
      <c r="L26" s="229"/>
      <c r="M26" s="246"/>
      <c r="N26" s="74"/>
    </row>
    <row r="27" spans="1:14" ht="12" customHeight="1" x14ac:dyDescent="0.25">
      <c r="A27" s="80" t="str">
        <f ca="1">'PROCESS JUL - LOG'!L10</f>
        <v>Monday</v>
      </c>
      <c r="B27" s="79"/>
      <c r="C27" s="256"/>
      <c r="D27" s="257"/>
      <c r="E27" s="242"/>
      <c r="F27" s="243"/>
      <c r="G27" s="242"/>
      <c r="H27" s="243"/>
      <c r="I27" s="230"/>
      <c r="J27" s="231"/>
      <c r="K27" s="231"/>
      <c r="L27" s="232"/>
      <c r="M27" s="247"/>
      <c r="N27" s="74"/>
    </row>
    <row r="28" spans="1:14" ht="12" customHeight="1" x14ac:dyDescent="0.25">
      <c r="A28" s="75">
        <f ca="1">'PROCESS JUL - LOG'!K11</f>
        <v>15</v>
      </c>
      <c r="B28" s="76"/>
      <c r="C28" s="234"/>
      <c r="D28" s="235"/>
      <c r="E28" s="236"/>
      <c r="F28" s="237"/>
      <c r="G28" s="236"/>
      <c r="H28" s="237"/>
      <c r="I28" s="223"/>
      <c r="J28" s="224"/>
      <c r="K28" s="224"/>
      <c r="L28" s="225"/>
      <c r="M28" s="226"/>
      <c r="N28" s="74"/>
    </row>
    <row r="29" spans="1:14" ht="12" customHeight="1" x14ac:dyDescent="0.25">
      <c r="A29" s="77" t="str">
        <f ca="1">'PROCESS JUL - LOG'!L11</f>
        <v>Tuesday</v>
      </c>
      <c r="B29" s="76"/>
      <c r="C29" s="234"/>
      <c r="D29" s="235"/>
      <c r="E29" s="238"/>
      <c r="F29" s="239"/>
      <c r="G29" s="238"/>
      <c r="H29" s="239"/>
      <c r="I29" s="218"/>
      <c r="J29" s="219"/>
      <c r="K29" s="219"/>
      <c r="L29" s="220"/>
      <c r="M29" s="222"/>
      <c r="N29" s="74"/>
    </row>
    <row r="30" spans="1:14" ht="12" customHeight="1" x14ac:dyDescent="0.25">
      <c r="A30" s="78">
        <f ca="1">'PROCESS JUL - LOG'!K12</f>
        <v>16</v>
      </c>
      <c r="B30" s="79"/>
      <c r="C30" s="256"/>
      <c r="D30" s="257"/>
      <c r="E30" s="240"/>
      <c r="F30" s="241"/>
      <c r="G30" s="240"/>
      <c r="H30" s="241"/>
      <c r="I30" s="227"/>
      <c r="J30" s="228"/>
      <c r="K30" s="228"/>
      <c r="L30" s="229"/>
      <c r="M30" s="246"/>
      <c r="N30" s="74"/>
    </row>
    <row r="31" spans="1:14" ht="12" customHeight="1" x14ac:dyDescent="0.25">
      <c r="A31" s="80" t="str">
        <f ca="1">'PROCESS JUL - LOG'!L12</f>
        <v>Wednesday</v>
      </c>
      <c r="B31" s="79"/>
      <c r="C31" s="256"/>
      <c r="D31" s="257"/>
      <c r="E31" s="242"/>
      <c r="F31" s="243"/>
      <c r="G31" s="242"/>
      <c r="H31" s="243"/>
      <c r="I31" s="230"/>
      <c r="J31" s="231"/>
      <c r="K31" s="231"/>
      <c r="L31" s="232"/>
      <c r="M31" s="247"/>
      <c r="N31" s="74"/>
    </row>
    <row r="32" spans="1:14" ht="12" customHeight="1" x14ac:dyDescent="0.25">
      <c r="A32" s="75">
        <f ca="1">'PROCESS JUL - LOG'!K13</f>
        <v>17</v>
      </c>
      <c r="B32" s="76"/>
      <c r="C32" s="234"/>
      <c r="D32" s="235"/>
      <c r="E32" s="236"/>
      <c r="F32" s="237"/>
      <c r="G32" s="236"/>
      <c r="H32" s="237"/>
      <c r="I32" s="223"/>
      <c r="J32" s="224"/>
      <c r="K32" s="224"/>
      <c r="L32" s="225"/>
      <c r="M32" s="226"/>
      <c r="N32" s="74"/>
    </row>
    <row r="33" spans="1:14" ht="12" customHeight="1" x14ac:dyDescent="0.25">
      <c r="A33" s="77" t="str">
        <f ca="1">'PROCESS JUL - LOG'!L13</f>
        <v>Thursday</v>
      </c>
      <c r="B33" s="76"/>
      <c r="C33" s="234"/>
      <c r="D33" s="235"/>
      <c r="E33" s="238"/>
      <c r="F33" s="239"/>
      <c r="G33" s="238"/>
      <c r="H33" s="239"/>
      <c r="I33" s="218"/>
      <c r="J33" s="219"/>
      <c r="K33" s="219"/>
      <c r="L33" s="220"/>
      <c r="M33" s="222"/>
      <c r="N33" s="74"/>
    </row>
    <row r="34" spans="1:14" ht="12" customHeight="1" x14ac:dyDescent="0.25">
      <c r="A34" s="78">
        <f ca="1">'PROCESS JUL - LOG'!K14</f>
        <v>18</v>
      </c>
      <c r="B34" s="79"/>
      <c r="C34" s="256"/>
      <c r="D34" s="257"/>
      <c r="E34" s="240"/>
      <c r="F34" s="241"/>
      <c r="G34" s="240"/>
      <c r="H34" s="241"/>
      <c r="I34" s="227"/>
      <c r="J34" s="228"/>
      <c r="K34" s="228"/>
      <c r="L34" s="229"/>
      <c r="M34" s="246"/>
      <c r="N34" s="74"/>
    </row>
    <row r="35" spans="1:14" ht="12" customHeight="1" x14ac:dyDescent="0.25">
      <c r="A35" s="80" t="str">
        <f ca="1">'PROCESS JUL - LOG'!L14</f>
        <v>Friday</v>
      </c>
      <c r="B35" s="79"/>
      <c r="C35" s="256"/>
      <c r="D35" s="257"/>
      <c r="E35" s="242"/>
      <c r="F35" s="243"/>
      <c r="G35" s="242"/>
      <c r="H35" s="243"/>
      <c r="I35" s="230"/>
      <c r="J35" s="231"/>
      <c r="K35" s="231"/>
      <c r="L35" s="232"/>
      <c r="M35" s="247"/>
      <c r="N35" s="74"/>
    </row>
    <row r="36" spans="1:14" ht="12" customHeight="1" x14ac:dyDescent="0.25">
      <c r="A36" s="75">
        <f ca="1">'PROCESS JUL - LOG'!K15</f>
        <v>21</v>
      </c>
      <c r="B36" s="76"/>
      <c r="C36" s="234"/>
      <c r="D36" s="235"/>
      <c r="E36" s="236"/>
      <c r="F36" s="237"/>
      <c r="G36" s="236"/>
      <c r="H36" s="237"/>
      <c r="I36" s="223"/>
      <c r="J36" s="224"/>
      <c r="K36" s="224"/>
      <c r="L36" s="225"/>
      <c r="M36" s="226"/>
      <c r="N36" s="74"/>
    </row>
    <row r="37" spans="1:14" ht="12" customHeight="1" x14ac:dyDescent="0.25">
      <c r="A37" s="77" t="str">
        <f ca="1">'PROCESS JUL - LOG'!L15</f>
        <v>Monday</v>
      </c>
      <c r="B37" s="76"/>
      <c r="C37" s="234"/>
      <c r="D37" s="235"/>
      <c r="E37" s="238"/>
      <c r="F37" s="239"/>
      <c r="G37" s="238"/>
      <c r="H37" s="239"/>
      <c r="I37" s="218"/>
      <c r="J37" s="219"/>
      <c r="K37" s="219"/>
      <c r="L37" s="220"/>
      <c r="M37" s="222"/>
      <c r="N37" s="74"/>
    </row>
    <row r="38" spans="1:14" ht="12" customHeight="1" x14ac:dyDescent="0.25">
      <c r="A38" s="78">
        <f ca="1">'PROCESS JUL - LOG'!K16</f>
        <v>22</v>
      </c>
      <c r="B38" s="79"/>
      <c r="C38" s="256"/>
      <c r="D38" s="257"/>
      <c r="E38" s="240"/>
      <c r="F38" s="241"/>
      <c r="G38" s="240"/>
      <c r="H38" s="241"/>
      <c r="I38" s="227"/>
      <c r="J38" s="228"/>
      <c r="K38" s="228"/>
      <c r="L38" s="229"/>
      <c r="M38" s="246"/>
      <c r="N38" s="74"/>
    </row>
    <row r="39" spans="1:14" ht="12" customHeight="1" x14ac:dyDescent="0.25">
      <c r="A39" s="80" t="str">
        <f ca="1">'PROCESS JUL - LOG'!L16</f>
        <v>Tuesday</v>
      </c>
      <c r="B39" s="79"/>
      <c r="C39" s="256"/>
      <c r="D39" s="257"/>
      <c r="E39" s="242"/>
      <c r="F39" s="243"/>
      <c r="G39" s="242"/>
      <c r="H39" s="243"/>
      <c r="I39" s="230"/>
      <c r="J39" s="231"/>
      <c r="K39" s="231"/>
      <c r="L39" s="232"/>
      <c r="M39" s="247"/>
      <c r="N39" s="74"/>
    </row>
    <row r="40" spans="1:14" ht="12" customHeight="1" x14ac:dyDescent="0.25">
      <c r="A40" s="75">
        <f ca="1">'PROCESS JUL - LOG'!K17</f>
        <v>23</v>
      </c>
      <c r="B40" s="76"/>
      <c r="C40" s="234"/>
      <c r="D40" s="235"/>
      <c r="E40" s="236"/>
      <c r="F40" s="237"/>
      <c r="G40" s="236"/>
      <c r="H40" s="237"/>
      <c r="I40" s="223"/>
      <c r="J40" s="224"/>
      <c r="K40" s="224"/>
      <c r="L40" s="225"/>
      <c r="M40" s="226"/>
      <c r="N40" s="74"/>
    </row>
    <row r="41" spans="1:14" ht="12" customHeight="1" x14ac:dyDescent="0.25">
      <c r="A41" s="77" t="str">
        <f ca="1">'PROCESS JUL - LOG'!L17</f>
        <v>Wednesday</v>
      </c>
      <c r="B41" s="76"/>
      <c r="C41" s="234"/>
      <c r="D41" s="235"/>
      <c r="E41" s="238"/>
      <c r="F41" s="239"/>
      <c r="G41" s="238"/>
      <c r="H41" s="239"/>
      <c r="I41" s="218"/>
      <c r="J41" s="219"/>
      <c r="K41" s="219"/>
      <c r="L41" s="220"/>
      <c r="M41" s="222"/>
      <c r="N41" s="74"/>
    </row>
    <row r="42" spans="1:14" ht="12" customHeight="1" x14ac:dyDescent="0.25">
      <c r="A42" s="78">
        <f ca="1">'PROCESS JUL - LOG'!K18</f>
        <v>24</v>
      </c>
      <c r="B42" s="79"/>
      <c r="C42" s="256"/>
      <c r="D42" s="257"/>
      <c r="E42" s="240"/>
      <c r="F42" s="241"/>
      <c r="G42" s="240"/>
      <c r="H42" s="241"/>
      <c r="I42" s="227"/>
      <c r="J42" s="228"/>
      <c r="K42" s="228"/>
      <c r="L42" s="229"/>
      <c r="M42" s="246"/>
      <c r="N42" s="74"/>
    </row>
    <row r="43" spans="1:14" ht="12" customHeight="1" x14ac:dyDescent="0.25">
      <c r="A43" s="80" t="str">
        <f ca="1">'PROCESS JUL - LOG'!L18</f>
        <v>Thursday</v>
      </c>
      <c r="B43" s="79"/>
      <c r="C43" s="256"/>
      <c r="D43" s="257"/>
      <c r="E43" s="242"/>
      <c r="F43" s="243"/>
      <c r="G43" s="242"/>
      <c r="H43" s="243"/>
      <c r="I43" s="230"/>
      <c r="J43" s="231"/>
      <c r="K43" s="231"/>
      <c r="L43" s="232"/>
      <c r="M43" s="247"/>
      <c r="N43" s="74"/>
    </row>
    <row r="44" spans="1:14" ht="12" customHeight="1" x14ac:dyDescent="0.25">
      <c r="A44" s="75">
        <f ca="1">'PROCESS JUL - LOG'!K19</f>
        <v>25</v>
      </c>
      <c r="B44" s="76"/>
      <c r="C44" s="234"/>
      <c r="D44" s="235"/>
      <c r="E44" s="236"/>
      <c r="F44" s="237"/>
      <c r="G44" s="236"/>
      <c r="H44" s="237"/>
      <c r="I44" s="223"/>
      <c r="J44" s="224"/>
      <c r="K44" s="224"/>
      <c r="L44" s="225"/>
      <c r="M44" s="226"/>
      <c r="N44" s="74"/>
    </row>
    <row r="45" spans="1:14" ht="12" customHeight="1" x14ac:dyDescent="0.25">
      <c r="A45" s="77" t="str">
        <f ca="1">'PROCESS JUL - LOG'!L19</f>
        <v>Friday</v>
      </c>
      <c r="B45" s="76"/>
      <c r="C45" s="234"/>
      <c r="D45" s="235"/>
      <c r="E45" s="238"/>
      <c r="F45" s="239"/>
      <c r="G45" s="238"/>
      <c r="H45" s="239"/>
      <c r="I45" s="218"/>
      <c r="J45" s="219"/>
      <c r="K45" s="219"/>
      <c r="L45" s="220"/>
      <c r="M45" s="222"/>
      <c r="N45" s="74"/>
    </row>
    <row r="46" spans="1:14" ht="12" customHeight="1" x14ac:dyDescent="0.25">
      <c r="A46" s="78">
        <f ca="1">'PROCESS JUL - LOG'!K20</f>
        <v>28</v>
      </c>
      <c r="B46" s="79"/>
      <c r="C46" s="256"/>
      <c r="D46" s="257"/>
      <c r="E46" s="240"/>
      <c r="F46" s="241"/>
      <c r="G46" s="240"/>
      <c r="H46" s="241"/>
      <c r="I46" s="227"/>
      <c r="J46" s="228"/>
      <c r="K46" s="228"/>
      <c r="L46" s="229"/>
      <c r="M46" s="246"/>
      <c r="N46" s="74"/>
    </row>
    <row r="47" spans="1:14" ht="12" customHeight="1" x14ac:dyDescent="0.25">
      <c r="A47" s="80" t="str">
        <f ca="1">'PROCESS JUL - LOG'!L20</f>
        <v>Monday</v>
      </c>
      <c r="B47" s="79"/>
      <c r="C47" s="256"/>
      <c r="D47" s="257"/>
      <c r="E47" s="242"/>
      <c r="F47" s="243"/>
      <c r="G47" s="242"/>
      <c r="H47" s="243"/>
      <c r="I47" s="230"/>
      <c r="J47" s="231"/>
      <c r="K47" s="231"/>
      <c r="L47" s="232"/>
      <c r="M47" s="247"/>
      <c r="N47" s="74"/>
    </row>
    <row r="48" spans="1:14" ht="12" customHeight="1" x14ac:dyDescent="0.25">
      <c r="A48" s="75">
        <f ca="1">'PROCESS JUL - LOG'!K21</f>
        <v>29</v>
      </c>
      <c r="B48" s="76"/>
      <c r="C48" s="234"/>
      <c r="D48" s="235"/>
      <c r="E48" s="236"/>
      <c r="F48" s="237"/>
      <c r="G48" s="236"/>
      <c r="H48" s="237"/>
      <c r="I48" s="223"/>
      <c r="J48" s="224"/>
      <c r="K48" s="224"/>
      <c r="L48" s="225"/>
      <c r="M48" s="226"/>
      <c r="N48" s="74"/>
    </row>
    <row r="49" spans="1:15" ht="12" customHeight="1" x14ac:dyDescent="0.25">
      <c r="A49" s="77" t="str">
        <f ca="1">'PROCESS JUL - LOG'!L21</f>
        <v>Tuesday</v>
      </c>
      <c r="B49" s="76"/>
      <c r="C49" s="234"/>
      <c r="D49" s="235"/>
      <c r="E49" s="238"/>
      <c r="F49" s="239"/>
      <c r="G49" s="238"/>
      <c r="H49" s="239"/>
      <c r="I49" s="218"/>
      <c r="J49" s="219"/>
      <c r="K49" s="219"/>
      <c r="L49" s="220"/>
      <c r="M49" s="222"/>
      <c r="N49" s="74"/>
    </row>
    <row r="50" spans="1:15" ht="12" customHeight="1" x14ac:dyDescent="0.25">
      <c r="A50" s="78">
        <f ca="1">'PROCESS JUL - LOG'!K22</f>
        <v>30</v>
      </c>
      <c r="B50" s="79"/>
      <c r="C50" s="256"/>
      <c r="D50" s="257"/>
      <c r="E50" s="240"/>
      <c r="F50" s="241"/>
      <c r="G50" s="240"/>
      <c r="H50" s="241"/>
      <c r="I50" s="227"/>
      <c r="J50" s="228"/>
      <c r="K50" s="228"/>
      <c r="L50" s="229"/>
      <c r="M50" s="246"/>
      <c r="N50" s="74"/>
    </row>
    <row r="51" spans="1:15" ht="12" customHeight="1" x14ac:dyDescent="0.25">
      <c r="A51" s="80" t="str">
        <f ca="1">'PROCESS JUL - LOG'!L22</f>
        <v>Wednesday</v>
      </c>
      <c r="B51" s="79"/>
      <c r="C51" s="256"/>
      <c r="D51" s="257"/>
      <c r="E51" s="242"/>
      <c r="F51" s="243"/>
      <c r="G51" s="242"/>
      <c r="H51" s="243"/>
      <c r="I51" s="230"/>
      <c r="J51" s="231"/>
      <c r="K51" s="231"/>
      <c r="L51" s="232"/>
      <c r="M51" s="247"/>
      <c r="N51" s="74"/>
    </row>
    <row r="52" spans="1:15" ht="12" customHeight="1" x14ac:dyDescent="0.25">
      <c r="A52" s="75">
        <f ca="1">'PROCESS JUL - LOG'!K23</f>
        <v>31</v>
      </c>
      <c r="B52" s="76"/>
      <c r="C52" s="234"/>
      <c r="D52" s="235"/>
      <c r="E52" s="236"/>
      <c r="F52" s="237"/>
      <c r="G52" s="236"/>
      <c r="H52" s="237"/>
      <c r="I52" s="223"/>
      <c r="J52" s="224"/>
      <c r="K52" s="224"/>
      <c r="L52" s="225"/>
      <c r="M52" s="226"/>
      <c r="N52" s="74"/>
    </row>
    <row r="53" spans="1:15" ht="12" customHeight="1" x14ac:dyDescent="0.25">
      <c r="A53" s="77" t="str">
        <f ca="1">'PROCESS JUL - LOG'!L23</f>
        <v>Thursday</v>
      </c>
      <c r="B53" s="76"/>
      <c r="C53" s="234"/>
      <c r="D53" s="235"/>
      <c r="E53" s="238"/>
      <c r="F53" s="239"/>
      <c r="G53" s="238"/>
      <c r="H53" s="239"/>
      <c r="I53" s="218"/>
      <c r="J53" s="219"/>
      <c r="K53" s="219"/>
      <c r="L53" s="220"/>
      <c r="M53" s="222"/>
      <c r="N53" s="74"/>
    </row>
    <row r="54" spans="1:15" ht="6.75" customHeight="1" x14ac:dyDescent="0.25">
      <c r="A54" s="258"/>
      <c r="B54" s="258"/>
      <c r="C54" s="258"/>
      <c r="D54" s="258"/>
      <c r="E54" s="258"/>
      <c r="F54" s="258"/>
      <c r="G54" s="258"/>
      <c r="H54" s="258"/>
      <c r="I54" s="258"/>
      <c r="J54" s="258"/>
      <c r="K54" s="258"/>
      <c r="L54" s="258"/>
      <c r="M54" s="258"/>
      <c r="N54" s="74"/>
    </row>
    <row r="55" spans="1:15" ht="15" customHeight="1" x14ac:dyDescent="0.25">
      <c r="A55" s="262" t="s">
        <v>1054</v>
      </c>
      <c r="B55" s="262"/>
      <c r="C55" s="262"/>
      <c r="D55" s="262"/>
      <c r="E55" s="262"/>
      <c r="F55" s="262"/>
      <c r="G55" s="262"/>
      <c r="H55" s="262"/>
      <c r="I55" s="186"/>
      <c r="J55" s="165"/>
      <c r="K55" s="165"/>
      <c r="L55" s="164"/>
      <c r="M55" s="166"/>
      <c r="N55" s="37"/>
      <c r="O55" s="38"/>
    </row>
    <row r="56" spans="1:15" ht="18" customHeight="1" x14ac:dyDescent="0.25">
      <c r="A56" s="184" t="s">
        <v>1019</v>
      </c>
      <c r="B56" s="185"/>
      <c r="C56" s="259" t="s">
        <v>1034</v>
      </c>
      <c r="D56" s="259"/>
      <c r="E56" s="259"/>
      <c r="F56" s="259"/>
      <c r="G56" s="260"/>
      <c r="H56" s="260"/>
      <c r="I56" s="259" t="s">
        <v>1035</v>
      </c>
      <c r="J56" s="259"/>
      <c r="K56" s="259"/>
      <c r="L56" s="259"/>
      <c r="M56" s="185"/>
      <c r="N56" s="37"/>
      <c r="O56" s="38"/>
    </row>
    <row r="57" spans="1:15" ht="9.75" customHeight="1" x14ac:dyDescent="0.25">
      <c r="A57" s="186"/>
      <c r="B57" s="167"/>
      <c r="C57" s="187"/>
      <c r="D57" s="187"/>
      <c r="E57" s="187"/>
      <c r="F57" s="187"/>
      <c r="G57" s="166"/>
      <c r="H57" s="166"/>
      <c r="I57" s="186"/>
      <c r="J57" s="186"/>
      <c r="K57" s="186"/>
      <c r="L57" s="186"/>
      <c r="M57" s="167"/>
      <c r="N57" s="37"/>
      <c r="O57" s="38"/>
    </row>
    <row r="58" spans="1:15" ht="17.25" customHeight="1" x14ac:dyDescent="0.25">
      <c r="A58" s="186" t="s">
        <v>1053</v>
      </c>
      <c r="B58" s="186"/>
      <c r="C58" s="186"/>
      <c r="D58" s="186"/>
      <c r="E58" s="186"/>
      <c r="F58" s="233"/>
      <c r="G58" s="233"/>
      <c r="H58" s="233"/>
      <c r="I58" s="233"/>
      <c r="J58" s="233"/>
      <c r="K58" s="233"/>
      <c r="L58" s="233"/>
      <c r="M58" s="233"/>
      <c r="N58" s="37"/>
      <c r="O58" s="38"/>
    </row>
    <row r="59" spans="1:15" ht="19.5" customHeight="1" x14ac:dyDescent="0.25">
      <c r="A59" s="261"/>
      <c r="B59" s="261"/>
      <c r="C59" s="261"/>
      <c r="D59" s="261"/>
      <c r="E59" s="261"/>
      <c r="F59" s="261"/>
      <c r="G59" s="261"/>
      <c r="H59" s="261"/>
      <c r="I59" s="261"/>
      <c r="J59" s="261"/>
      <c r="K59" s="261"/>
      <c r="L59" s="261"/>
      <c r="M59" s="261"/>
      <c r="N59" s="37"/>
      <c r="O59" s="38"/>
    </row>
    <row r="60" spans="1:15" ht="15" customHeight="1" x14ac:dyDescent="0.25">
      <c r="A60" s="162"/>
      <c r="B60" s="162"/>
      <c r="C60" s="162"/>
      <c r="D60" s="162"/>
      <c r="E60" s="162"/>
      <c r="F60" s="162"/>
      <c r="G60" s="162"/>
      <c r="H60" s="162"/>
      <c r="I60" s="162"/>
      <c r="J60" s="162"/>
      <c r="K60" s="162"/>
      <c r="L60" s="162"/>
      <c r="M60" s="162"/>
      <c r="N60" s="38"/>
      <c r="O60" s="38"/>
    </row>
    <row r="61" spans="1:15" ht="15" hidden="1" customHeight="1" x14ac:dyDescent="0.25">
      <c r="A61" s="162"/>
      <c r="B61" s="162"/>
      <c r="C61" s="162"/>
      <c r="D61" s="162"/>
      <c r="E61" s="162"/>
      <c r="F61" s="162"/>
      <c r="G61" s="162"/>
      <c r="H61" s="162"/>
      <c r="I61" s="162"/>
      <c r="J61" s="162"/>
      <c r="K61" s="162"/>
      <c r="L61" s="162"/>
      <c r="M61" s="162"/>
      <c r="N61" s="38"/>
      <c r="O61" s="38"/>
    </row>
    <row r="62" spans="1:15" ht="15" hidden="1" customHeight="1" x14ac:dyDescent="0.25">
      <c r="A62" s="162"/>
      <c r="B62" s="162"/>
      <c r="C62" s="162"/>
      <c r="D62" s="162"/>
      <c r="E62" s="162"/>
      <c r="F62" s="162"/>
      <c r="G62" s="162"/>
      <c r="H62" s="162"/>
      <c r="I62" s="162"/>
      <c r="J62" s="162"/>
      <c r="K62" s="162"/>
      <c r="L62" s="162"/>
      <c r="M62" s="162"/>
      <c r="N62" s="38"/>
      <c r="O62" s="38"/>
    </row>
    <row r="63" spans="1:15" ht="15" hidden="1" customHeight="1" x14ac:dyDescent="0.25">
      <c r="A63" s="162"/>
      <c r="B63" s="162"/>
      <c r="C63" s="162"/>
      <c r="D63" s="162"/>
      <c r="E63" s="162"/>
      <c r="F63" s="162"/>
      <c r="G63" s="162"/>
      <c r="H63" s="162"/>
      <c r="I63" s="162"/>
      <c r="J63" s="162"/>
      <c r="K63" s="162"/>
      <c r="L63" s="162"/>
      <c r="M63" s="162"/>
      <c r="N63" s="38"/>
      <c r="O63" s="38"/>
    </row>
    <row r="64" spans="1:15" ht="15" hidden="1" customHeight="1" x14ac:dyDescent="0.25">
      <c r="A64" s="162"/>
      <c r="B64" s="162"/>
      <c r="C64" s="162"/>
      <c r="D64" s="162"/>
      <c r="E64" s="162"/>
      <c r="F64" s="162"/>
      <c r="G64" s="162"/>
      <c r="H64" s="162"/>
      <c r="I64" s="162"/>
      <c r="J64" s="162"/>
      <c r="K64" s="162"/>
      <c r="L64" s="162"/>
      <c r="M64" s="162"/>
      <c r="N64" s="38"/>
      <c r="O64" s="38"/>
    </row>
    <row r="65" spans="1:15" ht="15" hidden="1" customHeight="1" x14ac:dyDescent="0.25">
      <c r="A65" s="162"/>
      <c r="B65" s="162"/>
      <c r="C65" s="162"/>
      <c r="D65" s="162"/>
      <c r="E65" s="162"/>
      <c r="F65" s="162"/>
      <c r="G65" s="162"/>
      <c r="H65" s="162"/>
      <c r="I65" s="162"/>
      <c r="J65" s="162"/>
      <c r="K65" s="162"/>
      <c r="L65" s="162"/>
      <c r="M65" s="162"/>
      <c r="N65" s="38"/>
      <c r="O65" s="38"/>
    </row>
    <row r="66" spans="1:15" ht="15" hidden="1" customHeight="1" x14ac:dyDescent="0.25">
      <c r="A66" s="162"/>
      <c r="B66" s="162"/>
      <c r="C66" s="162"/>
      <c r="D66" s="162"/>
      <c r="E66" s="162"/>
      <c r="F66" s="162"/>
      <c r="G66" s="162"/>
      <c r="H66" s="162"/>
      <c r="I66" s="162"/>
      <c r="J66" s="162"/>
      <c r="K66" s="162"/>
      <c r="L66" s="162"/>
      <c r="M66" s="162"/>
      <c r="N66" s="38"/>
      <c r="O66" s="38"/>
    </row>
    <row r="67" spans="1:15" ht="15" hidden="1" customHeight="1" x14ac:dyDescent="0.25">
      <c r="A67" s="162"/>
      <c r="B67" s="162"/>
      <c r="C67" s="162"/>
      <c r="D67" s="162"/>
      <c r="E67" s="162"/>
      <c r="F67" s="162"/>
      <c r="G67" s="162"/>
      <c r="H67" s="162"/>
      <c r="I67" s="162"/>
      <c r="J67" s="162"/>
      <c r="K67" s="162"/>
      <c r="L67" s="162"/>
      <c r="M67" s="162"/>
      <c r="N67" s="38"/>
      <c r="O67" s="38"/>
    </row>
    <row r="68" spans="1:15" ht="15" hidden="1" customHeight="1" x14ac:dyDescent="0.25">
      <c r="A68" s="162"/>
      <c r="B68" s="162"/>
      <c r="C68" s="162"/>
      <c r="D68" s="162"/>
      <c r="E68" s="162"/>
      <c r="F68" s="162"/>
      <c r="G68" s="162"/>
      <c r="H68" s="162"/>
      <c r="I68" s="162"/>
      <c r="J68" s="162"/>
      <c r="K68" s="162"/>
      <c r="L68" s="162"/>
      <c r="M68" s="162"/>
      <c r="N68" s="38"/>
      <c r="O68" s="38"/>
    </row>
    <row r="69" spans="1:15" ht="15" hidden="1" customHeight="1" x14ac:dyDescent="0.25">
      <c r="A69" s="162"/>
      <c r="B69" s="162"/>
      <c r="C69" s="162"/>
      <c r="D69" s="162"/>
      <c r="E69" s="162"/>
      <c r="F69" s="162"/>
      <c r="G69" s="162"/>
      <c r="H69" s="162"/>
      <c r="I69" s="162"/>
      <c r="J69" s="162"/>
      <c r="K69" s="162"/>
      <c r="L69" s="162"/>
      <c r="M69" s="162"/>
      <c r="N69" s="38"/>
      <c r="O69" s="38"/>
    </row>
    <row r="70" spans="1:15" ht="15" hidden="1" customHeight="1" x14ac:dyDescent="0.25">
      <c r="A70" s="162"/>
      <c r="B70" s="162"/>
      <c r="C70" s="162"/>
      <c r="D70" s="162"/>
      <c r="E70" s="162"/>
      <c r="F70" s="162"/>
      <c r="G70" s="162"/>
      <c r="H70" s="162"/>
      <c r="I70" s="162"/>
      <c r="J70" s="162"/>
      <c r="K70" s="162"/>
      <c r="L70" s="162"/>
      <c r="M70" s="162"/>
      <c r="N70" s="38"/>
      <c r="O70" s="38"/>
    </row>
    <row r="71" spans="1:15" ht="15" hidden="1" customHeight="1" x14ac:dyDescent="0.25">
      <c r="A71" s="162"/>
      <c r="B71" s="162"/>
      <c r="C71" s="162"/>
      <c r="D71" s="162"/>
      <c r="E71" s="162"/>
      <c r="F71" s="162"/>
      <c r="G71" s="162"/>
      <c r="H71" s="162"/>
      <c r="I71" s="162"/>
      <c r="J71" s="162"/>
      <c r="K71" s="162"/>
      <c r="L71" s="162"/>
      <c r="M71" s="162"/>
      <c r="N71" s="38"/>
      <c r="O71" s="38"/>
    </row>
    <row r="72" spans="1:15" ht="15" hidden="1" customHeight="1" x14ac:dyDescent="0.25">
      <c r="A72" s="162"/>
      <c r="B72" s="162"/>
      <c r="C72" s="162"/>
      <c r="D72" s="162"/>
      <c r="E72" s="162"/>
      <c r="F72" s="162"/>
      <c r="G72" s="162"/>
      <c r="H72" s="162"/>
      <c r="I72" s="162"/>
      <c r="J72" s="162"/>
      <c r="K72" s="162"/>
      <c r="L72" s="162"/>
      <c r="M72" s="162"/>
      <c r="N72" s="38"/>
      <c r="O72" s="38"/>
    </row>
    <row r="73" spans="1:15" ht="15" hidden="1" customHeight="1" x14ac:dyDescent="0.25">
      <c r="A73" s="162"/>
      <c r="B73" s="162"/>
      <c r="C73" s="162"/>
      <c r="D73" s="162"/>
      <c r="E73" s="162"/>
      <c r="F73" s="162"/>
      <c r="G73" s="162"/>
      <c r="H73" s="162"/>
      <c r="I73" s="162"/>
      <c r="J73" s="162"/>
      <c r="K73" s="162"/>
      <c r="L73" s="162"/>
      <c r="M73" s="162"/>
      <c r="N73" s="38"/>
      <c r="O73" s="38"/>
    </row>
    <row r="74" spans="1:15" ht="15" hidden="1" customHeight="1" x14ac:dyDescent="0.25">
      <c r="A74" s="162"/>
      <c r="B74" s="162"/>
      <c r="C74" s="162"/>
      <c r="D74" s="162"/>
      <c r="E74" s="162"/>
      <c r="F74" s="162"/>
      <c r="G74" s="162"/>
      <c r="H74" s="162"/>
      <c r="I74" s="162"/>
      <c r="J74" s="162"/>
      <c r="K74" s="162"/>
      <c r="L74" s="162"/>
      <c r="M74" s="162"/>
      <c r="N74" s="38"/>
      <c r="O74" s="38"/>
    </row>
    <row r="75" spans="1:15" ht="15" hidden="1" customHeight="1" x14ac:dyDescent="0.25">
      <c r="A75" s="162"/>
      <c r="B75" s="162"/>
      <c r="C75" s="162"/>
      <c r="D75" s="162"/>
      <c r="E75" s="162"/>
      <c r="F75" s="162"/>
      <c r="G75" s="162"/>
      <c r="H75" s="162"/>
      <c r="I75" s="162"/>
      <c r="J75" s="162"/>
      <c r="K75" s="162"/>
      <c r="L75" s="162"/>
      <c r="M75" s="162"/>
      <c r="N75" s="38"/>
      <c r="O75" s="38"/>
    </row>
    <row r="76" spans="1:15" ht="15" hidden="1" customHeight="1" x14ac:dyDescent="0.25">
      <c r="A76" s="162"/>
      <c r="B76" s="162"/>
      <c r="C76" s="162"/>
      <c r="D76" s="162"/>
      <c r="E76" s="162"/>
      <c r="F76" s="162"/>
      <c r="G76" s="162"/>
      <c r="H76" s="162"/>
      <c r="I76" s="162"/>
      <c r="J76" s="162"/>
      <c r="K76" s="162"/>
      <c r="L76" s="162"/>
      <c r="M76" s="162"/>
      <c r="N76" s="38"/>
      <c r="O76" s="38"/>
    </row>
    <row r="77" spans="1:15" ht="15" hidden="1" customHeight="1" x14ac:dyDescent="0.25">
      <c r="A77" s="162"/>
      <c r="B77" s="162"/>
      <c r="C77" s="162"/>
      <c r="D77" s="162"/>
      <c r="E77" s="162"/>
      <c r="F77" s="162"/>
      <c r="G77" s="162"/>
      <c r="H77" s="162"/>
      <c r="I77" s="162"/>
      <c r="J77" s="162"/>
      <c r="K77" s="162"/>
      <c r="L77" s="162"/>
      <c r="M77" s="162"/>
      <c r="N77" s="38"/>
      <c r="O77" s="38"/>
    </row>
    <row r="78" spans="1:15" ht="15" hidden="1" customHeight="1" x14ac:dyDescent="0.25">
      <c r="A78" s="162"/>
      <c r="B78" s="162"/>
      <c r="C78" s="162"/>
      <c r="D78" s="162"/>
      <c r="E78" s="162"/>
      <c r="F78" s="162"/>
      <c r="G78" s="162"/>
      <c r="H78" s="162"/>
      <c r="I78" s="162"/>
      <c r="J78" s="162"/>
      <c r="K78" s="162"/>
      <c r="L78" s="162"/>
      <c r="M78" s="162"/>
      <c r="N78" s="38"/>
      <c r="O78" s="38"/>
    </row>
    <row r="79" spans="1:15" ht="15" hidden="1" customHeight="1" x14ac:dyDescent="0.25">
      <c r="A79" s="162"/>
      <c r="B79" s="162"/>
      <c r="C79" s="162"/>
      <c r="D79" s="162"/>
      <c r="E79" s="162"/>
      <c r="F79" s="162"/>
      <c r="G79" s="162"/>
      <c r="H79" s="162"/>
      <c r="I79" s="162"/>
      <c r="J79" s="162"/>
      <c r="K79" s="162"/>
      <c r="L79" s="162"/>
      <c r="M79" s="162"/>
      <c r="N79" s="38"/>
      <c r="O79" s="38"/>
    </row>
    <row r="80" spans="1:15" ht="15" hidden="1" customHeight="1" x14ac:dyDescent="0.25">
      <c r="A80" s="162"/>
      <c r="B80" s="162"/>
      <c r="C80" s="162"/>
      <c r="D80" s="162"/>
      <c r="E80" s="162"/>
      <c r="F80" s="162"/>
      <c r="G80" s="162"/>
      <c r="H80" s="162"/>
      <c r="I80" s="162"/>
      <c r="J80" s="162"/>
      <c r="K80" s="162"/>
      <c r="L80" s="162"/>
      <c r="M80" s="162"/>
      <c r="N80" s="38"/>
      <c r="O80" s="38"/>
    </row>
    <row r="81" spans="1:15" ht="15" hidden="1" customHeight="1" x14ac:dyDescent="0.25">
      <c r="A81" s="162"/>
      <c r="B81" s="162"/>
      <c r="C81" s="162"/>
      <c r="D81" s="162"/>
      <c r="E81" s="162"/>
      <c r="F81" s="162"/>
      <c r="G81" s="162"/>
      <c r="H81" s="162"/>
      <c r="I81" s="162"/>
      <c r="J81" s="162"/>
      <c r="K81" s="162"/>
      <c r="L81" s="162"/>
      <c r="M81" s="162"/>
      <c r="N81" s="38"/>
      <c r="O81" s="38"/>
    </row>
    <row r="82" spans="1:15" ht="15" hidden="1" customHeight="1" x14ac:dyDescent="0.25">
      <c r="A82" s="162"/>
      <c r="B82" s="162"/>
      <c r="C82" s="162"/>
      <c r="D82" s="162"/>
      <c r="E82" s="162"/>
      <c r="F82" s="162"/>
      <c r="G82" s="162"/>
      <c r="H82" s="162"/>
      <c r="I82" s="162"/>
      <c r="J82" s="162"/>
      <c r="K82" s="162"/>
      <c r="L82" s="162"/>
      <c r="M82" s="162"/>
      <c r="N82" s="38"/>
      <c r="O82" s="38"/>
    </row>
    <row r="83" spans="1:15" ht="15" hidden="1" customHeight="1" x14ac:dyDescent="0.25">
      <c r="A83" s="162"/>
      <c r="B83" s="162"/>
      <c r="C83" s="162"/>
      <c r="D83" s="162"/>
      <c r="E83" s="162"/>
      <c r="F83" s="162"/>
      <c r="G83" s="162"/>
      <c r="H83" s="162"/>
      <c r="I83" s="162"/>
      <c r="J83" s="162"/>
      <c r="K83" s="162"/>
      <c r="L83" s="162"/>
      <c r="M83" s="162"/>
      <c r="N83" s="38"/>
      <c r="O83" s="38"/>
    </row>
    <row r="84" spans="1:15" ht="15" hidden="1" customHeight="1" x14ac:dyDescent="0.25">
      <c r="A84" s="162"/>
      <c r="B84" s="162"/>
      <c r="C84" s="162"/>
      <c r="D84" s="162"/>
      <c r="E84" s="162"/>
      <c r="F84" s="162"/>
      <c r="G84" s="162"/>
      <c r="H84" s="162"/>
      <c r="I84" s="162"/>
      <c r="J84" s="162"/>
      <c r="K84" s="162"/>
      <c r="L84" s="162"/>
      <c r="M84" s="162"/>
      <c r="N84" s="38"/>
      <c r="O84" s="38"/>
    </row>
    <row r="85" spans="1:15" ht="15" hidden="1" customHeight="1" x14ac:dyDescent="0.25">
      <c r="A85" s="162"/>
      <c r="B85" s="162"/>
      <c r="C85" s="162"/>
      <c r="D85" s="162"/>
      <c r="E85" s="162"/>
      <c r="F85" s="162"/>
      <c r="G85" s="162"/>
      <c r="H85" s="162"/>
      <c r="I85" s="162"/>
      <c r="J85" s="162"/>
      <c r="K85" s="162"/>
      <c r="L85" s="162"/>
      <c r="M85" s="162"/>
      <c r="N85" s="38"/>
      <c r="O85" s="38"/>
    </row>
    <row r="86" spans="1:15" ht="15" hidden="1" customHeight="1" x14ac:dyDescent="0.25">
      <c r="A86" s="162"/>
      <c r="B86" s="162"/>
      <c r="C86" s="162"/>
      <c r="D86" s="162"/>
      <c r="E86" s="162"/>
      <c r="F86" s="162"/>
      <c r="G86" s="162"/>
      <c r="H86" s="162"/>
      <c r="I86" s="162"/>
      <c r="J86" s="162"/>
      <c r="K86" s="162"/>
      <c r="L86" s="162"/>
      <c r="M86" s="162"/>
      <c r="N86" s="38"/>
      <c r="O86" s="38"/>
    </row>
    <row r="87" spans="1:15" ht="15" hidden="1" customHeight="1" x14ac:dyDescent="0.25">
      <c r="A87" s="162"/>
      <c r="B87" s="162"/>
      <c r="C87" s="162"/>
      <c r="D87" s="162"/>
      <c r="E87" s="162"/>
      <c r="F87" s="162"/>
      <c r="G87" s="162"/>
      <c r="H87" s="162"/>
      <c r="I87" s="162"/>
      <c r="J87" s="162"/>
      <c r="K87" s="162"/>
      <c r="L87" s="162"/>
      <c r="M87" s="162"/>
      <c r="N87" s="38"/>
      <c r="O87" s="38"/>
    </row>
    <row r="88" spans="1:15" ht="15" hidden="1" customHeight="1" x14ac:dyDescent="0.25">
      <c r="A88" s="162"/>
      <c r="B88" s="162"/>
      <c r="C88" s="162"/>
      <c r="D88" s="162"/>
      <c r="E88" s="162"/>
      <c r="F88" s="162"/>
      <c r="G88" s="162"/>
      <c r="H88" s="162"/>
      <c r="I88" s="162"/>
      <c r="J88" s="162"/>
      <c r="K88" s="162"/>
      <c r="L88" s="162"/>
      <c r="M88" s="162"/>
      <c r="N88" s="38"/>
      <c r="O88" s="38"/>
    </row>
    <row r="89" spans="1:15" ht="15" hidden="1" customHeight="1" x14ac:dyDescent="0.25">
      <c r="A89" s="162"/>
      <c r="B89" s="162"/>
      <c r="C89" s="162"/>
      <c r="D89" s="162"/>
      <c r="E89" s="162"/>
      <c r="F89" s="162"/>
      <c r="G89" s="162"/>
      <c r="H89" s="162"/>
      <c r="I89" s="162"/>
      <c r="J89" s="162"/>
      <c r="K89" s="162"/>
      <c r="L89" s="162"/>
      <c r="M89" s="162"/>
      <c r="N89" s="38"/>
      <c r="O89" s="38"/>
    </row>
    <row r="90" spans="1:15" ht="15" hidden="1" customHeight="1" x14ac:dyDescent="0.25">
      <c r="A90" s="162"/>
      <c r="B90" s="162"/>
      <c r="C90" s="162"/>
      <c r="D90" s="162"/>
      <c r="E90" s="162"/>
      <c r="F90" s="162"/>
      <c r="G90" s="162"/>
      <c r="H90" s="162"/>
      <c r="I90" s="162"/>
      <c r="J90" s="162"/>
      <c r="K90" s="162"/>
      <c r="L90" s="162"/>
      <c r="M90" s="162"/>
      <c r="N90" s="38"/>
      <c r="O90" s="38"/>
    </row>
    <row r="91" spans="1:15" ht="15" hidden="1" customHeight="1" x14ac:dyDescent="0.25">
      <c r="A91" s="162"/>
      <c r="B91" s="162"/>
      <c r="C91" s="162"/>
      <c r="D91" s="162"/>
      <c r="E91" s="162"/>
      <c r="F91" s="162"/>
      <c r="G91" s="162"/>
      <c r="H91" s="162"/>
      <c r="I91" s="162"/>
      <c r="J91" s="162"/>
      <c r="K91" s="162"/>
      <c r="L91" s="162"/>
      <c r="M91" s="162"/>
      <c r="N91" s="38"/>
      <c r="O91" s="38"/>
    </row>
    <row r="92" spans="1:15" ht="15" hidden="1" customHeight="1" x14ac:dyDescent="0.25">
      <c r="A92" s="162"/>
      <c r="B92" s="162"/>
      <c r="C92" s="162"/>
      <c r="D92" s="162"/>
      <c r="E92" s="162"/>
      <c r="F92" s="162"/>
      <c r="G92" s="162"/>
      <c r="H92" s="162"/>
      <c r="I92" s="162"/>
      <c r="J92" s="162"/>
      <c r="K92" s="162"/>
      <c r="L92" s="162"/>
      <c r="M92" s="162"/>
      <c r="N92" s="38"/>
      <c r="O92" s="38"/>
    </row>
    <row r="93" spans="1:15" ht="15" hidden="1" customHeight="1" x14ac:dyDescent="0.25">
      <c r="A93" s="162"/>
      <c r="B93" s="162"/>
      <c r="C93" s="162"/>
      <c r="D93" s="162"/>
      <c r="E93" s="162"/>
      <c r="F93" s="162"/>
      <c r="G93" s="162"/>
      <c r="H93" s="162"/>
      <c r="I93" s="162"/>
      <c r="J93" s="162"/>
      <c r="K93" s="162"/>
      <c r="L93" s="162"/>
      <c r="M93" s="162"/>
      <c r="N93" s="38"/>
      <c r="O93" s="38"/>
    </row>
    <row r="94" spans="1:15" ht="15" hidden="1" customHeight="1" x14ac:dyDescent="0.25">
      <c r="A94" s="162"/>
      <c r="B94" s="162"/>
      <c r="C94" s="162"/>
      <c r="D94" s="162"/>
      <c r="E94" s="162"/>
      <c r="F94" s="162"/>
      <c r="G94" s="162"/>
      <c r="H94" s="162"/>
      <c r="I94" s="162"/>
      <c r="J94" s="162"/>
      <c r="K94" s="162"/>
      <c r="L94" s="162"/>
      <c r="M94" s="162"/>
      <c r="N94" s="38"/>
      <c r="O94" s="38"/>
    </row>
    <row r="95" spans="1:15" ht="15" hidden="1" customHeight="1" x14ac:dyDescent="0.25">
      <c r="A95" s="162"/>
      <c r="B95" s="162"/>
      <c r="C95" s="162"/>
      <c r="D95" s="162"/>
      <c r="E95" s="162"/>
      <c r="F95" s="162"/>
      <c r="G95" s="162"/>
      <c r="H95" s="162"/>
      <c r="I95" s="162"/>
      <c r="J95" s="162"/>
      <c r="K95" s="162"/>
      <c r="L95" s="162"/>
      <c r="M95" s="162"/>
      <c r="N95" s="38"/>
      <c r="O95" s="38"/>
    </row>
    <row r="96" spans="1:15" ht="15" hidden="1" customHeight="1" x14ac:dyDescent="0.25">
      <c r="A96" s="162"/>
      <c r="B96" s="162"/>
      <c r="C96" s="162"/>
      <c r="D96" s="162"/>
      <c r="E96" s="162"/>
      <c r="F96" s="162"/>
      <c r="G96" s="162"/>
      <c r="H96" s="162"/>
      <c r="I96" s="162"/>
      <c r="J96" s="162"/>
      <c r="K96" s="162"/>
      <c r="L96" s="162"/>
      <c r="M96" s="162"/>
      <c r="N96" s="38"/>
      <c r="O96" s="38"/>
    </row>
    <row r="97" spans="1:15" ht="15" hidden="1" customHeight="1" x14ac:dyDescent="0.25">
      <c r="A97" s="162"/>
      <c r="B97" s="162"/>
      <c r="C97" s="162"/>
      <c r="D97" s="162"/>
      <c r="E97" s="162"/>
      <c r="F97" s="162"/>
      <c r="G97" s="162"/>
      <c r="H97" s="162"/>
      <c r="I97" s="162"/>
      <c r="J97" s="162"/>
      <c r="K97" s="162"/>
      <c r="L97" s="162"/>
      <c r="M97" s="162"/>
      <c r="N97" s="38"/>
      <c r="O97" s="38"/>
    </row>
    <row r="98" spans="1:15" ht="15" hidden="1" customHeight="1" x14ac:dyDescent="0.25">
      <c r="A98" s="162"/>
      <c r="B98" s="162"/>
      <c r="C98" s="162"/>
      <c r="D98" s="162"/>
      <c r="E98" s="162"/>
      <c r="F98" s="162"/>
      <c r="G98" s="162"/>
      <c r="H98" s="162"/>
      <c r="I98" s="162"/>
      <c r="J98" s="162"/>
      <c r="K98" s="162"/>
      <c r="L98" s="162"/>
      <c r="M98" s="162"/>
      <c r="N98" s="38"/>
      <c r="O98" s="38"/>
    </row>
    <row r="99" spans="1:15" ht="15" hidden="1" customHeight="1" x14ac:dyDescent="0.25">
      <c r="A99" s="162"/>
      <c r="B99" s="162"/>
      <c r="C99" s="162"/>
      <c r="D99" s="162"/>
      <c r="E99" s="162"/>
      <c r="F99" s="162"/>
      <c r="G99" s="162"/>
      <c r="H99" s="162"/>
      <c r="I99" s="162"/>
      <c r="J99" s="162"/>
      <c r="K99" s="162"/>
      <c r="L99" s="162"/>
      <c r="M99" s="162"/>
      <c r="N99" s="38"/>
      <c r="O99" s="38"/>
    </row>
    <row r="100" spans="1:15" ht="15" hidden="1" customHeight="1" x14ac:dyDescent="0.25">
      <c r="A100" s="162"/>
      <c r="B100" s="162"/>
      <c r="C100" s="162"/>
      <c r="D100" s="162"/>
      <c r="E100" s="162"/>
      <c r="F100" s="162"/>
      <c r="G100" s="162"/>
      <c r="H100" s="162"/>
      <c r="I100" s="162"/>
      <c r="J100" s="162"/>
      <c r="K100" s="162"/>
      <c r="L100" s="162"/>
      <c r="M100" s="162"/>
      <c r="N100" s="38"/>
      <c r="O100" s="38"/>
    </row>
    <row r="101" spans="1:15" ht="15" hidden="1" customHeight="1" x14ac:dyDescent="0.25">
      <c r="A101" s="162"/>
      <c r="B101" s="162"/>
      <c r="C101" s="162"/>
      <c r="D101" s="162"/>
      <c r="E101" s="162"/>
      <c r="F101" s="162"/>
      <c r="G101" s="162"/>
      <c r="H101" s="162"/>
      <c r="I101" s="162"/>
      <c r="J101" s="162"/>
      <c r="K101" s="162"/>
      <c r="L101" s="162"/>
      <c r="M101" s="162"/>
      <c r="N101" s="38"/>
      <c r="O101" s="38"/>
    </row>
    <row r="102" spans="1:15" ht="15" hidden="1" customHeight="1" x14ac:dyDescent="0.25">
      <c r="A102" s="162"/>
      <c r="B102" s="162"/>
      <c r="C102" s="162"/>
      <c r="D102" s="162"/>
      <c r="E102" s="162"/>
      <c r="F102" s="162"/>
      <c r="G102" s="162"/>
      <c r="H102" s="162"/>
      <c r="I102" s="162"/>
      <c r="J102" s="162"/>
      <c r="K102" s="162"/>
      <c r="L102" s="162"/>
      <c r="M102" s="162"/>
      <c r="N102" s="38"/>
      <c r="O102" s="38"/>
    </row>
    <row r="103" spans="1:15" ht="15" hidden="1" customHeight="1" x14ac:dyDescent="0.25">
      <c r="A103" s="162"/>
      <c r="B103" s="162"/>
      <c r="C103" s="162"/>
      <c r="D103" s="162"/>
      <c r="E103" s="162"/>
      <c r="F103" s="162"/>
      <c r="G103" s="162"/>
      <c r="H103" s="162"/>
      <c r="I103" s="162"/>
      <c r="J103" s="162"/>
      <c r="K103" s="162"/>
      <c r="L103" s="162"/>
      <c r="M103" s="162"/>
      <c r="N103" s="38"/>
      <c r="O103" s="38"/>
    </row>
    <row r="104" spans="1:15" ht="15" hidden="1" customHeight="1" x14ac:dyDescent="0.25">
      <c r="A104" s="162"/>
      <c r="B104" s="162"/>
      <c r="C104" s="162"/>
      <c r="D104" s="162"/>
      <c r="E104" s="162"/>
      <c r="F104" s="162"/>
      <c r="G104" s="162"/>
      <c r="H104" s="162"/>
      <c r="I104" s="162"/>
      <c r="J104" s="162"/>
      <c r="K104" s="162"/>
      <c r="L104" s="162"/>
      <c r="M104" s="162"/>
      <c r="N104" s="38"/>
      <c r="O104" s="38"/>
    </row>
    <row r="105" spans="1:15" ht="15" hidden="1" customHeight="1" x14ac:dyDescent="0.25">
      <c r="A105" s="162"/>
      <c r="B105" s="162"/>
      <c r="C105" s="162"/>
      <c r="D105" s="162"/>
      <c r="E105" s="162"/>
      <c r="F105" s="162"/>
      <c r="G105" s="162"/>
      <c r="H105" s="162"/>
      <c r="I105" s="162"/>
      <c r="J105" s="162"/>
      <c r="K105" s="162"/>
      <c r="L105" s="162"/>
      <c r="M105" s="162"/>
      <c r="N105" s="38"/>
      <c r="O105" s="38"/>
    </row>
    <row r="106" spans="1:15" ht="15" hidden="1" customHeight="1" x14ac:dyDescent="0.25">
      <c r="A106" s="162"/>
      <c r="B106" s="162"/>
      <c r="C106" s="162"/>
      <c r="D106" s="162"/>
      <c r="E106" s="162"/>
      <c r="F106" s="162"/>
      <c r="G106" s="162"/>
      <c r="H106" s="162"/>
      <c r="I106" s="162"/>
      <c r="J106" s="162"/>
      <c r="K106" s="162"/>
      <c r="L106" s="162"/>
      <c r="M106" s="162"/>
      <c r="N106" s="38"/>
      <c r="O106" s="38"/>
    </row>
    <row r="107" spans="1:15" ht="15" hidden="1" customHeight="1" x14ac:dyDescent="0.25">
      <c r="A107" s="162"/>
      <c r="B107" s="162"/>
      <c r="C107" s="162"/>
      <c r="D107" s="162"/>
      <c r="E107" s="162"/>
      <c r="F107" s="162"/>
      <c r="G107" s="162"/>
      <c r="H107" s="162"/>
      <c r="I107" s="162"/>
      <c r="J107" s="162"/>
      <c r="K107" s="162"/>
      <c r="L107" s="162"/>
      <c r="M107" s="162"/>
      <c r="N107" s="38"/>
      <c r="O107" s="38"/>
    </row>
    <row r="108" spans="1:15" ht="15" hidden="1" customHeight="1" x14ac:dyDescent="0.25">
      <c r="A108" s="162"/>
      <c r="B108" s="162"/>
      <c r="C108" s="162"/>
      <c r="D108" s="162"/>
      <c r="E108" s="162"/>
      <c r="F108" s="162"/>
      <c r="G108" s="162"/>
      <c r="H108" s="162"/>
      <c r="I108" s="162"/>
      <c r="J108" s="162"/>
      <c r="K108" s="162"/>
      <c r="L108" s="162"/>
      <c r="M108" s="162"/>
      <c r="N108" s="38"/>
      <c r="O108" s="38"/>
    </row>
    <row r="109" spans="1:15" ht="15" hidden="1" customHeight="1" x14ac:dyDescent="0.25">
      <c r="A109" s="162"/>
      <c r="B109" s="162"/>
      <c r="C109" s="162"/>
      <c r="D109" s="162"/>
      <c r="E109" s="162"/>
      <c r="F109" s="162"/>
      <c r="G109" s="162"/>
      <c r="H109" s="162"/>
      <c r="I109" s="162"/>
      <c r="J109" s="162"/>
      <c r="K109" s="162"/>
      <c r="L109" s="162"/>
      <c r="M109" s="162"/>
      <c r="N109" s="38"/>
      <c r="O109" s="38"/>
    </row>
    <row r="110" spans="1:15" ht="15" hidden="1" customHeight="1" x14ac:dyDescent="0.25">
      <c r="A110" s="162"/>
      <c r="B110" s="162"/>
      <c r="C110" s="162"/>
      <c r="D110" s="162"/>
      <c r="E110" s="162"/>
      <c r="F110" s="162"/>
      <c r="G110" s="162"/>
      <c r="H110" s="162"/>
      <c r="I110" s="162"/>
      <c r="J110" s="162"/>
      <c r="K110" s="162"/>
      <c r="L110" s="162"/>
      <c r="M110" s="162"/>
      <c r="N110" s="38"/>
      <c r="O110" s="38"/>
    </row>
    <row r="111" spans="1:15" ht="15" hidden="1" customHeight="1" x14ac:dyDescent="0.25">
      <c r="A111" s="162"/>
      <c r="B111" s="162"/>
      <c r="C111" s="162"/>
      <c r="D111" s="162"/>
      <c r="E111" s="162"/>
      <c r="F111" s="162"/>
      <c r="G111" s="162"/>
      <c r="H111" s="162"/>
      <c r="I111" s="162"/>
      <c r="J111" s="162"/>
      <c r="K111" s="162"/>
      <c r="L111" s="162"/>
      <c r="M111" s="162"/>
      <c r="N111" s="38"/>
      <c r="O111" s="38"/>
    </row>
    <row r="112" spans="1:15" ht="15" hidden="1" customHeight="1" x14ac:dyDescent="0.25">
      <c r="A112" s="162"/>
      <c r="B112" s="162"/>
      <c r="C112" s="162"/>
      <c r="D112" s="162"/>
      <c r="E112" s="162"/>
      <c r="F112" s="162"/>
      <c r="G112" s="162"/>
      <c r="H112" s="162"/>
      <c r="I112" s="162"/>
      <c r="J112" s="162"/>
      <c r="K112" s="162"/>
      <c r="L112" s="162"/>
      <c r="M112" s="162"/>
      <c r="N112" s="38"/>
      <c r="O112" s="38"/>
    </row>
    <row r="113" spans="1:15" ht="15" hidden="1" customHeight="1" x14ac:dyDescent="0.25">
      <c r="A113" s="162"/>
      <c r="B113" s="162"/>
      <c r="C113" s="162"/>
      <c r="D113" s="162"/>
      <c r="E113" s="162"/>
      <c r="F113" s="162"/>
      <c r="G113" s="162"/>
      <c r="H113" s="162"/>
      <c r="I113" s="162"/>
      <c r="J113" s="162"/>
      <c r="K113" s="162"/>
      <c r="L113" s="162"/>
      <c r="M113" s="162"/>
      <c r="N113" s="38"/>
      <c r="O113" s="38"/>
    </row>
    <row r="114" spans="1:15" ht="15" hidden="1" customHeight="1" x14ac:dyDescent="0.25">
      <c r="A114" s="162"/>
      <c r="B114" s="162"/>
      <c r="C114" s="162"/>
      <c r="D114" s="162"/>
      <c r="E114" s="162"/>
      <c r="F114" s="162"/>
      <c r="G114" s="162"/>
      <c r="H114" s="162"/>
      <c r="I114" s="162"/>
      <c r="J114" s="162"/>
      <c r="K114" s="162"/>
      <c r="L114" s="162"/>
      <c r="M114" s="162"/>
      <c r="N114" s="38"/>
      <c r="O114" s="38"/>
    </row>
    <row r="115" spans="1:15" ht="15" hidden="1" customHeight="1" x14ac:dyDescent="0.25">
      <c r="A115" s="162"/>
      <c r="B115" s="162"/>
      <c r="C115" s="162"/>
      <c r="D115" s="162"/>
      <c r="E115" s="162"/>
      <c r="F115" s="162"/>
      <c r="G115" s="162"/>
      <c r="H115" s="162"/>
      <c r="I115" s="162"/>
      <c r="J115" s="162"/>
      <c r="K115" s="162"/>
      <c r="L115" s="162"/>
      <c r="M115" s="162"/>
      <c r="N115" s="38"/>
      <c r="O115" s="38"/>
    </row>
    <row r="116" spans="1:15" ht="15" hidden="1" customHeight="1" x14ac:dyDescent="0.25">
      <c r="A116" s="162"/>
      <c r="B116" s="162"/>
      <c r="C116" s="162"/>
      <c r="D116" s="162"/>
      <c r="E116" s="162"/>
      <c r="F116" s="162"/>
      <c r="G116" s="162"/>
      <c r="H116" s="162"/>
      <c r="I116" s="162"/>
      <c r="J116" s="162"/>
      <c r="K116" s="162"/>
      <c r="L116" s="162"/>
      <c r="M116" s="162"/>
      <c r="N116" s="38"/>
      <c r="O116" s="38"/>
    </row>
    <row r="117" spans="1:15" ht="15" hidden="1" customHeight="1" x14ac:dyDescent="0.25">
      <c r="A117" s="162"/>
      <c r="B117" s="162"/>
      <c r="C117" s="162"/>
      <c r="D117" s="162"/>
      <c r="E117" s="162"/>
      <c r="F117" s="162"/>
      <c r="G117" s="162"/>
      <c r="H117" s="162"/>
      <c r="I117" s="162"/>
      <c r="J117" s="162"/>
      <c r="K117" s="162"/>
      <c r="L117" s="162"/>
      <c r="M117" s="162"/>
      <c r="N117" s="38"/>
      <c r="O117" s="38"/>
    </row>
    <row r="118" spans="1:15" ht="15" hidden="1" customHeight="1" x14ac:dyDescent="0.25">
      <c r="A118" s="162"/>
      <c r="B118" s="162"/>
      <c r="C118" s="162"/>
      <c r="D118" s="162"/>
      <c r="E118" s="162"/>
      <c r="F118" s="162"/>
      <c r="G118" s="162"/>
      <c r="H118" s="162"/>
      <c r="I118" s="162"/>
      <c r="J118" s="162"/>
      <c r="K118" s="162"/>
      <c r="L118" s="162"/>
      <c r="M118" s="162"/>
      <c r="N118" s="38"/>
      <c r="O118" s="38"/>
    </row>
    <row r="119" spans="1:15" ht="15" hidden="1" customHeight="1" x14ac:dyDescent="0.25">
      <c r="A119" s="162"/>
      <c r="B119" s="162"/>
      <c r="C119" s="162"/>
      <c r="D119" s="162"/>
      <c r="E119" s="162"/>
      <c r="F119" s="162"/>
      <c r="G119" s="162"/>
      <c r="H119" s="162"/>
      <c r="I119" s="162"/>
      <c r="J119" s="162"/>
      <c r="K119" s="162"/>
      <c r="L119" s="162"/>
      <c r="M119" s="162"/>
      <c r="N119" s="38"/>
      <c r="O119" s="38"/>
    </row>
    <row r="120" spans="1:15" ht="15" hidden="1" customHeight="1" x14ac:dyDescent="0.25">
      <c r="A120" s="162"/>
      <c r="B120" s="162"/>
      <c r="C120" s="162"/>
      <c r="D120" s="162"/>
      <c r="E120" s="162"/>
      <c r="F120" s="162"/>
      <c r="G120" s="162"/>
      <c r="H120" s="162"/>
      <c r="I120" s="162"/>
      <c r="J120" s="162"/>
      <c r="K120" s="162"/>
      <c r="L120" s="162"/>
      <c r="M120" s="162"/>
      <c r="N120" s="38"/>
      <c r="O120" s="38"/>
    </row>
    <row r="121" spans="1:15" ht="15" hidden="1" customHeight="1" x14ac:dyDescent="0.25">
      <c r="A121" s="162"/>
      <c r="B121" s="162"/>
      <c r="C121" s="162"/>
      <c r="D121" s="162"/>
      <c r="E121" s="162"/>
      <c r="F121" s="162"/>
      <c r="G121" s="162"/>
      <c r="H121" s="162"/>
      <c r="I121" s="162"/>
      <c r="J121" s="162"/>
      <c r="K121" s="162"/>
      <c r="L121" s="162"/>
      <c r="M121" s="162"/>
      <c r="N121" s="38"/>
      <c r="O121" s="38"/>
    </row>
    <row r="122" spans="1:15" ht="15" hidden="1" customHeight="1" x14ac:dyDescent="0.25">
      <c r="A122" s="162"/>
      <c r="B122" s="162"/>
      <c r="C122" s="162"/>
      <c r="D122" s="162"/>
      <c r="E122" s="162"/>
      <c r="F122" s="162"/>
      <c r="G122" s="162"/>
      <c r="H122" s="162"/>
      <c r="I122" s="162"/>
      <c r="J122" s="162"/>
      <c r="K122" s="162"/>
      <c r="L122" s="162"/>
      <c r="M122" s="162"/>
      <c r="N122" s="38"/>
      <c r="O122" s="38"/>
    </row>
    <row r="123" spans="1:15" ht="15" hidden="1" customHeight="1" x14ac:dyDescent="0.25">
      <c r="A123" s="162"/>
      <c r="B123" s="162"/>
      <c r="C123" s="162"/>
      <c r="D123" s="162"/>
      <c r="E123" s="162"/>
      <c r="F123" s="162"/>
      <c r="G123" s="162"/>
      <c r="H123" s="162"/>
      <c r="I123" s="162"/>
      <c r="J123" s="162"/>
      <c r="K123" s="162"/>
      <c r="L123" s="162"/>
      <c r="M123" s="162"/>
      <c r="N123" s="38"/>
      <c r="O123" s="38"/>
    </row>
    <row r="124" spans="1:15" ht="15" hidden="1" customHeight="1" x14ac:dyDescent="0.25">
      <c r="A124" s="162"/>
      <c r="B124" s="162"/>
      <c r="C124" s="162"/>
      <c r="D124" s="162"/>
      <c r="E124" s="162"/>
      <c r="F124" s="162"/>
      <c r="G124" s="162"/>
      <c r="H124" s="162"/>
      <c r="I124" s="162"/>
      <c r="J124" s="162"/>
      <c r="K124" s="162"/>
      <c r="L124" s="162"/>
      <c r="M124" s="162"/>
      <c r="N124" s="38"/>
      <c r="O124" s="38"/>
    </row>
    <row r="125" spans="1:15" ht="15" hidden="1" customHeight="1" x14ac:dyDescent="0.25">
      <c r="A125" s="162"/>
      <c r="B125" s="162"/>
      <c r="C125" s="162"/>
      <c r="D125" s="162"/>
      <c r="E125" s="162"/>
      <c r="F125" s="162"/>
      <c r="G125" s="162"/>
      <c r="H125" s="162"/>
      <c r="I125" s="162"/>
      <c r="J125" s="162"/>
      <c r="K125" s="162"/>
      <c r="L125" s="162"/>
      <c r="M125" s="162"/>
      <c r="N125" s="38"/>
      <c r="O125" s="38"/>
    </row>
    <row r="126" spans="1:15" ht="15" hidden="1" customHeight="1" x14ac:dyDescent="0.25">
      <c r="A126" s="162"/>
      <c r="B126" s="162"/>
      <c r="C126" s="162"/>
      <c r="D126" s="162"/>
      <c r="E126" s="162"/>
      <c r="F126" s="162"/>
      <c r="G126" s="162"/>
      <c r="H126" s="162"/>
      <c r="I126" s="162"/>
      <c r="J126" s="162"/>
      <c r="K126" s="162"/>
      <c r="L126" s="162"/>
      <c r="M126" s="162"/>
      <c r="N126" s="38"/>
      <c r="O126" s="38"/>
    </row>
    <row r="127" spans="1:15" ht="15" hidden="1" customHeight="1" x14ac:dyDescent="0.25">
      <c r="A127" s="162"/>
      <c r="B127" s="162"/>
      <c r="C127" s="162"/>
      <c r="D127" s="162"/>
      <c r="E127" s="162"/>
      <c r="F127" s="162"/>
      <c r="G127" s="162"/>
      <c r="H127" s="162"/>
      <c r="I127" s="162"/>
      <c r="J127" s="162"/>
      <c r="K127" s="162"/>
      <c r="L127" s="162"/>
      <c r="M127" s="162"/>
      <c r="N127" s="38"/>
      <c r="O127" s="38"/>
    </row>
    <row r="128" spans="1:15" ht="15" hidden="1" customHeight="1" x14ac:dyDescent="0.25">
      <c r="A128" s="162"/>
      <c r="B128" s="162"/>
      <c r="C128" s="162"/>
      <c r="D128" s="162"/>
      <c r="E128" s="162"/>
      <c r="F128" s="162"/>
      <c r="G128" s="162"/>
      <c r="H128" s="162"/>
      <c r="I128" s="162"/>
      <c r="J128" s="162"/>
      <c r="K128" s="162"/>
      <c r="L128" s="162"/>
      <c r="M128" s="162"/>
      <c r="N128" s="38"/>
      <c r="O128" s="38"/>
    </row>
    <row r="129" spans="1:15" ht="15" hidden="1" customHeight="1" x14ac:dyDescent="0.25">
      <c r="A129" s="162"/>
      <c r="B129" s="162"/>
      <c r="C129" s="162"/>
      <c r="D129" s="162"/>
      <c r="E129" s="162"/>
      <c r="F129" s="162"/>
      <c r="G129" s="162"/>
      <c r="H129" s="162"/>
      <c r="I129" s="162"/>
      <c r="J129" s="162"/>
      <c r="K129" s="162"/>
      <c r="L129" s="162"/>
      <c r="M129" s="162"/>
      <c r="N129" s="38"/>
      <c r="O129" s="38"/>
    </row>
    <row r="130" spans="1:15" ht="15" hidden="1" customHeight="1" x14ac:dyDescent="0.25">
      <c r="A130" s="162"/>
      <c r="B130" s="162"/>
      <c r="C130" s="162"/>
      <c r="D130" s="162"/>
      <c r="E130" s="162"/>
      <c r="F130" s="162"/>
      <c r="G130" s="162"/>
      <c r="H130" s="162"/>
      <c r="I130" s="162"/>
      <c r="J130" s="162"/>
      <c r="K130" s="162"/>
      <c r="L130" s="162"/>
      <c r="M130" s="162"/>
      <c r="N130" s="38"/>
      <c r="O130" s="38"/>
    </row>
    <row r="131" spans="1:15" ht="15" hidden="1" customHeight="1" x14ac:dyDescent="0.25">
      <c r="A131" s="162"/>
      <c r="B131" s="162"/>
      <c r="C131" s="162"/>
      <c r="D131" s="162"/>
      <c r="E131" s="162"/>
      <c r="F131" s="162"/>
      <c r="G131" s="162"/>
      <c r="H131" s="162"/>
      <c r="I131" s="162"/>
      <c r="J131" s="162"/>
      <c r="K131" s="162"/>
      <c r="L131" s="162"/>
      <c r="M131" s="162"/>
      <c r="N131" s="38"/>
      <c r="O131" s="38"/>
    </row>
    <row r="132" spans="1:15" ht="15" hidden="1" customHeight="1" x14ac:dyDescent="0.25">
      <c r="A132" s="162"/>
      <c r="B132" s="162"/>
      <c r="C132" s="162"/>
      <c r="D132" s="162"/>
      <c r="E132" s="162"/>
      <c r="F132" s="162"/>
      <c r="G132" s="162"/>
      <c r="H132" s="162"/>
      <c r="I132" s="162"/>
      <c r="J132" s="162"/>
      <c r="K132" s="162"/>
      <c r="L132" s="162"/>
      <c r="M132" s="162"/>
      <c r="N132" s="38"/>
      <c r="O132" s="38"/>
    </row>
    <row r="133" spans="1:15" ht="15" hidden="1" customHeight="1" x14ac:dyDescent="0.25">
      <c r="A133" s="162"/>
      <c r="B133" s="162"/>
      <c r="C133" s="162"/>
      <c r="D133" s="162"/>
      <c r="E133" s="162"/>
      <c r="F133" s="162"/>
      <c r="G133" s="162"/>
      <c r="H133" s="162"/>
      <c r="I133" s="162"/>
      <c r="J133" s="162"/>
      <c r="K133" s="162"/>
      <c r="L133" s="162"/>
      <c r="M133" s="162"/>
      <c r="N133" s="38"/>
      <c r="O133" s="38"/>
    </row>
    <row r="134" spans="1:15" ht="15" hidden="1" customHeight="1" x14ac:dyDescent="0.25">
      <c r="A134" s="162"/>
      <c r="B134" s="162"/>
      <c r="C134" s="162"/>
      <c r="D134" s="162"/>
      <c r="E134" s="162"/>
      <c r="F134" s="162"/>
      <c r="G134" s="162"/>
      <c r="H134" s="162"/>
      <c r="I134" s="162"/>
      <c r="J134" s="162"/>
      <c r="K134" s="162"/>
      <c r="L134" s="162"/>
      <c r="M134" s="162"/>
      <c r="N134" s="38"/>
      <c r="O134" s="38"/>
    </row>
    <row r="135" spans="1:15" ht="15" hidden="1" customHeight="1" x14ac:dyDescent="0.25">
      <c r="A135" s="162"/>
      <c r="B135" s="162"/>
      <c r="C135" s="162"/>
      <c r="D135" s="162"/>
      <c r="E135" s="162"/>
      <c r="F135" s="162"/>
      <c r="G135" s="162"/>
      <c r="H135" s="162"/>
      <c r="I135" s="162"/>
      <c r="J135" s="162"/>
      <c r="K135" s="162"/>
      <c r="L135" s="162"/>
      <c r="M135" s="162"/>
      <c r="N135" s="38"/>
      <c r="O135" s="38"/>
    </row>
    <row r="136" spans="1:15" ht="15" hidden="1" customHeight="1" x14ac:dyDescent="0.25">
      <c r="A136" s="162"/>
      <c r="B136" s="162"/>
      <c r="C136" s="162"/>
      <c r="D136" s="162"/>
      <c r="E136" s="162"/>
      <c r="F136" s="162"/>
      <c r="G136" s="162"/>
      <c r="H136" s="162"/>
      <c r="I136" s="162"/>
      <c r="J136" s="162"/>
      <c r="K136" s="162"/>
      <c r="L136" s="162"/>
      <c r="M136" s="162"/>
      <c r="N136" s="38"/>
      <c r="O136" s="38"/>
    </row>
    <row r="137" spans="1:15" ht="15" hidden="1" customHeight="1" x14ac:dyDescent="0.25">
      <c r="A137" s="162"/>
      <c r="B137" s="162"/>
      <c r="C137" s="162"/>
      <c r="D137" s="162"/>
      <c r="E137" s="162"/>
      <c r="F137" s="162"/>
      <c r="G137" s="162"/>
      <c r="H137" s="162"/>
      <c r="I137" s="162"/>
      <c r="J137" s="162"/>
      <c r="K137" s="162"/>
      <c r="L137" s="162"/>
      <c r="M137" s="162"/>
      <c r="N137" s="38"/>
      <c r="O137" s="38"/>
    </row>
    <row r="138" spans="1:15" ht="15" hidden="1" customHeight="1" x14ac:dyDescent="0.25">
      <c r="A138" s="162"/>
      <c r="B138" s="162"/>
      <c r="C138" s="162"/>
      <c r="D138" s="162"/>
      <c r="E138" s="162"/>
      <c r="F138" s="162"/>
      <c r="G138" s="162"/>
      <c r="H138" s="162"/>
      <c r="I138" s="162"/>
      <c r="J138" s="162"/>
      <c r="K138" s="162"/>
      <c r="L138" s="162"/>
      <c r="M138" s="162"/>
      <c r="N138" s="38"/>
      <c r="O138" s="38"/>
    </row>
    <row r="139" spans="1:15" ht="15" hidden="1" customHeight="1" x14ac:dyDescent="0.25">
      <c r="A139" s="162"/>
      <c r="B139" s="162"/>
      <c r="C139" s="162"/>
      <c r="D139" s="162"/>
      <c r="E139" s="162"/>
      <c r="F139" s="162"/>
      <c r="G139" s="162"/>
      <c r="H139" s="162"/>
      <c r="I139" s="162"/>
      <c r="J139" s="162"/>
      <c r="K139" s="162"/>
      <c r="L139" s="162"/>
      <c r="M139" s="162"/>
      <c r="N139" s="38"/>
      <c r="O139" s="38"/>
    </row>
    <row r="140" spans="1:15" ht="15" hidden="1" customHeight="1" x14ac:dyDescent="0.25">
      <c r="A140" s="162"/>
      <c r="B140" s="162"/>
      <c r="C140" s="162"/>
      <c r="D140" s="162"/>
      <c r="E140" s="162"/>
      <c r="F140" s="162"/>
      <c r="G140" s="162"/>
      <c r="H140" s="162"/>
      <c r="I140" s="162"/>
      <c r="J140" s="162"/>
      <c r="K140" s="162"/>
      <c r="L140" s="162"/>
      <c r="M140" s="162"/>
      <c r="N140" s="38"/>
      <c r="O140" s="38"/>
    </row>
    <row r="141" spans="1:15" ht="15" hidden="1" customHeight="1" x14ac:dyDescent="0.25">
      <c r="A141" s="162"/>
      <c r="B141" s="162"/>
      <c r="C141" s="162"/>
      <c r="D141" s="162"/>
      <c r="E141" s="162"/>
      <c r="F141" s="162"/>
      <c r="G141" s="162"/>
      <c r="H141" s="162"/>
      <c r="I141" s="162"/>
      <c r="J141" s="162"/>
      <c r="K141" s="162"/>
      <c r="L141" s="162"/>
      <c r="M141" s="162"/>
      <c r="N141" s="38"/>
      <c r="O141" s="38"/>
    </row>
    <row r="142" spans="1:15" ht="15" hidden="1" customHeight="1" x14ac:dyDescent="0.25">
      <c r="A142" s="162"/>
      <c r="B142" s="162"/>
      <c r="C142" s="162"/>
      <c r="D142" s="162"/>
      <c r="E142" s="162"/>
      <c r="F142" s="162"/>
      <c r="G142" s="162"/>
      <c r="H142" s="162"/>
      <c r="I142" s="162"/>
      <c r="J142" s="162"/>
      <c r="K142" s="162"/>
      <c r="L142" s="162"/>
      <c r="M142" s="162"/>
      <c r="N142" s="38"/>
      <c r="O142" s="38"/>
    </row>
    <row r="143" spans="1:15" ht="15" hidden="1" customHeight="1" x14ac:dyDescent="0.25">
      <c r="A143" s="162"/>
      <c r="B143" s="162"/>
      <c r="C143" s="162"/>
      <c r="D143" s="162"/>
      <c r="E143" s="162"/>
      <c r="F143" s="162"/>
      <c r="G143" s="162"/>
      <c r="H143" s="162"/>
      <c r="I143" s="162"/>
      <c r="J143" s="162"/>
      <c r="K143" s="162"/>
      <c r="L143" s="162"/>
      <c r="M143" s="162"/>
      <c r="N143" s="38"/>
      <c r="O143" s="38"/>
    </row>
    <row r="144" spans="1:15" ht="15" hidden="1" customHeight="1" x14ac:dyDescent="0.25">
      <c r="A144" s="162"/>
      <c r="B144" s="162"/>
      <c r="C144" s="162"/>
      <c r="D144" s="162"/>
      <c r="E144" s="162"/>
      <c r="F144" s="162"/>
      <c r="G144" s="162"/>
      <c r="H144" s="162"/>
      <c r="I144" s="162"/>
      <c r="J144" s="162"/>
      <c r="K144" s="162"/>
      <c r="L144" s="162"/>
      <c r="M144" s="162"/>
      <c r="N144" s="38"/>
      <c r="O144" s="38"/>
    </row>
    <row r="145" spans="1:15" ht="15" hidden="1" customHeight="1" x14ac:dyDescent="0.25">
      <c r="A145" s="162"/>
      <c r="B145" s="162"/>
      <c r="C145" s="162"/>
      <c r="D145" s="162"/>
      <c r="E145" s="162"/>
      <c r="F145" s="162"/>
      <c r="G145" s="162"/>
      <c r="H145" s="162"/>
      <c r="I145" s="162"/>
      <c r="J145" s="162"/>
      <c r="K145" s="162"/>
      <c r="L145" s="162"/>
      <c r="M145" s="162"/>
      <c r="N145" s="38"/>
      <c r="O145" s="38"/>
    </row>
    <row r="146" spans="1:15" ht="15" hidden="1" customHeight="1" x14ac:dyDescent="0.25">
      <c r="A146" s="162"/>
      <c r="B146" s="162"/>
      <c r="C146" s="162"/>
      <c r="D146" s="162"/>
      <c r="E146" s="162"/>
      <c r="F146" s="162"/>
      <c r="G146" s="162"/>
      <c r="H146" s="162"/>
      <c r="I146" s="162"/>
      <c r="J146" s="162"/>
      <c r="K146" s="162"/>
      <c r="L146" s="162"/>
      <c r="M146" s="162"/>
      <c r="N146" s="38"/>
      <c r="O146" s="38"/>
    </row>
    <row r="147" spans="1:15" ht="15" hidden="1" customHeight="1" x14ac:dyDescent="0.25">
      <c r="A147" s="162"/>
      <c r="B147" s="162"/>
      <c r="C147" s="162"/>
      <c r="D147" s="162"/>
      <c r="E147" s="162"/>
      <c r="F147" s="162"/>
      <c r="G147" s="162"/>
      <c r="H147" s="162"/>
      <c r="I147" s="162"/>
      <c r="J147" s="162"/>
      <c r="K147" s="162"/>
      <c r="L147" s="162"/>
      <c r="M147" s="162"/>
      <c r="N147" s="38"/>
      <c r="O147" s="38"/>
    </row>
    <row r="148" spans="1:15" ht="15" hidden="1" customHeight="1" x14ac:dyDescent="0.25">
      <c r="A148" s="162"/>
      <c r="B148" s="162"/>
      <c r="C148" s="162"/>
      <c r="D148" s="162"/>
      <c r="E148" s="162"/>
      <c r="F148" s="162"/>
      <c r="G148" s="162"/>
      <c r="H148" s="162"/>
      <c r="I148" s="162"/>
      <c r="J148" s="162"/>
      <c r="K148" s="162"/>
      <c r="L148" s="162"/>
      <c r="M148" s="162"/>
      <c r="N148" s="38"/>
      <c r="O148" s="38"/>
    </row>
    <row r="149" spans="1:15" ht="15" hidden="1" customHeight="1" x14ac:dyDescent="0.25">
      <c r="A149" s="162"/>
      <c r="B149" s="162"/>
      <c r="C149" s="162"/>
      <c r="D149" s="162"/>
      <c r="E149" s="162"/>
      <c r="F149" s="162"/>
      <c r="G149" s="162"/>
      <c r="H149" s="162"/>
      <c r="I149" s="162"/>
      <c r="J149" s="162"/>
      <c r="K149" s="162"/>
      <c r="L149" s="162"/>
      <c r="M149" s="162"/>
      <c r="N149" s="38"/>
      <c r="O149" s="38"/>
    </row>
    <row r="150" spans="1:15" ht="15" hidden="1" customHeight="1" x14ac:dyDescent="0.25">
      <c r="A150" s="162"/>
      <c r="B150" s="162"/>
      <c r="C150" s="162"/>
      <c r="D150" s="162"/>
      <c r="E150" s="162"/>
      <c r="F150" s="162"/>
      <c r="G150" s="162"/>
      <c r="H150" s="162"/>
      <c r="I150" s="162"/>
      <c r="J150" s="162"/>
      <c r="K150" s="162"/>
      <c r="L150" s="162"/>
      <c r="M150" s="162"/>
      <c r="N150" s="38"/>
      <c r="O150" s="38"/>
    </row>
    <row r="151" spans="1:15" ht="15" hidden="1" customHeight="1" x14ac:dyDescent="0.25">
      <c r="A151" s="162"/>
      <c r="B151" s="162"/>
      <c r="C151" s="162"/>
      <c r="D151" s="162"/>
      <c r="E151" s="162"/>
      <c r="F151" s="162"/>
      <c r="G151" s="162"/>
      <c r="H151" s="162"/>
      <c r="I151" s="162"/>
      <c r="J151" s="162"/>
      <c r="K151" s="162"/>
      <c r="L151" s="162"/>
      <c r="M151" s="162"/>
      <c r="N151" s="38"/>
      <c r="O151" s="38"/>
    </row>
    <row r="152" spans="1:15" ht="15" hidden="1" customHeight="1" x14ac:dyDescent="0.25">
      <c r="A152" s="162"/>
      <c r="B152" s="162"/>
      <c r="C152" s="162"/>
      <c r="D152" s="162"/>
      <c r="E152" s="162"/>
      <c r="F152" s="162"/>
      <c r="G152" s="162"/>
      <c r="H152" s="162"/>
      <c r="I152" s="162"/>
      <c r="J152" s="162"/>
      <c r="K152" s="162"/>
      <c r="L152" s="162"/>
      <c r="M152" s="162"/>
      <c r="N152" s="38"/>
      <c r="O152" s="38"/>
    </row>
    <row r="153" spans="1:15" ht="15" hidden="1" customHeight="1" x14ac:dyDescent="0.25">
      <c r="A153" s="162"/>
      <c r="B153" s="162"/>
      <c r="C153" s="162"/>
      <c r="D153" s="162"/>
      <c r="E153" s="162"/>
      <c r="F153" s="162"/>
      <c r="G153" s="162"/>
      <c r="H153" s="162"/>
      <c r="I153" s="162"/>
      <c r="J153" s="162"/>
      <c r="K153" s="162"/>
      <c r="L153" s="162"/>
      <c r="M153" s="162"/>
      <c r="N153" s="38"/>
      <c r="O153" s="38"/>
    </row>
    <row r="154" spans="1:15" ht="15" hidden="1" customHeight="1" x14ac:dyDescent="0.25">
      <c r="A154" s="162"/>
      <c r="B154" s="162"/>
      <c r="C154" s="162"/>
      <c r="D154" s="162"/>
      <c r="E154" s="162"/>
      <c r="F154" s="162"/>
      <c r="G154" s="162"/>
      <c r="H154" s="162"/>
      <c r="I154" s="162"/>
      <c r="J154" s="162"/>
      <c r="K154" s="162"/>
      <c r="L154" s="162"/>
      <c r="M154" s="162"/>
      <c r="N154" s="38"/>
      <c r="O154" s="38"/>
    </row>
    <row r="155" spans="1:15" ht="15" hidden="1" customHeight="1" x14ac:dyDescent="0.25">
      <c r="A155" s="162"/>
      <c r="B155" s="162"/>
      <c r="C155" s="162"/>
      <c r="D155" s="162"/>
      <c r="E155" s="162"/>
      <c r="F155" s="162"/>
      <c r="G155" s="162"/>
      <c r="H155" s="162"/>
      <c r="I155" s="162"/>
      <c r="J155" s="162"/>
      <c r="K155" s="162"/>
      <c r="L155" s="162"/>
      <c r="M155" s="162"/>
      <c r="N155" s="38"/>
      <c r="O155" s="38"/>
    </row>
    <row r="156" spans="1:15" ht="15" hidden="1" customHeight="1" x14ac:dyDescent="0.25">
      <c r="A156" s="162"/>
      <c r="B156" s="162"/>
      <c r="C156" s="162"/>
      <c r="D156" s="162"/>
      <c r="E156" s="162"/>
      <c r="F156" s="162"/>
      <c r="G156" s="162"/>
      <c r="H156" s="162"/>
      <c r="I156" s="162"/>
      <c r="J156" s="162"/>
      <c r="K156" s="162"/>
      <c r="L156" s="162"/>
      <c r="M156" s="162"/>
      <c r="N156" s="38"/>
      <c r="O156" s="38"/>
    </row>
    <row r="157" spans="1:15" ht="15" hidden="1" customHeight="1" x14ac:dyDescent="0.25">
      <c r="A157" s="162"/>
      <c r="B157" s="162"/>
      <c r="C157" s="162"/>
      <c r="D157" s="162"/>
      <c r="E157" s="162"/>
      <c r="F157" s="162"/>
      <c r="G157" s="162"/>
      <c r="H157" s="162"/>
      <c r="I157" s="162"/>
      <c r="J157" s="162"/>
      <c r="K157" s="162"/>
      <c r="L157" s="162"/>
      <c r="M157" s="162"/>
      <c r="N157" s="38"/>
      <c r="O157" s="38"/>
    </row>
    <row r="158" spans="1:15" ht="15" hidden="1" customHeight="1" x14ac:dyDescent="0.25">
      <c r="A158" s="162"/>
      <c r="B158" s="162"/>
      <c r="C158" s="162"/>
      <c r="D158" s="162"/>
      <c r="E158" s="162"/>
      <c r="F158" s="162"/>
      <c r="G158" s="162"/>
      <c r="H158" s="162"/>
      <c r="I158" s="162"/>
      <c r="J158" s="162"/>
      <c r="K158" s="162"/>
      <c r="L158" s="162"/>
      <c r="M158" s="162"/>
      <c r="N158" s="38"/>
      <c r="O158" s="38"/>
    </row>
    <row r="159" spans="1:15" ht="15" hidden="1" customHeight="1" x14ac:dyDescent="0.25">
      <c r="A159" s="162"/>
      <c r="B159" s="162"/>
      <c r="C159" s="162"/>
      <c r="D159" s="162"/>
      <c r="E159" s="162"/>
      <c r="F159" s="162"/>
      <c r="G159" s="162"/>
      <c r="H159" s="162"/>
      <c r="I159" s="162"/>
      <c r="J159" s="162"/>
      <c r="K159" s="162"/>
      <c r="L159" s="162"/>
      <c r="M159" s="162"/>
      <c r="N159" s="38"/>
      <c r="O159" s="38"/>
    </row>
    <row r="160" spans="1:15" ht="15" hidden="1" customHeight="1" x14ac:dyDescent="0.25">
      <c r="A160" s="162"/>
      <c r="B160" s="162"/>
      <c r="C160" s="162"/>
      <c r="D160" s="162"/>
      <c r="E160" s="162"/>
      <c r="F160" s="162"/>
      <c r="G160" s="162"/>
      <c r="H160" s="162"/>
      <c r="I160" s="162"/>
      <c r="J160" s="162"/>
      <c r="K160" s="162"/>
      <c r="L160" s="162"/>
      <c r="M160" s="162"/>
      <c r="N160" s="38"/>
      <c r="O160" s="38"/>
    </row>
    <row r="161" spans="1:15" ht="15" hidden="1" customHeight="1" x14ac:dyDescent="0.25">
      <c r="A161" s="162"/>
      <c r="B161" s="162"/>
      <c r="C161" s="162"/>
      <c r="D161" s="162"/>
      <c r="E161" s="162"/>
      <c r="F161" s="162"/>
      <c r="G161" s="162"/>
      <c r="H161" s="162"/>
      <c r="I161" s="162"/>
      <c r="J161" s="162"/>
      <c r="K161" s="162"/>
      <c r="L161" s="162"/>
      <c r="M161" s="162"/>
      <c r="N161" s="38"/>
      <c r="O161" s="38"/>
    </row>
    <row r="162" spans="1:15" ht="15" hidden="1" customHeight="1" x14ac:dyDescent="0.25">
      <c r="A162" s="162"/>
      <c r="B162" s="162"/>
      <c r="C162" s="162"/>
      <c r="D162" s="162"/>
      <c r="E162" s="162"/>
      <c r="F162" s="162"/>
      <c r="G162" s="162"/>
      <c r="H162" s="162"/>
      <c r="I162" s="162"/>
      <c r="J162" s="162"/>
      <c r="K162" s="162"/>
      <c r="L162" s="162"/>
      <c r="M162" s="162"/>
      <c r="N162" s="38"/>
      <c r="O162" s="38"/>
    </row>
    <row r="163" spans="1:15" ht="15" hidden="1" customHeight="1" x14ac:dyDescent="0.25">
      <c r="A163" s="162"/>
      <c r="B163" s="162"/>
      <c r="C163" s="162"/>
      <c r="D163" s="162"/>
      <c r="E163" s="162"/>
      <c r="F163" s="162"/>
      <c r="G163" s="162"/>
      <c r="H163" s="162"/>
      <c r="I163" s="162"/>
      <c r="J163" s="162"/>
      <c r="K163" s="162"/>
      <c r="L163" s="162"/>
      <c r="M163" s="162"/>
      <c r="N163" s="38"/>
      <c r="O163" s="38"/>
    </row>
    <row r="164" spans="1:15" ht="15" hidden="1" customHeight="1" x14ac:dyDescent="0.25">
      <c r="A164" s="162"/>
      <c r="B164" s="162"/>
      <c r="C164" s="162"/>
      <c r="D164" s="162"/>
      <c r="E164" s="162"/>
      <c r="F164" s="162"/>
      <c r="G164" s="162"/>
      <c r="H164" s="162"/>
      <c r="I164" s="162"/>
      <c r="J164" s="162"/>
      <c r="K164" s="162"/>
      <c r="L164" s="162"/>
      <c r="M164" s="162"/>
      <c r="N164" s="38"/>
      <c r="O164" s="38"/>
    </row>
    <row r="165" spans="1:15" ht="15" hidden="1" customHeight="1" x14ac:dyDescent="0.25">
      <c r="A165" s="162"/>
      <c r="B165" s="162"/>
      <c r="C165" s="162"/>
      <c r="D165" s="162"/>
      <c r="E165" s="162"/>
      <c r="F165" s="162"/>
      <c r="G165" s="162"/>
      <c r="H165" s="162"/>
      <c r="I165" s="162"/>
      <c r="J165" s="162"/>
      <c r="K165" s="162"/>
      <c r="L165" s="162"/>
      <c r="M165" s="162"/>
      <c r="N165" s="38"/>
      <c r="O165" s="38"/>
    </row>
    <row r="166" spans="1:15" ht="15" hidden="1" customHeight="1" x14ac:dyDescent="0.25">
      <c r="A166" s="162"/>
      <c r="B166" s="162"/>
      <c r="C166" s="162"/>
      <c r="D166" s="162"/>
      <c r="E166" s="162"/>
      <c r="F166" s="162"/>
      <c r="G166" s="162"/>
      <c r="H166" s="162"/>
      <c r="I166" s="162"/>
      <c r="J166" s="162"/>
      <c r="K166" s="162"/>
      <c r="L166" s="162"/>
      <c r="M166" s="162"/>
      <c r="N166" s="38"/>
      <c r="O166" s="38"/>
    </row>
    <row r="167" spans="1:15" ht="15" hidden="1" customHeight="1" x14ac:dyDescent="0.25">
      <c r="A167" s="162"/>
      <c r="B167" s="162"/>
      <c r="C167" s="162"/>
      <c r="D167" s="162"/>
      <c r="E167" s="162"/>
      <c r="F167" s="162"/>
      <c r="G167" s="162"/>
      <c r="H167" s="162"/>
      <c r="I167" s="162"/>
      <c r="J167" s="162"/>
      <c r="K167" s="162"/>
      <c r="L167" s="162"/>
      <c r="M167" s="162"/>
      <c r="N167" s="38"/>
      <c r="O167" s="38"/>
    </row>
    <row r="168" spans="1:15" ht="15" hidden="1" customHeight="1" x14ac:dyDescent="0.25">
      <c r="A168" s="162"/>
      <c r="B168" s="162"/>
      <c r="C168" s="162"/>
      <c r="D168" s="162"/>
      <c r="E168" s="162"/>
      <c r="F168" s="162"/>
      <c r="G168" s="162"/>
      <c r="H168" s="162"/>
      <c r="I168" s="162"/>
      <c r="J168" s="162"/>
      <c r="K168" s="162"/>
      <c r="L168" s="162"/>
      <c r="M168" s="162"/>
      <c r="N168" s="38"/>
      <c r="O168" s="38"/>
    </row>
    <row r="169" spans="1:15" ht="15" hidden="1" customHeight="1" x14ac:dyDescent="0.25">
      <c r="A169" s="162"/>
      <c r="B169" s="162"/>
      <c r="C169" s="162"/>
      <c r="D169" s="162"/>
      <c r="E169" s="162"/>
      <c r="F169" s="162"/>
      <c r="G169" s="162"/>
      <c r="H169" s="162"/>
      <c r="I169" s="162"/>
      <c r="J169" s="162"/>
      <c r="K169" s="162"/>
      <c r="L169" s="162"/>
      <c r="M169" s="162"/>
      <c r="N169" s="38"/>
      <c r="O169" s="38"/>
    </row>
    <row r="170" spans="1:15" ht="15" hidden="1" customHeight="1" x14ac:dyDescent="0.25">
      <c r="A170" s="162"/>
      <c r="B170" s="162"/>
      <c r="C170" s="162"/>
      <c r="D170" s="162"/>
      <c r="E170" s="162"/>
      <c r="F170" s="162"/>
      <c r="G170" s="162"/>
      <c r="H170" s="162"/>
      <c r="I170" s="162"/>
      <c r="J170" s="162"/>
      <c r="K170" s="162"/>
      <c r="L170" s="162"/>
      <c r="M170" s="162"/>
      <c r="N170" s="38"/>
      <c r="O170" s="38"/>
    </row>
    <row r="171" spans="1:15" ht="15" hidden="1" customHeight="1" x14ac:dyDescent="0.25">
      <c r="A171" s="162"/>
      <c r="B171" s="162"/>
      <c r="C171" s="162"/>
      <c r="D171" s="162"/>
      <c r="E171" s="162"/>
      <c r="F171" s="162"/>
      <c r="G171" s="162"/>
      <c r="H171" s="162"/>
      <c r="I171" s="162"/>
      <c r="J171" s="162"/>
      <c r="K171" s="162"/>
      <c r="L171" s="162"/>
      <c r="M171" s="162"/>
      <c r="N171" s="38"/>
      <c r="O171" s="38"/>
    </row>
    <row r="172" spans="1:15" ht="15" hidden="1" customHeight="1" x14ac:dyDescent="0.25">
      <c r="A172" s="162"/>
      <c r="B172" s="162"/>
      <c r="C172" s="162"/>
      <c r="D172" s="162"/>
      <c r="E172" s="162"/>
      <c r="F172" s="162"/>
      <c r="G172" s="162"/>
      <c r="H172" s="162"/>
      <c r="I172" s="162"/>
      <c r="J172" s="162"/>
      <c r="K172" s="162"/>
      <c r="L172" s="162"/>
      <c r="M172" s="162"/>
      <c r="N172" s="38"/>
      <c r="O172" s="38"/>
    </row>
    <row r="173" spans="1:15" ht="15" hidden="1" customHeight="1" x14ac:dyDescent="0.25">
      <c r="A173" s="162"/>
      <c r="B173" s="162"/>
      <c r="C173" s="162"/>
      <c r="D173" s="162"/>
      <c r="E173" s="162"/>
      <c r="F173" s="162"/>
      <c r="G173" s="162"/>
      <c r="H173" s="162"/>
      <c r="I173" s="162"/>
      <c r="J173" s="162"/>
      <c r="K173" s="162"/>
      <c r="L173" s="162"/>
      <c r="M173" s="162"/>
      <c r="N173" s="38"/>
      <c r="O173" s="38"/>
    </row>
    <row r="174" spans="1:15" ht="15" hidden="1" customHeight="1" x14ac:dyDescent="0.25">
      <c r="A174" s="162"/>
      <c r="B174" s="162"/>
      <c r="C174" s="162"/>
      <c r="D174" s="162"/>
      <c r="E174" s="162"/>
      <c r="F174" s="162"/>
      <c r="G174" s="162"/>
      <c r="H174" s="162"/>
      <c r="I174" s="162"/>
      <c r="J174" s="162"/>
      <c r="K174" s="162"/>
      <c r="L174" s="162"/>
      <c r="M174" s="162"/>
      <c r="N174" s="38"/>
      <c r="O174" s="38"/>
    </row>
    <row r="175" spans="1:15" ht="15" hidden="1" customHeight="1" x14ac:dyDescent="0.25">
      <c r="A175" s="162"/>
      <c r="B175" s="162"/>
      <c r="C175" s="162"/>
      <c r="D175" s="162"/>
      <c r="E175" s="162"/>
      <c r="F175" s="162"/>
      <c r="G175" s="162"/>
      <c r="H175" s="162"/>
      <c r="I175" s="162"/>
      <c r="J175" s="162"/>
      <c r="K175" s="162"/>
      <c r="L175" s="162"/>
      <c r="M175" s="162"/>
      <c r="N175" s="38"/>
      <c r="O175" s="38"/>
    </row>
    <row r="176" spans="1:15" ht="15" hidden="1" customHeight="1" x14ac:dyDescent="0.25">
      <c r="A176" s="162"/>
      <c r="B176" s="162"/>
      <c r="C176" s="162"/>
      <c r="D176" s="162"/>
      <c r="E176" s="162"/>
      <c r="F176" s="162"/>
      <c r="G176" s="162"/>
      <c r="H176" s="162"/>
      <c r="I176" s="162"/>
      <c r="J176" s="162"/>
      <c r="K176" s="162"/>
      <c r="L176" s="162"/>
      <c r="M176" s="162"/>
      <c r="N176" s="38"/>
      <c r="O176" s="38"/>
    </row>
    <row r="177" spans="1:15" ht="15" hidden="1" customHeight="1" x14ac:dyDescent="0.25">
      <c r="A177" s="162"/>
      <c r="B177" s="162"/>
      <c r="C177" s="162"/>
      <c r="D177" s="162"/>
      <c r="E177" s="162"/>
      <c r="F177" s="162"/>
      <c r="G177" s="162"/>
      <c r="H177" s="162"/>
      <c r="I177" s="162"/>
      <c r="J177" s="162"/>
      <c r="K177" s="162"/>
      <c r="L177" s="162"/>
      <c r="M177" s="162"/>
      <c r="N177" s="38"/>
      <c r="O177" s="38"/>
    </row>
    <row r="178" spans="1:15" ht="15" hidden="1" customHeight="1" x14ac:dyDescent="0.25">
      <c r="A178" s="162"/>
      <c r="B178" s="162"/>
      <c r="C178" s="162"/>
      <c r="D178" s="162"/>
      <c r="E178" s="162"/>
      <c r="F178" s="162"/>
      <c r="G178" s="162"/>
      <c r="H178" s="162"/>
      <c r="I178" s="162"/>
      <c r="J178" s="162"/>
      <c r="K178" s="162"/>
      <c r="L178" s="162"/>
      <c r="M178" s="162"/>
      <c r="N178" s="38"/>
      <c r="O178" s="38"/>
    </row>
    <row r="179" spans="1:15" ht="15" hidden="1" customHeight="1" x14ac:dyDescent="0.25">
      <c r="A179" s="162"/>
      <c r="B179" s="162"/>
      <c r="C179" s="162"/>
      <c r="D179" s="162"/>
      <c r="E179" s="162"/>
      <c r="F179" s="162"/>
      <c r="G179" s="162"/>
      <c r="H179" s="162"/>
      <c r="I179" s="162"/>
      <c r="J179" s="162"/>
      <c r="K179" s="162"/>
      <c r="L179" s="162"/>
      <c r="M179" s="162"/>
      <c r="N179" s="38"/>
      <c r="O179" s="38"/>
    </row>
    <row r="180" spans="1:15" ht="15" hidden="1" customHeight="1" x14ac:dyDescent="0.25">
      <c r="A180" s="162"/>
      <c r="B180" s="162"/>
      <c r="C180" s="162"/>
      <c r="D180" s="162"/>
      <c r="E180" s="162"/>
      <c r="F180" s="162"/>
      <c r="G180" s="162"/>
      <c r="H180" s="162"/>
      <c r="I180" s="162"/>
      <c r="J180" s="162"/>
      <c r="K180" s="162"/>
      <c r="L180" s="162"/>
      <c r="M180" s="162"/>
      <c r="N180" s="38"/>
      <c r="O180" s="38"/>
    </row>
    <row r="181" spans="1:15" ht="15" hidden="1" customHeight="1" x14ac:dyDescent="0.25">
      <c r="A181" s="162"/>
      <c r="B181" s="162"/>
      <c r="C181" s="162"/>
      <c r="D181" s="162"/>
      <c r="E181" s="162"/>
      <c r="F181" s="162"/>
      <c r="G181" s="162"/>
      <c r="H181" s="162"/>
      <c r="I181" s="162"/>
      <c r="J181" s="162"/>
      <c r="K181" s="162"/>
      <c r="L181" s="162"/>
      <c r="M181" s="162"/>
      <c r="N181" s="38"/>
      <c r="O181" s="38"/>
    </row>
    <row r="182" spans="1:15" ht="15" hidden="1" customHeight="1" x14ac:dyDescent="0.25">
      <c r="A182" s="162"/>
      <c r="B182" s="162"/>
      <c r="C182" s="162"/>
      <c r="D182" s="162"/>
      <c r="E182" s="162"/>
      <c r="F182" s="162"/>
      <c r="G182" s="162"/>
      <c r="H182" s="162"/>
      <c r="I182" s="162"/>
      <c r="J182" s="162"/>
      <c r="K182" s="162"/>
      <c r="L182" s="162"/>
      <c r="M182" s="162"/>
      <c r="N182" s="38"/>
      <c r="O182" s="38"/>
    </row>
    <row r="183" spans="1:15" ht="15" hidden="1" customHeight="1" x14ac:dyDescent="0.25">
      <c r="A183" s="162"/>
      <c r="B183" s="162"/>
      <c r="C183" s="162"/>
      <c r="D183" s="162"/>
      <c r="E183" s="162"/>
      <c r="F183" s="162"/>
      <c r="G183" s="162"/>
      <c r="H183" s="162"/>
      <c r="I183" s="162"/>
      <c r="J183" s="162"/>
      <c r="K183" s="162"/>
      <c r="L183" s="162"/>
      <c r="M183" s="162"/>
      <c r="N183" s="38"/>
      <c r="O183" s="38"/>
    </row>
    <row r="184" spans="1:15" ht="15" hidden="1" customHeight="1" x14ac:dyDescent="0.25">
      <c r="A184" s="162"/>
      <c r="B184" s="162"/>
      <c r="C184" s="162"/>
      <c r="D184" s="162"/>
      <c r="E184" s="162"/>
      <c r="F184" s="162"/>
      <c r="G184" s="162"/>
      <c r="H184" s="162"/>
      <c r="I184" s="162"/>
      <c r="J184" s="162"/>
      <c r="K184" s="162"/>
      <c r="L184" s="162"/>
      <c r="M184" s="162"/>
      <c r="N184" s="38"/>
      <c r="O184" s="38"/>
    </row>
    <row r="185" spans="1:15" ht="15" hidden="1" customHeight="1" x14ac:dyDescent="0.25">
      <c r="A185" s="162"/>
      <c r="B185" s="162"/>
      <c r="C185" s="162"/>
      <c r="D185" s="162"/>
      <c r="E185" s="162"/>
      <c r="F185" s="162"/>
      <c r="G185" s="162"/>
      <c r="H185" s="162"/>
      <c r="I185" s="162"/>
      <c r="J185" s="162"/>
      <c r="K185" s="162"/>
      <c r="L185" s="162"/>
      <c r="M185" s="162"/>
      <c r="N185" s="38"/>
      <c r="O185" s="38"/>
    </row>
    <row r="186" spans="1:15" ht="15" hidden="1" customHeight="1" x14ac:dyDescent="0.25">
      <c r="A186" s="162"/>
      <c r="B186" s="162"/>
      <c r="C186" s="162"/>
      <c r="D186" s="162"/>
      <c r="E186" s="162"/>
      <c r="F186" s="162"/>
      <c r="G186" s="162"/>
      <c r="H186" s="162"/>
      <c r="I186" s="162"/>
      <c r="J186" s="162"/>
      <c r="K186" s="162"/>
      <c r="L186" s="162"/>
      <c r="M186" s="162"/>
      <c r="N186" s="38"/>
      <c r="O186" s="38"/>
    </row>
    <row r="187" spans="1:15" ht="15" hidden="1" customHeight="1" x14ac:dyDescent="0.25">
      <c r="A187" s="162"/>
      <c r="B187" s="162"/>
      <c r="C187" s="162"/>
      <c r="D187" s="162"/>
      <c r="E187" s="162"/>
      <c r="F187" s="162"/>
      <c r="G187" s="162"/>
      <c r="H187" s="162"/>
      <c r="I187" s="162"/>
      <c r="J187" s="162"/>
      <c r="K187" s="162"/>
      <c r="L187" s="162"/>
      <c r="M187" s="162"/>
      <c r="N187" s="38"/>
      <c r="O187" s="38"/>
    </row>
    <row r="188" spans="1:15" ht="15" hidden="1" customHeight="1" x14ac:dyDescent="0.25">
      <c r="A188" s="162"/>
      <c r="B188" s="162"/>
      <c r="C188" s="162"/>
      <c r="D188" s="162"/>
      <c r="E188" s="162"/>
      <c r="F188" s="162"/>
      <c r="G188" s="162"/>
      <c r="H188" s="162"/>
      <c r="I188" s="162"/>
      <c r="J188" s="162"/>
      <c r="K188" s="162"/>
      <c r="L188" s="162"/>
      <c r="M188" s="162"/>
      <c r="N188" s="38"/>
      <c r="O188" s="38"/>
    </row>
    <row r="189" spans="1:15" ht="15" hidden="1" customHeight="1" x14ac:dyDescent="0.25">
      <c r="A189" s="162"/>
      <c r="B189" s="162"/>
      <c r="C189" s="162"/>
      <c r="D189" s="162"/>
      <c r="E189" s="162"/>
      <c r="F189" s="162"/>
      <c r="G189" s="162"/>
      <c r="H189" s="162"/>
      <c r="I189" s="162"/>
      <c r="J189" s="162"/>
      <c r="K189" s="162"/>
      <c r="L189" s="162"/>
      <c r="M189" s="162"/>
      <c r="N189" s="38"/>
      <c r="O189" s="38"/>
    </row>
    <row r="190" spans="1:15" ht="15" hidden="1" customHeight="1" x14ac:dyDescent="0.25">
      <c r="A190" s="162"/>
      <c r="B190" s="162"/>
      <c r="C190" s="162"/>
      <c r="D190" s="162"/>
      <c r="E190" s="162"/>
      <c r="F190" s="162"/>
      <c r="G190" s="162"/>
      <c r="H190" s="162"/>
      <c r="I190" s="162"/>
      <c r="J190" s="162"/>
      <c r="K190" s="162"/>
      <c r="L190" s="162"/>
      <c r="M190" s="162"/>
      <c r="N190" s="38"/>
      <c r="O190" s="38"/>
    </row>
    <row r="191" spans="1:15" ht="15" hidden="1" customHeight="1" x14ac:dyDescent="0.25">
      <c r="A191" s="162"/>
      <c r="B191" s="162"/>
      <c r="C191" s="162"/>
      <c r="D191" s="162"/>
      <c r="E191" s="162"/>
      <c r="F191" s="162"/>
      <c r="G191" s="162"/>
      <c r="H191" s="162"/>
      <c r="I191" s="162"/>
      <c r="J191" s="162"/>
      <c r="K191" s="162"/>
      <c r="L191" s="162"/>
      <c r="M191" s="162"/>
      <c r="N191" s="38"/>
      <c r="O191" s="38"/>
    </row>
    <row r="192" spans="1:15" ht="15" hidden="1" customHeight="1" x14ac:dyDescent="0.25">
      <c r="A192" s="162"/>
      <c r="B192" s="162"/>
      <c r="C192" s="162"/>
      <c r="D192" s="162"/>
      <c r="E192" s="162"/>
      <c r="F192" s="162"/>
      <c r="G192" s="162"/>
      <c r="H192" s="162"/>
      <c r="I192" s="162"/>
      <c r="J192" s="162"/>
      <c r="K192" s="162"/>
      <c r="L192" s="162"/>
      <c r="M192" s="162"/>
      <c r="N192" s="38"/>
      <c r="O192" s="38"/>
    </row>
    <row r="193" spans="1:15" ht="15" hidden="1" customHeight="1" x14ac:dyDescent="0.25">
      <c r="A193" s="162"/>
      <c r="B193" s="162"/>
      <c r="C193" s="162"/>
      <c r="D193" s="162"/>
      <c r="E193" s="162"/>
      <c r="F193" s="162"/>
      <c r="G193" s="162"/>
      <c r="H193" s="162"/>
      <c r="I193" s="162"/>
      <c r="J193" s="162"/>
      <c r="K193" s="162"/>
      <c r="L193" s="162"/>
      <c r="M193" s="162"/>
      <c r="N193" s="38"/>
      <c r="O193" s="38"/>
    </row>
    <row r="194" spans="1:15" ht="15" hidden="1" customHeight="1" x14ac:dyDescent="0.25">
      <c r="A194" s="162"/>
      <c r="B194" s="162"/>
      <c r="C194" s="162"/>
      <c r="D194" s="162"/>
      <c r="E194" s="162"/>
      <c r="F194" s="162"/>
      <c r="G194" s="162"/>
      <c r="H194" s="162"/>
      <c r="I194" s="162"/>
      <c r="J194" s="162"/>
      <c r="K194" s="162"/>
      <c r="L194" s="162"/>
      <c r="M194" s="162"/>
      <c r="N194" s="38"/>
      <c r="O194" s="38"/>
    </row>
    <row r="195" spans="1:15" ht="15" hidden="1" customHeight="1" x14ac:dyDescent="0.25">
      <c r="A195" s="162"/>
      <c r="B195" s="162"/>
      <c r="C195" s="162"/>
      <c r="D195" s="162"/>
      <c r="E195" s="162"/>
      <c r="F195" s="162"/>
      <c r="G195" s="162"/>
      <c r="H195" s="162"/>
      <c r="I195" s="162"/>
      <c r="J195" s="162"/>
      <c r="K195" s="162"/>
      <c r="L195" s="162"/>
      <c r="M195" s="162"/>
      <c r="N195" s="38"/>
      <c r="O195" s="38"/>
    </row>
    <row r="196" spans="1:15" ht="15" hidden="1" customHeight="1" x14ac:dyDescent="0.25">
      <c r="A196" s="162"/>
      <c r="B196" s="162"/>
      <c r="C196" s="162"/>
      <c r="D196" s="162"/>
      <c r="E196" s="162"/>
      <c r="F196" s="162"/>
      <c r="G196" s="162"/>
      <c r="H196" s="162"/>
      <c r="I196" s="162"/>
      <c r="J196" s="162"/>
      <c r="K196" s="162"/>
      <c r="L196" s="162"/>
      <c r="M196" s="162"/>
      <c r="N196" s="38"/>
      <c r="O196" s="38"/>
    </row>
    <row r="197" spans="1:15" ht="15" hidden="1" customHeight="1" x14ac:dyDescent="0.25">
      <c r="A197" s="162"/>
      <c r="B197" s="162"/>
      <c r="C197" s="162"/>
      <c r="D197" s="162"/>
      <c r="E197" s="162"/>
      <c r="F197" s="162"/>
      <c r="G197" s="162"/>
      <c r="H197" s="162"/>
      <c r="I197" s="162"/>
      <c r="J197" s="162"/>
      <c r="K197" s="162"/>
      <c r="L197" s="162"/>
      <c r="M197" s="162"/>
      <c r="N197" s="38"/>
      <c r="O197" s="38"/>
    </row>
    <row r="198" spans="1:15" ht="15" hidden="1" customHeight="1" x14ac:dyDescent="0.25">
      <c r="A198" s="162"/>
      <c r="B198" s="162"/>
      <c r="C198" s="162"/>
      <c r="D198" s="162"/>
      <c r="E198" s="162"/>
      <c r="F198" s="162"/>
      <c r="G198" s="162"/>
      <c r="H198" s="162"/>
      <c r="I198" s="162"/>
      <c r="J198" s="162"/>
      <c r="K198" s="162"/>
      <c r="L198" s="162"/>
      <c r="M198" s="162"/>
      <c r="N198" s="38"/>
      <c r="O198" s="38"/>
    </row>
    <row r="199" spans="1:15" ht="15" hidden="1" customHeight="1" x14ac:dyDescent="0.25">
      <c r="A199" s="162"/>
      <c r="B199" s="162"/>
      <c r="C199" s="162"/>
      <c r="D199" s="162"/>
      <c r="E199" s="162"/>
      <c r="F199" s="162"/>
      <c r="G199" s="162"/>
      <c r="H199" s="162"/>
      <c r="I199" s="162"/>
      <c r="J199" s="162"/>
      <c r="K199" s="162"/>
      <c r="L199" s="162"/>
      <c r="M199" s="162"/>
      <c r="N199" s="38"/>
      <c r="O199" s="38"/>
    </row>
    <row r="200" spans="1:15" ht="15" hidden="1" customHeight="1" x14ac:dyDescent="0.25">
      <c r="A200" s="162"/>
      <c r="B200" s="162"/>
      <c r="C200" s="162"/>
      <c r="D200" s="162"/>
      <c r="E200" s="162"/>
      <c r="F200" s="162"/>
      <c r="G200" s="162"/>
      <c r="H200" s="162"/>
      <c r="I200" s="162"/>
      <c r="J200" s="162"/>
      <c r="K200" s="162"/>
      <c r="L200" s="162"/>
      <c r="M200" s="162"/>
      <c r="N200" s="38"/>
      <c r="O200" s="38"/>
    </row>
    <row r="201" spans="1:15" ht="15" hidden="1" customHeight="1" x14ac:dyDescent="0.25">
      <c r="A201" s="162"/>
      <c r="B201" s="162"/>
      <c r="C201" s="162"/>
      <c r="D201" s="162"/>
      <c r="E201" s="162"/>
      <c r="F201" s="162"/>
      <c r="G201" s="162"/>
      <c r="H201" s="162"/>
      <c r="I201" s="162"/>
      <c r="J201" s="162"/>
      <c r="K201" s="162"/>
      <c r="L201" s="162"/>
      <c r="M201" s="162"/>
      <c r="N201" s="38"/>
      <c r="O201" s="38"/>
    </row>
    <row r="202" spans="1:15" ht="15" hidden="1" customHeight="1" x14ac:dyDescent="0.25">
      <c r="A202" s="162"/>
      <c r="B202" s="162"/>
      <c r="C202" s="162"/>
      <c r="D202" s="162"/>
      <c r="E202" s="162"/>
      <c r="F202" s="162"/>
      <c r="G202" s="162"/>
      <c r="H202" s="162"/>
      <c r="I202" s="162"/>
      <c r="J202" s="162"/>
      <c r="K202" s="162"/>
      <c r="L202" s="162"/>
      <c r="M202" s="162"/>
      <c r="N202" s="38"/>
      <c r="O202" s="38"/>
    </row>
    <row r="203" spans="1:15" ht="15" hidden="1" customHeight="1" x14ac:dyDescent="0.25">
      <c r="A203" s="162"/>
      <c r="B203" s="162"/>
      <c r="C203" s="162"/>
      <c r="D203" s="162"/>
      <c r="E203" s="162"/>
      <c r="F203" s="162"/>
      <c r="G203" s="162"/>
      <c r="H203" s="162"/>
      <c r="I203" s="162"/>
      <c r="J203" s="162"/>
      <c r="K203" s="162"/>
      <c r="L203" s="162"/>
      <c r="M203" s="162"/>
      <c r="N203" s="38"/>
      <c r="O203" s="38"/>
    </row>
    <row r="204" spans="1:15" ht="15" hidden="1" customHeight="1" x14ac:dyDescent="0.25">
      <c r="A204" s="162"/>
      <c r="B204" s="162"/>
      <c r="C204" s="162"/>
      <c r="D204" s="162"/>
      <c r="E204" s="162"/>
      <c r="F204" s="162"/>
      <c r="G204" s="162"/>
      <c r="H204" s="162"/>
      <c r="I204" s="162"/>
      <c r="J204" s="162"/>
      <c r="K204" s="162"/>
      <c r="L204" s="162"/>
      <c r="M204" s="162"/>
      <c r="N204" s="38"/>
      <c r="O204" s="38"/>
    </row>
    <row r="205" spans="1:15" ht="15" hidden="1" customHeight="1" x14ac:dyDescent="0.25">
      <c r="A205" s="162"/>
      <c r="B205" s="162"/>
      <c r="C205" s="162"/>
      <c r="D205" s="162"/>
      <c r="E205" s="162"/>
      <c r="F205" s="162"/>
      <c r="G205" s="162"/>
      <c r="H205" s="162"/>
      <c r="I205" s="162"/>
      <c r="J205" s="162"/>
      <c r="K205" s="162"/>
      <c r="L205" s="162"/>
      <c r="M205" s="162"/>
      <c r="N205" s="38"/>
      <c r="O205" s="38"/>
    </row>
    <row r="206" spans="1:15" ht="15" hidden="1" customHeight="1" x14ac:dyDescent="0.25">
      <c r="A206" s="162"/>
      <c r="B206" s="162"/>
      <c r="C206" s="162"/>
      <c r="D206" s="162"/>
      <c r="E206" s="162"/>
      <c r="F206" s="162"/>
      <c r="G206" s="162"/>
      <c r="H206" s="162"/>
      <c r="I206" s="162"/>
      <c r="J206" s="162"/>
      <c r="K206" s="162"/>
      <c r="L206" s="162"/>
      <c r="M206" s="162"/>
      <c r="N206" s="38"/>
      <c r="O206" s="38"/>
    </row>
    <row r="207" spans="1:15" ht="15" hidden="1" customHeight="1" x14ac:dyDescent="0.25">
      <c r="A207" s="162"/>
      <c r="B207" s="162"/>
      <c r="C207" s="162"/>
      <c r="D207" s="162"/>
      <c r="E207" s="162"/>
      <c r="F207" s="162"/>
      <c r="G207" s="162"/>
      <c r="H207" s="162"/>
      <c r="I207" s="162"/>
      <c r="J207" s="162"/>
      <c r="K207" s="162"/>
      <c r="L207" s="162"/>
      <c r="M207" s="162"/>
      <c r="N207" s="38"/>
      <c r="O207" s="38"/>
    </row>
    <row r="208" spans="1:15" ht="15" hidden="1" customHeight="1" x14ac:dyDescent="0.25">
      <c r="A208" s="162"/>
      <c r="B208" s="162"/>
      <c r="C208" s="162"/>
      <c r="D208" s="162"/>
      <c r="E208" s="162"/>
      <c r="F208" s="162"/>
      <c r="G208" s="162"/>
      <c r="H208" s="162"/>
      <c r="I208" s="162"/>
      <c r="J208" s="162"/>
      <c r="K208" s="162"/>
      <c r="L208" s="162"/>
      <c r="M208" s="162"/>
      <c r="N208" s="38"/>
      <c r="O208" s="38"/>
    </row>
    <row r="209" spans="1:15" ht="15" hidden="1" customHeight="1" x14ac:dyDescent="0.25">
      <c r="A209" s="162"/>
      <c r="B209" s="162"/>
      <c r="C209" s="162"/>
      <c r="D209" s="162"/>
      <c r="E209" s="162"/>
      <c r="F209" s="162"/>
      <c r="G209" s="162"/>
      <c r="H209" s="162"/>
      <c r="I209" s="162"/>
      <c r="J209" s="162"/>
      <c r="K209" s="162"/>
      <c r="L209" s="162"/>
      <c r="M209" s="162"/>
      <c r="N209" s="38"/>
      <c r="O209" s="38"/>
    </row>
    <row r="210" spans="1:15" ht="15" hidden="1" customHeight="1" x14ac:dyDescent="0.25">
      <c r="A210" s="162"/>
      <c r="B210" s="162"/>
      <c r="C210" s="162"/>
      <c r="D210" s="162"/>
      <c r="E210" s="162"/>
      <c r="F210" s="162"/>
      <c r="G210" s="162"/>
      <c r="H210" s="162"/>
      <c r="I210" s="162"/>
      <c r="J210" s="162"/>
      <c r="K210" s="162"/>
      <c r="L210" s="162"/>
      <c r="M210" s="162"/>
      <c r="N210" s="38"/>
      <c r="O210" s="38"/>
    </row>
    <row r="211" spans="1:15" ht="15" hidden="1" customHeight="1" x14ac:dyDescent="0.25">
      <c r="A211" s="162"/>
      <c r="B211" s="162"/>
      <c r="C211" s="162"/>
      <c r="D211" s="162"/>
      <c r="E211" s="162"/>
      <c r="F211" s="162"/>
      <c r="G211" s="162"/>
      <c r="H211" s="162"/>
      <c r="I211" s="162"/>
      <c r="J211" s="162"/>
      <c r="K211" s="162"/>
      <c r="L211" s="162"/>
      <c r="M211" s="162"/>
      <c r="N211" s="38"/>
      <c r="O211" s="38"/>
    </row>
    <row r="212" spans="1:15" ht="15" hidden="1" customHeight="1" x14ac:dyDescent="0.25">
      <c r="A212" s="162"/>
      <c r="B212" s="162"/>
      <c r="C212" s="162"/>
      <c r="D212" s="162"/>
      <c r="E212" s="162"/>
      <c r="F212" s="162"/>
      <c r="G212" s="162"/>
      <c r="H212" s="162"/>
      <c r="I212" s="162"/>
      <c r="J212" s="162"/>
      <c r="K212" s="162"/>
      <c r="L212" s="162"/>
      <c r="M212" s="162"/>
      <c r="N212" s="38"/>
      <c r="O212" s="38"/>
    </row>
    <row r="213" spans="1:15" ht="15" hidden="1" customHeight="1" x14ac:dyDescent="0.25">
      <c r="A213" s="162"/>
      <c r="B213" s="162"/>
      <c r="C213" s="162"/>
      <c r="D213" s="162"/>
      <c r="E213" s="162"/>
      <c r="F213" s="162"/>
      <c r="G213" s="162"/>
      <c r="H213" s="162"/>
      <c r="I213" s="162"/>
      <c r="J213" s="162"/>
      <c r="K213" s="162"/>
      <c r="L213" s="162"/>
      <c r="M213" s="162"/>
      <c r="N213" s="38"/>
      <c r="O213" s="38"/>
    </row>
    <row r="214" spans="1:15" ht="15" hidden="1" customHeight="1" x14ac:dyDescent="0.25">
      <c r="A214" s="162"/>
      <c r="B214" s="162"/>
      <c r="C214" s="162"/>
      <c r="D214" s="162"/>
      <c r="E214" s="162"/>
      <c r="F214" s="162"/>
      <c r="G214" s="162"/>
      <c r="H214" s="162"/>
      <c r="I214" s="162"/>
      <c r="J214" s="162"/>
      <c r="K214" s="162"/>
      <c r="L214" s="162"/>
      <c r="M214" s="162"/>
      <c r="N214" s="38"/>
      <c r="O214" s="38"/>
    </row>
    <row r="215" spans="1:15" ht="15" hidden="1" customHeight="1" x14ac:dyDescent="0.25">
      <c r="A215" s="162"/>
      <c r="B215" s="162"/>
      <c r="C215" s="162"/>
      <c r="D215" s="162"/>
      <c r="E215" s="162"/>
      <c r="F215" s="162"/>
      <c r="G215" s="162"/>
      <c r="H215" s="162"/>
      <c r="I215" s="162"/>
      <c r="J215" s="162"/>
      <c r="K215" s="162"/>
      <c r="L215" s="162"/>
      <c r="M215" s="162"/>
      <c r="N215" s="38"/>
      <c r="O215" s="38"/>
    </row>
    <row r="216" spans="1:15" ht="15" hidden="1" customHeight="1" x14ac:dyDescent="0.25">
      <c r="A216" s="162"/>
      <c r="B216" s="162"/>
      <c r="C216" s="162"/>
      <c r="D216" s="162"/>
      <c r="E216" s="162"/>
      <c r="F216" s="162"/>
      <c r="G216" s="162"/>
      <c r="H216" s="162"/>
      <c r="I216" s="162"/>
      <c r="J216" s="162"/>
      <c r="K216" s="162"/>
      <c r="L216" s="162"/>
      <c r="M216" s="162"/>
      <c r="N216" s="38"/>
      <c r="O216" s="38"/>
    </row>
    <row r="217" spans="1:15" ht="15" hidden="1" customHeight="1" x14ac:dyDescent="0.25">
      <c r="A217" s="162"/>
      <c r="B217" s="162"/>
      <c r="C217" s="162"/>
      <c r="D217" s="162"/>
      <c r="E217" s="162"/>
      <c r="F217" s="162"/>
      <c r="G217" s="162"/>
      <c r="H217" s="162"/>
      <c r="I217" s="162"/>
      <c r="J217" s="162"/>
      <c r="K217" s="162"/>
      <c r="L217" s="162"/>
      <c r="M217" s="162"/>
      <c r="N217" s="38"/>
      <c r="O217" s="38"/>
    </row>
    <row r="218" spans="1:15" ht="15" hidden="1" customHeight="1" x14ac:dyDescent="0.25">
      <c r="A218" s="162"/>
      <c r="B218" s="162"/>
      <c r="C218" s="162"/>
      <c r="D218" s="162"/>
      <c r="E218" s="162"/>
      <c r="F218" s="162"/>
      <c r="G218" s="162"/>
      <c r="H218" s="162"/>
      <c r="I218" s="162"/>
      <c r="J218" s="162"/>
      <c r="K218" s="162"/>
      <c r="L218" s="162"/>
      <c r="M218" s="162"/>
      <c r="N218" s="38"/>
      <c r="O218" s="38"/>
    </row>
    <row r="219" spans="1:15" ht="15" hidden="1" customHeight="1" x14ac:dyDescent="0.25">
      <c r="A219" s="162"/>
      <c r="B219" s="162"/>
      <c r="C219" s="162"/>
      <c r="D219" s="162"/>
      <c r="E219" s="162"/>
      <c r="F219" s="162"/>
      <c r="G219" s="162"/>
      <c r="H219" s="162"/>
      <c r="I219" s="162"/>
      <c r="J219" s="162"/>
      <c r="K219" s="162"/>
      <c r="L219" s="162"/>
      <c r="M219" s="162"/>
      <c r="N219" s="38"/>
      <c r="O219" s="38"/>
    </row>
    <row r="220" spans="1:15" ht="15" hidden="1" customHeight="1" x14ac:dyDescent="0.25">
      <c r="A220" s="162"/>
      <c r="B220" s="162"/>
      <c r="C220" s="162"/>
      <c r="D220" s="162"/>
      <c r="E220" s="162"/>
      <c r="F220" s="162"/>
      <c r="G220" s="162"/>
      <c r="H220" s="162"/>
      <c r="I220" s="162"/>
      <c r="J220" s="162"/>
      <c r="K220" s="162"/>
      <c r="L220" s="162"/>
      <c r="M220" s="162"/>
      <c r="N220" s="38"/>
      <c r="O220" s="38"/>
    </row>
    <row r="221" spans="1:15" ht="15" hidden="1" customHeight="1" x14ac:dyDescent="0.25">
      <c r="A221" s="162"/>
      <c r="B221" s="162"/>
      <c r="C221" s="162"/>
      <c r="D221" s="162"/>
      <c r="E221" s="162"/>
      <c r="F221" s="162"/>
      <c r="G221" s="162"/>
      <c r="H221" s="162"/>
      <c r="I221" s="162"/>
      <c r="J221" s="162"/>
      <c r="K221" s="162"/>
      <c r="L221" s="162"/>
      <c r="M221" s="162"/>
      <c r="N221" s="38"/>
      <c r="O221" s="38"/>
    </row>
    <row r="222" spans="1:15" ht="15" hidden="1" customHeight="1" x14ac:dyDescent="0.25">
      <c r="A222" s="162"/>
      <c r="B222" s="162"/>
      <c r="C222" s="162"/>
      <c r="D222" s="162"/>
      <c r="E222" s="162"/>
      <c r="F222" s="162"/>
      <c r="G222" s="162"/>
      <c r="H222" s="162"/>
      <c r="I222" s="162"/>
      <c r="J222" s="162"/>
      <c r="K222" s="162"/>
      <c r="L222" s="162"/>
      <c r="M222" s="162"/>
      <c r="N222" s="38"/>
      <c r="O222" s="38"/>
    </row>
    <row r="223" spans="1:15" ht="15" hidden="1" customHeight="1" x14ac:dyDescent="0.25">
      <c r="A223" s="162"/>
      <c r="B223" s="162"/>
      <c r="C223" s="162"/>
      <c r="D223" s="162"/>
      <c r="E223" s="162"/>
      <c r="F223" s="162"/>
      <c r="G223" s="162"/>
      <c r="H223" s="162"/>
      <c r="I223" s="162"/>
      <c r="J223" s="162"/>
      <c r="K223" s="162"/>
      <c r="L223" s="162"/>
      <c r="M223" s="162"/>
      <c r="N223" s="38"/>
      <c r="O223" s="38"/>
    </row>
    <row r="224" spans="1:15" ht="15" hidden="1" customHeight="1" x14ac:dyDescent="0.25">
      <c r="A224" s="162"/>
      <c r="B224" s="162"/>
      <c r="C224" s="162"/>
      <c r="D224" s="162"/>
      <c r="E224" s="162"/>
      <c r="F224" s="162"/>
      <c r="G224" s="162"/>
      <c r="H224" s="162"/>
      <c r="I224" s="162"/>
      <c r="J224" s="162"/>
      <c r="K224" s="162"/>
      <c r="L224" s="162"/>
      <c r="M224" s="162"/>
      <c r="N224" s="38"/>
      <c r="O224" s="38"/>
    </row>
    <row r="225" spans="1:15" ht="15" hidden="1" customHeight="1" x14ac:dyDescent="0.25">
      <c r="A225" s="162"/>
      <c r="B225" s="162"/>
      <c r="C225" s="162"/>
      <c r="D225" s="162"/>
      <c r="E225" s="162"/>
      <c r="F225" s="162"/>
      <c r="G225" s="162"/>
      <c r="H225" s="162"/>
      <c r="I225" s="162"/>
      <c r="J225" s="162"/>
      <c r="K225" s="162"/>
      <c r="L225" s="162"/>
      <c r="M225" s="162"/>
      <c r="N225" s="38"/>
      <c r="O225" s="38"/>
    </row>
    <row r="226" spans="1:15" ht="15" hidden="1" customHeight="1" x14ac:dyDescent="0.25">
      <c r="A226" s="162"/>
      <c r="B226" s="162"/>
      <c r="C226" s="162"/>
      <c r="D226" s="162"/>
      <c r="E226" s="162"/>
      <c r="F226" s="162"/>
      <c r="G226" s="162"/>
      <c r="H226" s="162"/>
      <c r="I226" s="162"/>
      <c r="J226" s="162"/>
      <c r="K226" s="162"/>
      <c r="L226" s="162"/>
      <c r="M226" s="162"/>
      <c r="N226" s="38"/>
      <c r="O226" s="38"/>
    </row>
    <row r="227" spans="1:15" ht="15" hidden="1" customHeight="1" x14ac:dyDescent="0.25">
      <c r="A227" s="162"/>
      <c r="B227" s="162"/>
      <c r="C227" s="162"/>
      <c r="D227" s="162"/>
      <c r="E227" s="162"/>
      <c r="F227" s="162"/>
      <c r="G227" s="162"/>
      <c r="H227" s="162"/>
      <c r="I227" s="162"/>
      <c r="J227" s="162"/>
      <c r="K227" s="162"/>
      <c r="L227" s="162"/>
      <c r="M227" s="162"/>
      <c r="N227" s="38"/>
      <c r="O227" s="38"/>
    </row>
    <row r="228" spans="1:15" ht="15" hidden="1" customHeight="1" x14ac:dyDescent="0.25">
      <c r="A228" s="162"/>
      <c r="B228" s="162"/>
      <c r="C228" s="162"/>
      <c r="D228" s="162"/>
      <c r="E228" s="162"/>
      <c r="F228" s="162"/>
      <c r="G228" s="162"/>
      <c r="H228" s="162"/>
      <c r="I228" s="162"/>
      <c r="J228" s="162"/>
      <c r="K228" s="162"/>
      <c r="L228" s="162"/>
      <c r="M228" s="162"/>
      <c r="N228" s="38"/>
      <c r="O228" s="38"/>
    </row>
    <row r="229" spans="1:15" ht="15" hidden="1" customHeight="1" x14ac:dyDescent="0.25">
      <c r="A229" s="162"/>
      <c r="B229" s="162"/>
      <c r="C229" s="162"/>
      <c r="D229" s="162"/>
      <c r="E229" s="162"/>
      <c r="F229" s="162"/>
      <c r="G229" s="162"/>
      <c r="H229" s="162"/>
      <c r="I229" s="162"/>
      <c r="J229" s="162"/>
      <c r="K229" s="162"/>
      <c r="L229" s="162"/>
      <c r="M229" s="162"/>
      <c r="N229" s="38"/>
      <c r="O229" s="38"/>
    </row>
    <row r="230" spans="1:15" ht="15" hidden="1" customHeight="1" x14ac:dyDescent="0.25">
      <c r="A230" s="162"/>
      <c r="B230" s="162"/>
      <c r="C230" s="162"/>
      <c r="D230" s="162"/>
      <c r="E230" s="162"/>
      <c r="F230" s="162"/>
      <c r="G230" s="162"/>
      <c r="H230" s="162"/>
      <c r="I230" s="162"/>
      <c r="J230" s="162"/>
      <c r="K230" s="162"/>
      <c r="L230" s="162"/>
      <c r="M230" s="162"/>
      <c r="N230" s="38"/>
      <c r="O230" s="38"/>
    </row>
    <row r="231" spans="1:15" ht="15" hidden="1" customHeight="1" x14ac:dyDescent="0.25">
      <c r="A231" s="162"/>
      <c r="B231" s="162"/>
      <c r="C231" s="162"/>
      <c r="D231" s="162"/>
      <c r="E231" s="162"/>
      <c r="F231" s="162"/>
      <c r="G231" s="162"/>
      <c r="H231" s="162"/>
      <c r="I231" s="162"/>
      <c r="J231" s="162"/>
      <c r="K231" s="162"/>
      <c r="L231" s="162"/>
      <c r="M231" s="162"/>
      <c r="N231" s="38"/>
      <c r="O231" s="38"/>
    </row>
    <row r="232" spans="1:15" ht="15" hidden="1" customHeight="1" x14ac:dyDescent="0.25">
      <c r="A232" s="162"/>
      <c r="B232" s="162"/>
      <c r="C232" s="162"/>
      <c r="D232" s="162"/>
      <c r="E232" s="162"/>
      <c r="F232" s="162"/>
      <c r="G232" s="162"/>
      <c r="H232" s="162"/>
      <c r="I232" s="162"/>
      <c r="J232" s="162"/>
      <c r="K232" s="162"/>
      <c r="L232" s="162"/>
      <c r="M232" s="162"/>
      <c r="N232" s="38"/>
      <c r="O232" s="38"/>
    </row>
    <row r="233" spans="1:15" ht="15" hidden="1" customHeight="1" x14ac:dyDescent="0.25">
      <c r="A233" s="162"/>
      <c r="B233" s="162"/>
      <c r="C233" s="162"/>
      <c r="D233" s="162"/>
      <c r="E233" s="162"/>
      <c r="F233" s="162"/>
      <c r="G233" s="162"/>
      <c r="H233" s="162"/>
      <c r="I233" s="162"/>
      <c r="J233" s="162"/>
      <c r="K233" s="162"/>
      <c r="L233" s="162"/>
      <c r="M233" s="162"/>
      <c r="N233" s="38"/>
      <c r="O233" s="38"/>
    </row>
    <row r="234" spans="1:15" ht="15" hidden="1" customHeight="1" x14ac:dyDescent="0.25">
      <c r="A234" s="162"/>
      <c r="B234" s="162"/>
      <c r="C234" s="162"/>
      <c r="D234" s="162"/>
      <c r="E234" s="162"/>
      <c r="F234" s="162"/>
      <c r="G234" s="162"/>
      <c r="H234" s="162"/>
      <c r="I234" s="162"/>
      <c r="J234" s="162"/>
      <c r="K234" s="162"/>
      <c r="L234" s="162"/>
      <c r="M234" s="162"/>
      <c r="N234" s="38"/>
      <c r="O234" s="38"/>
    </row>
    <row r="235" spans="1:15" ht="15" hidden="1" customHeight="1" x14ac:dyDescent="0.25">
      <c r="A235" s="162"/>
      <c r="B235" s="162"/>
      <c r="C235" s="162"/>
      <c r="D235" s="162"/>
      <c r="E235" s="162"/>
      <c r="F235" s="162"/>
      <c r="G235" s="162"/>
      <c r="H235" s="162"/>
      <c r="I235" s="162"/>
      <c r="J235" s="162"/>
      <c r="K235" s="162"/>
      <c r="L235" s="162"/>
      <c r="M235" s="162"/>
      <c r="N235" s="38"/>
      <c r="O235" s="38"/>
    </row>
    <row r="236" spans="1:15" ht="15" hidden="1" customHeight="1" x14ac:dyDescent="0.25">
      <c r="A236" s="162"/>
      <c r="B236" s="162"/>
      <c r="C236" s="162"/>
      <c r="D236" s="162"/>
      <c r="E236" s="162"/>
      <c r="F236" s="162"/>
      <c r="G236" s="162"/>
      <c r="H236" s="162"/>
      <c r="I236" s="162"/>
      <c r="J236" s="162"/>
      <c r="K236" s="162"/>
      <c r="L236" s="162"/>
      <c r="M236" s="162"/>
      <c r="N236" s="38"/>
      <c r="O236" s="38"/>
    </row>
    <row r="237" spans="1:15" ht="15" hidden="1" customHeight="1" x14ac:dyDescent="0.25">
      <c r="A237" s="162"/>
      <c r="B237" s="162"/>
      <c r="C237" s="162"/>
      <c r="D237" s="162"/>
      <c r="E237" s="162"/>
      <c r="F237" s="162"/>
      <c r="G237" s="162"/>
      <c r="H237" s="162"/>
      <c r="I237" s="162"/>
      <c r="J237" s="162"/>
      <c r="K237" s="162"/>
      <c r="L237" s="162"/>
      <c r="M237" s="162"/>
      <c r="N237" s="38"/>
      <c r="O237" s="38"/>
    </row>
    <row r="238" spans="1:15" ht="15" hidden="1" customHeight="1" x14ac:dyDescent="0.25">
      <c r="A238" s="162"/>
      <c r="B238" s="162"/>
      <c r="C238" s="162"/>
      <c r="D238" s="162"/>
      <c r="E238" s="162"/>
      <c r="F238" s="162"/>
      <c r="G238" s="162"/>
      <c r="H238" s="162"/>
      <c r="I238" s="162"/>
      <c r="J238" s="162"/>
      <c r="K238" s="162"/>
      <c r="L238" s="162"/>
      <c r="M238" s="162"/>
      <c r="N238" s="38"/>
      <c r="O238" s="38"/>
    </row>
    <row r="239" spans="1:15" ht="15" hidden="1" customHeight="1" x14ac:dyDescent="0.25">
      <c r="A239" s="162"/>
      <c r="B239" s="162"/>
      <c r="C239" s="162"/>
      <c r="D239" s="162"/>
      <c r="E239" s="162"/>
      <c r="F239" s="162"/>
      <c r="G239" s="162"/>
      <c r="H239" s="162"/>
      <c r="I239" s="162"/>
      <c r="J239" s="162"/>
      <c r="K239" s="162"/>
      <c r="L239" s="162"/>
      <c r="M239" s="162"/>
      <c r="N239" s="38"/>
      <c r="O239" s="38"/>
    </row>
    <row r="240" spans="1:15" ht="15" hidden="1" customHeight="1" x14ac:dyDescent="0.25">
      <c r="A240" s="162"/>
      <c r="B240" s="162"/>
      <c r="C240" s="162"/>
      <c r="D240" s="162"/>
      <c r="E240" s="162"/>
      <c r="F240" s="162"/>
      <c r="G240" s="162"/>
      <c r="H240" s="162"/>
      <c r="I240" s="162"/>
      <c r="J240" s="162"/>
      <c r="K240" s="162"/>
      <c r="L240" s="162"/>
      <c r="M240" s="162"/>
      <c r="N240" s="38"/>
      <c r="O240" s="38"/>
    </row>
    <row r="241" spans="1:15" ht="15" hidden="1" customHeight="1" x14ac:dyDescent="0.25">
      <c r="A241" s="162"/>
      <c r="B241" s="162"/>
      <c r="C241" s="162"/>
      <c r="D241" s="162"/>
      <c r="E241" s="162"/>
      <c r="F241" s="162"/>
      <c r="G241" s="162"/>
      <c r="H241" s="162"/>
      <c r="I241" s="162"/>
      <c r="J241" s="162"/>
      <c r="K241" s="162"/>
      <c r="L241" s="162"/>
      <c r="M241" s="162"/>
      <c r="N241" s="38"/>
      <c r="O241" s="38"/>
    </row>
    <row r="242" spans="1:15" ht="15" hidden="1" customHeight="1" x14ac:dyDescent="0.25">
      <c r="A242" s="162"/>
      <c r="B242" s="162"/>
      <c r="C242" s="162"/>
      <c r="D242" s="162"/>
      <c r="E242" s="162"/>
      <c r="F242" s="162"/>
      <c r="G242" s="162"/>
      <c r="H242" s="162"/>
      <c r="I242" s="162"/>
      <c r="J242" s="162"/>
      <c r="K242" s="162"/>
      <c r="L242" s="162"/>
      <c r="M242" s="162"/>
      <c r="N242" s="38"/>
      <c r="O242" s="38"/>
    </row>
    <row r="243" spans="1:15" ht="15" hidden="1" customHeight="1" x14ac:dyDescent="0.25">
      <c r="A243" s="162"/>
      <c r="B243" s="162"/>
      <c r="C243" s="162"/>
      <c r="D243" s="162"/>
      <c r="E243" s="162"/>
      <c r="F243" s="162"/>
      <c r="G243" s="162"/>
      <c r="H243" s="162"/>
      <c r="I243" s="162"/>
      <c r="J243" s="162"/>
      <c r="K243" s="162"/>
      <c r="L243" s="162"/>
      <c r="M243" s="162"/>
      <c r="N243" s="38"/>
      <c r="O243" s="38"/>
    </row>
    <row r="244" spans="1:15" ht="15" hidden="1" customHeight="1" x14ac:dyDescent="0.25">
      <c r="A244" s="162"/>
      <c r="B244" s="162"/>
      <c r="C244" s="162"/>
      <c r="D244" s="162"/>
      <c r="E244" s="162"/>
      <c r="F244" s="162"/>
      <c r="G244" s="162"/>
      <c r="H244" s="162"/>
      <c r="I244" s="162"/>
      <c r="J244" s="162"/>
      <c r="K244" s="162"/>
      <c r="L244" s="162"/>
      <c r="M244" s="162"/>
      <c r="N244" s="38"/>
      <c r="O244" s="38"/>
    </row>
    <row r="245" spans="1:15" ht="15" hidden="1" customHeight="1" x14ac:dyDescent="0.25">
      <c r="A245" s="162"/>
      <c r="B245" s="162"/>
      <c r="C245" s="162"/>
      <c r="D245" s="162"/>
      <c r="E245" s="162"/>
      <c r="F245" s="162"/>
      <c r="G245" s="162"/>
      <c r="H245" s="162"/>
      <c r="I245" s="162"/>
      <c r="J245" s="162"/>
      <c r="K245" s="162"/>
      <c r="L245" s="162"/>
      <c r="M245" s="162"/>
      <c r="N245" s="38"/>
      <c r="O245" s="38"/>
    </row>
    <row r="246" spans="1:15" ht="15" hidden="1" customHeight="1" x14ac:dyDescent="0.25">
      <c r="A246" s="162"/>
      <c r="B246" s="162"/>
      <c r="C246" s="162"/>
      <c r="D246" s="162"/>
      <c r="E246" s="162"/>
      <c r="F246" s="162"/>
      <c r="G246" s="162"/>
      <c r="H246" s="162"/>
      <c r="I246" s="162"/>
      <c r="J246" s="162"/>
      <c r="K246" s="162"/>
      <c r="L246" s="162"/>
      <c r="M246" s="162"/>
      <c r="N246" s="38"/>
      <c r="O246" s="38"/>
    </row>
    <row r="247" spans="1:15" ht="15" hidden="1" customHeight="1" x14ac:dyDescent="0.25">
      <c r="A247" s="162"/>
      <c r="B247" s="162"/>
      <c r="C247" s="162"/>
      <c r="D247" s="162"/>
      <c r="E247" s="162"/>
      <c r="F247" s="162"/>
      <c r="G247" s="162"/>
      <c r="H247" s="162"/>
      <c r="I247" s="162"/>
      <c r="J247" s="162"/>
      <c r="K247" s="162"/>
      <c r="L247" s="162"/>
      <c r="M247" s="162"/>
      <c r="N247" s="38"/>
      <c r="O247" s="38"/>
    </row>
    <row r="248" spans="1:15" ht="15" hidden="1" customHeight="1" x14ac:dyDescent="0.25">
      <c r="A248" s="162"/>
      <c r="B248" s="162"/>
      <c r="C248" s="162"/>
      <c r="D248" s="162"/>
      <c r="E248" s="162"/>
      <c r="F248" s="162"/>
      <c r="G248" s="162"/>
      <c r="H248" s="162"/>
      <c r="I248" s="162"/>
      <c r="J248" s="162"/>
      <c r="K248" s="162"/>
      <c r="L248" s="162"/>
      <c r="M248" s="162"/>
      <c r="N248" s="38"/>
      <c r="O248" s="38"/>
    </row>
    <row r="249" spans="1:15" ht="15" hidden="1" customHeight="1" x14ac:dyDescent="0.25">
      <c r="A249" s="162"/>
      <c r="B249" s="162"/>
      <c r="C249" s="162"/>
      <c r="D249" s="162"/>
      <c r="E249" s="162"/>
      <c r="F249" s="162"/>
      <c r="G249" s="162"/>
      <c r="H249" s="162"/>
      <c r="I249" s="162"/>
      <c r="J249" s="162"/>
      <c r="K249" s="162"/>
      <c r="L249" s="162"/>
      <c r="M249" s="162"/>
      <c r="N249" s="38"/>
      <c r="O249" s="38"/>
    </row>
    <row r="250" spans="1:15" ht="15" hidden="1" customHeight="1" x14ac:dyDescent="0.25">
      <c r="A250" s="162"/>
      <c r="B250" s="162"/>
      <c r="C250" s="162"/>
      <c r="D250" s="162"/>
      <c r="E250" s="162"/>
      <c r="F250" s="162"/>
      <c r="G250" s="162"/>
      <c r="H250" s="162"/>
      <c r="I250" s="162"/>
      <c r="J250" s="162"/>
      <c r="K250" s="162"/>
      <c r="L250" s="162"/>
      <c r="M250" s="162"/>
      <c r="N250" s="38"/>
      <c r="O250" s="38"/>
    </row>
    <row r="251" spans="1:15" ht="15" hidden="1" customHeight="1" x14ac:dyDescent="0.25">
      <c r="A251" s="162"/>
      <c r="B251" s="162"/>
      <c r="C251" s="162"/>
      <c r="D251" s="162"/>
      <c r="E251" s="162"/>
      <c r="F251" s="162"/>
      <c r="G251" s="162"/>
      <c r="H251" s="162"/>
      <c r="I251" s="162"/>
      <c r="J251" s="162"/>
      <c r="K251" s="162"/>
      <c r="L251" s="162"/>
      <c r="M251" s="162"/>
      <c r="N251" s="38"/>
      <c r="O251" s="38"/>
    </row>
    <row r="252" spans="1:15" ht="15" hidden="1" customHeight="1" x14ac:dyDescent="0.25">
      <c r="A252" s="162"/>
      <c r="B252" s="162"/>
      <c r="C252" s="162"/>
      <c r="D252" s="162"/>
      <c r="E252" s="162"/>
      <c r="F252" s="162"/>
      <c r="G252" s="162"/>
      <c r="H252" s="162"/>
      <c r="I252" s="162"/>
      <c r="J252" s="162"/>
      <c r="K252" s="162"/>
      <c r="L252" s="162"/>
      <c r="M252" s="162"/>
      <c r="N252" s="38"/>
      <c r="O252" s="38"/>
    </row>
    <row r="253" spans="1:15" ht="15" hidden="1" customHeight="1" x14ac:dyDescent="0.25">
      <c r="A253" s="162"/>
      <c r="B253" s="162"/>
      <c r="C253" s="162"/>
      <c r="D253" s="162"/>
      <c r="E253" s="162"/>
      <c r="F253" s="162"/>
      <c r="G253" s="162"/>
      <c r="H253" s="162"/>
      <c r="I253" s="162"/>
      <c r="J253" s="162"/>
      <c r="K253" s="162"/>
      <c r="L253" s="162"/>
      <c r="M253" s="162"/>
      <c r="N253" s="38"/>
      <c r="O253" s="38"/>
    </row>
    <row r="254" spans="1:15" ht="15" hidden="1" customHeight="1" x14ac:dyDescent="0.25">
      <c r="A254" s="162"/>
      <c r="B254" s="162"/>
      <c r="C254" s="162"/>
      <c r="D254" s="162"/>
      <c r="E254" s="162"/>
      <c r="F254" s="162"/>
      <c r="G254" s="162"/>
      <c r="H254" s="162"/>
      <c r="I254" s="162"/>
      <c r="J254" s="162"/>
      <c r="K254" s="162"/>
      <c r="L254" s="162"/>
      <c r="M254" s="162"/>
      <c r="N254" s="38"/>
      <c r="O254" s="38"/>
    </row>
    <row r="255" spans="1:15" ht="15" hidden="1" customHeight="1" x14ac:dyDescent="0.25">
      <c r="A255" s="162"/>
      <c r="B255" s="162"/>
      <c r="C255" s="162"/>
      <c r="D255" s="162"/>
      <c r="E255" s="162"/>
      <c r="F255" s="162"/>
      <c r="G255" s="162"/>
      <c r="H255" s="162"/>
      <c r="I255" s="162"/>
      <c r="J255" s="162"/>
      <c r="K255" s="162"/>
      <c r="L255" s="162"/>
      <c r="M255" s="162"/>
      <c r="N255" s="38"/>
      <c r="O255" s="38"/>
    </row>
    <row r="256" spans="1:15" ht="15" hidden="1" customHeight="1" x14ac:dyDescent="0.25">
      <c r="A256" s="162"/>
      <c r="B256" s="162"/>
      <c r="C256" s="162"/>
      <c r="D256" s="162"/>
      <c r="E256" s="162"/>
      <c r="F256" s="162"/>
      <c r="G256" s="162"/>
      <c r="H256" s="162"/>
      <c r="I256" s="162"/>
      <c r="J256" s="162"/>
      <c r="K256" s="162"/>
      <c r="L256" s="162"/>
      <c r="M256" s="162"/>
      <c r="N256" s="38"/>
      <c r="O256" s="38"/>
    </row>
    <row r="257" spans="1:15" ht="15" hidden="1" customHeight="1" x14ac:dyDescent="0.25">
      <c r="A257" s="162"/>
      <c r="B257" s="162"/>
      <c r="C257" s="162"/>
      <c r="D257" s="162"/>
      <c r="E257" s="162"/>
      <c r="F257" s="162"/>
      <c r="G257" s="162"/>
      <c r="H257" s="162"/>
      <c r="I257" s="162"/>
      <c r="J257" s="162"/>
      <c r="K257" s="162"/>
      <c r="L257" s="162"/>
      <c r="M257" s="162"/>
      <c r="N257" s="38"/>
      <c r="O257" s="38"/>
    </row>
    <row r="258" spans="1:15" ht="15" hidden="1" customHeight="1" x14ac:dyDescent="0.25">
      <c r="A258" s="162"/>
      <c r="B258" s="162"/>
      <c r="C258" s="162"/>
      <c r="D258" s="162"/>
      <c r="E258" s="162"/>
      <c r="F258" s="162"/>
      <c r="G258" s="162"/>
      <c r="H258" s="162"/>
      <c r="I258" s="162"/>
      <c r="J258" s="162"/>
      <c r="K258" s="162"/>
      <c r="L258" s="162"/>
      <c r="M258" s="162"/>
      <c r="N258" s="38"/>
      <c r="O258" s="38"/>
    </row>
    <row r="259" spans="1:15" ht="15" hidden="1" customHeight="1" x14ac:dyDescent="0.25">
      <c r="A259" s="162"/>
      <c r="B259" s="162"/>
      <c r="C259" s="162"/>
      <c r="D259" s="162"/>
      <c r="E259" s="162"/>
      <c r="F259" s="162"/>
      <c r="G259" s="162"/>
      <c r="H259" s="162"/>
      <c r="I259" s="162"/>
      <c r="J259" s="162"/>
      <c r="K259" s="162"/>
      <c r="L259" s="162"/>
      <c r="M259" s="162"/>
      <c r="N259" s="38"/>
      <c r="O259" s="38"/>
    </row>
    <row r="260" spans="1:15" ht="15" hidden="1" customHeight="1" x14ac:dyDescent="0.25">
      <c r="A260" s="162"/>
      <c r="B260" s="162"/>
      <c r="C260" s="162"/>
      <c r="D260" s="162"/>
      <c r="E260" s="162"/>
      <c r="F260" s="162"/>
      <c r="G260" s="162"/>
      <c r="H260" s="162"/>
      <c r="I260" s="162"/>
      <c r="J260" s="162"/>
      <c r="K260" s="162"/>
      <c r="L260" s="162"/>
      <c r="M260" s="162"/>
      <c r="N260" s="38"/>
      <c r="O260" s="38"/>
    </row>
    <row r="261" spans="1:15" ht="15" hidden="1" customHeight="1" x14ac:dyDescent="0.25">
      <c r="A261" s="162"/>
      <c r="B261" s="162"/>
      <c r="C261" s="162"/>
      <c r="D261" s="162"/>
      <c r="E261" s="162"/>
      <c r="F261" s="162"/>
      <c r="G261" s="162"/>
      <c r="H261" s="162"/>
      <c r="I261" s="162"/>
      <c r="J261" s="162"/>
      <c r="K261" s="162"/>
      <c r="L261" s="162"/>
      <c r="M261" s="162"/>
      <c r="N261" s="38"/>
      <c r="O261" s="38"/>
    </row>
    <row r="262" spans="1:15" ht="15" hidden="1" customHeight="1" x14ac:dyDescent="0.25">
      <c r="A262" s="162"/>
      <c r="B262" s="162"/>
      <c r="C262" s="162"/>
      <c r="D262" s="162"/>
      <c r="E262" s="162"/>
      <c r="F262" s="162"/>
      <c r="G262" s="162"/>
      <c r="H262" s="162"/>
      <c r="I262" s="162"/>
      <c r="J262" s="162"/>
      <c r="K262" s="162"/>
      <c r="L262" s="162"/>
      <c r="M262" s="162"/>
      <c r="N262" s="38"/>
      <c r="O262" s="38"/>
    </row>
    <row r="263" spans="1:15" ht="15" hidden="1" customHeight="1" x14ac:dyDescent="0.25">
      <c r="A263" s="162"/>
      <c r="B263" s="162"/>
      <c r="C263" s="162"/>
      <c r="D263" s="162"/>
      <c r="E263" s="162"/>
      <c r="F263" s="162"/>
      <c r="G263" s="162"/>
      <c r="H263" s="162"/>
      <c r="I263" s="162"/>
      <c r="J263" s="162"/>
      <c r="K263" s="162"/>
      <c r="L263" s="162"/>
      <c r="M263" s="162"/>
      <c r="N263" s="38"/>
      <c r="O263" s="38"/>
    </row>
    <row r="264" spans="1:15" ht="15" hidden="1" customHeight="1" x14ac:dyDescent="0.25">
      <c r="A264" s="162"/>
      <c r="B264" s="162"/>
      <c r="C264" s="162"/>
      <c r="D264" s="162"/>
      <c r="E264" s="162"/>
      <c r="F264" s="162"/>
      <c r="G264" s="162"/>
      <c r="H264" s="162"/>
      <c r="I264" s="162"/>
      <c r="J264" s="162"/>
      <c r="K264" s="162"/>
      <c r="L264" s="162"/>
      <c r="M264" s="162"/>
      <c r="N264" s="38"/>
      <c r="O264" s="38"/>
    </row>
    <row r="265" spans="1:15" ht="15" hidden="1" customHeight="1" x14ac:dyDescent="0.25">
      <c r="A265" s="162"/>
      <c r="B265" s="162"/>
      <c r="C265" s="162"/>
      <c r="D265" s="162"/>
      <c r="E265" s="162"/>
      <c r="F265" s="162"/>
      <c r="G265" s="162"/>
      <c r="H265" s="162"/>
      <c r="I265" s="162"/>
      <c r="J265" s="162"/>
      <c r="K265" s="162"/>
      <c r="L265" s="162"/>
      <c r="M265" s="162"/>
      <c r="N265" s="38"/>
      <c r="O265" s="38"/>
    </row>
    <row r="266" spans="1:15" ht="15" hidden="1" customHeight="1" x14ac:dyDescent="0.25">
      <c r="A266" s="162"/>
      <c r="B266" s="162"/>
      <c r="C266" s="162"/>
      <c r="D266" s="162"/>
      <c r="E266" s="162"/>
      <c r="F266" s="162"/>
      <c r="G266" s="162"/>
      <c r="H266" s="162"/>
      <c r="I266" s="162"/>
      <c r="J266" s="162"/>
      <c r="K266" s="162"/>
      <c r="L266" s="162"/>
      <c r="M266" s="162"/>
      <c r="N266" s="38"/>
      <c r="O266" s="38"/>
    </row>
    <row r="267" spans="1:15" ht="15" hidden="1" customHeight="1" x14ac:dyDescent="0.25">
      <c r="A267" s="162"/>
      <c r="B267" s="162"/>
      <c r="C267" s="162"/>
      <c r="D267" s="162"/>
      <c r="E267" s="162"/>
      <c r="F267" s="162"/>
      <c r="G267" s="162"/>
      <c r="H267" s="162"/>
      <c r="I267" s="162"/>
      <c r="J267" s="162"/>
      <c r="K267" s="162"/>
      <c r="L267" s="162"/>
      <c r="M267" s="162"/>
      <c r="N267" s="38"/>
      <c r="O267" s="38"/>
    </row>
    <row r="268" spans="1:15" ht="15" hidden="1" customHeight="1" x14ac:dyDescent="0.25">
      <c r="A268" s="162"/>
      <c r="B268" s="162"/>
      <c r="C268" s="162"/>
      <c r="D268" s="162"/>
      <c r="E268" s="162"/>
      <c r="F268" s="162"/>
      <c r="G268" s="162"/>
      <c r="H268" s="162"/>
      <c r="I268" s="162"/>
      <c r="J268" s="162"/>
      <c r="K268" s="162"/>
      <c r="L268" s="162"/>
      <c r="M268" s="162"/>
      <c r="N268" s="38"/>
      <c r="O268" s="38"/>
    </row>
    <row r="269" spans="1:15" ht="15" hidden="1" customHeight="1" x14ac:dyDescent="0.25">
      <c r="A269" s="162"/>
      <c r="B269" s="162"/>
      <c r="C269" s="162"/>
      <c r="D269" s="162"/>
      <c r="E269" s="162"/>
      <c r="F269" s="162"/>
      <c r="G269" s="162"/>
      <c r="H269" s="162"/>
      <c r="I269" s="162"/>
      <c r="J269" s="162"/>
      <c r="K269" s="162"/>
      <c r="L269" s="162"/>
      <c r="M269" s="162"/>
      <c r="N269" s="38"/>
      <c r="O269" s="38"/>
    </row>
    <row r="270" spans="1:15" ht="15" hidden="1" customHeight="1" x14ac:dyDescent="0.25">
      <c r="A270" s="162"/>
      <c r="B270" s="162"/>
      <c r="C270" s="162"/>
      <c r="D270" s="162"/>
      <c r="E270" s="162"/>
      <c r="F270" s="162"/>
      <c r="G270" s="162"/>
      <c r="H270" s="162"/>
      <c r="I270" s="162"/>
      <c r="J270" s="162"/>
      <c r="K270" s="162"/>
      <c r="L270" s="162"/>
      <c r="M270" s="162"/>
      <c r="N270" s="38"/>
      <c r="O270" s="38"/>
    </row>
    <row r="271" spans="1:15" ht="15" hidden="1" customHeight="1" x14ac:dyDescent="0.25">
      <c r="A271" s="162"/>
      <c r="B271" s="162"/>
      <c r="C271" s="162"/>
      <c r="D271" s="162"/>
      <c r="E271" s="162"/>
      <c r="F271" s="162"/>
      <c r="G271" s="162"/>
      <c r="H271" s="162"/>
      <c r="I271" s="162"/>
      <c r="J271" s="162"/>
      <c r="K271" s="162"/>
      <c r="L271" s="162"/>
      <c r="M271" s="162"/>
      <c r="N271" s="38"/>
      <c r="O271" s="38"/>
    </row>
    <row r="272" spans="1:15" ht="15" hidden="1" customHeight="1" x14ac:dyDescent="0.25">
      <c r="A272" s="162"/>
      <c r="B272" s="162"/>
      <c r="C272" s="162"/>
      <c r="D272" s="162"/>
      <c r="E272" s="162"/>
      <c r="F272" s="162"/>
      <c r="G272" s="162"/>
      <c r="H272" s="162"/>
      <c r="I272" s="162"/>
      <c r="J272" s="162"/>
      <c r="K272" s="162"/>
      <c r="L272" s="162"/>
      <c r="M272" s="162"/>
      <c r="N272" s="38"/>
      <c r="O272" s="38"/>
    </row>
    <row r="273" spans="1:15" ht="15" hidden="1" customHeight="1" x14ac:dyDescent="0.25">
      <c r="A273" s="162"/>
      <c r="B273" s="162"/>
      <c r="C273" s="162"/>
      <c r="D273" s="162"/>
      <c r="E273" s="162"/>
      <c r="F273" s="162"/>
      <c r="G273" s="162"/>
      <c r="H273" s="162"/>
      <c r="I273" s="162"/>
      <c r="J273" s="162"/>
      <c r="K273" s="162"/>
      <c r="L273" s="162"/>
      <c r="M273" s="162"/>
      <c r="N273" s="38"/>
      <c r="O273" s="38"/>
    </row>
    <row r="274" spans="1:15" ht="15" hidden="1" customHeight="1" x14ac:dyDescent="0.25">
      <c r="A274" s="162"/>
      <c r="B274" s="162"/>
      <c r="C274" s="162"/>
      <c r="D274" s="162"/>
      <c r="E274" s="162"/>
      <c r="F274" s="162"/>
      <c r="G274" s="162"/>
      <c r="H274" s="162"/>
      <c r="I274" s="162"/>
      <c r="J274" s="162"/>
      <c r="K274" s="162"/>
      <c r="L274" s="162"/>
      <c r="M274" s="162"/>
      <c r="N274" s="38"/>
      <c r="O274" s="38"/>
    </row>
    <row r="275" spans="1:15" ht="15" hidden="1" customHeight="1" x14ac:dyDescent="0.25">
      <c r="A275" s="162"/>
      <c r="B275" s="162"/>
      <c r="C275" s="162"/>
      <c r="D275" s="162"/>
      <c r="E275" s="162"/>
      <c r="F275" s="162"/>
      <c r="G275" s="162"/>
      <c r="H275" s="162"/>
      <c r="I275" s="162"/>
      <c r="J275" s="162"/>
      <c r="K275" s="162"/>
      <c r="L275" s="162"/>
      <c r="M275" s="162"/>
      <c r="N275" s="38"/>
      <c r="O275" s="38"/>
    </row>
    <row r="276" spans="1:15" ht="15" hidden="1" customHeight="1" x14ac:dyDescent="0.25">
      <c r="A276" s="162"/>
      <c r="B276" s="162"/>
      <c r="C276" s="162"/>
      <c r="D276" s="162"/>
      <c r="E276" s="162"/>
      <c r="F276" s="162"/>
      <c r="G276" s="162"/>
      <c r="H276" s="162"/>
      <c r="I276" s="162"/>
      <c r="J276" s="162"/>
      <c r="K276" s="162"/>
      <c r="L276" s="162"/>
      <c r="M276" s="162"/>
      <c r="N276" s="38"/>
      <c r="O276" s="38"/>
    </row>
    <row r="277" spans="1:15" ht="15" hidden="1" customHeight="1" x14ac:dyDescent="0.25">
      <c r="A277" s="162"/>
      <c r="B277" s="162"/>
      <c r="C277" s="162"/>
      <c r="D277" s="162"/>
      <c r="E277" s="162"/>
      <c r="F277" s="162"/>
      <c r="G277" s="162"/>
      <c r="H277" s="162"/>
      <c r="I277" s="162"/>
      <c r="J277" s="162"/>
      <c r="K277" s="162"/>
      <c r="L277" s="162"/>
      <c r="M277" s="162"/>
      <c r="N277" s="38"/>
      <c r="O277" s="38"/>
    </row>
    <row r="278" spans="1:15" ht="15" hidden="1" customHeight="1" x14ac:dyDescent="0.25">
      <c r="A278" s="162"/>
      <c r="B278" s="162"/>
      <c r="C278" s="162"/>
      <c r="D278" s="162"/>
      <c r="E278" s="162"/>
      <c r="F278" s="162"/>
      <c r="G278" s="162"/>
      <c r="H278" s="162"/>
      <c r="I278" s="162"/>
      <c r="J278" s="162"/>
      <c r="K278" s="162"/>
      <c r="L278" s="162"/>
      <c r="M278" s="162"/>
      <c r="N278" s="38"/>
      <c r="O278" s="38"/>
    </row>
    <row r="279" spans="1:15" ht="15" hidden="1" customHeight="1" x14ac:dyDescent="0.25">
      <c r="A279" s="162"/>
      <c r="B279" s="162"/>
      <c r="C279" s="162"/>
      <c r="D279" s="162"/>
      <c r="E279" s="162"/>
      <c r="F279" s="162"/>
      <c r="G279" s="162"/>
      <c r="H279" s="162"/>
      <c r="I279" s="162"/>
      <c r="J279" s="162"/>
      <c r="K279" s="162"/>
      <c r="L279" s="162"/>
      <c r="M279" s="162"/>
      <c r="N279" s="38"/>
      <c r="O279" s="38"/>
    </row>
    <row r="280" spans="1:15" ht="15" hidden="1" customHeight="1" x14ac:dyDescent="0.25">
      <c r="A280" s="162"/>
      <c r="B280" s="162"/>
      <c r="C280" s="162"/>
      <c r="D280" s="162"/>
      <c r="E280" s="162"/>
      <c r="F280" s="162"/>
      <c r="G280" s="162"/>
      <c r="H280" s="162"/>
      <c r="I280" s="162"/>
      <c r="J280" s="162"/>
      <c r="K280" s="162"/>
      <c r="L280" s="162"/>
      <c r="M280" s="162"/>
      <c r="N280" s="38"/>
      <c r="O280" s="38"/>
    </row>
    <row r="281" spans="1:15" ht="15" hidden="1" customHeight="1" x14ac:dyDescent="0.25">
      <c r="A281" s="162"/>
      <c r="B281" s="162"/>
      <c r="C281" s="162"/>
      <c r="D281" s="162"/>
      <c r="E281" s="162"/>
      <c r="F281" s="162"/>
      <c r="G281" s="162"/>
      <c r="H281" s="162"/>
      <c r="I281" s="162"/>
      <c r="J281" s="162"/>
      <c r="K281" s="162"/>
      <c r="L281" s="162"/>
      <c r="M281" s="162"/>
      <c r="N281" s="38"/>
      <c r="O281" s="38"/>
    </row>
    <row r="282" spans="1:15" ht="15" hidden="1" customHeight="1" x14ac:dyDescent="0.25">
      <c r="A282" s="162"/>
      <c r="B282" s="162"/>
      <c r="C282" s="162"/>
      <c r="D282" s="162"/>
      <c r="E282" s="162"/>
      <c r="F282" s="162"/>
      <c r="G282" s="162"/>
      <c r="H282" s="162"/>
      <c r="I282" s="162"/>
      <c r="J282" s="162"/>
      <c r="K282" s="162"/>
      <c r="L282" s="162"/>
      <c r="M282" s="162"/>
      <c r="N282" s="38"/>
      <c r="O282" s="38"/>
    </row>
    <row r="283" spans="1:15" ht="15" hidden="1" customHeight="1" x14ac:dyDescent="0.25">
      <c r="A283" s="162"/>
      <c r="B283" s="162"/>
      <c r="C283" s="162"/>
      <c r="D283" s="162"/>
      <c r="E283" s="162"/>
      <c r="F283" s="162"/>
      <c r="G283" s="162"/>
      <c r="H283" s="162"/>
      <c r="I283" s="162"/>
      <c r="J283" s="162"/>
      <c r="K283" s="162"/>
      <c r="L283" s="162"/>
      <c r="M283" s="162"/>
      <c r="N283" s="38"/>
      <c r="O283" s="38"/>
    </row>
    <row r="284" spans="1:15" ht="15" hidden="1" customHeight="1" x14ac:dyDescent="0.25">
      <c r="A284" s="162"/>
      <c r="B284" s="162"/>
      <c r="C284" s="162"/>
      <c r="D284" s="162"/>
      <c r="E284" s="162"/>
      <c r="F284" s="162"/>
      <c r="G284" s="162"/>
      <c r="H284" s="162"/>
      <c r="I284" s="162"/>
      <c r="J284" s="162"/>
      <c r="K284" s="162"/>
      <c r="L284" s="162"/>
      <c r="M284" s="162"/>
      <c r="N284" s="38"/>
      <c r="O284" s="38"/>
    </row>
    <row r="285" spans="1:15" ht="15" hidden="1" customHeight="1" x14ac:dyDescent="0.25">
      <c r="A285" s="162"/>
      <c r="B285" s="162"/>
      <c r="C285" s="162"/>
      <c r="D285" s="162"/>
      <c r="E285" s="162"/>
      <c r="F285" s="162"/>
      <c r="G285" s="162"/>
      <c r="H285" s="162"/>
      <c r="I285" s="162"/>
      <c r="J285" s="162"/>
      <c r="K285" s="162"/>
      <c r="L285" s="162"/>
      <c r="M285" s="162"/>
      <c r="N285" s="38"/>
      <c r="O285" s="38"/>
    </row>
    <row r="286" spans="1:15" ht="15" hidden="1" customHeight="1" x14ac:dyDescent="0.25">
      <c r="A286" s="162"/>
      <c r="B286" s="162"/>
      <c r="C286" s="162"/>
      <c r="D286" s="162"/>
      <c r="E286" s="162"/>
      <c r="F286" s="162"/>
      <c r="G286" s="162"/>
      <c r="H286" s="162"/>
      <c r="I286" s="162"/>
      <c r="J286" s="162"/>
      <c r="K286" s="162"/>
      <c r="L286" s="162"/>
      <c r="M286" s="162"/>
      <c r="N286" s="38"/>
      <c r="O286" s="38"/>
    </row>
    <row r="287" spans="1:15" ht="15" hidden="1" customHeight="1" x14ac:dyDescent="0.25">
      <c r="A287" s="162"/>
      <c r="B287" s="162"/>
      <c r="C287" s="162"/>
      <c r="D287" s="162"/>
      <c r="E287" s="162"/>
      <c r="F287" s="162"/>
      <c r="G287" s="162"/>
      <c r="H287" s="162"/>
      <c r="I287" s="162"/>
      <c r="J287" s="162"/>
      <c r="K287" s="162"/>
      <c r="L287" s="162"/>
      <c r="M287" s="162"/>
      <c r="N287" s="38"/>
      <c r="O287" s="38"/>
    </row>
    <row r="288" spans="1:15" ht="15" hidden="1" customHeight="1" x14ac:dyDescent="0.25">
      <c r="A288" s="162"/>
      <c r="B288" s="162"/>
      <c r="C288" s="162"/>
      <c r="D288" s="162"/>
      <c r="E288" s="162"/>
      <c r="F288" s="162"/>
      <c r="G288" s="162"/>
      <c r="H288" s="162"/>
      <c r="I288" s="162"/>
      <c r="J288" s="162"/>
      <c r="K288" s="162"/>
      <c r="L288" s="162"/>
      <c r="M288" s="162"/>
      <c r="N288" s="38"/>
      <c r="O288" s="38"/>
    </row>
    <row r="289" spans="1:15" ht="15" hidden="1" customHeight="1" x14ac:dyDescent="0.25">
      <c r="A289" s="162"/>
      <c r="B289" s="162"/>
      <c r="C289" s="162"/>
      <c r="D289" s="162"/>
      <c r="E289" s="162"/>
      <c r="F289" s="162"/>
      <c r="G289" s="162"/>
      <c r="H289" s="162"/>
      <c r="I289" s="162"/>
      <c r="J289" s="162"/>
      <c r="K289" s="162"/>
      <c r="L289" s="162"/>
      <c r="M289" s="162"/>
      <c r="N289" s="38"/>
      <c r="O289" s="38"/>
    </row>
    <row r="290" spans="1:15" ht="15" hidden="1" customHeight="1" x14ac:dyDescent="0.25">
      <c r="A290" s="162"/>
      <c r="B290" s="162"/>
      <c r="C290" s="162"/>
      <c r="D290" s="162"/>
      <c r="E290" s="162"/>
      <c r="F290" s="162"/>
      <c r="G290" s="162"/>
      <c r="H290" s="162"/>
      <c r="I290" s="162"/>
      <c r="J290" s="162"/>
      <c r="K290" s="162"/>
      <c r="L290" s="162"/>
      <c r="M290" s="162"/>
      <c r="N290" s="38"/>
      <c r="O290" s="38"/>
    </row>
    <row r="291" spans="1:15" ht="15" hidden="1" customHeight="1" x14ac:dyDescent="0.25">
      <c r="A291" s="162"/>
      <c r="B291" s="162"/>
      <c r="C291" s="162"/>
      <c r="D291" s="162"/>
      <c r="E291" s="162"/>
      <c r="F291" s="162"/>
      <c r="G291" s="162"/>
      <c r="H291" s="162"/>
      <c r="I291" s="162"/>
      <c r="J291" s="162"/>
      <c r="K291" s="162"/>
      <c r="L291" s="162"/>
      <c r="M291" s="162"/>
      <c r="N291" s="38"/>
      <c r="O291" s="38"/>
    </row>
    <row r="292" spans="1:15" ht="15" hidden="1" customHeight="1" x14ac:dyDescent="0.25">
      <c r="A292" s="162"/>
      <c r="B292" s="162"/>
      <c r="C292" s="162"/>
      <c r="D292" s="162"/>
      <c r="E292" s="162"/>
      <c r="F292" s="162"/>
      <c r="G292" s="162"/>
      <c r="H292" s="162"/>
      <c r="I292" s="162"/>
      <c r="J292" s="162"/>
      <c r="K292" s="162"/>
      <c r="L292" s="162"/>
      <c r="M292" s="162"/>
      <c r="N292" s="38"/>
      <c r="O292" s="38"/>
    </row>
    <row r="293" spans="1:15" ht="15" hidden="1" customHeight="1" x14ac:dyDescent="0.25">
      <c r="A293" s="162"/>
      <c r="B293" s="162"/>
      <c r="C293" s="162"/>
      <c r="D293" s="162"/>
      <c r="E293" s="162"/>
      <c r="F293" s="162"/>
      <c r="G293" s="162"/>
      <c r="H293" s="162"/>
      <c r="I293" s="162"/>
      <c r="J293" s="162"/>
      <c r="K293" s="162"/>
      <c r="L293" s="162"/>
      <c r="M293" s="162"/>
      <c r="N293" s="38"/>
      <c r="O293" s="38"/>
    </row>
    <row r="294" spans="1:15" ht="15" hidden="1" customHeight="1" x14ac:dyDescent="0.25">
      <c r="A294" s="162"/>
      <c r="B294" s="162"/>
      <c r="C294" s="162"/>
      <c r="D294" s="162"/>
      <c r="E294" s="162"/>
      <c r="F294" s="162"/>
      <c r="G294" s="162"/>
      <c r="H294" s="162"/>
      <c r="I294" s="162"/>
      <c r="J294" s="162"/>
      <c r="K294" s="162"/>
      <c r="L294" s="162"/>
      <c r="M294" s="162"/>
      <c r="N294" s="38"/>
      <c r="O294" s="38"/>
    </row>
    <row r="295" spans="1:15" ht="15" hidden="1" customHeight="1" x14ac:dyDescent="0.25">
      <c r="A295" s="162"/>
      <c r="B295" s="162"/>
      <c r="C295" s="162"/>
      <c r="D295" s="162"/>
      <c r="E295" s="162"/>
      <c r="F295" s="162"/>
      <c r="G295" s="162"/>
      <c r="H295" s="162"/>
      <c r="I295" s="162"/>
      <c r="J295" s="162"/>
      <c r="K295" s="162"/>
      <c r="L295" s="162"/>
      <c r="M295" s="162"/>
      <c r="N295" s="38"/>
      <c r="O295" s="38"/>
    </row>
    <row r="296" spans="1:15" ht="15" hidden="1" customHeight="1" x14ac:dyDescent="0.25">
      <c r="A296" s="162"/>
      <c r="B296" s="162"/>
      <c r="C296" s="162"/>
      <c r="D296" s="162"/>
      <c r="E296" s="162"/>
      <c r="F296" s="162"/>
      <c r="G296" s="162"/>
      <c r="H296" s="162"/>
      <c r="I296" s="162"/>
      <c r="J296" s="162"/>
      <c r="K296" s="162"/>
      <c r="L296" s="162"/>
      <c r="M296" s="162"/>
      <c r="N296" s="38"/>
      <c r="O296" s="38"/>
    </row>
    <row r="297" spans="1:15" ht="15" hidden="1" customHeight="1" x14ac:dyDescent="0.25">
      <c r="A297" s="162"/>
      <c r="B297" s="162"/>
      <c r="C297" s="162"/>
      <c r="D297" s="162"/>
      <c r="E297" s="162"/>
      <c r="F297" s="162"/>
      <c r="G297" s="162"/>
      <c r="H297" s="162"/>
      <c r="I297" s="162"/>
      <c r="J297" s="162"/>
      <c r="K297" s="162"/>
      <c r="L297" s="162"/>
      <c r="M297" s="162"/>
      <c r="N297" s="38"/>
      <c r="O297" s="38"/>
    </row>
    <row r="298" spans="1:15" ht="15" hidden="1" customHeight="1" x14ac:dyDescent="0.25">
      <c r="A298" s="162"/>
      <c r="B298" s="162"/>
      <c r="C298" s="162"/>
      <c r="D298" s="162"/>
      <c r="E298" s="162"/>
      <c r="F298" s="162"/>
      <c r="G298" s="162"/>
      <c r="H298" s="162"/>
      <c r="I298" s="162"/>
      <c r="J298" s="162"/>
      <c r="K298" s="162"/>
      <c r="L298" s="162"/>
      <c r="M298" s="162"/>
      <c r="N298" s="38"/>
      <c r="O298" s="38"/>
    </row>
    <row r="299" spans="1:15" ht="15" hidden="1" customHeight="1" x14ac:dyDescent="0.25">
      <c r="A299" s="162"/>
      <c r="B299" s="162"/>
      <c r="C299" s="162"/>
      <c r="D299" s="162"/>
      <c r="E299" s="162"/>
      <c r="F299" s="162"/>
      <c r="G299" s="162"/>
      <c r="H299" s="162"/>
      <c r="I299" s="162"/>
      <c r="J299" s="162"/>
      <c r="K299" s="162"/>
      <c r="L299" s="162"/>
      <c r="M299" s="162"/>
      <c r="N299" s="38"/>
      <c r="O299" s="38"/>
    </row>
    <row r="300" spans="1:15" ht="15" hidden="1" customHeight="1" x14ac:dyDescent="0.25">
      <c r="A300" s="162"/>
      <c r="B300" s="162"/>
      <c r="C300" s="162"/>
      <c r="D300" s="162"/>
      <c r="E300" s="162"/>
      <c r="F300" s="162"/>
      <c r="G300" s="162"/>
      <c r="H300" s="162"/>
      <c r="I300" s="162"/>
      <c r="J300" s="162"/>
      <c r="K300" s="162"/>
      <c r="L300" s="162"/>
      <c r="M300" s="162"/>
      <c r="N300" s="38"/>
      <c r="O300" s="38"/>
    </row>
    <row r="301" spans="1:15" ht="15" hidden="1" customHeight="1" x14ac:dyDescent="0.25">
      <c r="A301" s="162"/>
      <c r="B301" s="162"/>
      <c r="C301" s="162"/>
      <c r="D301" s="162"/>
      <c r="E301" s="162"/>
      <c r="F301" s="162"/>
      <c r="G301" s="162"/>
      <c r="H301" s="162"/>
      <c r="I301" s="162"/>
      <c r="J301" s="162"/>
      <c r="K301" s="162"/>
      <c r="L301" s="162"/>
      <c r="M301" s="162"/>
      <c r="N301" s="38"/>
      <c r="O301" s="38"/>
    </row>
    <row r="302" spans="1:15" ht="15" hidden="1" customHeight="1" x14ac:dyDescent="0.25">
      <c r="A302" s="162"/>
      <c r="B302" s="162"/>
      <c r="C302" s="162"/>
      <c r="D302" s="162"/>
      <c r="E302" s="162"/>
      <c r="F302" s="162"/>
      <c r="G302" s="162"/>
      <c r="H302" s="162"/>
      <c r="I302" s="162"/>
      <c r="J302" s="162"/>
      <c r="K302" s="162"/>
      <c r="L302" s="162"/>
      <c r="M302" s="162"/>
      <c r="N302" s="38"/>
      <c r="O302" s="38"/>
    </row>
    <row r="303" spans="1:15" ht="15" hidden="1" customHeight="1" x14ac:dyDescent="0.25">
      <c r="A303" s="162"/>
      <c r="B303" s="162"/>
      <c r="C303" s="162"/>
      <c r="D303" s="162"/>
      <c r="E303" s="162"/>
      <c r="F303" s="162"/>
      <c r="G303" s="162"/>
      <c r="H303" s="162"/>
      <c r="I303" s="162"/>
      <c r="J303" s="162"/>
      <c r="K303" s="162"/>
      <c r="L303" s="162"/>
      <c r="M303" s="162"/>
      <c r="N303" s="38"/>
      <c r="O303" s="38"/>
    </row>
    <row r="304" spans="1:15" ht="15" hidden="1" customHeight="1" x14ac:dyDescent="0.25">
      <c r="A304" s="162"/>
      <c r="B304" s="162"/>
      <c r="C304" s="162"/>
      <c r="D304" s="162"/>
      <c r="E304" s="162"/>
      <c r="F304" s="162"/>
      <c r="G304" s="162"/>
      <c r="H304" s="162"/>
      <c r="I304" s="162"/>
      <c r="J304" s="162"/>
      <c r="K304" s="162"/>
      <c r="L304" s="162"/>
      <c r="M304" s="162"/>
      <c r="N304" s="38"/>
      <c r="O304" s="38"/>
    </row>
    <row r="305" spans="1:15" ht="15" hidden="1" customHeight="1" x14ac:dyDescent="0.25">
      <c r="A305" s="162"/>
      <c r="B305" s="162"/>
      <c r="C305" s="162"/>
      <c r="D305" s="162"/>
      <c r="E305" s="162"/>
      <c r="F305" s="162"/>
      <c r="G305" s="162"/>
      <c r="H305" s="162"/>
      <c r="I305" s="162"/>
      <c r="J305" s="162"/>
      <c r="K305" s="162"/>
      <c r="L305" s="162"/>
      <c r="M305" s="162"/>
      <c r="N305" s="38"/>
      <c r="O305" s="38"/>
    </row>
    <row r="306" spans="1:15" ht="15" hidden="1" customHeight="1" x14ac:dyDescent="0.25">
      <c r="A306" s="162"/>
      <c r="B306" s="162"/>
      <c r="C306" s="162"/>
      <c r="D306" s="162"/>
      <c r="E306" s="162"/>
      <c r="F306" s="162"/>
      <c r="G306" s="162"/>
      <c r="H306" s="162"/>
      <c r="I306" s="162"/>
      <c r="J306" s="162"/>
      <c r="K306" s="162"/>
      <c r="L306" s="162"/>
      <c r="M306" s="162"/>
      <c r="N306" s="38"/>
      <c r="O306" s="38"/>
    </row>
    <row r="307" spans="1:15" ht="15" hidden="1" customHeight="1" x14ac:dyDescent="0.25">
      <c r="A307" s="162"/>
      <c r="B307" s="162"/>
      <c r="C307" s="162"/>
      <c r="D307" s="162"/>
      <c r="E307" s="162"/>
      <c r="F307" s="162"/>
      <c r="G307" s="162"/>
      <c r="H307" s="162"/>
      <c r="I307" s="162"/>
      <c r="J307" s="162"/>
      <c r="K307" s="162"/>
      <c r="L307" s="162"/>
      <c r="M307" s="162"/>
      <c r="N307" s="38"/>
      <c r="O307" s="38"/>
    </row>
    <row r="308" spans="1:15" ht="15" hidden="1" customHeight="1" x14ac:dyDescent="0.25">
      <c r="A308" s="162"/>
      <c r="B308" s="162"/>
      <c r="C308" s="162"/>
      <c r="D308" s="162"/>
      <c r="E308" s="162"/>
      <c r="F308" s="162"/>
      <c r="G308" s="162"/>
      <c r="H308" s="162"/>
      <c r="I308" s="162"/>
      <c r="J308" s="162"/>
      <c r="K308" s="162"/>
      <c r="L308" s="162"/>
      <c r="M308" s="162"/>
      <c r="N308" s="38"/>
      <c r="O308" s="38"/>
    </row>
    <row r="309" spans="1:15" ht="15" hidden="1" customHeight="1" x14ac:dyDescent="0.25">
      <c r="A309" s="162"/>
      <c r="B309" s="162"/>
      <c r="C309" s="162"/>
      <c r="D309" s="162"/>
      <c r="E309" s="162"/>
      <c r="F309" s="162"/>
      <c r="G309" s="162"/>
      <c r="H309" s="162"/>
      <c r="I309" s="162"/>
      <c r="J309" s="162"/>
      <c r="K309" s="162"/>
      <c r="L309" s="162"/>
      <c r="M309" s="162"/>
      <c r="N309" s="38"/>
      <c r="O309" s="38"/>
    </row>
    <row r="310" spans="1:15" ht="15" hidden="1" customHeight="1" x14ac:dyDescent="0.25">
      <c r="A310" s="162"/>
      <c r="B310" s="162"/>
      <c r="C310" s="162"/>
      <c r="D310" s="162"/>
      <c r="E310" s="162"/>
      <c r="F310" s="162"/>
      <c r="G310" s="162"/>
      <c r="H310" s="162"/>
      <c r="I310" s="162"/>
      <c r="J310" s="162"/>
      <c r="K310" s="162"/>
      <c r="L310" s="162"/>
      <c r="M310" s="162"/>
      <c r="N310" s="38"/>
      <c r="O310" s="38"/>
    </row>
    <row r="311" spans="1:15" ht="15" hidden="1" customHeight="1" x14ac:dyDescent="0.25">
      <c r="A311" s="162"/>
      <c r="B311" s="162"/>
      <c r="C311" s="162"/>
      <c r="D311" s="162"/>
      <c r="E311" s="162"/>
      <c r="F311" s="162"/>
      <c r="G311" s="162"/>
      <c r="H311" s="162"/>
      <c r="I311" s="162"/>
      <c r="J311" s="162"/>
      <c r="K311" s="162"/>
      <c r="L311" s="162"/>
      <c r="M311" s="162"/>
      <c r="N311" s="38"/>
      <c r="O311" s="38"/>
    </row>
    <row r="312" spans="1:15" ht="15" hidden="1" customHeight="1" x14ac:dyDescent="0.25">
      <c r="A312" s="162"/>
      <c r="B312" s="162"/>
      <c r="C312" s="162"/>
      <c r="D312" s="162"/>
      <c r="E312" s="162"/>
      <c r="F312" s="162"/>
      <c r="G312" s="162"/>
      <c r="H312" s="162"/>
      <c r="I312" s="162"/>
      <c r="J312" s="162"/>
      <c r="K312" s="162"/>
      <c r="L312" s="162"/>
      <c r="M312" s="162"/>
      <c r="N312" s="38"/>
      <c r="O312" s="38"/>
    </row>
    <row r="313" spans="1:15" ht="15" hidden="1" customHeight="1" x14ac:dyDescent="0.25">
      <c r="A313" s="162"/>
      <c r="B313" s="162"/>
      <c r="C313" s="162"/>
      <c r="D313" s="162"/>
      <c r="E313" s="162"/>
      <c r="F313" s="162"/>
      <c r="G313" s="162"/>
      <c r="H313" s="162"/>
      <c r="I313" s="162"/>
      <c r="J313" s="162"/>
      <c r="K313" s="162"/>
      <c r="L313" s="162"/>
      <c r="M313" s="162"/>
      <c r="N313" s="38"/>
      <c r="O313" s="38"/>
    </row>
    <row r="314" spans="1:15" ht="15" hidden="1" customHeight="1" x14ac:dyDescent="0.25">
      <c r="A314" s="162"/>
      <c r="B314" s="162"/>
      <c r="C314" s="162"/>
      <c r="D314" s="162"/>
      <c r="E314" s="162"/>
      <c r="F314" s="162"/>
      <c r="G314" s="162"/>
      <c r="H314" s="162"/>
      <c r="I314" s="162"/>
      <c r="J314" s="162"/>
      <c r="K314" s="162"/>
      <c r="L314" s="162"/>
      <c r="M314" s="162"/>
      <c r="N314" s="38"/>
      <c r="O314" s="38"/>
    </row>
    <row r="315" spans="1:15" ht="15" hidden="1" customHeight="1" x14ac:dyDescent="0.25">
      <c r="A315" s="162"/>
      <c r="B315" s="162"/>
      <c r="C315" s="162"/>
      <c r="D315" s="162"/>
      <c r="E315" s="162"/>
      <c r="F315" s="162"/>
      <c r="G315" s="162"/>
      <c r="H315" s="162"/>
      <c r="I315" s="162"/>
      <c r="J315" s="162"/>
      <c r="K315" s="162"/>
      <c r="L315" s="162"/>
      <c r="M315" s="162"/>
      <c r="N315" s="38"/>
      <c r="O315" s="38"/>
    </row>
    <row r="316" spans="1:15" ht="15" hidden="1" customHeight="1" x14ac:dyDescent="0.25">
      <c r="A316" s="162"/>
      <c r="B316" s="162"/>
      <c r="C316" s="162"/>
      <c r="D316" s="162"/>
      <c r="E316" s="162"/>
      <c r="F316" s="162"/>
      <c r="G316" s="162"/>
      <c r="H316" s="162"/>
      <c r="I316" s="162"/>
      <c r="J316" s="162"/>
      <c r="K316" s="162"/>
      <c r="L316" s="162"/>
      <c r="M316" s="162"/>
      <c r="N316" s="38"/>
      <c r="O316" s="38"/>
    </row>
    <row r="317" spans="1:15" ht="15" hidden="1" customHeight="1" x14ac:dyDescent="0.25">
      <c r="A317" s="162"/>
      <c r="B317" s="162"/>
      <c r="C317" s="162"/>
      <c r="D317" s="162"/>
      <c r="E317" s="162"/>
      <c r="F317" s="162"/>
      <c r="G317" s="162"/>
      <c r="H317" s="162"/>
      <c r="I317" s="162"/>
      <c r="J317" s="162"/>
      <c r="K317" s="162"/>
      <c r="L317" s="162"/>
      <c r="M317" s="162"/>
      <c r="N317" s="38"/>
      <c r="O317" s="38"/>
    </row>
    <row r="318" spans="1:15" ht="15" hidden="1" customHeight="1" x14ac:dyDescent="0.25">
      <c r="A318" s="162"/>
      <c r="B318" s="162"/>
      <c r="C318" s="162"/>
      <c r="D318" s="162"/>
      <c r="E318" s="162"/>
      <c r="F318" s="162"/>
      <c r="G318" s="162"/>
      <c r="H318" s="162"/>
      <c r="I318" s="162"/>
      <c r="J318" s="162"/>
      <c r="K318" s="162"/>
      <c r="L318" s="162"/>
      <c r="M318" s="162"/>
      <c r="N318" s="38"/>
      <c r="O318" s="38"/>
    </row>
    <row r="319" spans="1:15" ht="15" hidden="1" customHeight="1" x14ac:dyDescent="0.25">
      <c r="A319" s="162"/>
      <c r="B319" s="162"/>
      <c r="C319" s="162"/>
      <c r="D319" s="162"/>
      <c r="E319" s="162"/>
      <c r="F319" s="162"/>
      <c r="G319" s="162"/>
      <c r="H319" s="162"/>
      <c r="I319" s="162"/>
      <c r="J319" s="162"/>
      <c r="K319" s="162"/>
      <c r="L319" s="162"/>
      <c r="M319" s="162"/>
      <c r="N319" s="38"/>
      <c r="O319" s="38"/>
    </row>
    <row r="320" spans="1:15" ht="15" hidden="1" customHeight="1" x14ac:dyDescent="0.25">
      <c r="A320" s="162"/>
      <c r="B320" s="162"/>
      <c r="C320" s="162"/>
      <c r="D320" s="162"/>
      <c r="E320" s="162"/>
      <c r="F320" s="162"/>
      <c r="G320" s="162"/>
      <c r="H320" s="162"/>
      <c r="I320" s="162"/>
      <c r="J320" s="162"/>
      <c r="K320" s="162"/>
      <c r="L320" s="162"/>
      <c r="M320" s="162"/>
      <c r="N320" s="38"/>
      <c r="O320" s="38"/>
    </row>
    <row r="321" spans="1:15" ht="15" hidden="1" customHeight="1" x14ac:dyDescent="0.25">
      <c r="A321" s="162"/>
      <c r="B321" s="162"/>
      <c r="C321" s="162"/>
      <c r="D321" s="162"/>
      <c r="E321" s="162"/>
      <c r="F321" s="162"/>
      <c r="G321" s="162"/>
      <c r="H321" s="162"/>
      <c r="I321" s="162"/>
      <c r="J321" s="162"/>
      <c r="K321" s="162"/>
      <c r="L321" s="162"/>
      <c r="M321" s="162"/>
      <c r="N321" s="38"/>
      <c r="O321" s="38"/>
    </row>
    <row r="322" spans="1:15" ht="15" hidden="1" customHeight="1" x14ac:dyDescent="0.25">
      <c r="A322" s="162"/>
      <c r="B322" s="162"/>
      <c r="C322" s="162"/>
      <c r="D322" s="162"/>
      <c r="E322" s="162"/>
      <c r="F322" s="162"/>
      <c r="G322" s="162"/>
      <c r="H322" s="162"/>
      <c r="I322" s="162"/>
      <c r="J322" s="162"/>
      <c r="K322" s="162"/>
      <c r="L322" s="162"/>
      <c r="M322" s="162"/>
      <c r="N322" s="38"/>
      <c r="O322" s="38"/>
    </row>
    <row r="323" spans="1:15" ht="15" hidden="1" customHeight="1" x14ac:dyDescent="0.25">
      <c r="A323" s="162"/>
      <c r="B323" s="162"/>
      <c r="C323" s="162"/>
      <c r="D323" s="162"/>
      <c r="E323" s="162"/>
      <c r="F323" s="162"/>
      <c r="G323" s="162"/>
      <c r="H323" s="162"/>
      <c r="I323" s="162"/>
      <c r="J323" s="162"/>
      <c r="K323" s="162"/>
      <c r="L323" s="162"/>
      <c r="M323" s="162"/>
      <c r="N323" s="38"/>
      <c r="O323" s="38"/>
    </row>
    <row r="324" spans="1:15" ht="15" hidden="1" customHeight="1" x14ac:dyDescent="0.25">
      <c r="A324" s="162"/>
      <c r="B324" s="162"/>
      <c r="C324" s="162"/>
      <c r="D324" s="162"/>
      <c r="E324" s="162"/>
      <c r="F324" s="162"/>
      <c r="G324" s="162"/>
      <c r="H324" s="162"/>
      <c r="I324" s="162"/>
      <c r="J324" s="162"/>
      <c r="K324" s="162"/>
      <c r="L324" s="162"/>
      <c r="M324" s="162"/>
      <c r="N324" s="38"/>
      <c r="O324" s="38"/>
    </row>
    <row r="325" spans="1:15" ht="15" hidden="1" customHeight="1" x14ac:dyDescent="0.25">
      <c r="A325" s="162"/>
      <c r="B325" s="162"/>
      <c r="C325" s="162"/>
      <c r="D325" s="162"/>
      <c r="E325" s="162"/>
      <c r="F325" s="162"/>
      <c r="G325" s="162"/>
      <c r="H325" s="162"/>
      <c r="I325" s="162"/>
      <c r="J325" s="162"/>
      <c r="K325" s="162"/>
      <c r="L325" s="162"/>
      <c r="M325" s="162"/>
      <c r="N325" s="38"/>
      <c r="O325" s="38"/>
    </row>
    <row r="326" spans="1:15" ht="15" hidden="1" customHeight="1" x14ac:dyDescent="0.25">
      <c r="A326" s="162"/>
      <c r="B326" s="162"/>
      <c r="C326" s="162"/>
      <c r="D326" s="162"/>
      <c r="E326" s="162"/>
      <c r="F326" s="162"/>
      <c r="G326" s="162"/>
      <c r="H326" s="162"/>
      <c r="I326" s="162"/>
      <c r="J326" s="162"/>
      <c r="K326" s="162"/>
      <c r="L326" s="162"/>
      <c r="M326" s="162"/>
      <c r="N326" s="38"/>
      <c r="O326" s="38"/>
    </row>
    <row r="327" spans="1:15" ht="15" hidden="1" customHeight="1" x14ac:dyDescent="0.25">
      <c r="A327" s="162"/>
      <c r="B327" s="162"/>
      <c r="C327" s="162"/>
      <c r="D327" s="162"/>
      <c r="E327" s="162"/>
      <c r="F327" s="162"/>
      <c r="G327" s="162"/>
      <c r="H327" s="162"/>
      <c r="I327" s="162"/>
      <c r="J327" s="162"/>
      <c r="K327" s="162"/>
      <c r="L327" s="162"/>
      <c r="M327" s="162"/>
      <c r="N327" s="38"/>
      <c r="O327" s="38"/>
    </row>
    <row r="328" spans="1:15" ht="15" hidden="1" customHeight="1" x14ac:dyDescent="0.25">
      <c r="A328" s="162"/>
      <c r="B328" s="162"/>
      <c r="C328" s="162"/>
      <c r="D328" s="162"/>
      <c r="E328" s="162"/>
      <c r="F328" s="162"/>
      <c r="G328" s="162"/>
      <c r="H328" s="162"/>
      <c r="I328" s="162"/>
      <c r="J328" s="162"/>
      <c r="K328" s="162"/>
      <c r="L328" s="162"/>
      <c r="M328" s="162"/>
      <c r="N328" s="38"/>
      <c r="O328" s="38"/>
    </row>
    <row r="329" spans="1:15" ht="15" hidden="1" customHeight="1" x14ac:dyDescent="0.25">
      <c r="A329" s="162"/>
      <c r="B329" s="162"/>
      <c r="C329" s="162"/>
      <c r="D329" s="162"/>
      <c r="E329" s="162"/>
      <c r="F329" s="162"/>
      <c r="G329" s="162"/>
      <c r="H329" s="162"/>
      <c r="I329" s="162"/>
      <c r="J329" s="162"/>
      <c r="K329" s="162"/>
      <c r="L329" s="162"/>
      <c r="M329" s="162"/>
      <c r="N329" s="38"/>
      <c r="O329" s="38"/>
    </row>
    <row r="330" spans="1:15" ht="15" hidden="1" customHeight="1" x14ac:dyDescent="0.25">
      <c r="A330" s="162"/>
      <c r="B330" s="162"/>
      <c r="C330" s="162"/>
      <c r="D330" s="162"/>
      <c r="E330" s="162"/>
      <c r="F330" s="162"/>
      <c r="G330" s="162"/>
      <c r="H330" s="162"/>
      <c r="I330" s="162"/>
      <c r="J330" s="162"/>
      <c r="K330" s="162"/>
      <c r="L330" s="162"/>
      <c r="M330" s="162"/>
      <c r="N330" s="38"/>
      <c r="O330" s="38"/>
    </row>
    <row r="331" spans="1:15" ht="15" hidden="1" customHeight="1" x14ac:dyDescent="0.25">
      <c r="A331" s="162"/>
      <c r="B331" s="162"/>
      <c r="C331" s="162"/>
      <c r="D331" s="162"/>
      <c r="E331" s="162"/>
      <c r="F331" s="162"/>
      <c r="G331" s="162"/>
      <c r="H331" s="162"/>
      <c r="I331" s="162"/>
      <c r="J331" s="162"/>
      <c r="K331" s="162"/>
      <c r="L331" s="162"/>
      <c r="M331" s="162"/>
      <c r="N331" s="38"/>
      <c r="O331" s="38"/>
    </row>
    <row r="332" spans="1:15" ht="15" hidden="1" customHeight="1" x14ac:dyDescent="0.25">
      <c r="A332" s="162"/>
      <c r="B332" s="162"/>
      <c r="C332" s="162"/>
      <c r="D332" s="162"/>
      <c r="E332" s="162"/>
      <c r="F332" s="162"/>
      <c r="G332" s="162"/>
      <c r="H332" s="162"/>
      <c r="I332" s="162"/>
      <c r="J332" s="162"/>
      <c r="K332" s="162"/>
      <c r="L332" s="162"/>
      <c r="M332" s="162"/>
      <c r="N332" s="38"/>
      <c r="O332" s="38"/>
    </row>
    <row r="333" spans="1:15" ht="15" hidden="1" customHeight="1" x14ac:dyDescent="0.25">
      <c r="A333" s="162"/>
      <c r="B333" s="162"/>
      <c r="C333" s="162"/>
      <c r="D333" s="162"/>
      <c r="E333" s="162"/>
      <c r="F333" s="162"/>
      <c r="G333" s="162"/>
      <c r="H333" s="162"/>
      <c r="I333" s="162"/>
      <c r="J333" s="162"/>
      <c r="K333" s="162"/>
      <c r="L333" s="162"/>
      <c r="M333" s="162"/>
      <c r="N333" s="38"/>
      <c r="O333" s="38"/>
    </row>
    <row r="334" spans="1:15" ht="15" hidden="1" customHeight="1" x14ac:dyDescent="0.25">
      <c r="A334" s="162"/>
      <c r="B334" s="162"/>
      <c r="C334" s="162"/>
      <c r="D334" s="162"/>
      <c r="E334" s="162"/>
      <c r="F334" s="162"/>
      <c r="G334" s="162"/>
      <c r="H334" s="162"/>
      <c r="I334" s="162"/>
      <c r="J334" s="162"/>
      <c r="K334" s="162"/>
      <c r="L334" s="162"/>
      <c r="M334" s="162"/>
      <c r="N334" s="38"/>
      <c r="O334" s="38"/>
    </row>
    <row r="335" spans="1:15" ht="15" hidden="1" customHeight="1" x14ac:dyDescent="0.25">
      <c r="A335" s="162"/>
      <c r="B335" s="162"/>
      <c r="C335" s="162"/>
      <c r="D335" s="162"/>
      <c r="E335" s="162"/>
      <c r="F335" s="162"/>
      <c r="G335" s="162"/>
      <c r="H335" s="162"/>
      <c r="I335" s="162"/>
      <c r="J335" s="162"/>
      <c r="K335" s="162"/>
      <c r="L335" s="162"/>
      <c r="M335" s="162"/>
      <c r="N335" s="38"/>
      <c r="O335" s="38"/>
    </row>
    <row r="336" spans="1:15" ht="15" hidden="1" customHeight="1" x14ac:dyDescent="0.25">
      <c r="A336" s="162"/>
      <c r="B336" s="162"/>
      <c r="C336" s="162"/>
      <c r="D336" s="162"/>
      <c r="E336" s="162"/>
      <c r="F336" s="162"/>
      <c r="G336" s="162"/>
      <c r="H336" s="162"/>
      <c r="I336" s="162"/>
      <c r="J336" s="162"/>
      <c r="K336" s="162"/>
      <c r="L336" s="162"/>
      <c r="M336" s="162"/>
      <c r="N336" s="38"/>
      <c r="O336" s="38"/>
    </row>
    <row r="337" spans="1:15" ht="15" hidden="1" customHeight="1" x14ac:dyDescent="0.25">
      <c r="A337" s="162"/>
      <c r="B337" s="162"/>
      <c r="C337" s="162"/>
      <c r="D337" s="162"/>
      <c r="E337" s="162"/>
      <c r="F337" s="162"/>
      <c r="G337" s="162"/>
      <c r="H337" s="162"/>
      <c r="I337" s="162"/>
      <c r="J337" s="162"/>
      <c r="K337" s="162"/>
      <c r="L337" s="162"/>
      <c r="M337" s="162"/>
      <c r="N337" s="38"/>
      <c r="O337" s="38"/>
    </row>
    <row r="338" spans="1:15" ht="15" hidden="1" customHeight="1" x14ac:dyDescent="0.25">
      <c r="A338" s="162"/>
      <c r="B338" s="162"/>
      <c r="C338" s="162"/>
      <c r="D338" s="162"/>
      <c r="E338" s="162"/>
      <c r="F338" s="162"/>
      <c r="G338" s="162"/>
      <c r="H338" s="162"/>
      <c r="I338" s="162"/>
      <c r="J338" s="162"/>
      <c r="K338" s="162"/>
      <c r="L338" s="162"/>
      <c r="M338" s="162"/>
      <c r="N338" s="38"/>
      <c r="O338" s="38"/>
    </row>
    <row r="339" spans="1:15" ht="15" hidden="1" customHeight="1" x14ac:dyDescent="0.25">
      <c r="A339" s="162"/>
      <c r="B339" s="162"/>
      <c r="C339" s="162"/>
      <c r="D339" s="162"/>
      <c r="E339" s="162"/>
      <c r="F339" s="162"/>
      <c r="G339" s="162"/>
      <c r="H339" s="162"/>
      <c r="I339" s="162"/>
      <c r="J339" s="162"/>
      <c r="K339" s="162"/>
      <c r="L339" s="162"/>
      <c r="M339" s="162"/>
      <c r="N339" s="38"/>
      <c r="O339" s="38"/>
    </row>
    <row r="340" spans="1:15" ht="15" hidden="1" customHeight="1" x14ac:dyDescent="0.25">
      <c r="A340" s="162"/>
      <c r="B340" s="162"/>
      <c r="C340" s="162"/>
      <c r="D340" s="162"/>
      <c r="E340" s="162"/>
      <c r="F340" s="162"/>
      <c r="G340" s="162"/>
      <c r="H340" s="162"/>
      <c r="I340" s="162"/>
      <c r="J340" s="162"/>
      <c r="K340" s="162"/>
      <c r="L340" s="162"/>
      <c r="M340" s="162"/>
      <c r="N340" s="38"/>
      <c r="O340" s="38"/>
    </row>
    <row r="341" spans="1:15" ht="15" hidden="1" customHeight="1" x14ac:dyDescent="0.25">
      <c r="A341" s="162"/>
      <c r="B341" s="162"/>
      <c r="C341" s="162"/>
      <c r="D341" s="162"/>
      <c r="E341" s="162"/>
      <c r="F341" s="162"/>
      <c r="G341" s="162"/>
      <c r="H341" s="162"/>
      <c r="I341" s="162"/>
      <c r="J341" s="162"/>
      <c r="K341" s="162"/>
      <c r="L341" s="162"/>
      <c r="M341" s="162"/>
      <c r="N341" s="38"/>
      <c r="O341" s="38"/>
    </row>
    <row r="342" spans="1:15" ht="15" hidden="1" customHeight="1" x14ac:dyDescent="0.25">
      <c r="A342" s="162"/>
      <c r="B342" s="162"/>
      <c r="C342" s="162"/>
      <c r="D342" s="162"/>
      <c r="E342" s="162"/>
      <c r="F342" s="162"/>
      <c r="G342" s="162"/>
      <c r="H342" s="162"/>
      <c r="I342" s="162"/>
      <c r="J342" s="162"/>
      <c r="K342" s="162"/>
      <c r="L342" s="162"/>
      <c r="M342" s="162"/>
      <c r="N342" s="38"/>
      <c r="O342" s="38"/>
    </row>
    <row r="343" spans="1:15" ht="15" hidden="1" customHeight="1" x14ac:dyDescent="0.25">
      <c r="A343" s="162"/>
      <c r="B343" s="162"/>
      <c r="C343" s="162"/>
      <c r="D343" s="162"/>
      <c r="E343" s="162"/>
      <c r="F343" s="162"/>
      <c r="G343" s="162"/>
      <c r="H343" s="162"/>
      <c r="I343" s="162"/>
      <c r="J343" s="162"/>
      <c r="K343" s="162"/>
      <c r="L343" s="162"/>
      <c r="M343" s="162"/>
      <c r="N343" s="38"/>
      <c r="O343" s="38"/>
    </row>
    <row r="344" spans="1:15" ht="15" hidden="1" customHeight="1" x14ac:dyDescent="0.25">
      <c r="A344" s="162"/>
      <c r="B344" s="162"/>
      <c r="C344" s="162"/>
      <c r="D344" s="162"/>
      <c r="E344" s="162"/>
      <c r="F344" s="162"/>
      <c r="G344" s="162"/>
      <c r="H344" s="162"/>
      <c r="I344" s="162"/>
      <c r="J344" s="162"/>
      <c r="K344" s="162"/>
      <c r="L344" s="162"/>
      <c r="M344" s="162"/>
      <c r="N344" s="38"/>
      <c r="O344" s="38"/>
    </row>
    <row r="345" spans="1:15" ht="15" hidden="1" customHeight="1" x14ac:dyDescent="0.25">
      <c r="A345" s="162"/>
      <c r="B345" s="162"/>
      <c r="C345" s="162"/>
      <c r="D345" s="162"/>
      <c r="E345" s="162"/>
      <c r="F345" s="162"/>
      <c r="G345" s="162"/>
      <c r="H345" s="162"/>
      <c r="I345" s="162"/>
      <c r="J345" s="162"/>
      <c r="K345" s="162"/>
      <c r="L345" s="162"/>
      <c r="M345" s="162"/>
      <c r="N345" s="38"/>
      <c r="O345" s="38"/>
    </row>
    <row r="346" spans="1:15" ht="15" hidden="1" customHeight="1" x14ac:dyDescent="0.25">
      <c r="A346" s="162"/>
      <c r="B346" s="162"/>
      <c r="C346" s="162"/>
      <c r="D346" s="162"/>
      <c r="E346" s="162"/>
      <c r="F346" s="162"/>
      <c r="G346" s="162"/>
      <c r="H346" s="162"/>
      <c r="I346" s="162"/>
      <c r="J346" s="162"/>
      <c r="K346" s="162"/>
      <c r="L346" s="162"/>
      <c r="M346" s="162"/>
      <c r="N346" s="38"/>
      <c r="O346" s="38"/>
    </row>
    <row r="347" spans="1:15" ht="15" hidden="1" customHeight="1" x14ac:dyDescent="0.25">
      <c r="A347" s="162"/>
      <c r="B347" s="162"/>
      <c r="C347" s="162"/>
      <c r="D347" s="162"/>
      <c r="E347" s="162"/>
      <c r="F347" s="162"/>
      <c r="G347" s="162"/>
      <c r="H347" s="162"/>
      <c r="I347" s="162"/>
      <c r="J347" s="162"/>
      <c r="K347" s="162"/>
      <c r="L347" s="162"/>
      <c r="M347" s="162"/>
      <c r="N347" s="38"/>
      <c r="O347" s="38"/>
    </row>
    <row r="348" spans="1:15" ht="15" hidden="1" customHeight="1" x14ac:dyDescent="0.25">
      <c r="A348" s="162"/>
      <c r="B348" s="162"/>
      <c r="C348" s="162"/>
      <c r="D348" s="162"/>
      <c r="E348" s="162"/>
      <c r="F348" s="162"/>
      <c r="G348" s="162"/>
      <c r="H348" s="162"/>
      <c r="I348" s="162"/>
      <c r="J348" s="162"/>
      <c r="K348" s="162"/>
      <c r="L348" s="162"/>
      <c r="M348" s="162"/>
      <c r="N348" s="38"/>
      <c r="O348" s="38"/>
    </row>
    <row r="349" spans="1:15" ht="15" hidden="1" customHeight="1" x14ac:dyDescent="0.25">
      <c r="A349" s="162"/>
      <c r="B349" s="162"/>
      <c r="C349" s="162"/>
      <c r="D349" s="162"/>
      <c r="E349" s="162"/>
      <c r="F349" s="162"/>
      <c r="G349" s="162"/>
      <c r="H349" s="162"/>
      <c r="I349" s="162"/>
      <c r="J349" s="162"/>
      <c r="K349" s="162"/>
      <c r="L349" s="162"/>
      <c r="M349" s="162"/>
      <c r="N349" s="38"/>
      <c r="O349" s="38"/>
    </row>
    <row r="350" spans="1:15" ht="15" hidden="1" customHeight="1" x14ac:dyDescent="0.25">
      <c r="A350" s="162"/>
      <c r="B350" s="162"/>
      <c r="C350" s="162"/>
      <c r="D350" s="162"/>
      <c r="E350" s="162"/>
      <c r="F350" s="162"/>
      <c r="G350" s="162"/>
      <c r="H350" s="162"/>
      <c r="I350" s="162"/>
      <c r="J350" s="162"/>
      <c r="K350" s="162"/>
      <c r="L350" s="162"/>
      <c r="M350" s="162"/>
      <c r="N350" s="38"/>
      <c r="O350" s="38"/>
    </row>
    <row r="351" spans="1:15" ht="15" hidden="1" customHeight="1" x14ac:dyDescent="0.25">
      <c r="A351" s="162"/>
      <c r="B351" s="162"/>
      <c r="C351" s="162"/>
      <c r="D351" s="162"/>
      <c r="E351" s="162"/>
      <c r="F351" s="162"/>
      <c r="G351" s="162"/>
      <c r="H351" s="162"/>
      <c r="I351" s="162"/>
      <c r="J351" s="162"/>
      <c r="K351" s="162"/>
      <c r="L351" s="162"/>
      <c r="M351" s="162"/>
      <c r="N351" s="38"/>
      <c r="O351" s="38"/>
    </row>
    <row r="352" spans="1:15" ht="15" hidden="1" customHeight="1" x14ac:dyDescent="0.25">
      <c r="A352" s="162"/>
      <c r="B352" s="162"/>
      <c r="C352" s="162"/>
      <c r="D352" s="162"/>
      <c r="E352" s="162"/>
      <c r="F352" s="162"/>
      <c r="G352" s="162"/>
      <c r="H352" s="162"/>
      <c r="I352" s="162"/>
      <c r="J352" s="162"/>
      <c r="K352" s="162"/>
      <c r="L352" s="162"/>
      <c r="M352" s="162"/>
      <c r="N352" s="38"/>
      <c r="O352" s="38"/>
    </row>
    <row r="353" spans="1:15" ht="15" hidden="1" customHeight="1" x14ac:dyDescent="0.25">
      <c r="A353" s="162"/>
      <c r="B353" s="162"/>
      <c r="C353" s="162"/>
      <c r="D353" s="162"/>
      <c r="E353" s="162"/>
      <c r="F353" s="162"/>
      <c r="G353" s="162"/>
      <c r="H353" s="162"/>
      <c r="I353" s="162"/>
      <c r="J353" s="162"/>
      <c r="K353" s="162"/>
      <c r="L353" s="162"/>
      <c r="M353" s="162"/>
      <c r="N353" s="38"/>
      <c r="O353" s="38"/>
    </row>
    <row r="354" spans="1:15" ht="15" hidden="1" customHeight="1" x14ac:dyDescent="0.25">
      <c r="A354" s="162"/>
      <c r="B354" s="162"/>
      <c r="C354" s="162"/>
      <c r="D354" s="162"/>
      <c r="E354" s="162"/>
      <c r="F354" s="162"/>
      <c r="G354" s="162"/>
      <c r="H354" s="162"/>
      <c r="I354" s="162"/>
      <c r="J354" s="162"/>
      <c r="K354" s="162"/>
      <c r="L354" s="162"/>
      <c r="M354" s="162"/>
      <c r="N354" s="38"/>
      <c r="O354" s="38"/>
    </row>
    <row r="355" spans="1:15" ht="15" hidden="1" customHeight="1" x14ac:dyDescent="0.25">
      <c r="A355" s="162"/>
      <c r="B355" s="162"/>
      <c r="C355" s="162"/>
      <c r="D355" s="162"/>
      <c r="E355" s="162"/>
      <c r="F355" s="162"/>
      <c r="G355" s="162"/>
      <c r="H355" s="162"/>
      <c r="I355" s="162"/>
      <c r="J355" s="162"/>
      <c r="K355" s="162"/>
      <c r="L355" s="162"/>
      <c r="M355" s="162"/>
      <c r="N355" s="38"/>
      <c r="O355" s="38"/>
    </row>
    <row r="356" spans="1:15" ht="15" hidden="1" customHeight="1" x14ac:dyDescent="0.25">
      <c r="A356" s="162"/>
      <c r="B356" s="162"/>
      <c r="C356" s="162"/>
      <c r="D356" s="162"/>
      <c r="E356" s="162"/>
      <c r="F356" s="162"/>
      <c r="G356" s="162"/>
      <c r="H356" s="162"/>
      <c r="I356" s="162"/>
      <c r="J356" s="162"/>
      <c r="K356" s="162"/>
      <c r="L356" s="162"/>
      <c r="M356" s="162"/>
      <c r="N356" s="38"/>
      <c r="O356" s="38"/>
    </row>
    <row r="357" spans="1:15" ht="15" hidden="1" customHeight="1" x14ac:dyDescent="0.25">
      <c r="A357" s="162"/>
      <c r="B357" s="162"/>
      <c r="C357" s="162"/>
      <c r="D357" s="162"/>
      <c r="E357" s="162"/>
      <c r="F357" s="162"/>
      <c r="G357" s="162"/>
      <c r="H357" s="162"/>
      <c r="I357" s="162"/>
      <c r="J357" s="162"/>
      <c r="K357" s="162"/>
      <c r="L357" s="162"/>
      <c r="M357" s="162"/>
      <c r="N357" s="38"/>
      <c r="O357" s="38"/>
    </row>
    <row r="358" spans="1:15" ht="15" hidden="1" customHeight="1" x14ac:dyDescent="0.25">
      <c r="A358" s="162"/>
      <c r="B358" s="162"/>
      <c r="C358" s="162"/>
      <c r="D358" s="162"/>
      <c r="E358" s="162"/>
      <c r="F358" s="162"/>
      <c r="G358" s="162"/>
      <c r="H358" s="162"/>
      <c r="I358" s="162"/>
      <c r="J358" s="162"/>
      <c r="K358" s="162"/>
      <c r="L358" s="162"/>
      <c r="M358" s="162"/>
      <c r="N358" s="38"/>
      <c r="O358" s="38"/>
    </row>
    <row r="359" spans="1:15" ht="15" hidden="1" customHeight="1" x14ac:dyDescent="0.25">
      <c r="A359" s="162"/>
      <c r="B359" s="162"/>
      <c r="C359" s="162"/>
      <c r="D359" s="162"/>
      <c r="E359" s="162"/>
      <c r="F359" s="162"/>
      <c r="G359" s="162"/>
      <c r="H359" s="162"/>
      <c r="I359" s="162"/>
      <c r="J359" s="162"/>
      <c r="K359" s="162"/>
      <c r="L359" s="162"/>
      <c r="M359" s="162"/>
      <c r="N359" s="38"/>
      <c r="O359" s="38"/>
    </row>
    <row r="360" spans="1:15" ht="15" hidden="1" customHeight="1" x14ac:dyDescent="0.25">
      <c r="A360" s="162"/>
      <c r="B360" s="162"/>
      <c r="C360" s="162"/>
      <c r="D360" s="162"/>
      <c r="E360" s="162"/>
      <c r="F360" s="162"/>
      <c r="G360" s="162"/>
      <c r="H360" s="162"/>
      <c r="I360" s="162"/>
      <c r="J360" s="162"/>
      <c r="K360" s="162"/>
      <c r="L360" s="162"/>
      <c r="M360" s="162"/>
      <c r="N360" s="38"/>
      <c r="O360" s="38"/>
    </row>
    <row r="361" spans="1:15" ht="15" hidden="1" customHeight="1" x14ac:dyDescent="0.25">
      <c r="A361" s="162"/>
      <c r="B361" s="162"/>
      <c r="C361" s="162"/>
      <c r="D361" s="162"/>
      <c r="E361" s="162"/>
      <c r="F361" s="162"/>
      <c r="G361" s="162"/>
      <c r="H361" s="162"/>
      <c r="I361" s="162"/>
      <c r="J361" s="162"/>
      <c r="K361" s="162"/>
      <c r="L361" s="162"/>
      <c r="M361" s="162"/>
      <c r="N361" s="38"/>
      <c r="O361" s="38"/>
    </row>
    <row r="362" spans="1:15" ht="15" hidden="1" customHeight="1" x14ac:dyDescent="0.25">
      <c r="A362" s="162"/>
      <c r="B362" s="162"/>
      <c r="C362" s="162"/>
      <c r="D362" s="162"/>
      <c r="E362" s="162"/>
      <c r="F362" s="162"/>
      <c r="G362" s="162"/>
      <c r="H362" s="162"/>
      <c r="I362" s="162"/>
      <c r="J362" s="162"/>
      <c r="K362" s="162"/>
      <c r="L362" s="162"/>
      <c r="M362" s="162"/>
      <c r="N362" s="38"/>
      <c r="O362" s="38"/>
    </row>
    <row r="363" spans="1:15" ht="15" hidden="1" customHeight="1" x14ac:dyDescent="0.25">
      <c r="A363" s="162"/>
      <c r="B363" s="162"/>
      <c r="C363" s="162"/>
      <c r="D363" s="162"/>
      <c r="E363" s="162"/>
      <c r="F363" s="162"/>
      <c r="G363" s="162"/>
      <c r="H363" s="162"/>
      <c r="I363" s="162"/>
      <c r="J363" s="162"/>
      <c r="K363" s="162"/>
      <c r="L363" s="162"/>
      <c r="M363" s="162"/>
      <c r="N363" s="38"/>
      <c r="O363" s="38"/>
    </row>
    <row r="364" spans="1:15" ht="15" hidden="1" customHeight="1" x14ac:dyDescent="0.25">
      <c r="A364" s="162"/>
      <c r="B364" s="162"/>
      <c r="C364" s="162"/>
      <c r="D364" s="162"/>
      <c r="E364" s="162"/>
      <c r="F364" s="162"/>
      <c r="G364" s="162"/>
      <c r="H364" s="162"/>
      <c r="I364" s="162"/>
      <c r="J364" s="162"/>
      <c r="K364" s="162"/>
      <c r="L364" s="162"/>
      <c r="M364" s="162"/>
      <c r="N364" s="38"/>
      <c r="O364" s="38"/>
    </row>
    <row r="365" spans="1:15" ht="15" hidden="1" customHeight="1" x14ac:dyDescent="0.25">
      <c r="A365" s="162"/>
      <c r="B365" s="162"/>
      <c r="C365" s="162"/>
      <c r="D365" s="162"/>
      <c r="E365" s="162"/>
      <c r="F365" s="162"/>
      <c r="G365" s="162"/>
      <c r="H365" s="162"/>
      <c r="I365" s="162"/>
      <c r="J365" s="162"/>
      <c r="K365" s="162"/>
      <c r="L365" s="162"/>
      <c r="M365" s="162"/>
      <c r="N365" s="38"/>
      <c r="O365" s="38"/>
    </row>
    <row r="366" spans="1:15" ht="15" hidden="1" customHeight="1" x14ac:dyDescent="0.25">
      <c r="A366" s="162"/>
      <c r="B366" s="162"/>
      <c r="C366" s="162"/>
      <c r="D366" s="162"/>
      <c r="E366" s="162"/>
      <c r="F366" s="162"/>
      <c r="G366" s="162"/>
      <c r="H366" s="162"/>
      <c r="I366" s="162"/>
      <c r="J366" s="162"/>
      <c r="K366" s="162"/>
      <c r="L366" s="162"/>
      <c r="M366" s="162"/>
      <c r="N366" s="38"/>
      <c r="O366" s="38"/>
    </row>
    <row r="367" spans="1:15" ht="15" hidden="1" customHeight="1" x14ac:dyDescent="0.25">
      <c r="A367" s="162"/>
      <c r="B367" s="162"/>
      <c r="C367" s="162"/>
      <c r="D367" s="162"/>
      <c r="E367" s="162"/>
      <c r="F367" s="162"/>
      <c r="G367" s="162"/>
      <c r="H367" s="162"/>
      <c r="I367" s="162"/>
      <c r="J367" s="162"/>
      <c r="K367" s="162"/>
      <c r="L367" s="162"/>
      <c r="M367" s="162"/>
      <c r="N367" s="38"/>
      <c r="O367" s="38"/>
    </row>
    <row r="368" spans="1:15" ht="15" hidden="1" customHeight="1" x14ac:dyDescent="0.25">
      <c r="A368" s="162"/>
      <c r="B368" s="162"/>
      <c r="C368" s="162"/>
      <c r="D368" s="162"/>
      <c r="E368" s="162"/>
      <c r="F368" s="162"/>
      <c r="G368" s="162"/>
      <c r="H368" s="162"/>
      <c r="I368" s="162"/>
      <c r="J368" s="162"/>
      <c r="K368" s="162"/>
      <c r="L368" s="162"/>
      <c r="M368" s="162"/>
      <c r="N368" s="38"/>
      <c r="O368" s="38"/>
    </row>
    <row r="369" spans="1:15" ht="15" hidden="1" customHeight="1" x14ac:dyDescent="0.25">
      <c r="A369" s="162"/>
      <c r="B369" s="162"/>
      <c r="C369" s="162"/>
      <c r="D369" s="162"/>
      <c r="E369" s="162"/>
      <c r="F369" s="162"/>
      <c r="G369" s="162"/>
      <c r="H369" s="162"/>
      <c r="I369" s="162"/>
      <c r="J369" s="162"/>
      <c r="K369" s="162"/>
      <c r="L369" s="162"/>
      <c r="M369" s="162"/>
      <c r="N369" s="38"/>
      <c r="O369" s="38"/>
    </row>
    <row r="370" spans="1:15" ht="15" hidden="1" customHeight="1" x14ac:dyDescent="0.25">
      <c r="A370" s="162"/>
      <c r="B370" s="162"/>
      <c r="C370" s="162"/>
      <c r="D370" s="162"/>
      <c r="E370" s="162"/>
      <c r="F370" s="162"/>
      <c r="G370" s="162"/>
      <c r="H370" s="162"/>
      <c r="I370" s="162"/>
      <c r="J370" s="162"/>
      <c r="K370" s="162"/>
      <c r="L370" s="162"/>
      <c r="M370" s="162"/>
      <c r="N370" s="38"/>
      <c r="O370" s="38"/>
    </row>
    <row r="371" spans="1:15" ht="15" hidden="1" customHeight="1" x14ac:dyDescent="0.25">
      <c r="A371" s="162"/>
      <c r="B371" s="162"/>
      <c r="C371" s="162"/>
      <c r="D371" s="162"/>
      <c r="E371" s="162"/>
      <c r="F371" s="162"/>
      <c r="G371" s="162"/>
      <c r="H371" s="162"/>
      <c r="I371" s="162"/>
      <c r="J371" s="162"/>
      <c r="K371" s="162"/>
      <c r="L371" s="162"/>
      <c r="M371" s="162"/>
      <c r="N371" s="38"/>
      <c r="O371" s="38"/>
    </row>
    <row r="372" spans="1:15" ht="15" hidden="1" customHeight="1" x14ac:dyDescent="0.25">
      <c r="A372" s="162"/>
      <c r="B372" s="162"/>
      <c r="C372" s="162"/>
      <c r="D372" s="162"/>
      <c r="E372" s="162"/>
      <c r="F372" s="162"/>
      <c r="G372" s="162"/>
      <c r="H372" s="162"/>
      <c r="I372" s="162"/>
      <c r="J372" s="162"/>
      <c r="K372" s="162"/>
      <c r="L372" s="162"/>
      <c r="M372" s="162"/>
      <c r="N372" s="38"/>
      <c r="O372" s="38"/>
    </row>
    <row r="373" spans="1:15" ht="15" hidden="1" customHeight="1" x14ac:dyDescent="0.25">
      <c r="A373" s="162"/>
      <c r="B373" s="162"/>
      <c r="C373" s="162"/>
      <c r="D373" s="162"/>
      <c r="E373" s="162"/>
      <c r="F373" s="162"/>
      <c r="G373" s="162"/>
      <c r="H373" s="162"/>
      <c r="I373" s="162"/>
      <c r="J373" s="162"/>
      <c r="K373" s="162"/>
      <c r="L373" s="162"/>
      <c r="M373" s="162"/>
      <c r="N373" s="38"/>
      <c r="O373" s="38"/>
    </row>
    <row r="374" spans="1:15" ht="15" hidden="1" customHeight="1" x14ac:dyDescent="0.25">
      <c r="A374" s="162"/>
      <c r="B374" s="162"/>
      <c r="C374" s="162"/>
      <c r="D374" s="162"/>
      <c r="E374" s="162"/>
      <c r="F374" s="162"/>
      <c r="G374" s="162"/>
      <c r="H374" s="162"/>
      <c r="I374" s="162"/>
      <c r="J374" s="162"/>
      <c r="K374" s="162"/>
      <c r="L374" s="162"/>
      <c r="M374" s="162"/>
      <c r="N374" s="38"/>
      <c r="O374" s="38"/>
    </row>
    <row r="375" spans="1:15" ht="15" hidden="1" customHeight="1" x14ac:dyDescent="0.25">
      <c r="A375" s="162"/>
      <c r="B375" s="162"/>
      <c r="C375" s="162"/>
      <c r="D375" s="162"/>
      <c r="E375" s="162"/>
      <c r="F375" s="162"/>
      <c r="G375" s="162"/>
      <c r="H375" s="162"/>
      <c r="I375" s="162"/>
      <c r="J375" s="162"/>
      <c r="K375" s="162"/>
      <c r="L375" s="162"/>
      <c r="M375" s="162"/>
      <c r="N375" s="38"/>
      <c r="O375" s="38"/>
    </row>
    <row r="376" spans="1:15" ht="15" hidden="1" customHeight="1" x14ac:dyDescent="0.25">
      <c r="A376" s="162"/>
      <c r="B376" s="162"/>
      <c r="C376" s="162"/>
      <c r="D376" s="162"/>
      <c r="E376" s="162"/>
      <c r="F376" s="162"/>
      <c r="G376" s="162"/>
      <c r="H376" s="162"/>
      <c r="I376" s="162"/>
      <c r="J376" s="162"/>
      <c r="K376" s="162"/>
      <c r="L376" s="162"/>
      <c r="M376" s="162"/>
      <c r="N376" s="38"/>
      <c r="O376" s="38"/>
    </row>
    <row r="377" spans="1:15" ht="15" hidden="1" customHeight="1" x14ac:dyDescent="0.25">
      <c r="A377" s="162"/>
      <c r="B377" s="162"/>
      <c r="C377" s="162"/>
      <c r="D377" s="162"/>
      <c r="E377" s="162"/>
      <c r="F377" s="162"/>
      <c r="G377" s="162"/>
      <c r="H377" s="162"/>
      <c r="I377" s="162"/>
      <c r="J377" s="162"/>
      <c r="K377" s="162"/>
      <c r="L377" s="162"/>
      <c r="M377" s="162"/>
      <c r="N377" s="38"/>
      <c r="O377" s="38"/>
    </row>
    <row r="378" spans="1:15" ht="15" hidden="1" customHeight="1" x14ac:dyDescent="0.25">
      <c r="A378" s="162"/>
      <c r="B378" s="162"/>
      <c r="C378" s="162"/>
      <c r="D378" s="162"/>
      <c r="E378" s="162"/>
      <c r="F378" s="162"/>
      <c r="G378" s="162"/>
      <c r="H378" s="162"/>
      <c r="I378" s="162"/>
      <c r="J378" s="162"/>
      <c r="K378" s="162"/>
      <c r="L378" s="162"/>
      <c r="M378" s="162"/>
      <c r="N378" s="38"/>
      <c r="O378" s="38"/>
    </row>
    <row r="379" spans="1:15" ht="15" hidden="1" customHeight="1" x14ac:dyDescent="0.25">
      <c r="A379" s="162"/>
      <c r="B379" s="162"/>
      <c r="C379" s="162"/>
      <c r="D379" s="162"/>
      <c r="E379" s="162"/>
      <c r="F379" s="162"/>
      <c r="G379" s="162"/>
      <c r="H379" s="162"/>
      <c r="I379" s="162"/>
      <c r="J379" s="162"/>
      <c r="K379" s="162"/>
      <c r="L379" s="162"/>
      <c r="M379" s="162"/>
      <c r="N379" s="38"/>
      <c r="O379" s="38"/>
    </row>
    <row r="380" spans="1:15" ht="15" hidden="1" customHeight="1" x14ac:dyDescent="0.25">
      <c r="A380" s="162"/>
      <c r="B380" s="162"/>
      <c r="C380" s="162"/>
      <c r="D380" s="162"/>
      <c r="E380" s="162"/>
      <c r="F380" s="162"/>
      <c r="G380" s="162"/>
      <c r="H380" s="162"/>
      <c r="I380" s="162"/>
      <c r="J380" s="162"/>
      <c r="K380" s="162"/>
      <c r="L380" s="162"/>
      <c r="M380" s="162"/>
      <c r="N380" s="38"/>
      <c r="O380" s="38"/>
    </row>
    <row r="381" spans="1:15" ht="15" hidden="1" customHeight="1" x14ac:dyDescent="0.25">
      <c r="A381" s="162"/>
      <c r="B381" s="162"/>
      <c r="C381" s="162"/>
      <c r="D381" s="162"/>
      <c r="E381" s="162"/>
      <c r="F381" s="162"/>
      <c r="G381" s="162"/>
      <c r="H381" s="162"/>
      <c r="I381" s="162"/>
      <c r="J381" s="162"/>
      <c r="K381" s="162"/>
      <c r="L381" s="162"/>
      <c r="M381" s="162"/>
      <c r="N381" s="38"/>
      <c r="O381" s="38"/>
    </row>
    <row r="382" spans="1:15" ht="15" hidden="1" customHeight="1" x14ac:dyDescent="0.25">
      <c r="A382" s="162"/>
      <c r="B382" s="162"/>
      <c r="C382" s="162"/>
      <c r="D382" s="162"/>
      <c r="E382" s="162"/>
      <c r="F382" s="162"/>
      <c r="G382" s="162"/>
      <c r="H382" s="162"/>
      <c r="I382" s="162"/>
      <c r="J382" s="162"/>
      <c r="K382" s="162"/>
      <c r="L382" s="162"/>
      <c r="M382" s="162"/>
      <c r="N382" s="38"/>
      <c r="O382" s="38"/>
    </row>
    <row r="383" spans="1:15" ht="15" hidden="1" customHeight="1" x14ac:dyDescent="0.25">
      <c r="A383" s="162"/>
      <c r="B383" s="162"/>
      <c r="C383" s="162"/>
      <c r="D383" s="162"/>
      <c r="E383" s="162"/>
      <c r="F383" s="162"/>
      <c r="G383" s="162"/>
      <c r="H383" s="162"/>
      <c r="I383" s="162"/>
      <c r="J383" s="162"/>
      <c r="K383" s="162"/>
      <c r="L383" s="162"/>
      <c r="M383" s="162"/>
      <c r="N383" s="38"/>
      <c r="O383" s="38"/>
    </row>
    <row r="384" spans="1:15" ht="15" hidden="1" customHeight="1" x14ac:dyDescent="0.25">
      <c r="A384" s="162"/>
      <c r="B384" s="162"/>
      <c r="C384" s="162"/>
      <c r="D384" s="162"/>
      <c r="E384" s="162"/>
      <c r="F384" s="162"/>
      <c r="G384" s="162"/>
      <c r="H384" s="162"/>
      <c r="I384" s="162"/>
      <c r="J384" s="162"/>
      <c r="K384" s="162"/>
      <c r="L384" s="162"/>
      <c r="M384" s="162"/>
      <c r="N384" s="38"/>
      <c r="O384" s="38"/>
    </row>
    <row r="385" spans="1:15" ht="15" hidden="1" customHeight="1" x14ac:dyDescent="0.25">
      <c r="A385" s="162"/>
      <c r="B385" s="162"/>
      <c r="C385" s="162"/>
      <c r="D385" s="162"/>
      <c r="E385" s="162"/>
      <c r="F385" s="162"/>
      <c r="G385" s="162"/>
      <c r="H385" s="162"/>
      <c r="I385" s="162"/>
      <c r="J385" s="162"/>
      <c r="K385" s="162"/>
      <c r="L385" s="162"/>
      <c r="M385" s="162"/>
      <c r="N385" s="38"/>
      <c r="O385" s="38"/>
    </row>
    <row r="386" spans="1:15" ht="15" hidden="1" customHeight="1" x14ac:dyDescent="0.25">
      <c r="A386" s="162"/>
      <c r="B386" s="162"/>
      <c r="C386" s="162"/>
      <c r="D386" s="162"/>
      <c r="E386" s="162"/>
      <c r="F386" s="162"/>
      <c r="G386" s="162"/>
      <c r="H386" s="162"/>
      <c r="I386" s="162"/>
      <c r="J386" s="162"/>
      <c r="K386" s="162"/>
      <c r="L386" s="162"/>
      <c r="M386" s="162"/>
      <c r="N386" s="38"/>
      <c r="O386" s="38"/>
    </row>
    <row r="387" spans="1:15" ht="15" hidden="1" customHeight="1" x14ac:dyDescent="0.25">
      <c r="A387" s="162"/>
      <c r="B387" s="162"/>
      <c r="C387" s="162"/>
      <c r="D387" s="162"/>
      <c r="E387" s="162"/>
      <c r="F387" s="162"/>
      <c r="G387" s="162"/>
      <c r="H387" s="162"/>
      <c r="I387" s="162"/>
      <c r="J387" s="162"/>
      <c r="K387" s="162"/>
      <c r="L387" s="162"/>
      <c r="M387" s="162"/>
      <c r="N387" s="38"/>
      <c r="O387" s="38"/>
    </row>
    <row r="388" spans="1:15" ht="15" hidden="1" customHeight="1" x14ac:dyDescent="0.25">
      <c r="A388" s="162"/>
      <c r="B388" s="162"/>
      <c r="C388" s="162"/>
      <c r="D388" s="162"/>
      <c r="E388" s="162"/>
      <c r="F388" s="162"/>
      <c r="G388" s="162"/>
      <c r="H388" s="162"/>
      <c r="I388" s="162"/>
      <c r="J388" s="162"/>
      <c r="K388" s="162"/>
      <c r="L388" s="162"/>
      <c r="M388" s="162"/>
      <c r="N388" s="38"/>
      <c r="O388" s="38"/>
    </row>
    <row r="389" spans="1:15" ht="15" hidden="1" customHeight="1" x14ac:dyDescent="0.25">
      <c r="A389" s="162"/>
      <c r="B389" s="162"/>
      <c r="C389" s="162"/>
      <c r="D389" s="162"/>
      <c r="E389" s="162"/>
      <c r="F389" s="162"/>
      <c r="G389" s="162"/>
      <c r="H389" s="162"/>
      <c r="I389" s="162"/>
      <c r="J389" s="162"/>
      <c r="K389" s="162"/>
      <c r="L389" s="162"/>
      <c r="M389" s="162"/>
      <c r="N389" s="38"/>
      <c r="O389" s="38"/>
    </row>
    <row r="390" spans="1:15" ht="15" hidden="1" customHeight="1" x14ac:dyDescent="0.25">
      <c r="A390" s="162"/>
      <c r="B390" s="162"/>
      <c r="C390" s="162"/>
      <c r="D390" s="162"/>
      <c r="E390" s="162"/>
      <c r="F390" s="162"/>
      <c r="G390" s="162"/>
      <c r="H390" s="162"/>
      <c r="I390" s="162"/>
      <c r="J390" s="162"/>
      <c r="K390" s="162"/>
      <c r="L390" s="162"/>
      <c r="M390" s="162"/>
      <c r="N390" s="38"/>
      <c r="O390" s="38"/>
    </row>
    <row r="391" spans="1:15" ht="15" hidden="1" customHeight="1" x14ac:dyDescent="0.25">
      <c r="A391" s="162"/>
      <c r="B391" s="162"/>
      <c r="C391" s="162"/>
      <c r="D391" s="162"/>
      <c r="E391" s="162"/>
      <c r="F391" s="162"/>
      <c r="G391" s="162"/>
      <c r="H391" s="162"/>
      <c r="I391" s="162"/>
      <c r="J391" s="162"/>
      <c r="K391" s="162"/>
      <c r="L391" s="162"/>
      <c r="M391" s="162"/>
      <c r="N391" s="38"/>
      <c r="O391" s="38"/>
    </row>
    <row r="392" spans="1:15" ht="15" hidden="1" customHeight="1" x14ac:dyDescent="0.25">
      <c r="A392" s="162"/>
      <c r="B392" s="162"/>
      <c r="C392" s="162"/>
      <c r="D392" s="162"/>
      <c r="E392" s="162"/>
      <c r="F392" s="162"/>
      <c r="G392" s="162"/>
      <c r="H392" s="162"/>
      <c r="I392" s="162"/>
      <c r="J392" s="162"/>
      <c r="K392" s="162"/>
      <c r="L392" s="162"/>
      <c r="M392" s="162"/>
      <c r="N392" s="38"/>
      <c r="O392" s="38"/>
    </row>
    <row r="393" spans="1:15" ht="15" hidden="1" customHeight="1" x14ac:dyDescent="0.25">
      <c r="A393" s="162"/>
      <c r="B393" s="162"/>
      <c r="C393" s="162"/>
      <c r="D393" s="162"/>
      <c r="E393" s="162"/>
      <c r="F393" s="162"/>
      <c r="G393" s="162"/>
      <c r="H393" s="162"/>
      <c r="I393" s="162"/>
      <c r="J393" s="162"/>
      <c r="K393" s="162"/>
      <c r="L393" s="162"/>
      <c r="M393" s="162"/>
      <c r="N393" s="38"/>
      <c r="O393" s="38"/>
    </row>
    <row r="394" spans="1:15" ht="15" hidden="1" customHeight="1" x14ac:dyDescent="0.25">
      <c r="A394" s="162"/>
      <c r="B394" s="162"/>
      <c r="C394" s="162"/>
      <c r="D394" s="162"/>
      <c r="E394" s="162"/>
      <c r="F394" s="162"/>
      <c r="G394" s="162"/>
      <c r="H394" s="162"/>
      <c r="I394" s="162"/>
      <c r="J394" s="162"/>
      <c r="K394" s="162"/>
      <c r="L394" s="162"/>
      <c r="M394" s="162"/>
      <c r="N394" s="38"/>
      <c r="O394" s="38"/>
    </row>
    <row r="395" spans="1:15" ht="15" hidden="1" customHeight="1" x14ac:dyDescent="0.25">
      <c r="A395" s="162"/>
      <c r="B395" s="162"/>
      <c r="C395" s="162"/>
      <c r="D395" s="162"/>
      <c r="E395" s="162"/>
      <c r="F395" s="162"/>
      <c r="G395" s="162"/>
      <c r="H395" s="162"/>
      <c r="I395" s="162"/>
      <c r="J395" s="162"/>
      <c r="K395" s="162"/>
      <c r="L395" s="162"/>
      <c r="M395" s="162"/>
      <c r="N395" s="38"/>
      <c r="O395" s="38"/>
    </row>
    <row r="396" spans="1:15" ht="15" hidden="1" customHeight="1" x14ac:dyDescent="0.25">
      <c r="A396" s="162"/>
      <c r="B396" s="162"/>
      <c r="C396" s="162"/>
      <c r="D396" s="162"/>
      <c r="E396" s="162"/>
      <c r="F396" s="162"/>
      <c r="G396" s="162"/>
      <c r="H396" s="162"/>
      <c r="I396" s="162"/>
      <c r="J396" s="162"/>
      <c r="K396" s="162"/>
      <c r="L396" s="162"/>
      <c r="M396" s="162"/>
      <c r="N396" s="38"/>
      <c r="O396" s="38"/>
    </row>
    <row r="397" spans="1:15" ht="15" hidden="1" customHeight="1" x14ac:dyDescent="0.25">
      <c r="A397" s="162"/>
      <c r="B397" s="162"/>
      <c r="C397" s="162"/>
      <c r="D397" s="162"/>
      <c r="E397" s="162"/>
      <c r="F397" s="162"/>
      <c r="G397" s="162"/>
      <c r="H397" s="162"/>
      <c r="I397" s="162"/>
      <c r="J397" s="162"/>
      <c r="K397" s="162"/>
      <c r="L397" s="162"/>
      <c r="M397" s="162"/>
      <c r="N397" s="38"/>
      <c r="O397" s="38"/>
    </row>
    <row r="398" spans="1:15" ht="15" hidden="1" customHeight="1" x14ac:dyDescent="0.25">
      <c r="A398" s="162"/>
      <c r="B398" s="162"/>
      <c r="C398" s="162"/>
      <c r="D398" s="162"/>
      <c r="E398" s="162"/>
      <c r="F398" s="162"/>
      <c r="G398" s="162"/>
      <c r="H398" s="162"/>
      <c r="I398" s="162"/>
      <c r="J398" s="162"/>
      <c r="K398" s="162"/>
      <c r="L398" s="162"/>
      <c r="M398" s="162"/>
      <c r="N398" s="38"/>
      <c r="O398" s="38"/>
    </row>
    <row r="399" spans="1:15" ht="15" hidden="1" customHeight="1" x14ac:dyDescent="0.25">
      <c r="A399" s="162"/>
      <c r="B399" s="162"/>
      <c r="C399" s="162"/>
      <c r="D399" s="162"/>
      <c r="E399" s="162"/>
      <c r="F399" s="162"/>
      <c r="G399" s="162"/>
      <c r="H399" s="162"/>
      <c r="I399" s="162"/>
      <c r="J399" s="162"/>
      <c r="K399" s="162"/>
      <c r="L399" s="162"/>
      <c r="M399" s="162"/>
      <c r="N399" s="38"/>
      <c r="O399" s="38"/>
    </row>
    <row r="400" spans="1:15" ht="15" hidden="1" customHeight="1" x14ac:dyDescent="0.25">
      <c r="A400" s="162"/>
      <c r="B400" s="162"/>
      <c r="C400" s="162"/>
      <c r="D400" s="162"/>
      <c r="E400" s="162"/>
      <c r="F400" s="162"/>
      <c r="G400" s="162"/>
      <c r="H400" s="162"/>
      <c r="I400" s="162"/>
      <c r="J400" s="162"/>
      <c r="K400" s="162"/>
      <c r="L400" s="162"/>
      <c r="M400" s="162"/>
      <c r="N400" s="38"/>
      <c r="O400" s="38"/>
    </row>
    <row r="401" spans="1:15" ht="15" hidden="1" customHeight="1" x14ac:dyDescent="0.25">
      <c r="A401" s="162"/>
      <c r="B401" s="162"/>
      <c r="C401" s="162"/>
      <c r="D401" s="162"/>
      <c r="E401" s="162"/>
      <c r="F401" s="162"/>
      <c r="G401" s="162"/>
      <c r="H401" s="162"/>
      <c r="I401" s="162"/>
      <c r="J401" s="162"/>
      <c r="K401" s="162"/>
      <c r="L401" s="162"/>
      <c r="M401" s="162"/>
      <c r="N401" s="38"/>
      <c r="O401" s="38"/>
    </row>
    <row r="402" spans="1:15" ht="15" hidden="1" customHeight="1" x14ac:dyDescent="0.25">
      <c r="A402" s="162"/>
      <c r="B402" s="162"/>
      <c r="C402" s="162"/>
      <c r="D402" s="162"/>
      <c r="E402" s="162"/>
      <c r="F402" s="162"/>
      <c r="G402" s="162"/>
      <c r="H402" s="162"/>
      <c r="I402" s="162"/>
      <c r="J402" s="162"/>
      <c r="K402" s="162"/>
      <c r="L402" s="162"/>
      <c r="M402" s="162"/>
      <c r="N402" s="38"/>
      <c r="O402" s="38"/>
    </row>
    <row r="403" spans="1:15" ht="15" hidden="1" customHeight="1" x14ac:dyDescent="0.25">
      <c r="A403" s="162"/>
      <c r="B403" s="162"/>
      <c r="C403" s="162"/>
      <c r="D403" s="162"/>
      <c r="E403" s="162"/>
      <c r="F403" s="162"/>
      <c r="G403" s="162"/>
      <c r="H403" s="162"/>
      <c r="I403" s="162"/>
      <c r="J403" s="162"/>
      <c r="K403" s="162"/>
      <c r="L403" s="162"/>
      <c r="M403" s="162"/>
      <c r="N403" s="38"/>
      <c r="O403" s="38"/>
    </row>
    <row r="404" spans="1:15" ht="15" hidden="1" customHeight="1" x14ac:dyDescent="0.25">
      <c r="A404" s="162"/>
      <c r="B404" s="162"/>
      <c r="C404" s="162"/>
      <c r="D404" s="162"/>
      <c r="E404" s="162"/>
      <c r="F404" s="162"/>
      <c r="G404" s="162"/>
      <c r="H404" s="162"/>
      <c r="I404" s="162"/>
      <c r="J404" s="162"/>
      <c r="K404" s="162"/>
      <c r="L404" s="162"/>
      <c r="M404" s="162"/>
      <c r="N404" s="38"/>
      <c r="O404" s="38"/>
    </row>
    <row r="405" spans="1:15" ht="15" hidden="1" customHeight="1" x14ac:dyDescent="0.25">
      <c r="A405" s="162"/>
      <c r="B405" s="162"/>
      <c r="C405" s="162"/>
      <c r="D405" s="162"/>
      <c r="E405" s="162"/>
      <c r="F405" s="162"/>
      <c r="G405" s="162"/>
      <c r="H405" s="162"/>
      <c r="I405" s="162"/>
      <c r="J405" s="162"/>
      <c r="K405" s="162"/>
      <c r="L405" s="162"/>
      <c r="M405" s="162"/>
      <c r="N405" s="38"/>
      <c r="O405" s="38"/>
    </row>
    <row r="406" spans="1:15" ht="15" hidden="1" customHeight="1" x14ac:dyDescent="0.25">
      <c r="A406" s="162"/>
      <c r="B406" s="162"/>
      <c r="C406" s="162"/>
      <c r="D406" s="162"/>
      <c r="E406" s="162"/>
      <c r="F406" s="162"/>
      <c r="G406" s="162"/>
      <c r="H406" s="162"/>
      <c r="I406" s="162"/>
      <c r="J406" s="162"/>
      <c r="K406" s="162"/>
      <c r="L406" s="162"/>
      <c r="M406" s="162"/>
      <c r="N406" s="38"/>
      <c r="O406" s="38"/>
    </row>
    <row r="407" spans="1:15" ht="15" hidden="1" customHeight="1" x14ac:dyDescent="0.25">
      <c r="A407" s="162"/>
      <c r="B407" s="162"/>
      <c r="C407" s="162"/>
      <c r="D407" s="162"/>
      <c r="E407" s="162"/>
      <c r="F407" s="162"/>
      <c r="G407" s="162"/>
      <c r="H407" s="162"/>
      <c r="I407" s="162"/>
      <c r="J407" s="162"/>
      <c r="K407" s="162"/>
      <c r="L407" s="162"/>
      <c r="M407" s="162"/>
      <c r="N407" s="38"/>
      <c r="O407" s="38"/>
    </row>
    <row r="408" spans="1:15" ht="15" hidden="1" customHeight="1" x14ac:dyDescent="0.25">
      <c r="A408" s="162"/>
      <c r="B408" s="162"/>
      <c r="C408" s="162"/>
      <c r="D408" s="162"/>
      <c r="E408" s="162"/>
      <c r="F408" s="162"/>
      <c r="G408" s="162"/>
      <c r="H408" s="162"/>
      <c r="I408" s="162"/>
      <c r="J408" s="162"/>
      <c r="K408" s="162"/>
      <c r="L408" s="162"/>
      <c r="M408" s="162"/>
      <c r="N408" s="38"/>
      <c r="O408" s="38"/>
    </row>
    <row r="409" spans="1:15" ht="15" hidden="1" customHeight="1" x14ac:dyDescent="0.25">
      <c r="A409" s="162"/>
      <c r="B409" s="162"/>
      <c r="C409" s="162"/>
      <c r="D409" s="162"/>
      <c r="E409" s="162"/>
      <c r="F409" s="162"/>
      <c r="G409" s="162"/>
      <c r="H409" s="162"/>
      <c r="I409" s="162"/>
      <c r="J409" s="162"/>
      <c r="K409" s="162"/>
      <c r="L409" s="162"/>
      <c r="M409" s="162"/>
      <c r="N409" s="38"/>
      <c r="O409" s="38"/>
    </row>
    <row r="410" spans="1:15" ht="15" hidden="1" customHeight="1" x14ac:dyDescent="0.25">
      <c r="A410" s="162"/>
      <c r="B410" s="162"/>
      <c r="C410" s="162"/>
      <c r="D410" s="162"/>
      <c r="E410" s="162"/>
      <c r="F410" s="162"/>
      <c r="G410" s="162"/>
      <c r="H410" s="162"/>
      <c r="I410" s="162"/>
      <c r="J410" s="162"/>
      <c r="K410" s="162"/>
      <c r="L410" s="162"/>
      <c r="M410" s="162"/>
      <c r="N410" s="38"/>
      <c r="O410" s="38"/>
    </row>
    <row r="411" spans="1:15" ht="15" hidden="1" customHeight="1" x14ac:dyDescent="0.25">
      <c r="A411" s="162"/>
      <c r="B411" s="162"/>
      <c r="C411" s="162"/>
      <c r="D411" s="162"/>
      <c r="E411" s="162"/>
      <c r="F411" s="162"/>
      <c r="G411" s="162"/>
      <c r="H411" s="162"/>
      <c r="I411" s="162"/>
      <c r="J411" s="162"/>
      <c r="K411" s="162"/>
      <c r="L411" s="162"/>
      <c r="M411" s="162"/>
      <c r="N411" s="38"/>
      <c r="O411" s="38"/>
    </row>
    <row r="412" spans="1:15" ht="15" hidden="1" customHeight="1" x14ac:dyDescent="0.25">
      <c r="A412" s="162"/>
      <c r="B412" s="162"/>
      <c r="C412" s="162"/>
      <c r="D412" s="162"/>
      <c r="E412" s="162"/>
      <c r="F412" s="162"/>
      <c r="G412" s="162"/>
      <c r="H412" s="162"/>
      <c r="I412" s="162"/>
      <c r="J412" s="162"/>
      <c r="K412" s="162"/>
      <c r="L412" s="162"/>
      <c r="M412" s="162"/>
      <c r="N412" s="38"/>
      <c r="O412" s="38"/>
    </row>
    <row r="413" spans="1:15" ht="15" hidden="1" customHeight="1" x14ac:dyDescent="0.25">
      <c r="A413" s="162"/>
      <c r="B413" s="162"/>
      <c r="C413" s="162"/>
      <c r="D413" s="162"/>
      <c r="E413" s="162"/>
      <c r="F413" s="162"/>
      <c r="G413" s="162"/>
      <c r="H413" s="162"/>
      <c r="I413" s="162"/>
      <c r="J413" s="162"/>
      <c r="K413" s="162"/>
      <c r="L413" s="162"/>
      <c r="M413" s="162"/>
      <c r="N413" s="38"/>
      <c r="O413" s="38"/>
    </row>
    <row r="414" spans="1:15" ht="15" hidden="1" customHeight="1" x14ac:dyDescent="0.25">
      <c r="A414" s="162"/>
      <c r="B414" s="162"/>
      <c r="C414" s="162"/>
      <c r="D414" s="162"/>
      <c r="E414" s="162"/>
      <c r="F414" s="162"/>
      <c r="G414" s="162"/>
      <c r="H414" s="162"/>
      <c r="I414" s="162"/>
      <c r="J414" s="162"/>
      <c r="K414" s="162"/>
      <c r="L414" s="162"/>
      <c r="M414" s="162"/>
      <c r="N414" s="38"/>
      <c r="O414" s="38"/>
    </row>
    <row r="415" spans="1:15" ht="15" hidden="1" customHeight="1" x14ac:dyDescent="0.25">
      <c r="A415" s="162"/>
      <c r="B415" s="162"/>
      <c r="C415" s="162"/>
      <c r="D415" s="162"/>
      <c r="E415" s="162"/>
      <c r="F415" s="162"/>
      <c r="G415" s="162"/>
      <c r="H415" s="162"/>
      <c r="I415" s="162"/>
      <c r="J415" s="162"/>
      <c r="K415" s="162"/>
      <c r="L415" s="162"/>
      <c r="M415" s="162"/>
      <c r="N415" s="38"/>
      <c r="O415" s="38"/>
    </row>
    <row r="416" spans="1:15" ht="15" hidden="1" customHeight="1" x14ac:dyDescent="0.25">
      <c r="A416" s="162"/>
      <c r="B416" s="162"/>
      <c r="C416" s="162"/>
      <c r="D416" s="162"/>
      <c r="E416" s="162"/>
      <c r="F416" s="162"/>
      <c r="G416" s="162"/>
      <c r="H416" s="162"/>
      <c r="I416" s="162"/>
      <c r="J416" s="162"/>
      <c r="K416" s="162"/>
      <c r="L416" s="162"/>
      <c r="M416" s="162"/>
      <c r="N416" s="38"/>
      <c r="O416" s="38"/>
    </row>
    <row r="417" spans="1:15" ht="15" hidden="1" customHeight="1" x14ac:dyDescent="0.25">
      <c r="A417" s="162"/>
      <c r="B417" s="162"/>
      <c r="C417" s="162"/>
      <c r="D417" s="162"/>
      <c r="E417" s="162"/>
      <c r="F417" s="162"/>
      <c r="G417" s="162"/>
      <c r="H417" s="162"/>
      <c r="I417" s="162"/>
      <c r="J417" s="162"/>
      <c r="K417" s="162"/>
      <c r="L417" s="162"/>
      <c r="M417" s="162"/>
      <c r="N417" s="38"/>
      <c r="O417" s="38"/>
    </row>
    <row r="418" spans="1:15" ht="15" hidden="1" customHeight="1" x14ac:dyDescent="0.25">
      <c r="A418" s="162"/>
      <c r="B418" s="162"/>
      <c r="C418" s="162"/>
      <c r="D418" s="162"/>
      <c r="E418" s="162"/>
      <c r="F418" s="162"/>
      <c r="G418" s="162"/>
      <c r="H418" s="162"/>
      <c r="I418" s="162"/>
      <c r="J418" s="162"/>
      <c r="K418" s="162"/>
      <c r="L418" s="162"/>
      <c r="M418" s="162"/>
      <c r="N418" s="38"/>
      <c r="O418" s="38"/>
    </row>
    <row r="419" spans="1:15" ht="15" hidden="1" customHeight="1" x14ac:dyDescent="0.25">
      <c r="A419" s="162"/>
      <c r="B419" s="162"/>
      <c r="C419" s="162"/>
      <c r="D419" s="162"/>
      <c r="E419" s="162"/>
      <c r="F419" s="162"/>
      <c r="G419" s="162"/>
      <c r="H419" s="162"/>
      <c r="I419" s="162"/>
      <c r="J419" s="162"/>
      <c r="K419" s="162"/>
      <c r="L419" s="162"/>
      <c r="M419" s="162"/>
      <c r="N419" s="38"/>
      <c r="O419" s="38"/>
    </row>
    <row r="420" spans="1:15" ht="15" hidden="1" customHeight="1" x14ac:dyDescent="0.25">
      <c r="A420" s="162"/>
      <c r="B420" s="162"/>
      <c r="C420" s="162"/>
      <c r="D420" s="162"/>
      <c r="E420" s="162"/>
      <c r="F420" s="162"/>
      <c r="G420" s="162"/>
      <c r="H420" s="162"/>
      <c r="I420" s="162"/>
      <c r="J420" s="162"/>
      <c r="K420" s="162"/>
      <c r="L420" s="162"/>
      <c r="M420" s="162"/>
      <c r="N420" s="38"/>
      <c r="O420" s="38"/>
    </row>
    <row r="421" spans="1:15" ht="15" hidden="1" customHeight="1" x14ac:dyDescent="0.25">
      <c r="A421" s="162"/>
      <c r="B421" s="162"/>
      <c r="C421" s="162"/>
      <c r="D421" s="162"/>
      <c r="E421" s="162"/>
      <c r="F421" s="162"/>
      <c r="G421" s="162"/>
      <c r="H421" s="162"/>
      <c r="I421" s="162"/>
      <c r="J421" s="162"/>
      <c r="K421" s="162"/>
      <c r="L421" s="162"/>
      <c r="M421" s="162"/>
      <c r="N421" s="38"/>
      <c r="O421" s="38"/>
    </row>
    <row r="422" spans="1:15" ht="15" hidden="1" customHeight="1" x14ac:dyDescent="0.25">
      <c r="A422" s="162"/>
      <c r="B422" s="162"/>
      <c r="C422" s="162"/>
      <c r="D422" s="162"/>
      <c r="E422" s="162"/>
      <c r="F422" s="162"/>
      <c r="G422" s="162"/>
      <c r="H422" s="162"/>
      <c r="I422" s="162"/>
      <c r="J422" s="162"/>
      <c r="K422" s="162"/>
      <c r="L422" s="162"/>
      <c r="M422" s="162"/>
      <c r="N422" s="38"/>
      <c r="O422" s="38"/>
    </row>
    <row r="423" spans="1:15" ht="15" hidden="1" customHeight="1" x14ac:dyDescent="0.25">
      <c r="A423" s="162"/>
      <c r="B423" s="162"/>
      <c r="C423" s="162"/>
      <c r="D423" s="162"/>
      <c r="E423" s="162"/>
      <c r="F423" s="162"/>
      <c r="G423" s="162"/>
      <c r="H423" s="162"/>
      <c r="I423" s="162"/>
      <c r="J423" s="162"/>
      <c r="K423" s="162"/>
      <c r="L423" s="162"/>
      <c r="M423" s="162"/>
      <c r="N423" s="38"/>
      <c r="O423" s="38"/>
    </row>
    <row r="424" spans="1:15" ht="15" hidden="1" customHeight="1" x14ac:dyDescent="0.25">
      <c r="A424" s="162"/>
      <c r="B424" s="162"/>
      <c r="C424" s="162"/>
      <c r="D424" s="162"/>
      <c r="E424" s="162"/>
      <c r="F424" s="162"/>
      <c r="G424" s="162"/>
      <c r="H424" s="162"/>
      <c r="I424" s="162"/>
      <c r="J424" s="162"/>
      <c r="K424" s="162"/>
      <c r="L424" s="162"/>
      <c r="M424" s="162"/>
      <c r="N424" s="38"/>
      <c r="O424" s="38"/>
    </row>
    <row r="425" spans="1:15" ht="15" hidden="1" customHeight="1" x14ac:dyDescent="0.25">
      <c r="A425" s="162"/>
      <c r="B425" s="162"/>
      <c r="C425" s="162"/>
      <c r="D425" s="162"/>
      <c r="E425" s="162"/>
      <c r="F425" s="162"/>
      <c r="G425" s="162"/>
      <c r="H425" s="162"/>
      <c r="I425" s="162"/>
      <c r="J425" s="162"/>
      <c r="K425" s="162"/>
      <c r="L425" s="162"/>
      <c r="M425" s="162"/>
      <c r="N425" s="38"/>
      <c r="O425" s="38"/>
    </row>
    <row r="426" spans="1:15" ht="15" hidden="1" customHeight="1" x14ac:dyDescent="0.25">
      <c r="A426" s="162"/>
      <c r="B426" s="162"/>
      <c r="C426" s="162"/>
      <c r="D426" s="162"/>
      <c r="E426" s="162"/>
      <c r="F426" s="162"/>
      <c r="G426" s="162"/>
      <c r="H426" s="162"/>
      <c r="I426" s="162"/>
      <c r="J426" s="162"/>
      <c r="K426" s="162"/>
      <c r="L426" s="162"/>
      <c r="M426" s="162"/>
      <c r="N426" s="38"/>
      <c r="O426" s="38"/>
    </row>
    <row r="427" spans="1:15" ht="15" hidden="1" customHeight="1" x14ac:dyDescent="0.25">
      <c r="A427" s="162"/>
      <c r="B427" s="162"/>
      <c r="C427" s="162"/>
      <c r="D427" s="162"/>
      <c r="E427" s="162"/>
      <c r="F427" s="162"/>
      <c r="G427" s="162"/>
      <c r="H427" s="162"/>
      <c r="I427" s="162"/>
      <c r="J427" s="162"/>
      <c r="K427" s="162"/>
      <c r="L427" s="162"/>
      <c r="M427" s="162"/>
      <c r="N427" s="38"/>
      <c r="O427" s="38"/>
    </row>
    <row r="428" spans="1:15" ht="15" hidden="1" customHeight="1" x14ac:dyDescent="0.25">
      <c r="A428" s="162"/>
      <c r="B428" s="162"/>
      <c r="C428" s="162"/>
      <c r="D428" s="162"/>
      <c r="E428" s="162"/>
      <c r="F428" s="162"/>
      <c r="G428" s="162"/>
      <c r="H428" s="162"/>
      <c r="I428" s="162"/>
      <c r="J428" s="162"/>
      <c r="K428" s="162"/>
      <c r="L428" s="162"/>
      <c r="M428" s="162"/>
      <c r="N428" s="38"/>
      <c r="O428" s="38"/>
    </row>
    <row r="429" spans="1:15" ht="15" hidden="1" customHeight="1" x14ac:dyDescent="0.25">
      <c r="A429" s="162"/>
      <c r="B429" s="162"/>
      <c r="C429" s="162"/>
      <c r="D429" s="162"/>
      <c r="E429" s="162"/>
      <c r="F429" s="162"/>
      <c r="G429" s="162"/>
      <c r="H429" s="162"/>
      <c r="I429" s="162"/>
      <c r="J429" s="162"/>
      <c r="K429" s="162"/>
      <c r="L429" s="162"/>
      <c r="M429" s="162"/>
      <c r="N429" s="38"/>
      <c r="O429" s="38"/>
    </row>
    <row r="430" spans="1:15" ht="15" hidden="1" customHeight="1" x14ac:dyDescent="0.25">
      <c r="A430" s="162"/>
      <c r="B430" s="162"/>
      <c r="C430" s="162"/>
      <c r="D430" s="162"/>
      <c r="E430" s="162"/>
      <c r="F430" s="162"/>
      <c r="G430" s="162"/>
      <c r="H430" s="162"/>
      <c r="I430" s="162"/>
      <c r="J430" s="162"/>
      <c r="K430" s="162"/>
      <c r="L430" s="162"/>
      <c r="M430" s="162"/>
      <c r="N430" s="38"/>
      <c r="O430" s="38"/>
    </row>
    <row r="431" spans="1:15" ht="15" hidden="1" customHeight="1" x14ac:dyDescent="0.25">
      <c r="A431" s="162"/>
      <c r="B431" s="162"/>
      <c r="C431" s="162"/>
      <c r="D431" s="162"/>
      <c r="E431" s="162"/>
      <c r="F431" s="162"/>
      <c r="G431" s="162"/>
      <c r="H431" s="162"/>
      <c r="I431" s="162"/>
      <c r="J431" s="162"/>
      <c r="K431" s="162"/>
      <c r="L431" s="162"/>
      <c r="M431" s="162"/>
      <c r="N431" s="38"/>
      <c r="O431" s="38"/>
    </row>
    <row r="432" spans="1:15" ht="15" hidden="1" customHeight="1" x14ac:dyDescent="0.25">
      <c r="A432" s="162"/>
      <c r="B432" s="162"/>
      <c r="C432" s="162"/>
      <c r="D432" s="162"/>
      <c r="E432" s="162"/>
      <c r="F432" s="162"/>
      <c r="G432" s="162"/>
      <c r="H432" s="162"/>
      <c r="I432" s="162"/>
      <c r="J432" s="162"/>
      <c r="K432" s="162"/>
      <c r="L432" s="162"/>
      <c r="M432" s="162"/>
      <c r="N432" s="38"/>
      <c r="O432" s="38"/>
    </row>
    <row r="433" spans="1:15" ht="15" hidden="1" customHeight="1" x14ac:dyDescent="0.25">
      <c r="A433" s="162"/>
      <c r="B433" s="162"/>
      <c r="C433" s="162"/>
      <c r="D433" s="162"/>
      <c r="E433" s="162"/>
      <c r="F433" s="162"/>
      <c r="G433" s="162"/>
      <c r="H433" s="162"/>
      <c r="I433" s="162"/>
      <c r="J433" s="162"/>
      <c r="K433" s="162"/>
      <c r="L433" s="162"/>
      <c r="M433" s="162"/>
      <c r="N433" s="38"/>
      <c r="O433" s="38"/>
    </row>
    <row r="434" spans="1:15" ht="15" hidden="1" customHeight="1" x14ac:dyDescent="0.25">
      <c r="A434" s="162"/>
      <c r="B434" s="162"/>
      <c r="C434" s="162"/>
      <c r="D434" s="162"/>
      <c r="E434" s="162"/>
      <c r="F434" s="162"/>
      <c r="G434" s="162"/>
      <c r="H434" s="162"/>
      <c r="I434" s="162"/>
      <c r="J434" s="162"/>
      <c r="K434" s="162"/>
      <c r="L434" s="162"/>
      <c r="M434" s="162"/>
      <c r="N434" s="38"/>
      <c r="O434" s="38"/>
    </row>
    <row r="435" spans="1:15" ht="15" hidden="1" customHeight="1" x14ac:dyDescent="0.25">
      <c r="A435" s="162"/>
      <c r="B435" s="162"/>
      <c r="C435" s="162"/>
      <c r="D435" s="162"/>
      <c r="E435" s="162"/>
      <c r="F435" s="162"/>
      <c r="G435" s="162"/>
      <c r="H435" s="162"/>
      <c r="I435" s="162"/>
      <c r="J435" s="162"/>
      <c r="K435" s="162"/>
      <c r="L435" s="162"/>
      <c r="M435" s="162"/>
      <c r="N435" s="38"/>
      <c r="O435" s="38"/>
    </row>
    <row r="436" spans="1:15" ht="15" hidden="1" customHeight="1" x14ac:dyDescent="0.25">
      <c r="A436" s="162"/>
      <c r="B436" s="162"/>
      <c r="C436" s="162"/>
      <c r="D436" s="162"/>
      <c r="E436" s="162"/>
      <c r="F436" s="162"/>
      <c r="G436" s="162"/>
      <c r="H436" s="162"/>
      <c r="I436" s="162"/>
      <c r="J436" s="162"/>
      <c r="K436" s="162"/>
      <c r="L436" s="162"/>
      <c r="M436" s="162"/>
      <c r="N436" s="38"/>
      <c r="O436" s="38"/>
    </row>
    <row r="437" spans="1:15" ht="15" hidden="1" customHeight="1" x14ac:dyDescent="0.25">
      <c r="A437" s="162"/>
      <c r="B437" s="162"/>
      <c r="C437" s="162"/>
      <c r="D437" s="162"/>
      <c r="E437" s="162"/>
      <c r="F437" s="162"/>
      <c r="G437" s="162"/>
      <c r="H437" s="162"/>
      <c r="I437" s="162"/>
      <c r="J437" s="162"/>
      <c r="K437" s="162"/>
      <c r="L437" s="162"/>
      <c r="M437" s="162"/>
      <c r="N437" s="38"/>
      <c r="O437" s="38"/>
    </row>
    <row r="438" spans="1:15" ht="15" hidden="1" customHeight="1" x14ac:dyDescent="0.25">
      <c r="A438" s="162"/>
      <c r="B438" s="162"/>
      <c r="C438" s="162"/>
      <c r="D438" s="162"/>
      <c r="E438" s="162"/>
      <c r="F438" s="162"/>
      <c r="G438" s="162"/>
      <c r="H438" s="162"/>
      <c r="I438" s="162"/>
      <c r="J438" s="162"/>
      <c r="K438" s="162"/>
      <c r="L438" s="162"/>
      <c r="M438" s="162"/>
      <c r="N438" s="38"/>
      <c r="O438" s="38"/>
    </row>
    <row r="439" spans="1:15" ht="15" hidden="1" customHeight="1" x14ac:dyDescent="0.25">
      <c r="A439" s="162"/>
      <c r="B439" s="162"/>
      <c r="C439" s="162"/>
      <c r="D439" s="162"/>
      <c r="E439" s="162"/>
      <c r="F439" s="162"/>
      <c r="G439" s="162"/>
      <c r="H439" s="162"/>
      <c r="I439" s="162"/>
      <c r="J439" s="162"/>
      <c r="K439" s="162"/>
      <c r="L439" s="162"/>
      <c r="M439" s="162"/>
      <c r="N439" s="38"/>
      <c r="O439" s="38"/>
    </row>
    <row r="440" spans="1:15" ht="15" hidden="1" customHeight="1" x14ac:dyDescent="0.25">
      <c r="A440" s="162"/>
      <c r="B440" s="162"/>
      <c r="C440" s="162"/>
      <c r="D440" s="162"/>
      <c r="E440" s="162"/>
      <c r="F440" s="162"/>
      <c r="G440" s="162"/>
      <c r="H440" s="162"/>
      <c r="I440" s="162"/>
      <c r="J440" s="162"/>
      <c r="K440" s="162"/>
      <c r="L440" s="162"/>
      <c r="M440" s="162"/>
      <c r="N440" s="38"/>
      <c r="O440" s="38"/>
    </row>
    <row r="441" spans="1:15" ht="15" hidden="1" customHeight="1" x14ac:dyDescent="0.25">
      <c r="A441" s="162"/>
      <c r="B441" s="162"/>
      <c r="C441" s="162"/>
      <c r="D441" s="162"/>
      <c r="E441" s="162"/>
      <c r="F441" s="162"/>
      <c r="G441" s="162"/>
      <c r="H441" s="162"/>
      <c r="I441" s="162"/>
      <c r="J441" s="162"/>
      <c r="K441" s="162"/>
      <c r="L441" s="162"/>
      <c r="M441" s="162"/>
      <c r="N441" s="38"/>
      <c r="O441" s="38"/>
    </row>
    <row r="442" spans="1:15" ht="15" hidden="1" customHeight="1" x14ac:dyDescent="0.25">
      <c r="A442" s="162"/>
      <c r="B442" s="162"/>
      <c r="C442" s="162"/>
      <c r="D442" s="162"/>
      <c r="E442" s="162"/>
      <c r="F442" s="162"/>
      <c r="G442" s="162"/>
      <c r="H442" s="162"/>
      <c r="I442" s="162"/>
      <c r="J442" s="162"/>
      <c r="K442" s="162"/>
      <c r="L442" s="162"/>
      <c r="M442" s="162"/>
      <c r="N442" s="38"/>
      <c r="O442" s="38"/>
    </row>
    <row r="443" spans="1:15" ht="15" hidden="1" customHeight="1" x14ac:dyDescent="0.25">
      <c r="A443" s="162"/>
      <c r="B443" s="162"/>
      <c r="C443" s="162"/>
      <c r="D443" s="162"/>
      <c r="E443" s="162"/>
      <c r="F443" s="162"/>
      <c r="G443" s="162"/>
      <c r="H443" s="162"/>
      <c r="I443" s="162"/>
      <c r="J443" s="162"/>
      <c r="K443" s="162"/>
      <c r="L443" s="162"/>
      <c r="M443" s="162"/>
      <c r="N443" s="38"/>
      <c r="O443" s="38"/>
    </row>
    <row r="444" spans="1:15" ht="15" hidden="1" customHeight="1" x14ac:dyDescent="0.25">
      <c r="A444" s="162"/>
      <c r="B444" s="162"/>
      <c r="C444" s="162"/>
      <c r="D444" s="162"/>
      <c r="E444" s="162"/>
      <c r="F444" s="162"/>
      <c r="G444" s="162"/>
      <c r="H444" s="162"/>
      <c r="I444" s="162"/>
      <c r="J444" s="162"/>
      <c r="K444" s="162"/>
      <c r="L444" s="162"/>
      <c r="M444" s="162"/>
      <c r="N444" s="38"/>
      <c r="O444" s="38"/>
    </row>
    <row r="445" spans="1:15" ht="15" hidden="1" customHeight="1" x14ac:dyDescent="0.25">
      <c r="A445" s="162"/>
      <c r="B445" s="162"/>
      <c r="C445" s="162"/>
      <c r="D445" s="162"/>
      <c r="E445" s="162"/>
      <c r="F445" s="162"/>
      <c r="G445" s="162"/>
      <c r="H445" s="162"/>
      <c r="I445" s="162"/>
      <c r="J445" s="162"/>
      <c r="K445" s="162"/>
      <c r="L445" s="162"/>
      <c r="M445" s="162"/>
      <c r="N445" s="38"/>
      <c r="O445" s="38"/>
    </row>
    <row r="446" spans="1:15" ht="15" hidden="1" customHeight="1" x14ac:dyDescent="0.25">
      <c r="A446" s="162"/>
      <c r="B446" s="162"/>
      <c r="C446" s="162"/>
      <c r="D446" s="162"/>
      <c r="E446" s="162"/>
      <c r="F446" s="162"/>
      <c r="G446" s="162"/>
      <c r="H446" s="162"/>
      <c r="I446" s="162"/>
      <c r="J446" s="162"/>
      <c r="K446" s="162"/>
      <c r="L446" s="162"/>
      <c r="M446" s="162"/>
      <c r="N446" s="38"/>
      <c r="O446" s="38"/>
    </row>
    <row r="447" spans="1:15" ht="15" hidden="1" customHeight="1" x14ac:dyDescent="0.25">
      <c r="A447" s="162"/>
      <c r="B447" s="162"/>
      <c r="C447" s="162"/>
      <c r="D447" s="162"/>
      <c r="E447" s="162"/>
      <c r="F447" s="162"/>
      <c r="G447" s="162"/>
      <c r="H447" s="162"/>
      <c r="I447" s="162"/>
      <c r="J447" s="162"/>
      <c r="K447" s="162"/>
      <c r="L447" s="162"/>
      <c r="M447" s="162"/>
      <c r="N447" s="38"/>
      <c r="O447" s="38"/>
    </row>
    <row r="448" spans="1:15" ht="15" hidden="1" customHeight="1" x14ac:dyDescent="0.25">
      <c r="A448" s="162"/>
      <c r="B448" s="162"/>
      <c r="C448" s="162"/>
      <c r="D448" s="162"/>
      <c r="E448" s="162"/>
      <c r="F448" s="162"/>
      <c r="G448" s="162"/>
      <c r="H448" s="162"/>
      <c r="I448" s="162"/>
      <c r="J448" s="162"/>
      <c r="K448" s="162"/>
      <c r="L448" s="162"/>
      <c r="M448" s="162"/>
      <c r="N448" s="38"/>
      <c r="O448" s="38"/>
    </row>
    <row r="449" spans="1:15" ht="15" hidden="1" customHeight="1" x14ac:dyDescent="0.25">
      <c r="A449" s="162"/>
      <c r="B449" s="162"/>
      <c r="C449" s="162"/>
      <c r="D449" s="162"/>
      <c r="E449" s="162"/>
      <c r="F449" s="162"/>
      <c r="G449" s="162"/>
      <c r="H449" s="162"/>
      <c r="I449" s="162"/>
      <c r="J449" s="162"/>
      <c r="K449" s="162"/>
      <c r="L449" s="162"/>
      <c r="M449" s="162"/>
      <c r="N449" s="38"/>
      <c r="O449" s="38"/>
    </row>
    <row r="450" spans="1:15" ht="15" hidden="1" customHeight="1" x14ac:dyDescent="0.25">
      <c r="A450" s="162"/>
      <c r="B450" s="162"/>
      <c r="C450" s="162"/>
      <c r="D450" s="162"/>
      <c r="E450" s="162"/>
      <c r="F450" s="162"/>
      <c r="G450" s="162"/>
      <c r="H450" s="162"/>
      <c r="I450" s="162"/>
      <c r="J450" s="162"/>
      <c r="K450" s="162"/>
      <c r="L450" s="162"/>
      <c r="M450" s="162"/>
      <c r="N450" s="38"/>
      <c r="O450" s="38"/>
    </row>
    <row r="451" spans="1:15" ht="15" hidden="1" customHeight="1" x14ac:dyDescent="0.25">
      <c r="A451" s="162"/>
      <c r="B451" s="162"/>
      <c r="C451" s="162"/>
      <c r="D451" s="162"/>
      <c r="E451" s="162"/>
      <c r="F451" s="162"/>
      <c r="G451" s="162"/>
      <c r="H451" s="162"/>
      <c r="I451" s="162"/>
      <c r="J451" s="162"/>
      <c r="K451" s="162"/>
      <c r="L451" s="162"/>
      <c r="M451" s="162"/>
      <c r="N451" s="38"/>
      <c r="O451" s="38"/>
    </row>
    <row r="452" spans="1:15" ht="15" hidden="1" customHeight="1" x14ac:dyDescent="0.25">
      <c r="A452" s="162"/>
      <c r="B452" s="162"/>
      <c r="C452" s="162"/>
      <c r="D452" s="162"/>
      <c r="E452" s="162"/>
      <c r="F452" s="162"/>
      <c r="G452" s="162"/>
      <c r="H452" s="162"/>
      <c r="I452" s="162"/>
      <c r="J452" s="162"/>
      <c r="K452" s="162"/>
      <c r="L452" s="162"/>
      <c r="M452" s="162"/>
      <c r="N452" s="38"/>
      <c r="O452" s="38"/>
    </row>
    <row r="453" spans="1:15" ht="15" hidden="1" customHeight="1" x14ac:dyDescent="0.25">
      <c r="A453" s="162"/>
      <c r="B453" s="162"/>
      <c r="C453" s="162"/>
      <c r="D453" s="162"/>
      <c r="E453" s="162"/>
      <c r="F453" s="162"/>
      <c r="G453" s="162"/>
      <c r="H453" s="162"/>
      <c r="I453" s="162"/>
      <c r="J453" s="162"/>
      <c r="K453" s="162"/>
      <c r="L453" s="162"/>
      <c r="M453" s="162"/>
      <c r="N453" s="38"/>
      <c r="O453" s="38"/>
    </row>
    <row r="454" spans="1:15" ht="15" hidden="1" customHeight="1" x14ac:dyDescent="0.25">
      <c r="A454" s="162"/>
      <c r="B454" s="162"/>
      <c r="C454" s="162"/>
      <c r="D454" s="162"/>
      <c r="E454" s="162"/>
      <c r="F454" s="162"/>
      <c r="G454" s="162"/>
      <c r="H454" s="162"/>
      <c r="I454" s="162"/>
      <c r="J454" s="162"/>
      <c r="K454" s="162"/>
      <c r="L454" s="162"/>
      <c r="M454" s="162"/>
      <c r="N454" s="38"/>
      <c r="O454" s="38"/>
    </row>
    <row r="455" spans="1:15" ht="15" hidden="1" customHeight="1" x14ac:dyDescent="0.25">
      <c r="A455" s="162"/>
      <c r="B455" s="162"/>
      <c r="C455" s="162"/>
      <c r="D455" s="162"/>
      <c r="E455" s="162"/>
      <c r="F455" s="162"/>
      <c r="G455" s="162"/>
      <c r="H455" s="162"/>
      <c r="I455" s="162"/>
      <c r="J455" s="162"/>
      <c r="K455" s="162"/>
      <c r="L455" s="162"/>
      <c r="M455" s="162"/>
      <c r="N455" s="38"/>
      <c r="O455" s="38"/>
    </row>
    <row r="456" spans="1:15" ht="15" hidden="1" customHeight="1" x14ac:dyDescent="0.25">
      <c r="A456" s="162"/>
      <c r="B456" s="162"/>
      <c r="C456" s="162"/>
      <c r="D456" s="162"/>
      <c r="E456" s="162"/>
      <c r="F456" s="162"/>
      <c r="G456" s="162"/>
      <c r="H456" s="162"/>
      <c r="I456" s="162"/>
      <c r="J456" s="162"/>
      <c r="K456" s="162"/>
      <c r="L456" s="162"/>
      <c r="M456" s="162"/>
      <c r="N456" s="38"/>
      <c r="O456" s="38"/>
    </row>
    <row r="457" spans="1:15" ht="15" hidden="1" customHeight="1" x14ac:dyDescent="0.25">
      <c r="A457" s="162"/>
      <c r="B457" s="162"/>
      <c r="C457" s="162"/>
      <c r="D457" s="162"/>
      <c r="E457" s="162"/>
      <c r="F457" s="162"/>
      <c r="G457" s="162"/>
      <c r="H457" s="162"/>
      <c r="I457" s="162"/>
      <c r="J457" s="162"/>
      <c r="K457" s="162"/>
      <c r="L457" s="162"/>
      <c r="M457" s="162"/>
      <c r="N457" s="38"/>
      <c r="O457" s="38"/>
    </row>
    <row r="458" spans="1:15" ht="15" hidden="1" customHeight="1" x14ac:dyDescent="0.25">
      <c r="A458" s="162"/>
      <c r="B458" s="162"/>
      <c r="C458" s="162"/>
      <c r="D458" s="162"/>
      <c r="E458" s="162"/>
      <c r="F458" s="162"/>
      <c r="G458" s="162"/>
      <c r="H458" s="162"/>
      <c r="I458" s="162"/>
      <c r="J458" s="162"/>
      <c r="K458" s="162"/>
      <c r="L458" s="162"/>
      <c r="M458" s="162"/>
      <c r="N458" s="38"/>
      <c r="O458" s="38"/>
    </row>
    <row r="459" spans="1:15" ht="15" hidden="1" customHeight="1" x14ac:dyDescent="0.25">
      <c r="A459" s="162"/>
      <c r="B459" s="162"/>
      <c r="C459" s="162"/>
      <c r="D459" s="162"/>
      <c r="E459" s="162"/>
      <c r="F459" s="162"/>
      <c r="G459" s="162"/>
      <c r="H459" s="162"/>
      <c r="I459" s="162"/>
      <c r="J459" s="162"/>
      <c r="K459" s="162"/>
      <c r="L459" s="162"/>
      <c r="M459" s="162"/>
      <c r="N459" s="38"/>
      <c r="O459" s="38"/>
    </row>
    <row r="460" spans="1:15" ht="15" hidden="1" customHeight="1" x14ac:dyDescent="0.25">
      <c r="A460" s="162"/>
      <c r="B460" s="162"/>
      <c r="C460" s="162"/>
      <c r="D460" s="162"/>
      <c r="E460" s="162"/>
      <c r="F460" s="162"/>
      <c r="G460" s="162"/>
      <c r="H460" s="162"/>
      <c r="I460" s="162"/>
      <c r="J460" s="162"/>
      <c r="K460" s="162"/>
      <c r="L460" s="162"/>
      <c r="M460" s="162"/>
      <c r="N460" s="38"/>
      <c r="O460" s="38"/>
    </row>
    <row r="461" spans="1:15" ht="15" hidden="1" customHeight="1" x14ac:dyDescent="0.25">
      <c r="A461" s="162"/>
      <c r="B461" s="162"/>
      <c r="C461" s="162"/>
      <c r="D461" s="162"/>
      <c r="E461" s="162"/>
      <c r="F461" s="162"/>
      <c r="G461" s="162"/>
      <c r="H461" s="162"/>
      <c r="I461" s="162"/>
      <c r="J461" s="162"/>
      <c r="K461" s="162"/>
      <c r="L461" s="162"/>
      <c r="M461" s="162"/>
      <c r="N461" s="38"/>
      <c r="O461" s="38"/>
    </row>
    <row r="462" spans="1:15" ht="15" hidden="1" customHeight="1" x14ac:dyDescent="0.25">
      <c r="A462" s="162"/>
      <c r="B462" s="162"/>
      <c r="C462" s="162"/>
      <c r="D462" s="162"/>
      <c r="E462" s="162"/>
      <c r="F462" s="162"/>
      <c r="G462" s="162"/>
      <c r="H462" s="162"/>
      <c r="I462" s="162"/>
      <c r="J462" s="162"/>
      <c r="K462" s="162"/>
      <c r="L462" s="162"/>
      <c r="M462" s="162"/>
      <c r="N462" s="38"/>
      <c r="O462" s="38"/>
    </row>
    <row r="463" spans="1:15" ht="15" hidden="1" customHeight="1" x14ac:dyDescent="0.25">
      <c r="A463" s="162"/>
      <c r="B463" s="162"/>
      <c r="C463" s="162"/>
      <c r="D463" s="162"/>
      <c r="E463" s="162"/>
      <c r="F463" s="162"/>
      <c r="G463" s="162"/>
      <c r="H463" s="162"/>
      <c r="I463" s="162"/>
      <c r="J463" s="162"/>
      <c r="K463" s="162"/>
      <c r="L463" s="162"/>
      <c r="M463" s="162"/>
      <c r="N463" s="38"/>
      <c r="O463" s="38"/>
    </row>
    <row r="464" spans="1:15" ht="15" hidden="1" customHeight="1" x14ac:dyDescent="0.25">
      <c r="A464" s="162"/>
      <c r="B464" s="162"/>
      <c r="C464" s="162"/>
      <c r="D464" s="162"/>
      <c r="E464" s="162"/>
      <c r="F464" s="162"/>
      <c r="G464" s="162"/>
      <c r="H464" s="162"/>
      <c r="I464" s="162"/>
      <c r="J464" s="162"/>
      <c r="K464" s="162"/>
      <c r="L464" s="162"/>
      <c r="M464" s="162"/>
      <c r="N464" s="38"/>
      <c r="O464" s="38"/>
    </row>
    <row r="465" spans="1:15" ht="15" hidden="1" customHeight="1" x14ac:dyDescent="0.25">
      <c r="A465" s="162"/>
      <c r="B465" s="162"/>
      <c r="C465" s="162"/>
      <c r="D465" s="162"/>
      <c r="E465" s="162"/>
      <c r="F465" s="162"/>
      <c r="G465" s="162"/>
      <c r="H465" s="162"/>
      <c r="I465" s="162"/>
      <c r="J465" s="162"/>
      <c r="K465" s="162"/>
      <c r="L465" s="162"/>
      <c r="M465" s="162"/>
      <c r="N465" s="38"/>
      <c r="O465" s="38"/>
    </row>
    <row r="466" spans="1:15" ht="15" hidden="1" customHeight="1" x14ac:dyDescent="0.25">
      <c r="A466" s="162"/>
      <c r="B466" s="162"/>
      <c r="C466" s="162"/>
      <c r="D466" s="162"/>
      <c r="E466" s="162"/>
      <c r="F466" s="162"/>
      <c r="G466" s="162"/>
      <c r="H466" s="162"/>
      <c r="I466" s="162"/>
      <c r="J466" s="162"/>
      <c r="K466" s="162"/>
      <c r="L466" s="162"/>
      <c r="M466" s="162"/>
      <c r="N466" s="38"/>
      <c r="O466" s="38"/>
    </row>
    <row r="467" spans="1:15" ht="15" hidden="1" customHeight="1" x14ac:dyDescent="0.25">
      <c r="A467" s="162"/>
      <c r="B467" s="162"/>
      <c r="C467" s="162"/>
      <c r="D467" s="162"/>
      <c r="E467" s="162"/>
      <c r="F467" s="162"/>
      <c r="G467" s="162"/>
      <c r="H467" s="162"/>
      <c r="I467" s="162"/>
      <c r="J467" s="162"/>
      <c r="K467" s="162"/>
      <c r="L467" s="162"/>
      <c r="M467" s="162"/>
      <c r="N467" s="38"/>
      <c r="O467" s="38"/>
    </row>
    <row r="468" spans="1:15" ht="15" hidden="1" customHeight="1" x14ac:dyDescent="0.25">
      <c r="A468" s="162"/>
      <c r="B468" s="162"/>
      <c r="C468" s="162"/>
      <c r="D468" s="162"/>
      <c r="E468" s="162"/>
      <c r="F468" s="162"/>
      <c r="G468" s="162"/>
      <c r="H468" s="162"/>
      <c r="I468" s="162"/>
      <c r="J468" s="162"/>
      <c r="K468" s="162"/>
      <c r="L468" s="162"/>
      <c r="M468" s="162"/>
      <c r="N468" s="38"/>
      <c r="O468" s="38"/>
    </row>
    <row r="469" spans="1:15" ht="15" hidden="1" customHeight="1" x14ac:dyDescent="0.25">
      <c r="A469" s="162"/>
      <c r="B469" s="162"/>
      <c r="C469" s="162"/>
      <c r="D469" s="162"/>
      <c r="E469" s="162"/>
      <c r="F469" s="162"/>
      <c r="G469" s="162"/>
      <c r="H469" s="162"/>
      <c r="I469" s="162"/>
      <c r="J469" s="162"/>
      <c r="K469" s="162"/>
      <c r="L469" s="162"/>
      <c r="M469" s="162"/>
      <c r="N469" s="38"/>
      <c r="O469" s="38"/>
    </row>
    <row r="470" spans="1:15" ht="15" hidden="1" customHeight="1" x14ac:dyDescent="0.25">
      <c r="A470" s="162"/>
      <c r="B470" s="162"/>
      <c r="C470" s="162"/>
      <c r="D470" s="162"/>
      <c r="E470" s="162"/>
      <c r="F470" s="162"/>
      <c r="G470" s="162"/>
      <c r="H470" s="162"/>
      <c r="I470" s="162"/>
      <c r="J470" s="162"/>
      <c r="K470" s="162"/>
      <c r="L470" s="162"/>
      <c r="M470" s="162"/>
      <c r="N470" s="38"/>
      <c r="O470" s="38"/>
    </row>
    <row r="471" spans="1:15" ht="15" hidden="1" customHeight="1" x14ac:dyDescent="0.25">
      <c r="A471" s="162"/>
      <c r="B471" s="162"/>
      <c r="C471" s="162"/>
      <c r="D471" s="162"/>
      <c r="E471" s="162"/>
      <c r="F471" s="162"/>
      <c r="G471" s="162"/>
      <c r="H471" s="162"/>
      <c r="I471" s="162"/>
      <c r="J471" s="162"/>
      <c r="K471" s="162"/>
      <c r="L471" s="162"/>
      <c r="M471" s="162"/>
      <c r="N471" s="38"/>
      <c r="O471" s="38"/>
    </row>
    <row r="472" spans="1:15" ht="15" hidden="1" customHeight="1" x14ac:dyDescent="0.25">
      <c r="A472" s="162"/>
      <c r="B472" s="162"/>
      <c r="C472" s="162"/>
      <c r="D472" s="162"/>
      <c r="E472" s="162"/>
      <c r="F472" s="162"/>
      <c r="G472" s="162"/>
      <c r="H472" s="162"/>
      <c r="I472" s="162"/>
      <c r="J472" s="162"/>
      <c r="K472" s="162"/>
      <c r="L472" s="162"/>
      <c r="M472" s="162"/>
      <c r="N472" s="38"/>
      <c r="O472" s="38"/>
    </row>
    <row r="473" spans="1:15" ht="15" hidden="1" customHeight="1" x14ac:dyDescent="0.25">
      <c r="A473" s="162"/>
      <c r="B473" s="162"/>
      <c r="C473" s="162"/>
      <c r="D473" s="162"/>
      <c r="E473" s="162"/>
      <c r="F473" s="162"/>
      <c r="G473" s="162"/>
      <c r="H473" s="162"/>
      <c r="I473" s="162"/>
      <c r="J473" s="162"/>
      <c r="K473" s="162"/>
      <c r="L473" s="162"/>
      <c r="M473" s="162"/>
      <c r="N473" s="38"/>
      <c r="O473" s="38"/>
    </row>
    <row r="474" spans="1:15" ht="15" hidden="1" customHeight="1" x14ac:dyDescent="0.25">
      <c r="A474" s="162"/>
      <c r="B474" s="162"/>
      <c r="C474" s="162"/>
      <c r="D474" s="162"/>
      <c r="E474" s="162"/>
      <c r="F474" s="162"/>
      <c r="G474" s="162"/>
      <c r="H474" s="162"/>
      <c r="I474" s="162"/>
      <c r="J474" s="162"/>
      <c r="K474" s="162"/>
      <c r="L474" s="162"/>
      <c r="M474" s="162"/>
      <c r="N474" s="38"/>
      <c r="O474" s="38"/>
    </row>
    <row r="475" spans="1:15" ht="15" hidden="1" customHeight="1" x14ac:dyDescent="0.25">
      <c r="A475" s="162"/>
      <c r="B475" s="162"/>
      <c r="C475" s="162"/>
      <c r="D475" s="162"/>
      <c r="E475" s="162"/>
      <c r="F475" s="162"/>
      <c r="G475" s="162"/>
      <c r="H475" s="162"/>
      <c r="I475" s="162"/>
      <c r="J475" s="162"/>
      <c r="K475" s="162"/>
      <c r="L475" s="162"/>
      <c r="M475" s="162"/>
      <c r="N475" s="38"/>
      <c r="O475" s="38"/>
    </row>
    <row r="476" spans="1:15" ht="15" hidden="1" customHeight="1" x14ac:dyDescent="0.25">
      <c r="A476" s="162"/>
      <c r="B476" s="162"/>
      <c r="C476" s="162"/>
      <c r="D476" s="162"/>
      <c r="E476" s="162"/>
      <c r="F476" s="162"/>
      <c r="G476" s="162"/>
      <c r="H476" s="162"/>
      <c r="I476" s="162"/>
      <c r="J476" s="162"/>
      <c r="K476" s="162"/>
      <c r="L476" s="162"/>
      <c r="M476" s="162"/>
      <c r="N476" s="38"/>
      <c r="O476" s="38"/>
    </row>
    <row r="477" spans="1:15" ht="15" hidden="1" customHeight="1" x14ac:dyDescent="0.25">
      <c r="A477" s="162"/>
      <c r="B477" s="162"/>
      <c r="C477" s="162"/>
      <c r="D477" s="162"/>
      <c r="E477" s="162"/>
      <c r="F477" s="162"/>
      <c r="G477" s="162"/>
      <c r="H477" s="162"/>
      <c r="I477" s="162"/>
      <c r="J477" s="162"/>
      <c r="K477" s="162"/>
      <c r="L477" s="162"/>
      <c r="M477" s="162"/>
      <c r="N477" s="38"/>
      <c r="O477" s="38"/>
    </row>
    <row r="478" spans="1:15" ht="15" hidden="1" customHeight="1" x14ac:dyDescent="0.25">
      <c r="A478" s="162"/>
      <c r="B478" s="162"/>
      <c r="C478" s="162"/>
      <c r="D478" s="162"/>
      <c r="E478" s="162"/>
      <c r="F478" s="162"/>
      <c r="G478" s="162"/>
      <c r="H478" s="162"/>
      <c r="I478" s="162"/>
      <c r="J478" s="162"/>
      <c r="K478" s="162"/>
      <c r="L478" s="162"/>
      <c r="M478" s="162"/>
      <c r="N478" s="38"/>
      <c r="O478" s="38"/>
    </row>
    <row r="479" spans="1:15" ht="15" hidden="1" customHeight="1" x14ac:dyDescent="0.25">
      <c r="A479" s="162"/>
      <c r="B479" s="162"/>
      <c r="C479" s="162"/>
      <c r="D479" s="162"/>
      <c r="E479" s="162"/>
      <c r="F479" s="162"/>
      <c r="G479" s="162"/>
      <c r="H479" s="162"/>
      <c r="I479" s="162"/>
      <c r="J479" s="162"/>
      <c r="K479" s="162"/>
      <c r="L479" s="162"/>
      <c r="M479" s="162"/>
      <c r="N479" s="38"/>
      <c r="O479" s="38"/>
    </row>
    <row r="480" spans="1:15" ht="15" hidden="1" customHeight="1" x14ac:dyDescent="0.25">
      <c r="A480" s="162"/>
      <c r="B480" s="162"/>
      <c r="C480" s="162"/>
      <c r="D480" s="162"/>
      <c r="E480" s="162"/>
      <c r="F480" s="162"/>
      <c r="G480" s="162"/>
      <c r="H480" s="162"/>
      <c r="I480" s="162"/>
      <c r="J480" s="162"/>
      <c r="K480" s="162"/>
      <c r="L480" s="162"/>
      <c r="M480" s="162"/>
      <c r="N480" s="38"/>
      <c r="O480" s="38"/>
    </row>
    <row r="481" spans="1:15" ht="15" hidden="1" customHeight="1" x14ac:dyDescent="0.25">
      <c r="A481" s="162"/>
      <c r="B481" s="162"/>
      <c r="C481" s="162"/>
      <c r="D481" s="162"/>
      <c r="E481" s="162"/>
      <c r="F481" s="162"/>
      <c r="G481" s="162"/>
      <c r="H481" s="162"/>
      <c r="I481" s="162"/>
      <c r="J481" s="162"/>
      <c r="K481" s="162"/>
      <c r="L481" s="162"/>
      <c r="M481" s="162"/>
      <c r="N481" s="38"/>
      <c r="O481" s="38"/>
    </row>
    <row r="482" spans="1:15" ht="15" hidden="1" customHeight="1" x14ac:dyDescent="0.25">
      <c r="A482" s="162"/>
      <c r="B482" s="162"/>
      <c r="C482" s="162"/>
      <c r="D482" s="162"/>
      <c r="E482" s="162"/>
      <c r="F482" s="162"/>
      <c r="G482" s="162"/>
      <c r="H482" s="162"/>
      <c r="I482" s="162"/>
      <c r="J482" s="162"/>
      <c r="K482" s="162"/>
      <c r="L482" s="162"/>
      <c r="M482" s="162"/>
      <c r="N482" s="38"/>
      <c r="O482" s="38"/>
    </row>
    <row r="483" spans="1:15" ht="15" hidden="1" customHeight="1" x14ac:dyDescent="0.25">
      <c r="A483" s="162"/>
      <c r="B483" s="162"/>
      <c r="C483" s="162"/>
      <c r="D483" s="162"/>
      <c r="E483" s="162"/>
      <c r="F483" s="162"/>
      <c r="G483" s="162"/>
      <c r="H483" s="162"/>
      <c r="I483" s="162"/>
      <c r="J483" s="162"/>
      <c r="K483" s="162"/>
      <c r="L483" s="162"/>
      <c r="M483" s="162"/>
      <c r="N483" s="38"/>
      <c r="O483" s="38"/>
    </row>
    <row r="484" spans="1:15" ht="15" hidden="1" customHeight="1" x14ac:dyDescent="0.25">
      <c r="A484" s="162"/>
      <c r="B484" s="162"/>
      <c r="C484" s="162"/>
      <c r="D484" s="162"/>
      <c r="E484" s="162"/>
      <c r="F484" s="162"/>
      <c r="G484" s="162"/>
      <c r="H484" s="162"/>
      <c r="I484" s="162"/>
      <c r="J484" s="162"/>
      <c r="K484" s="162"/>
      <c r="L484" s="162"/>
      <c r="M484" s="162"/>
      <c r="N484" s="38"/>
      <c r="O484" s="38"/>
    </row>
    <row r="485" spans="1:15" ht="15" hidden="1" customHeight="1" x14ac:dyDescent="0.25">
      <c r="A485" s="162"/>
      <c r="B485" s="162"/>
      <c r="C485" s="162"/>
      <c r="D485" s="162"/>
      <c r="E485" s="162"/>
      <c r="F485" s="162"/>
      <c r="G485" s="162"/>
      <c r="H485" s="162"/>
      <c r="I485" s="162"/>
      <c r="J485" s="162"/>
      <c r="K485" s="162"/>
      <c r="L485" s="162"/>
      <c r="M485" s="162"/>
      <c r="N485" s="38"/>
      <c r="O485" s="38"/>
    </row>
    <row r="486" spans="1:15" ht="15" hidden="1" customHeight="1" x14ac:dyDescent="0.25">
      <c r="A486" s="162"/>
      <c r="B486" s="162"/>
      <c r="C486" s="162"/>
      <c r="D486" s="162"/>
      <c r="E486" s="162"/>
      <c r="F486" s="162"/>
      <c r="G486" s="162"/>
      <c r="H486" s="162"/>
      <c r="I486" s="162"/>
      <c r="J486" s="162"/>
      <c r="K486" s="162"/>
      <c r="L486" s="162"/>
      <c r="M486" s="162"/>
      <c r="N486" s="38"/>
      <c r="O486" s="38"/>
    </row>
    <row r="487" spans="1:15" ht="15" hidden="1" customHeight="1" x14ac:dyDescent="0.25">
      <c r="A487" s="162"/>
      <c r="B487" s="162"/>
      <c r="C487" s="162"/>
      <c r="D487" s="162"/>
      <c r="E487" s="162"/>
      <c r="F487" s="162"/>
      <c r="G487" s="162"/>
      <c r="H487" s="162"/>
      <c r="I487" s="162"/>
      <c r="J487" s="162"/>
      <c r="K487" s="162"/>
      <c r="L487" s="162"/>
      <c r="M487" s="162"/>
      <c r="N487" s="38"/>
      <c r="O487" s="38"/>
    </row>
    <row r="488" spans="1:15" ht="15" hidden="1" customHeight="1" x14ac:dyDescent="0.25">
      <c r="A488" s="162"/>
      <c r="B488" s="162"/>
      <c r="C488" s="162"/>
      <c r="D488" s="162"/>
      <c r="E488" s="162"/>
      <c r="F488" s="162"/>
      <c r="G488" s="162"/>
      <c r="H488" s="162"/>
      <c r="I488" s="162"/>
      <c r="J488" s="162"/>
      <c r="K488" s="162"/>
      <c r="L488" s="162"/>
      <c r="M488" s="162"/>
      <c r="N488" s="38"/>
      <c r="O488" s="38"/>
    </row>
    <row r="489" spans="1:15" ht="15" hidden="1" customHeight="1" x14ac:dyDescent="0.25">
      <c r="A489" s="162"/>
      <c r="B489" s="162"/>
      <c r="C489" s="162"/>
      <c r="D489" s="162"/>
      <c r="E489" s="162"/>
      <c r="F489" s="162"/>
      <c r="G489" s="162"/>
      <c r="H489" s="162"/>
      <c r="I489" s="162"/>
      <c r="J489" s="162"/>
      <c r="K489" s="162"/>
      <c r="L489" s="162"/>
      <c r="M489" s="162"/>
      <c r="N489" s="38"/>
      <c r="O489" s="38"/>
    </row>
    <row r="490" spans="1:15" ht="15" hidden="1" customHeight="1" x14ac:dyDescent="0.25">
      <c r="A490" s="162"/>
      <c r="B490" s="162"/>
      <c r="C490" s="162"/>
      <c r="D490" s="162"/>
      <c r="E490" s="162"/>
      <c r="F490" s="162"/>
      <c r="G490" s="162"/>
      <c r="H490" s="162"/>
      <c r="I490" s="162"/>
      <c r="J490" s="162"/>
      <c r="K490" s="162"/>
      <c r="L490" s="162"/>
      <c r="M490" s="162"/>
      <c r="N490" s="38"/>
      <c r="O490" s="38"/>
    </row>
    <row r="491" spans="1:15" ht="15" hidden="1" customHeight="1" x14ac:dyDescent="0.25">
      <c r="A491" s="162"/>
      <c r="B491" s="162"/>
      <c r="C491" s="162"/>
      <c r="D491" s="162"/>
      <c r="E491" s="162"/>
      <c r="F491" s="162"/>
      <c r="G491" s="162"/>
      <c r="H491" s="162"/>
      <c r="I491" s="162"/>
      <c r="J491" s="162"/>
      <c r="K491" s="162"/>
      <c r="L491" s="162"/>
      <c r="M491" s="162"/>
      <c r="N491" s="38"/>
      <c r="O491" s="38"/>
    </row>
    <row r="492" spans="1:15" ht="15" hidden="1" customHeight="1" x14ac:dyDescent="0.25">
      <c r="A492" s="162"/>
      <c r="B492" s="162"/>
      <c r="C492" s="162"/>
      <c r="D492" s="162"/>
      <c r="E492" s="162"/>
      <c r="F492" s="162"/>
      <c r="G492" s="162"/>
      <c r="H492" s="162"/>
      <c r="I492" s="162"/>
      <c r="J492" s="162"/>
      <c r="K492" s="162"/>
      <c r="L492" s="162"/>
      <c r="M492" s="162"/>
      <c r="N492" s="38"/>
      <c r="O492" s="38"/>
    </row>
    <row r="493" spans="1:15" ht="15" hidden="1" customHeight="1" x14ac:dyDescent="0.25">
      <c r="A493" s="162"/>
      <c r="B493" s="162"/>
      <c r="C493" s="162"/>
      <c r="D493" s="162"/>
      <c r="E493" s="162"/>
      <c r="F493" s="162"/>
      <c r="G493" s="162"/>
      <c r="H493" s="162"/>
      <c r="I493" s="162"/>
      <c r="J493" s="162"/>
      <c r="K493" s="162"/>
      <c r="L493" s="162"/>
      <c r="M493" s="162"/>
      <c r="N493" s="38"/>
      <c r="O493" s="38"/>
    </row>
    <row r="494" spans="1:15" ht="15" hidden="1" customHeight="1" x14ac:dyDescent="0.25">
      <c r="A494" s="162"/>
      <c r="B494" s="162"/>
      <c r="C494" s="162"/>
      <c r="D494" s="162"/>
      <c r="E494" s="162"/>
      <c r="F494" s="162"/>
      <c r="G494" s="162"/>
      <c r="H494" s="162"/>
      <c r="I494" s="162"/>
      <c r="J494" s="162"/>
      <c r="K494" s="162"/>
      <c r="L494" s="162"/>
      <c r="M494" s="162"/>
      <c r="N494" s="38"/>
      <c r="O494" s="38"/>
    </row>
    <row r="495" spans="1:15" ht="15" hidden="1" customHeight="1" x14ac:dyDescent="0.25">
      <c r="A495" s="162"/>
      <c r="B495" s="162"/>
      <c r="C495" s="162"/>
      <c r="D495" s="162"/>
      <c r="E495" s="162"/>
      <c r="F495" s="162"/>
      <c r="G495" s="162"/>
      <c r="H495" s="162"/>
      <c r="I495" s="162"/>
      <c r="J495" s="162"/>
      <c r="K495" s="162"/>
      <c r="L495" s="162"/>
      <c r="M495" s="162"/>
      <c r="N495" s="38"/>
      <c r="O495" s="38"/>
    </row>
    <row r="496" spans="1:15" ht="15" hidden="1" customHeight="1" x14ac:dyDescent="0.25">
      <c r="A496" s="162"/>
      <c r="B496" s="162"/>
      <c r="C496" s="162"/>
      <c r="D496" s="162"/>
      <c r="E496" s="162"/>
      <c r="F496" s="162"/>
      <c r="G496" s="162"/>
      <c r="H496" s="162"/>
      <c r="I496" s="162"/>
      <c r="J496" s="162"/>
      <c r="K496" s="162"/>
      <c r="L496" s="162"/>
      <c r="M496" s="162"/>
      <c r="N496" s="38"/>
      <c r="O496" s="38"/>
    </row>
    <row r="497" spans="1:15" ht="15" hidden="1" customHeight="1" x14ac:dyDescent="0.25">
      <c r="A497" s="162"/>
      <c r="B497" s="162"/>
      <c r="C497" s="162"/>
      <c r="D497" s="162"/>
      <c r="E497" s="162"/>
      <c r="F497" s="162"/>
      <c r="G497" s="162"/>
      <c r="H497" s="162"/>
      <c r="I497" s="162"/>
      <c r="J497" s="162"/>
      <c r="K497" s="162"/>
      <c r="L497" s="162"/>
      <c r="M497" s="162"/>
      <c r="N497" s="38"/>
      <c r="O497" s="38"/>
    </row>
    <row r="498" spans="1:15" ht="15" hidden="1" customHeight="1" x14ac:dyDescent="0.25">
      <c r="A498" s="162"/>
      <c r="B498" s="162"/>
      <c r="C498" s="162"/>
      <c r="D498" s="162"/>
      <c r="E498" s="162"/>
      <c r="F498" s="162"/>
      <c r="G498" s="162"/>
      <c r="H498" s="162"/>
      <c r="I498" s="162"/>
      <c r="J498" s="162"/>
      <c r="K498" s="162"/>
      <c r="L498" s="162"/>
      <c r="M498" s="162"/>
      <c r="N498" s="38"/>
      <c r="O498" s="38"/>
    </row>
    <row r="499" spans="1:15" ht="15" hidden="1" customHeight="1" x14ac:dyDescent="0.25">
      <c r="A499" s="162"/>
      <c r="B499" s="162"/>
      <c r="C499" s="162"/>
      <c r="D499" s="162"/>
      <c r="E499" s="162"/>
      <c r="F499" s="162"/>
      <c r="G499" s="162"/>
      <c r="H499" s="162"/>
      <c r="I499" s="162"/>
      <c r="J499" s="162"/>
      <c r="K499" s="162"/>
      <c r="L499" s="162"/>
      <c r="M499" s="162"/>
      <c r="N499" s="38"/>
      <c r="O499" s="38"/>
    </row>
    <row r="500" spans="1:15" ht="15" hidden="1" customHeight="1" x14ac:dyDescent="0.25">
      <c r="A500" s="162"/>
      <c r="B500" s="162"/>
      <c r="C500" s="162"/>
      <c r="D500" s="162"/>
      <c r="E500" s="162"/>
      <c r="F500" s="162"/>
      <c r="G500" s="162"/>
      <c r="H500" s="162"/>
      <c r="I500" s="162"/>
      <c r="J500" s="162"/>
      <c r="K500" s="162"/>
      <c r="L500" s="162"/>
      <c r="M500" s="162"/>
      <c r="N500" s="38"/>
      <c r="O500" s="38"/>
    </row>
    <row r="501" spans="1:15" ht="15" hidden="1" customHeight="1" x14ac:dyDescent="0.25">
      <c r="A501" s="162"/>
      <c r="B501" s="162"/>
      <c r="C501" s="162"/>
      <c r="D501" s="162"/>
      <c r="E501" s="162"/>
      <c r="F501" s="162"/>
      <c r="G501" s="162"/>
      <c r="H501" s="162"/>
      <c r="I501" s="162"/>
      <c r="J501" s="162"/>
      <c r="K501" s="162"/>
      <c r="L501" s="162"/>
      <c r="M501" s="162"/>
      <c r="N501" s="38"/>
      <c r="O501" s="38"/>
    </row>
    <row r="502" spans="1:15" ht="15" hidden="1" customHeight="1" x14ac:dyDescent="0.25">
      <c r="A502" s="162"/>
      <c r="B502" s="162"/>
      <c r="C502" s="162"/>
      <c r="D502" s="162"/>
      <c r="E502" s="162"/>
      <c r="F502" s="162"/>
      <c r="G502" s="162"/>
      <c r="H502" s="162"/>
      <c r="I502" s="162"/>
      <c r="J502" s="162"/>
      <c r="K502" s="162"/>
      <c r="L502" s="162"/>
      <c r="M502" s="162"/>
      <c r="N502" s="38"/>
      <c r="O502" s="38"/>
    </row>
    <row r="503" spans="1:15" ht="15" hidden="1" customHeight="1" x14ac:dyDescent="0.25">
      <c r="A503" s="162"/>
      <c r="B503" s="162"/>
      <c r="C503" s="162"/>
      <c r="D503" s="162"/>
      <c r="E503" s="162"/>
      <c r="F503" s="162"/>
      <c r="G503" s="162"/>
      <c r="H503" s="162"/>
      <c r="I503" s="162"/>
      <c r="J503" s="162"/>
      <c r="K503" s="162"/>
      <c r="L503" s="162"/>
      <c r="M503" s="162"/>
      <c r="N503" s="38"/>
      <c r="O503" s="38"/>
    </row>
    <row r="504" spans="1:15" ht="15" hidden="1" customHeight="1" x14ac:dyDescent="0.25">
      <c r="A504" s="162"/>
      <c r="B504" s="162"/>
      <c r="C504" s="162"/>
      <c r="D504" s="162"/>
      <c r="E504" s="162"/>
      <c r="F504" s="162"/>
      <c r="G504" s="162"/>
      <c r="H504" s="162"/>
      <c r="I504" s="162"/>
      <c r="J504" s="162"/>
      <c r="K504" s="162"/>
      <c r="L504" s="162"/>
      <c r="M504" s="162"/>
      <c r="N504" s="38"/>
      <c r="O504" s="38"/>
    </row>
    <row r="505" spans="1:15" ht="15" hidden="1" customHeight="1" x14ac:dyDescent="0.25">
      <c r="A505" s="162"/>
      <c r="B505" s="162"/>
      <c r="C505" s="162"/>
      <c r="D505" s="162"/>
      <c r="E505" s="162"/>
      <c r="F505" s="162"/>
      <c r="G505" s="162"/>
      <c r="H505" s="162"/>
      <c r="I505" s="162"/>
      <c r="J505" s="162"/>
      <c r="K505" s="162"/>
      <c r="L505" s="162"/>
      <c r="M505" s="162"/>
      <c r="N505" s="38"/>
      <c r="O505" s="38"/>
    </row>
    <row r="506" spans="1:15" ht="15" hidden="1" customHeight="1" x14ac:dyDescent="0.25">
      <c r="A506" s="162"/>
      <c r="B506" s="162"/>
      <c r="C506" s="162"/>
      <c r="D506" s="162"/>
      <c r="E506" s="162"/>
      <c r="F506" s="162"/>
      <c r="G506" s="162"/>
      <c r="H506" s="162"/>
      <c r="I506" s="162"/>
      <c r="J506" s="162"/>
      <c r="K506" s="162"/>
      <c r="L506" s="162"/>
      <c r="M506" s="162"/>
      <c r="N506" s="38"/>
      <c r="O506" s="38"/>
    </row>
    <row r="507" spans="1:15" ht="15" hidden="1" customHeight="1" x14ac:dyDescent="0.25">
      <c r="A507" s="162"/>
      <c r="B507" s="162"/>
      <c r="C507" s="162"/>
      <c r="D507" s="162"/>
      <c r="E507" s="162"/>
      <c r="F507" s="162"/>
      <c r="G507" s="162"/>
      <c r="H507" s="162"/>
      <c r="I507" s="162"/>
      <c r="J507" s="162"/>
      <c r="K507" s="162"/>
      <c r="L507" s="162"/>
      <c r="M507" s="162"/>
      <c r="N507" s="38"/>
      <c r="O507" s="38"/>
    </row>
    <row r="508" spans="1:15" ht="15" hidden="1" customHeight="1" x14ac:dyDescent="0.25">
      <c r="A508" s="162"/>
      <c r="B508" s="162"/>
      <c r="C508" s="162"/>
      <c r="D508" s="162"/>
      <c r="E508" s="162"/>
      <c r="F508" s="162"/>
      <c r="G508" s="162"/>
      <c r="H508" s="162"/>
      <c r="I508" s="162"/>
      <c r="J508" s="162"/>
      <c r="K508" s="162"/>
      <c r="L508" s="162"/>
      <c r="M508" s="162"/>
      <c r="N508" s="38"/>
      <c r="O508" s="38"/>
    </row>
    <row r="509" spans="1:15" ht="15" hidden="1" customHeight="1" x14ac:dyDescent="0.25">
      <c r="A509" s="162"/>
      <c r="B509" s="162"/>
      <c r="C509" s="162"/>
      <c r="D509" s="162"/>
      <c r="E509" s="162"/>
      <c r="F509" s="162"/>
      <c r="G509" s="162"/>
      <c r="H509" s="162"/>
      <c r="I509" s="162"/>
      <c r="J509" s="162"/>
      <c r="K509" s="162"/>
      <c r="L509" s="162"/>
      <c r="M509" s="162"/>
      <c r="N509" s="38"/>
      <c r="O509" s="38"/>
    </row>
    <row r="510" spans="1:15" ht="15" hidden="1" customHeight="1" x14ac:dyDescent="0.25">
      <c r="A510" s="162"/>
      <c r="B510" s="162"/>
      <c r="C510" s="162"/>
      <c r="D510" s="162"/>
      <c r="E510" s="162"/>
      <c r="F510" s="162"/>
      <c r="G510" s="162"/>
      <c r="H510" s="162"/>
      <c r="I510" s="162"/>
      <c r="J510" s="162"/>
      <c r="K510" s="162"/>
      <c r="L510" s="162"/>
      <c r="M510" s="162"/>
      <c r="N510" s="38"/>
      <c r="O510" s="38"/>
    </row>
    <row r="511" spans="1:15" ht="15" hidden="1" customHeight="1" x14ac:dyDescent="0.25">
      <c r="A511" s="162"/>
      <c r="B511" s="162"/>
      <c r="C511" s="162"/>
      <c r="D511" s="162"/>
      <c r="E511" s="162"/>
      <c r="F511" s="162"/>
      <c r="G511" s="162"/>
      <c r="H511" s="162"/>
      <c r="I511" s="162"/>
      <c r="J511" s="162"/>
      <c r="K511" s="162"/>
      <c r="L511" s="162"/>
      <c r="M511" s="162"/>
      <c r="N511" s="38"/>
      <c r="O511" s="38"/>
    </row>
    <row r="512" spans="1:15" ht="15" hidden="1" customHeight="1" x14ac:dyDescent="0.25">
      <c r="A512" s="162"/>
      <c r="B512" s="162"/>
      <c r="C512" s="162"/>
      <c r="D512" s="162"/>
      <c r="E512" s="162"/>
      <c r="F512" s="162"/>
      <c r="G512" s="162"/>
      <c r="H512" s="162"/>
      <c r="I512" s="162"/>
      <c r="J512" s="162"/>
      <c r="K512" s="162"/>
      <c r="L512" s="162"/>
      <c r="M512" s="162"/>
      <c r="N512" s="38"/>
      <c r="O512" s="38"/>
    </row>
    <row r="513" spans="1:15" ht="15" hidden="1" customHeight="1" x14ac:dyDescent="0.25">
      <c r="A513" s="162"/>
      <c r="B513" s="162"/>
      <c r="C513" s="162"/>
      <c r="D513" s="162"/>
      <c r="E513" s="162"/>
      <c r="F513" s="162"/>
      <c r="G513" s="162"/>
      <c r="H513" s="162"/>
      <c r="I513" s="162"/>
      <c r="J513" s="162"/>
      <c r="K513" s="162"/>
      <c r="L513" s="162"/>
      <c r="M513" s="162"/>
      <c r="N513" s="38"/>
      <c r="O513" s="38"/>
    </row>
    <row r="514" spans="1:15" ht="15" hidden="1" customHeight="1" x14ac:dyDescent="0.25">
      <c r="A514" s="162"/>
      <c r="B514" s="162"/>
      <c r="C514" s="162"/>
      <c r="D514" s="162"/>
      <c r="E514" s="162"/>
      <c r="F514" s="162"/>
      <c r="G514" s="162"/>
      <c r="H514" s="162"/>
      <c r="I514" s="162"/>
      <c r="J514" s="162"/>
      <c r="K514" s="162"/>
      <c r="L514" s="162"/>
      <c r="M514" s="162"/>
      <c r="N514" s="38"/>
      <c r="O514" s="38"/>
    </row>
    <row r="515" spans="1:15" ht="15" hidden="1" customHeight="1" x14ac:dyDescent="0.25">
      <c r="A515" s="162"/>
      <c r="B515" s="162"/>
      <c r="C515" s="162"/>
      <c r="D515" s="162"/>
      <c r="E515" s="162"/>
      <c r="F515" s="162"/>
      <c r="G515" s="162"/>
      <c r="H515" s="162"/>
      <c r="I515" s="162"/>
      <c r="J515" s="162"/>
      <c r="K515" s="162"/>
      <c r="L515" s="162"/>
      <c r="M515" s="162"/>
      <c r="N515" s="38"/>
      <c r="O515" s="38"/>
    </row>
    <row r="516" spans="1:15" ht="15" hidden="1" customHeight="1" x14ac:dyDescent="0.25">
      <c r="A516" s="162"/>
      <c r="B516" s="162"/>
      <c r="C516" s="162"/>
      <c r="D516" s="162"/>
      <c r="E516" s="162"/>
      <c r="F516" s="162"/>
      <c r="G516" s="162"/>
      <c r="H516" s="162"/>
      <c r="I516" s="162"/>
      <c r="J516" s="162"/>
      <c r="K516" s="162"/>
      <c r="L516" s="162"/>
      <c r="M516" s="162"/>
      <c r="N516" s="38"/>
      <c r="O516" s="38"/>
    </row>
    <row r="517" spans="1:15" ht="15" hidden="1" customHeight="1" x14ac:dyDescent="0.25">
      <c r="A517" s="162"/>
      <c r="B517" s="162"/>
      <c r="C517" s="162"/>
      <c r="D517" s="162"/>
      <c r="E517" s="162"/>
      <c r="F517" s="162"/>
      <c r="G517" s="162"/>
      <c r="H517" s="162"/>
      <c r="I517" s="162"/>
      <c r="J517" s="162"/>
      <c r="K517" s="162"/>
      <c r="L517" s="162"/>
      <c r="M517" s="162"/>
      <c r="N517" s="38"/>
      <c r="O517" s="38"/>
    </row>
    <row r="518" spans="1:15" ht="15" hidden="1" customHeight="1" x14ac:dyDescent="0.25">
      <c r="A518" s="162"/>
      <c r="B518" s="162"/>
      <c r="C518" s="162"/>
      <c r="D518" s="162"/>
      <c r="E518" s="162"/>
      <c r="F518" s="162"/>
      <c r="G518" s="162"/>
      <c r="H518" s="162"/>
      <c r="I518" s="162"/>
      <c r="J518" s="162"/>
      <c r="K518" s="162"/>
      <c r="L518" s="162"/>
      <c r="M518" s="162"/>
      <c r="N518" s="38"/>
      <c r="O518" s="38"/>
    </row>
    <row r="519" spans="1:15" ht="15" hidden="1" customHeight="1" x14ac:dyDescent="0.25">
      <c r="A519" s="162"/>
      <c r="B519" s="162"/>
      <c r="C519" s="162"/>
      <c r="D519" s="162"/>
      <c r="E519" s="162"/>
      <c r="F519" s="162"/>
      <c r="G519" s="162"/>
      <c r="H519" s="162"/>
      <c r="I519" s="162"/>
      <c r="J519" s="162"/>
      <c r="K519" s="162"/>
      <c r="L519" s="162"/>
      <c r="M519" s="162"/>
      <c r="N519" s="38"/>
      <c r="O519" s="38"/>
    </row>
    <row r="520" spans="1:15" ht="15" hidden="1" customHeight="1" x14ac:dyDescent="0.25">
      <c r="A520" s="162"/>
      <c r="B520" s="162"/>
      <c r="C520" s="162"/>
      <c r="D520" s="162"/>
      <c r="E520" s="162"/>
      <c r="F520" s="162"/>
      <c r="G520" s="162"/>
      <c r="H520" s="162"/>
      <c r="I520" s="162"/>
      <c r="J520" s="162"/>
      <c r="K520" s="162"/>
      <c r="L520" s="162"/>
      <c r="M520" s="162"/>
      <c r="N520" s="38"/>
      <c r="O520" s="38"/>
    </row>
    <row r="521" spans="1:15" ht="15" hidden="1" customHeight="1" x14ac:dyDescent="0.25">
      <c r="A521" s="162"/>
      <c r="B521" s="162"/>
      <c r="C521" s="162"/>
      <c r="D521" s="162"/>
      <c r="E521" s="162"/>
      <c r="F521" s="162"/>
      <c r="G521" s="162"/>
      <c r="H521" s="162"/>
      <c r="I521" s="162"/>
      <c r="J521" s="162"/>
      <c r="K521" s="162"/>
      <c r="L521" s="162"/>
      <c r="M521" s="162"/>
      <c r="N521" s="38"/>
      <c r="O521" s="38"/>
    </row>
    <row r="522" spans="1:15" ht="15" hidden="1" customHeight="1" x14ac:dyDescent="0.25">
      <c r="A522" s="162"/>
      <c r="B522" s="162"/>
      <c r="C522" s="162"/>
      <c r="D522" s="162"/>
      <c r="E522" s="162"/>
      <c r="F522" s="162"/>
      <c r="G522" s="162"/>
      <c r="H522" s="162"/>
      <c r="I522" s="162"/>
      <c r="J522" s="162"/>
      <c r="K522" s="162"/>
      <c r="L522" s="162"/>
      <c r="M522" s="162"/>
      <c r="N522" s="38"/>
      <c r="O522" s="38"/>
    </row>
    <row r="523" spans="1:15" ht="15" hidden="1" customHeight="1" x14ac:dyDescent="0.25">
      <c r="A523" s="162"/>
      <c r="B523" s="162"/>
      <c r="C523" s="162"/>
      <c r="D523" s="162"/>
      <c r="E523" s="162"/>
      <c r="F523" s="162"/>
      <c r="G523" s="162"/>
      <c r="H523" s="162"/>
      <c r="I523" s="162"/>
      <c r="J523" s="162"/>
      <c r="K523" s="162"/>
      <c r="L523" s="162"/>
      <c r="M523" s="162"/>
      <c r="N523" s="38"/>
      <c r="O523" s="38"/>
    </row>
    <row r="524" spans="1:15" ht="15" hidden="1" customHeight="1" x14ac:dyDescent="0.25">
      <c r="A524" s="162"/>
      <c r="B524" s="162"/>
      <c r="C524" s="162"/>
      <c r="D524" s="162"/>
      <c r="E524" s="162"/>
      <c r="F524" s="162"/>
      <c r="G524" s="162"/>
      <c r="H524" s="162"/>
      <c r="I524" s="162"/>
      <c r="J524" s="162"/>
      <c r="K524" s="162"/>
      <c r="L524" s="162"/>
      <c r="M524" s="162"/>
      <c r="N524" s="38"/>
      <c r="O524" s="38"/>
    </row>
    <row r="525" spans="1:15" ht="15" hidden="1" customHeight="1" x14ac:dyDescent="0.25">
      <c r="A525" s="162"/>
      <c r="B525" s="162"/>
      <c r="C525" s="162"/>
      <c r="D525" s="162"/>
      <c r="E525" s="162"/>
      <c r="F525" s="162"/>
      <c r="G525" s="162"/>
      <c r="H525" s="162"/>
      <c r="I525" s="162"/>
      <c r="J525" s="162"/>
      <c r="K525" s="162"/>
      <c r="L525" s="162"/>
      <c r="M525" s="162"/>
      <c r="N525" s="38"/>
      <c r="O525" s="38"/>
    </row>
    <row r="526" spans="1:15" ht="15" hidden="1" customHeight="1" x14ac:dyDescent="0.25">
      <c r="A526" s="162"/>
      <c r="B526" s="162"/>
      <c r="C526" s="162"/>
      <c r="D526" s="162"/>
      <c r="E526" s="162"/>
      <c r="F526" s="162"/>
      <c r="G526" s="162"/>
      <c r="H526" s="162"/>
      <c r="I526" s="162"/>
      <c r="J526" s="162"/>
      <c r="K526" s="162"/>
      <c r="L526" s="162"/>
      <c r="M526" s="162"/>
      <c r="N526" s="38"/>
      <c r="O526" s="38"/>
    </row>
    <row r="527" spans="1:15" ht="15" hidden="1" customHeight="1" x14ac:dyDescent="0.25">
      <c r="A527" s="162"/>
      <c r="B527" s="162"/>
      <c r="C527" s="162"/>
      <c r="D527" s="162"/>
      <c r="E527" s="162"/>
      <c r="F527" s="162"/>
      <c r="G527" s="162"/>
      <c r="H527" s="162"/>
      <c r="I527" s="162"/>
      <c r="J527" s="162"/>
      <c r="K527" s="162"/>
      <c r="L527" s="162"/>
      <c r="M527" s="162"/>
      <c r="N527" s="38"/>
      <c r="O527" s="38"/>
    </row>
    <row r="528" spans="1:15" ht="15" hidden="1" customHeight="1" x14ac:dyDescent="0.25">
      <c r="A528" s="162"/>
      <c r="B528" s="162"/>
      <c r="C528" s="162"/>
      <c r="D528" s="162"/>
      <c r="E528" s="162"/>
      <c r="F528" s="162"/>
      <c r="G528" s="162"/>
      <c r="H528" s="162"/>
      <c r="I528" s="162"/>
      <c r="J528" s="162"/>
      <c r="K528" s="162"/>
      <c r="L528" s="162"/>
      <c r="M528" s="162"/>
      <c r="N528" s="38"/>
      <c r="O528" s="38"/>
    </row>
    <row r="529" spans="1:15" ht="15" hidden="1" customHeight="1" x14ac:dyDescent="0.25">
      <c r="A529" s="162"/>
      <c r="B529" s="162"/>
      <c r="C529" s="162"/>
      <c r="D529" s="162"/>
      <c r="E529" s="162"/>
      <c r="F529" s="162"/>
      <c r="G529" s="162"/>
      <c r="H529" s="162"/>
      <c r="I529" s="162"/>
      <c r="J529" s="162"/>
      <c r="K529" s="162"/>
      <c r="L529" s="162"/>
      <c r="M529" s="162"/>
      <c r="N529" s="38"/>
      <c r="O529" s="38"/>
    </row>
    <row r="530" spans="1:15" ht="15" hidden="1" customHeight="1" x14ac:dyDescent="0.25">
      <c r="A530" s="162"/>
      <c r="B530" s="162"/>
      <c r="C530" s="162"/>
      <c r="D530" s="162"/>
      <c r="E530" s="162"/>
      <c r="F530" s="162"/>
      <c r="G530" s="162"/>
      <c r="H530" s="162"/>
      <c r="I530" s="162"/>
      <c r="J530" s="162"/>
      <c r="K530" s="162"/>
      <c r="L530" s="162"/>
      <c r="M530" s="162"/>
      <c r="N530" s="38"/>
      <c r="O530" s="38"/>
    </row>
    <row r="531" spans="1:15" ht="15" hidden="1" customHeight="1" x14ac:dyDescent="0.25">
      <c r="A531" s="162"/>
      <c r="B531" s="162"/>
      <c r="C531" s="162"/>
      <c r="D531" s="162"/>
      <c r="E531" s="162"/>
      <c r="F531" s="162"/>
      <c r="G531" s="162"/>
      <c r="H531" s="162"/>
      <c r="I531" s="162"/>
      <c r="J531" s="162"/>
      <c r="K531" s="162"/>
      <c r="L531" s="162"/>
      <c r="M531" s="162"/>
      <c r="N531" s="38"/>
      <c r="O531" s="38"/>
    </row>
    <row r="532" spans="1:15" ht="15" hidden="1" customHeight="1" x14ac:dyDescent="0.25">
      <c r="A532" s="162"/>
      <c r="B532" s="162"/>
      <c r="C532" s="162"/>
      <c r="D532" s="162"/>
      <c r="E532" s="162"/>
      <c r="F532" s="162"/>
      <c r="G532" s="162"/>
      <c r="H532" s="162"/>
      <c r="I532" s="162"/>
      <c r="J532" s="162"/>
      <c r="K532" s="162"/>
      <c r="L532" s="162"/>
      <c r="M532" s="162"/>
      <c r="N532" s="38"/>
      <c r="O532" s="38"/>
    </row>
    <row r="533" spans="1:15" ht="15" hidden="1" customHeight="1" x14ac:dyDescent="0.25">
      <c r="A533" s="162"/>
      <c r="B533" s="162"/>
      <c r="C533" s="162"/>
      <c r="D533" s="162"/>
      <c r="E533" s="162"/>
      <c r="F533" s="162"/>
      <c r="G533" s="162"/>
      <c r="H533" s="162"/>
      <c r="I533" s="162"/>
      <c r="J533" s="162"/>
      <c r="K533" s="162"/>
      <c r="L533" s="162"/>
      <c r="M533" s="162"/>
      <c r="N533" s="38"/>
      <c r="O533" s="38"/>
    </row>
    <row r="534" spans="1:15" ht="15" hidden="1" customHeight="1" x14ac:dyDescent="0.25">
      <c r="A534" s="162"/>
      <c r="B534" s="162"/>
      <c r="C534" s="162"/>
      <c r="D534" s="162"/>
      <c r="E534" s="162"/>
      <c r="F534" s="162"/>
      <c r="G534" s="162"/>
      <c r="H534" s="162"/>
      <c r="I534" s="162"/>
      <c r="J534" s="162"/>
      <c r="K534" s="162"/>
      <c r="L534" s="162"/>
      <c r="M534" s="162"/>
      <c r="N534" s="38"/>
      <c r="O534" s="38"/>
    </row>
    <row r="535" spans="1:15" ht="15" hidden="1" customHeight="1" x14ac:dyDescent="0.25">
      <c r="A535" s="162"/>
      <c r="B535" s="162"/>
      <c r="C535" s="162"/>
      <c r="D535" s="162"/>
      <c r="E535" s="162"/>
      <c r="F535" s="162"/>
      <c r="G535" s="162"/>
      <c r="H535" s="162"/>
      <c r="I535" s="162"/>
      <c r="J535" s="162"/>
      <c r="K535" s="162"/>
      <c r="L535" s="162"/>
      <c r="M535" s="162"/>
      <c r="N535" s="38"/>
      <c r="O535" s="38"/>
    </row>
    <row r="536" spans="1:15" ht="15" hidden="1" customHeight="1" x14ac:dyDescent="0.25">
      <c r="A536" s="162"/>
      <c r="B536" s="162"/>
      <c r="C536" s="162"/>
      <c r="D536" s="162"/>
      <c r="E536" s="162"/>
      <c r="F536" s="162"/>
      <c r="G536" s="162"/>
      <c r="H536" s="162"/>
      <c r="I536" s="162"/>
      <c r="J536" s="162"/>
      <c r="K536" s="162"/>
      <c r="L536" s="162"/>
      <c r="M536" s="162"/>
      <c r="N536" s="38"/>
      <c r="O536" s="38"/>
    </row>
    <row r="537" spans="1:15" ht="15" hidden="1" customHeight="1" x14ac:dyDescent="0.25">
      <c r="A537" s="162"/>
      <c r="B537" s="162"/>
      <c r="C537" s="162"/>
      <c r="D537" s="162"/>
      <c r="E537" s="162"/>
      <c r="F537" s="162"/>
      <c r="G537" s="162"/>
      <c r="H537" s="162"/>
      <c r="I537" s="162"/>
      <c r="J537" s="162"/>
      <c r="K537" s="162"/>
      <c r="L537" s="162"/>
      <c r="M537" s="162"/>
      <c r="N537" s="38"/>
      <c r="O537" s="38"/>
    </row>
    <row r="538" spans="1:15" ht="15" hidden="1" customHeight="1" x14ac:dyDescent="0.25">
      <c r="A538" s="162"/>
      <c r="B538" s="162"/>
      <c r="C538" s="162"/>
      <c r="D538" s="162"/>
      <c r="E538" s="162"/>
      <c r="F538" s="162"/>
      <c r="G538" s="162"/>
      <c r="H538" s="162"/>
      <c r="I538" s="162"/>
      <c r="J538" s="162"/>
      <c r="K538" s="162"/>
      <c r="L538" s="162"/>
      <c r="M538" s="162"/>
      <c r="N538" s="38"/>
      <c r="O538" s="38"/>
    </row>
    <row r="539" spans="1:15" ht="15" hidden="1" customHeight="1" x14ac:dyDescent="0.25">
      <c r="A539" s="162"/>
      <c r="B539" s="162"/>
      <c r="C539" s="162"/>
      <c r="D539" s="162"/>
      <c r="E539" s="162"/>
      <c r="F539" s="162"/>
      <c r="G539" s="162"/>
      <c r="H539" s="162"/>
      <c r="I539" s="162"/>
      <c r="J539" s="162"/>
      <c r="K539" s="162"/>
      <c r="L539" s="162"/>
      <c r="M539" s="162"/>
      <c r="N539" s="38"/>
      <c r="O539" s="38"/>
    </row>
    <row r="540" spans="1:15" ht="15" hidden="1" customHeight="1" x14ac:dyDescent="0.25">
      <c r="A540" s="162"/>
      <c r="B540" s="162"/>
      <c r="C540" s="162"/>
      <c r="D540" s="162"/>
      <c r="E540" s="162"/>
      <c r="F540" s="162"/>
      <c r="G540" s="162"/>
      <c r="H540" s="162"/>
      <c r="I540" s="162"/>
      <c r="J540" s="162"/>
      <c r="K540" s="162"/>
      <c r="L540" s="162"/>
      <c r="M540" s="162"/>
      <c r="N540" s="38"/>
      <c r="O540" s="38"/>
    </row>
    <row r="541" spans="1:15" ht="15" hidden="1" customHeight="1" x14ac:dyDescent="0.25">
      <c r="A541" s="162"/>
      <c r="B541" s="162"/>
      <c r="C541" s="162"/>
      <c r="D541" s="162"/>
      <c r="E541" s="162"/>
      <c r="F541" s="162"/>
      <c r="G541" s="162"/>
      <c r="H541" s="162"/>
      <c r="I541" s="162"/>
      <c r="J541" s="162"/>
      <c r="K541" s="162"/>
      <c r="L541" s="162"/>
      <c r="M541" s="162"/>
      <c r="N541" s="38"/>
      <c r="O541" s="38"/>
    </row>
    <row r="542" spans="1:15" ht="15" hidden="1" customHeight="1" x14ac:dyDescent="0.25">
      <c r="A542" s="162"/>
      <c r="B542" s="162"/>
      <c r="C542" s="162"/>
      <c r="D542" s="162"/>
      <c r="E542" s="162"/>
      <c r="F542" s="162"/>
      <c r="G542" s="162"/>
      <c r="H542" s="162"/>
      <c r="I542" s="162"/>
      <c r="J542" s="162"/>
      <c r="K542" s="162"/>
      <c r="L542" s="162"/>
      <c r="M542" s="162"/>
      <c r="N542" s="38"/>
      <c r="O542" s="38"/>
    </row>
    <row r="543" spans="1:15" ht="15" hidden="1" customHeight="1" x14ac:dyDescent="0.25">
      <c r="A543" s="162"/>
      <c r="B543" s="162"/>
      <c r="C543" s="162"/>
      <c r="D543" s="162"/>
      <c r="E543" s="162"/>
      <c r="F543" s="162"/>
      <c r="G543" s="162"/>
      <c r="H543" s="162"/>
      <c r="I543" s="162"/>
      <c r="J543" s="162"/>
      <c r="K543" s="162"/>
      <c r="L543" s="162"/>
      <c r="M543" s="162"/>
      <c r="N543" s="38"/>
      <c r="O543" s="38"/>
    </row>
    <row r="544" spans="1:15" ht="15" hidden="1" customHeight="1" x14ac:dyDescent="0.25">
      <c r="A544" s="162"/>
      <c r="B544" s="162"/>
      <c r="C544" s="162"/>
      <c r="D544" s="162"/>
      <c r="E544" s="162"/>
      <c r="F544" s="162"/>
      <c r="G544" s="162"/>
      <c r="H544" s="162"/>
      <c r="I544" s="162"/>
      <c r="J544" s="162"/>
      <c r="K544" s="162"/>
      <c r="L544" s="162"/>
      <c r="M544" s="162"/>
      <c r="N544" s="38"/>
      <c r="O544" s="38"/>
    </row>
    <row r="545" spans="1:15" ht="15" hidden="1" customHeight="1" x14ac:dyDescent="0.25">
      <c r="A545" s="162"/>
      <c r="B545" s="162"/>
      <c r="C545" s="162"/>
      <c r="D545" s="162"/>
      <c r="E545" s="162"/>
      <c r="F545" s="162"/>
      <c r="G545" s="162"/>
      <c r="H545" s="162"/>
      <c r="I545" s="162"/>
      <c r="J545" s="162"/>
      <c r="K545" s="162"/>
      <c r="L545" s="162"/>
      <c r="M545" s="162"/>
      <c r="N545" s="38"/>
      <c r="O545" s="38"/>
    </row>
    <row r="546" spans="1:15" ht="15" hidden="1" customHeight="1" x14ac:dyDescent="0.25">
      <c r="A546" s="162"/>
      <c r="B546" s="162"/>
      <c r="C546" s="162"/>
      <c r="D546" s="162"/>
      <c r="E546" s="162"/>
      <c r="F546" s="162"/>
      <c r="G546" s="162"/>
      <c r="H546" s="162"/>
      <c r="I546" s="162"/>
      <c r="J546" s="162"/>
      <c r="K546" s="162"/>
      <c r="L546" s="162"/>
      <c r="M546" s="162"/>
      <c r="N546" s="38"/>
      <c r="O546" s="38"/>
    </row>
    <row r="547" spans="1:15" ht="15" hidden="1" customHeight="1" x14ac:dyDescent="0.25">
      <c r="A547" s="162"/>
      <c r="B547" s="162"/>
      <c r="C547" s="162"/>
      <c r="D547" s="162"/>
      <c r="E547" s="162"/>
      <c r="F547" s="162"/>
      <c r="G547" s="162"/>
      <c r="H547" s="162"/>
      <c r="I547" s="162"/>
      <c r="J547" s="162"/>
      <c r="K547" s="162"/>
      <c r="L547" s="162"/>
      <c r="M547" s="162"/>
      <c r="N547" s="38"/>
      <c r="O547" s="38"/>
    </row>
    <row r="548" spans="1:15" ht="15" hidden="1" customHeight="1" x14ac:dyDescent="0.25">
      <c r="A548" s="162"/>
      <c r="B548" s="162"/>
      <c r="C548" s="162"/>
      <c r="D548" s="162"/>
      <c r="E548" s="162"/>
      <c r="F548" s="162"/>
      <c r="G548" s="162"/>
      <c r="H548" s="162"/>
      <c r="I548" s="162"/>
      <c r="J548" s="162"/>
      <c r="K548" s="162"/>
      <c r="L548" s="162"/>
      <c r="M548" s="162"/>
      <c r="N548" s="38"/>
      <c r="O548" s="38"/>
    </row>
    <row r="549" spans="1:15" ht="15" hidden="1" customHeight="1" x14ac:dyDescent="0.25">
      <c r="A549" s="162"/>
      <c r="B549" s="162"/>
      <c r="C549" s="162"/>
      <c r="D549" s="162"/>
      <c r="E549" s="162"/>
      <c r="F549" s="162"/>
      <c r="G549" s="162"/>
      <c r="H549" s="162"/>
      <c r="I549" s="162"/>
      <c r="J549" s="162"/>
      <c r="K549" s="162"/>
      <c r="L549" s="162"/>
      <c r="M549" s="162"/>
      <c r="N549" s="38"/>
      <c r="O549" s="38"/>
    </row>
    <row r="550" spans="1:15" ht="15" hidden="1" customHeight="1" x14ac:dyDescent="0.25">
      <c r="A550" s="162"/>
      <c r="B550" s="162"/>
      <c r="C550" s="162"/>
      <c r="D550" s="162"/>
      <c r="E550" s="162"/>
      <c r="F550" s="162"/>
      <c r="G550" s="162"/>
      <c r="H550" s="162"/>
      <c r="I550" s="162"/>
      <c r="J550" s="162"/>
      <c r="K550" s="162"/>
      <c r="L550" s="162"/>
      <c r="M550" s="162"/>
      <c r="N550" s="38"/>
      <c r="O550" s="38"/>
    </row>
    <row r="551" spans="1:15" ht="15" hidden="1" customHeight="1" x14ac:dyDescent="0.25">
      <c r="A551" s="162"/>
      <c r="B551" s="162"/>
      <c r="C551" s="162"/>
      <c r="D551" s="162"/>
      <c r="E551" s="162"/>
      <c r="F551" s="162"/>
      <c r="G551" s="162"/>
      <c r="H551" s="162"/>
      <c r="I551" s="162"/>
      <c r="J551" s="162"/>
      <c r="K551" s="162"/>
      <c r="L551" s="162"/>
      <c r="M551" s="162"/>
      <c r="N551" s="38"/>
      <c r="O551" s="38"/>
    </row>
    <row r="552" spans="1:15" ht="15" hidden="1" customHeight="1" x14ac:dyDescent="0.25">
      <c r="A552" s="162"/>
      <c r="B552" s="162"/>
      <c r="C552" s="162"/>
      <c r="D552" s="162"/>
      <c r="E552" s="162"/>
      <c r="F552" s="162"/>
      <c r="G552" s="162"/>
      <c r="H552" s="162"/>
      <c r="I552" s="162"/>
      <c r="J552" s="162"/>
      <c r="K552" s="162"/>
      <c r="L552" s="162"/>
      <c r="M552" s="162"/>
      <c r="N552" s="38"/>
      <c r="O552" s="38"/>
    </row>
    <row r="553" spans="1:15" ht="15" hidden="1" customHeight="1" x14ac:dyDescent="0.25">
      <c r="A553" s="162"/>
      <c r="B553" s="162"/>
      <c r="C553" s="162"/>
      <c r="D553" s="162"/>
      <c r="E553" s="162"/>
      <c r="F553" s="162"/>
      <c r="G553" s="162"/>
      <c r="H553" s="162"/>
      <c r="I553" s="162"/>
      <c r="J553" s="162"/>
      <c r="K553" s="162"/>
      <c r="L553" s="162"/>
      <c r="M553" s="162"/>
      <c r="N553" s="38"/>
      <c r="O553" s="38"/>
    </row>
    <row r="554" spans="1:15" ht="15" hidden="1" customHeight="1" x14ac:dyDescent="0.25">
      <c r="A554" s="162"/>
      <c r="B554" s="162"/>
      <c r="C554" s="162"/>
      <c r="D554" s="162"/>
      <c r="E554" s="162"/>
      <c r="F554" s="162"/>
      <c r="G554" s="162"/>
      <c r="H554" s="162"/>
      <c r="I554" s="162"/>
      <c r="J554" s="162"/>
      <c r="K554" s="162"/>
      <c r="L554" s="162"/>
      <c r="M554" s="162"/>
      <c r="N554" s="38"/>
      <c r="O554" s="38"/>
    </row>
    <row r="555" spans="1:15" ht="15" hidden="1" customHeight="1" x14ac:dyDescent="0.25">
      <c r="A555" s="162"/>
      <c r="B555" s="162"/>
      <c r="C555" s="162"/>
      <c r="D555" s="162"/>
      <c r="E555" s="162"/>
      <c r="F555" s="162"/>
      <c r="G555" s="162"/>
      <c r="H555" s="162"/>
      <c r="I555" s="162"/>
      <c r="J555" s="162"/>
      <c r="K555" s="162"/>
      <c r="L555" s="162"/>
      <c r="M555" s="162"/>
      <c r="N555" s="38"/>
      <c r="O555" s="38"/>
    </row>
    <row r="556" spans="1:15" ht="15" hidden="1" customHeight="1" x14ac:dyDescent="0.25">
      <c r="A556" s="162"/>
      <c r="B556" s="162"/>
      <c r="C556" s="162"/>
      <c r="D556" s="162"/>
      <c r="E556" s="162"/>
      <c r="F556" s="162"/>
      <c r="G556" s="162"/>
      <c r="H556" s="162"/>
      <c r="I556" s="162"/>
      <c r="J556" s="162"/>
      <c r="K556" s="162"/>
      <c r="L556" s="162"/>
      <c r="M556" s="162"/>
      <c r="N556" s="38"/>
      <c r="O556" s="38"/>
    </row>
    <row r="557" spans="1:15" ht="15" hidden="1" customHeight="1" x14ac:dyDescent="0.25">
      <c r="A557" s="162"/>
      <c r="B557" s="162"/>
      <c r="C557" s="162"/>
      <c r="D557" s="162"/>
      <c r="E557" s="162"/>
      <c r="F557" s="162"/>
      <c r="G557" s="162"/>
      <c r="H557" s="162"/>
      <c r="I557" s="162"/>
      <c r="J557" s="162"/>
      <c r="K557" s="162"/>
      <c r="L557" s="162"/>
      <c r="M557" s="162"/>
      <c r="N557" s="38"/>
      <c r="O557" s="38"/>
    </row>
    <row r="558" spans="1:15" ht="15" hidden="1" customHeight="1" x14ac:dyDescent="0.25">
      <c r="A558" s="162"/>
      <c r="B558" s="162"/>
      <c r="C558" s="162"/>
      <c r="D558" s="162"/>
      <c r="E558" s="162"/>
      <c r="F558" s="162"/>
      <c r="G558" s="162"/>
      <c r="H558" s="162"/>
      <c r="I558" s="162"/>
      <c r="J558" s="162"/>
      <c r="K558" s="162"/>
      <c r="L558" s="162"/>
      <c r="M558" s="162"/>
      <c r="N558" s="38"/>
      <c r="O558" s="38"/>
    </row>
    <row r="559" spans="1:15" ht="15" hidden="1" customHeight="1" x14ac:dyDescent="0.25">
      <c r="A559" s="162"/>
      <c r="B559" s="162"/>
      <c r="C559" s="162"/>
      <c r="D559" s="162"/>
      <c r="E559" s="162"/>
      <c r="F559" s="162"/>
      <c r="G559" s="162"/>
      <c r="H559" s="162"/>
      <c r="I559" s="162"/>
      <c r="J559" s="162"/>
      <c r="K559" s="162"/>
      <c r="L559" s="162"/>
      <c r="M559" s="162"/>
      <c r="N559" s="38"/>
      <c r="O559" s="38"/>
    </row>
    <row r="560" spans="1:15" ht="15" hidden="1" customHeight="1" x14ac:dyDescent="0.25">
      <c r="A560" s="162"/>
      <c r="B560" s="162"/>
      <c r="C560" s="162"/>
      <c r="D560" s="162"/>
      <c r="E560" s="162"/>
      <c r="F560" s="162"/>
      <c r="G560" s="162"/>
      <c r="H560" s="162"/>
      <c r="I560" s="162"/>
      <c r="J560" s="162"/>
      <c r="K560" s="162"/>
      <c r="L560" s="162"/>
      <c r="M560" s="162"/>
      <c r="N560" s="38"/>
      <c r="O560" s="38"/>
    </row>
    <row r="561" spans="1:15" ht="15" hidden="1" customHeight="1" x14ac:dyDescent="0.25">
      <c r="A561" s="162"/>
      <c r="B561" s="162"/>
      <c r="C561" s="162"/>
      <c r="D561" s="162"/>
      <c r="E561" s="162"/>
      <c r="F561" s="162"/>
      <c r="G561" s="162"/>
      <c r="H561" s="162"/>
      <c r="I561" s="162"/>
      <c r="J561" s="162"/>
      <c r="K561" s="162"/>
      <c r="L561" s="162"/>
      <c r="M561" s="162"/>
      <c r="N561" s="38"/>
      <c r="O561" s="38"/>
    </row>
    <row r="562" spans="1:15" ht="15" hidden="1" customHeight="1" x14ac:dyDescent="0.25">
      <c r="A562" s="162"/>
      <c r="B562" s="162"/>
      <c r="C562" s="162"/>
      <c r="D562" s="162"/>
      <c r="E562" s="162"/>
      <c r="F562" s="162"/>
      <c r="G562" s="162"/>
      <c r="H562" s="162"/>
      <c r="I562" s="162"/>
      <c r="J562" s="162"/>
      <c r="K562" s="162"/>
      <c r="L562" s="162"/>
      <c r="M562" s="162"/>
      <c r="N562" s="38"/>
      <c r="O562" s="38"/>
    </row>
    <row r="563" spans="1:15" ht="15" hidden="1" customHeight="1" x14ac:dyDescent="0.25">
      <c r="A563" s="162"/>
      <c r="B563" s="162"/>
      <c r="C563" s="162"/>
      <c r="D563" s="162"/>
      <c r="E563" s="162"/>
      <c r="F563" s="162"/>
      <c r="G563" s="162"/>
      <c r="H563" s="162"/>
      <c r="I563" s="162"/>
      <c r="J563" s="162"/>
      <c r="K563" s="162"/>
      <c r="L563" s="162"/>
      <c r="M563" s="162"/>
      <c r="N563" s="38"/>
      <c r="O563" s="38"/>
    </row>
    <row r="564" spans="1:15" ht="15" hidden="1" customHeight="1" x14ac:dyDescent="0.25">
      <c r="A564" s="162"/>
      <c r="B564" s="162"/>
      <c r="C564" s="162"/>
      <c r="D564" s="162"/>
      <c r="E564" s="162"/>
      <c r="F564" s="162"/>
      <c r="G564" s="162"/>
      <c r="H564" s="162"/>
      <c r="I564" s="162"/>
      <c r="J564" s="162"/>
      <c r="K564" s="162"/>
      <c r="L564" s="162"/>
      <c r="M564" s="162"/>
      <c r="N564" s="38"/>
      <c r="O564" s="38"/>
    </row>
    <row r="565" spans="1:15" ht="15" hidden="1" customHeight="1" x14ac:dyDescent="0.25">
      <c r="A565" s="162"/>
      <c r="B565" s="162"/>
      <c r="C565" s="162"/>
      <c r="D565" s="162"/>
      <c r="E565" s="162"/>
      <c r="F565" s="162"/>
      <c r="G565" s="162"/>
      <c r="H565" s="162"/>
      <c r="I565" s="162"/>
      <c r="J565" s="162"/>
      <c r="K565" s="162"/>
      <c r="L565" s="162"/>
      <c r="M565" s="162"/>
      <c r="N565" s="38"/>
      <c r="O565" s="38"/>
    </row>
    <row r="566" spans="1:15" ht="15" hidden="1" customHeight="1" x14ac:dyDescent="0.25">
      <c r="A566" s="162"/>
      <c r="B566" s="162"/>
      <c r="C566" s="162"/>
      <c r="D566" s="162"/>
      <c r="E566" s="162"/>
      <c r="F566" s="162"/>
      <c r="G566" s="162"/>
      <c r="H566" s="162"/>
      <c r="I566" s="162"/>
      <c r="J566" s="162"/>
      <c r="K566" s="162"/>
      <c r="L566" s="162"/>
      <c r="M566" s="162"/>
      <c r="N566" s="38"/>
      <c r="O566" s="38"/>
    </row>
    <row r="567" spans="1:15" ht="15" hidden="1" customHeight="1" x14ac:dyDescent="0.25">
      <c r="A567" s="162"/>
      <c r="B567" s="162"/>
      <c r="C567" s="162"/>
      <c r="D567" s="162"/>
      <c r="E567" s="162"/>
      <c r="F567" s="162"/>
      <c r="G567" s="162"/>
      <c r="H567" s="162"/>
      <c r="I567" s="162"/>
      <c r="J567" s="162"/>
      <c r="K567" s="162"/>
      <c r="L567" s="162"/>
      <c r="M567" s="162"/>
      <c r="N567" s="38"/>
      <c r="O567" s="38"/>
    </row>
    <row r="568" spans="1:15" ht="15" hidden="1" customHeight="1" x14ac:dyDescent="0.25">
      <c r="A568" s="162"/>
      <c r="B568" s="162"/>
      <c r="C568" s="162"/>
      <c r="D568" s="162"/>
      <c r="E568" s="162"/>
      <c r="F568" s="162"/>
      <c r="G568" s="162"/>
      <c r="H568" s="162"/>
      <c r="I568" s="162"/>
      <c r="J568" s="162"/>
      <c r="K568" s="162"/>
      <c r="L568" s="162"/>
      <c r="M568" s="162"/>
      <c r="N568" s="38"/>
      <c r="O568" s="38"/>
    </row>
    <row r="569" spans="1:15" ht="15" hidden="1" customHeight="1" x14ac:dyDescent="0.25">
      <c r="A569" s="162"/>
      <c r="B569" s="162"/>
      <c r="C569" s="162"/>
      <c r="D569" s="162"/>
      <c r="E569" s="162"/>
      <c r="F569" s="162"/>
      <c r="G569" s="162"/>
      <c r="H569" s="162"/>
      <c r="I569" s="162"/>
      <c r="J569" s="162"/>
      <c r="K569" s="162"/>
      <c r="L569" s="162"/>
      <c r="M569" s="162"/>
      <c r="N569" s="38"/>
      <c r="O569" s="38"/>
    </row>
    <row r="570" spans="1:15" ht="15" hidden="1" customHeight="1" x14ac:dyDescent="0.25">
      <c r="A570" s="162"/>
      <c r="B570" s="162"/>
      <c r="C570" s="162"/>
      <c r="D570" s="162"/>
      <c r="E570" s="162"/>
      <c r="F570" s="162"/>
      <c r="G570" s="162"/>
      <c r="H570" s="162"/>
      <c r="I570" s="162"/>
      <c r="J570" s="162"/>
      <c r="K570" s="162"/>
      <c r="L570" s="162"/>
      <c r="M570" s="162"/>
      <c r="N570" s="38"/>
      <c r="O570" s="38"/>
    </row>
    <row r="571" spans="1:15" ht="15" hidden="1" customHeight="1" x14ac:dyDescent="0.25">
      <c r="A571" s="162"/>
      <c r="B571" s="162"/>
      <c r="C571" s="162"/>
      <c r="D571" s="162"/>
      <c r="E571" s="162"/>
      <c r="F571" s="162"/>
      <c r="G571" s="162"/>
      <c r="H571" s="162"/>
      <c r="I571" s="162"/>
      <c r="J571" s="162"/>
      <c r="K571" s="162"/>
      <c r="L571" s="162"/>
      <c r="M571" s="162"/>
      <c r="N571" s="38"/>
      <c r="O571" s="38"/>
    </row>
    <row r="572" spans="1:15" ht="15" hidden="1" customHeight="1" x14ac:dyDescent="0.25">
      <c r="A572" s="162"/>
      <c r="B572" s="162"/>
      <c r="C572" s="162"/>
      <c r="D572" s="162"/>
      <c r="E572" s="162"/>
      <c r="F572" s="162"/>
      <c r="G572" s="162"/>
      <c r="H572" s="162"/>
      <c r="I572" s="162"/>
      <c r="J572" s="162"/>
      <c r="K572" s="162"/>
      <c r="L572" s="162"/>
      <c r="M572" s="162"/>
      <c r="N572" s="38"/>
      <c r="O572" s="38"/>
    </row>
    <row r="573" spans="1:15" ht="15" hidden="1" customHeight="1" x14ac:dyDescent="0.25">
      <c r="A573" s="162"/>
      <c r="B573" s="162"/>
      <c r="C573" s="162"/>
      <c r="D573" s="162"/>
      <c r="E573" s="162"/>
      <c r="F573" s="162"/>
      <c r="G573" s="162"/>
      <c r="H573" s="162"/>
      <c r="I573" s="162"/>
      <c r="J573" s="162"/>
      <c r="K573" s="162"/>
      <c r="L573" s="162"/>
      <c r="M573" s="162"/>
      <c r="N573" s="38"/>
      <c r="O573" s="38"/>
    </row>
    <row r="574" spans="1:15" ht="15" hidden="1" customHeight="1" x14ac:dyDescent="0.25">
      <c r="A574" s="162"/>
      <c r="B574" s="162"/>
      <c r="C574" s="162"/>
      <c r="D574" s="162"/>
      <c r="E574" s="162"/>
      <c r="F574" s="162"/>
      <c r="G574" s="162"/>
      <c r="H574" s="162"/>
      <c r="I574" s="162"/>
      <c r="J574" s="162"/>
      <c r="K574" s="162"/>
      <c r="L574" s="162"/>
      <c r="M574" s="162"/>
      <c r="N574" s="38"/>
      <c r="O574" s="38"/>
    </row>
    <row r="575" spans="1:15" ht="15" hidden="1" customHeight="1" x14ac:dyDescent="0.25">
      <c r="A575" s="162"/>
      <c r="B575" s="162"/>
      <c r="C575" s="162"/>
      <c r="D575" s="162"/>
      <c r="E575" s="162"/>
      <c r="F575" s="162"/>
      <c r="G575" s="162"/>
      <c r="H575" s="162"/>
      <c r="I575" s="162"/>
      <c r="J575" s="162"/>
      <c r="K575" s="162"/>
      <c r="L575" s="162"/>
      <c r="M575" s="162"/>
      <c r="N575" s="38"/>
      <c r="O575" s="38"/>
    </row>
    <row r="576" spans="1:15" ht="15" hidden="1" customHeight="1" x14ac:dyDescent="0.25">
      <c r="A576" s="162"/>
      <c r="B576" s="162"/>
      <c r="C576" s="162"/>
      <c r="D576" s="162"/>
      <c r="E576" s="162"/>
      <c r="F576" s="162"/>
      <c r="G576" s="162"/>
      <c r="H576" s="162"/>
      <c r="I576" s="162"/>
      <c r="J576" s="162"/>
      <c r="K576" s="162"/>
      <c r="L576" s="162"/>
      <c r="M576" s="162"/>
      <c r="N576" s="38"/>
      <c r="O576" s="38"/>
    </row>
    <row r="577" spans="1:15" ht="15" hidden="1" customHeight="1" x14ac:dyDescent="0.25">
      <c r="A577" s="162"/>
      <c r="B577" s="162"/>
      <c r="C577" s="162"/>
      <c r="D577" s="162"/>
      <c r="E577" s="162"/>
      <c r="F577" s="162"/>
      <c r="G577" s="162"/>
      <c r="H577" s="162"/>
      <c r="I577" s="162"/>
      <c r="J577" s="162"/>
      <c r="K577" s="162"/>
      <c r="L577" s="162"/>
      <c r="M577" s="162"/>
      <c r="N577" s="38"/>
      <c r="O577" s="38"/>
    </row>
    <row r="578" spans="1:15" ht="15" hidden="1" customHeight="1" x14ac:dyDescent="0.25">
      <c r="A578" s="162"/>
      <c r="B578" s="162"/>
      <c r="C578" s="162"/>
      <c r="D578" s="162"/>
      <c r="E578" s="162"/>
      <c r="F578" s="162"/>
      <c r="G578" s="162"/>
      <c r="H578" s="162"/>
      <c r="I578" s="162"/>
      <c r="J578" s="162"/>
      <c r="K578" s="162"/>
      <c r="L578" s="162"/>
      <c r="M578" s="162"/>
      <c r="N578" s="38"/>
      <c r="O578" s="38"/>
    </row>
    <row r="579" spans="1:15" ht="15" hidden="1" customHeight="1" x14ac:dyDescent="0.25">
      <c r="A579" s="162"/>
      <c r="B579" s="162"/>
      <c r="C579" s="162"/>
      <c r="D579" s="162"/>
      <c r="E579" s="162"/>
      <c r="F579" s="162"/>
      <c r="G579" s="162"/>
      <c r="H579" s="162"/>
      <c r="I579" s="162"/>
      <c r="J579" s="162"/>
      <c r="K579" s="162"/>
      <c r="L579" s="162"/>
      <c r="M579" s="162"/>
      <c r="N579" s="38"/>
      <c r="O579" s="38"/>
    </row>
    <row r="580" spans="1:15" ht="15" hidden="1" customHeight="1" x14ac:dyDescent="0.25">
      <c r="A580" s="162"/>
      <c r="B580" s="162"/>
      <c r="C580" s="162"/>
      <c r="D580" s="162"/>
      <c r="E580" s="162"/>
      <c r="F580" s="162"/>
      <c r="G580" s="162"/>
      <c r="H580" s="162"/>
      <c r="I580" s="162"/>
      <c r="J580" s="162"/>
      <c r="K580" s="162"/>
      <c r="L580" s="162"/>
      <c r="M580" s="162"/>
      <c r="N580" s="38"/>
      <c r="O580" s="38"/>
    </row>
    <row r="581" spans="1:15" ht="15" hidden="1" customHeight="1" x14ac:dyDescent="0.25">
      <c r="A581" s="162"/>
      <c r="B581" s="162"/>
      <c r="C581" s="162"/>
      <c r="D581" s="162"/>
      <c r="E581" s="162"/>
      <c r="F581" s="162"/>
      <c r="G581" s="162"/>
      <c r="H581" s="162"/>
      <c r="I581" s="162"/>
      <c r="J581" s="162"/>
      <c r="K581" s="162"/>
      <c r="L581" s="162"/>
      <c r="M581" s="162"/>
      <c r="N581" s="38"/>
      <c r="O581" s="38"/>
    </row>
    <row r="582" spans="1:15" ht="15" hidden="1" customHeight="1" x14ac:dyDescent="0.25">
      <c r="A582" s="162"/>
      <c r="B582" s="162"/>
      <c r="C582" s="162"/>
      <c r="D582" s="162"/>
      <c r="E582" s="162"/>
      <c r="F582" s="162"/>
      <c r="G582" s="162"/>
      <c r="H582" s="162"/>
      <c r="I582" s="162"/>
      <c r="J582" s="162"/>
      <c r="K582" s="162"/>
      <c r="L582" s="162"/>
      <c r="M582" s="162"/>
      <c r="N582" s="38"/>
      <c r="O582" s="38"/>
    </row>
    <row r="583" spans="1:15" ht="15" hidden="1" customHeight="1" x14ac:dyDescent="0.25">
      <c r="A583" s="162"/>
      <c r="B583" s="162"/>
      <c r="C583" s="162"/>
      <c r="D583" s="162"/>
      <c r="E583" s="162"/>
      <c r="F583" s="162"/>
      <c r="G583" s="162"/>
      <c r="H583" s="162"/>
      <c r="I583" s="162"/>
      <c r="J583" s="162"/>
      <c r="K583" s="162"/>
      <c r="L583" s="162"/>
      <c r="M583" s="162"/>
      <c r="N583" s="38"/>
      <c r="O583" s="38"/>
    </row>
    <row r="584" spans="1:15" ht="15" hidden="1" customHeight="1" x14ac:dyDescent="0.25">
      <c r="A584" s="162"/>
      <c r="B584" s="162"/>
      <c r="C584" s="162"/>
      <c r="D584" s="162"/>
      <c r="E584" s="162"/>
      <c r="F584" s="162"/>
      <c r="G584" s="162"/>
      <c r="H584" s="162"/>
      <c r="I584" s="162"/>
      <c r="J584" s="162"/>
      <c r="K584" s="162"/>
      <c r="L584" s="162"/>
      <c r="M584" s="162"/>
      <c r="N584" s="38"/>
      <c r="O584" s="38"/>
    </row>
    <row r="585" spans="1:15" ht="15" hidden="1" customHeight="1" x14ac:dyDescent="0.25">
      <c r="A585" s="162"/>
      <c r="B585" s="162"/>
      <c r="C585" s="162"/>
      <c r="D585" s="162"/>
      <c r="E585" s="162"/>
      <c r="F585" s="162"/>
      <c r="G585" s="162"/>
      <c r="H585" s="162"/>
      <c r="I585" s="162"/>
      <c r="J585" s="162"/>
      <c r="K585" s="162"/>
      <c r="L585" s="162"/>
      <c r="M585" s="162"/>
      <c r="N585" s="38"/>
      <c r="O585" s="38"/>
    </row>
    <row r="586" spans="1:15" ht="15" hidden="1" customHeight="1" x14ac:dyDescent="0.25">
      <c r="A586" s="162"/>
      <c r="B586" s="162"/>
      <c r="C586" s="162"/>
      <c r="D586" s="162"/>
      <c r="E586" s="162"/>
      <c r="F586" s="162"/>
      <c r="G586" s="162"/>
      <c r="H586" s="162"/>
      <c r="I586" s="162"/>
      <c r="J586" s="162"/>
      <c r="K586" s="162"/>
      <c r="L586" s="162"/>
      <c r="M586" s="162"/>
      <c r="N586" s="38"/>
      <c r="O586" s="38"/>
    </row>
    <row r="587" spans="1:15" ht="15" hidden="1" customHeight="1" x14ac:dyDescent="0.25">
      <c r="A587" s="162"/>
      <c r="B587" s="162"/>
      <c r="C587" s="162"/>
      <c r="D587" s="162"/>
      <c r="E587" s="162"/>
      <c r="F587" s="162"/>
      <c r="G587" s="162"/>
      <c r="H587" s="162"/>
      <c r="I587" s="162"/>
      <c r="J587" s="162"/>
      <c r="K587" s="162"/>
      <c r="L587" s="162"/>
      <c r="M587" s="162"/>
      <c r="N587" s="38"/>
      <c r="O587" s="38"/>
    </row>
    <row r="588" spans="1:15" ht="15" hidden="1" customHeight="1" x14ac:dyDescent="0.25">
      <c r="A588" s="162"/>
      <c r="B588" s="162"/>
      <c r="C588" s="162"/>
      <c r="D588" s="162"/>
      <c r="E588" s="162"/>
      <c r="F588" s="162"/>
      <c r="G588" s="162"/>
      <c r="H588" s="162"/>
      <c r="I588" s="162"/>
      <c r="J588" s="162"/>
      <c r="K588" s="162"/>
      <c r="L588" s="162"/>
      <c r="M588" s="162"/>
      <c r="N588" s="38"/>
      <c r="O588" s="38"/>
    </row>
    <row r="589" spans="1:15" ht="15" hidden="1" customHeight="1" x14ac:dyDescent="0.25">
      <c r="A589" s="162"/>
      <c r="B589" s="162"/>
      <c r="C589" s="162"/>
      <c r="D589" s="162"/>
      <c r="E589" s="162"/>
      <c r="F589" s="162"/>
      <c r="G589" s="162"/>
      <c r="H589" s="162"/>
      <c r="I589" s="162"/>
      <c r="J589" s="162"/>
      <c r="K589" s="162"/>
      <c r="L589" s="162"/>
      <c r="M589" s="162"/>
      <c r="N589" s="38"/>
      <c r="O589" s="38"/>
    </row>
    <row r="590" spans="1:15" ht="15" hidden="1" customHeight="1" x14ac:dyDescent="0.25">
      <c r="A590" s="162"/>
      <c r="B590" s="162"/>
      <c r="C590" s="162"/>
      <c r="D590" s="162"/>
      <c r="E590" s="162"/>
      <c r="F590" s="162"/>
      <c r="G590" s="162"/>
      <c r="H590" s="162"/>
      <c r="I590" s="162"/>
      <c r="J590" s="162"/>
      <c r="K590" s="162"/>
      <c r="L590" s="162"/>
      <c r="M590" s="162"/>
      <c r="N590" s="38"/>
      <c r="O590" s="38"/>
    </row>
    <row r="591" spans="1:15" ht="15" hidden="1" customHeight="1" x14ac:dyDescent="0.25">
      <c r="A591" s="162"/>
      <c r="B591" s="162"/>
      <c r="C591" s="162"/>
      <c r="D591" s="162"/>
      <c r="E591" s="162"/>
      <c r="F591" s="162"/>
      <c r="G591" s="162"/>
      <c r="H591" s="162"/>
      <c r="I591" s="162"/>
      <c r="J591" s="162"/>
      <c r="K591" s="162"/>
      <c r="L591" s="162"/>
      <c r="M591" s="162"/>
      <c r="N591" s="38"/>
      <c r="O591" s="38"/>
    </row>
    <row r="592" spans="1:15" ht="15" hidden="1" customHeight="1" x14ac:dyDescent="0.25">
      <c r="A592" s="162"/>
      <c r="B592" s="162"/>
      <c r="C592" s="162"/>
      <c r="D592" s="162"/>
      <c r="E592" s="162"/>
      <c r="F592" s="162"/>
      <c r="G592" s="162"/>
      <c r="H592" s="162"/>
      <c r="I592" s="162"/>
      <c r="J592" s="162"/>
      <c r="K592" s="162"/>
      <c r="L592" s="162"/>
      <c r="M592" s="162"/>
      <c r="N592" s="38"/>
      <c r="O592" s="38"/>
    </row>
    <row r="593" spans="1:15" ht="15" hidden="1" customHeight="1" x14ac:dyDescent="0.25">
      <c r="A593" s="162"/>
      <c r="B593" s="162"/>
      <c r="C593" s="162"/>
      <c r="D593" s="162"/>
      <c r="E593" s="162"/>
      <c r="F593" s="162"/>
      <c r="G593" s="162"/>
      <c r="H593" s="162"/>
      <c r="I593" s="162"/>
      <c r="J593" s="162"/>
      <c r="K593" s="162"/>
      <c r="L593" s="162"/>
      <c r="M593" s="162"/>
      <c r="N593" s="38"/>
      <c r="O593" s="38"/>
    </row>
    <row r="594" spans="1:15" ht="15" hidden="1" customHeight="1" x14ac:dyDescent="0.25">
      <c r="A594" s="162"/>
      <c r="B594" s="162"/>
      <c r="C594" s="162"/>
      <c r="D594" s="162"/>
      <c r="E594" s="162"/>
      <c r="F594" s="162"/>
      <c r="G594" s="162"/>
      <c r="H594" s="162"/>
      <c r="I594" s="162"/>
      <c r="J594" s="162"/>
      <c r="K594" s="162"/>
      <c r="L594" s="162"/>
      <c r="M594" s="162"/>
      <c r="N594" s="38"/>
      <c r="O594" s="38"/>
    </row>
    <row r="595" spans="1:15" ht="15" hidden="1" customHeight="1" x14ac:dyDescent="0.25">
      <c r="A595" s="162"/>
      <c r="B595" s="162"/>
      <c r="C595" s="162"/>
      <c r="D595" s="162"/>
      <c r="E595" s="162"/>
      <c r="F595" s="162"/>
      <c r="G595" s="162"/>
      <c r="H595" s="162"/>
      <c r="I595" s="162"/>
      <c r="J595" s="162"/>
      <c r="K595" s="162"/>
      <c r="L595" s="162"/>
      <c r="M595" s="162"/>
      <c r="N595" s="38"/>
      <c r="O595" s="38"/>
    </row>
    <row r="596" spans="1:15" ht="15" hidden="1" customHeight="1" x14ac:dyDescent="0.25">
      <c r="A596" s="162"/>
      <c r="B596" s="162"/>
      <c r="C596" s="162"/>
      <c r="D596" s="162"/>
      <c r="E596" s="162"/>
      <c r="F596" s="162"/>
      <c r="G596" s="162"/>
      <c r="H596" s="162"/>
      <c r="I596" s="162"/>
      <c r="J596" s="162"/>
      <c r="K596" s="162"/>
      <c r="L596" s="162"/>
      <c r="M596" s="162"/>
      <c r="N596" s="38"/>
      <c r="O596" s="38"/>
    </row>
    <row r="597" spans="1:15" ht="15" hidden="1" customHeight="1" x14ac:dyDescent="0.25">
      <c r="A597" s="162"/>
      <c r="B597" s="162"/>
      <c r="C597" s="162"/>
      <c r="D597" s="162"/>
      <c r="E597" s="162"/>
      <c r="F597" s="162"/>
      <c r="G597" s="162"/>
      <c r="H597" s="162"/>
      <c r="I597" s="162"/>
      <c r="J597" s="162"/>
      <c r="K597" s="162"/>
      <c r="L597" s="162"/>
      <c r="M597" s="162"/>
      <c r="N597" s="38"/>
      <c r="O597" s="38"/>
    </row>
    <row r="598" spans="1:15" ht="15" hidden="1" customHeight="1" x14ac:dyDescent="0.25">
      <c r="A598" s="162"/>
      <c r="B598" s="162"/>
      <c r="C598" s="162"/>
      <c r="D598" s="162"/>
      <c r="E598" s="162"/>
      <c r="F598" s="162"/>
      <c r="G598" s="162"/>
      <c r="H598" s="162"/>
      <c r="I598" s="162"/>
      <c r="J598" s="162"/>
      <c r="K598" s="162"/>
      <c r="L598" s="162"/>
      <c r="M598" s="162"/>
      <c r="N598" s="38"/>
      <c r="O598" s="38"/>
    </row>
    <row r="599" spans="1:15" ht="15" hidden="1" customHeight="1" x14ac:dyDescent="0.25">
      <c r="A599" s="162"/>
      <c r="B599" s="162"/>
      <c r="C599" s="162"/>
      <c r="D599" s="162"/>
      <c r="E599" s="162"/>
      <c r="F599" s="162"/>
      <c r="G599" s="162"/>
      <c r="H599" s="162"/>
      <c r="I599" s="162"/>
      <c r="J599" s="162"/>
      <c r="K599" s="162"/>
      <c r="L599" s="162"/>
      <c r="M599" s="162"/>
      <c r="N599" s="38"/>
      <c r="O599" s="38"/>
    </row>
    <row r="600" spans="1:15" ht="15" hidden="1" customHeight="1" x14ac:dyDescent="0.25">
      <c r="A600" s="162"/>
      <c r="B600" s="162"/>
      <c r="C600" s="162"/>
      <c r="D600" s="162"/>
      <c r="E600" s="162"/>
      <c r="F600" s="162"/>
      <c r="G600" s="162"/>
      <c r="H600" s="162"/>
      <c r="I600" s="162"/>
      <c r="J600" s="162"/>
      <c r="K600" s="162"/>
      <c r="L600" s="162"/>
      <c r="M600" s="162"/>
      <c r="N600" s="38"/>
      <c r="O600" s="38"/>
    </row>
    <row r="601" spans="1:15" ht="15" hidden="1" customHeight="1" x14ac:dyDescent="0.25">
      <c r="A601" s="162"/>
      <c r="B601" s="162"/>
      <c r="C601" s="162"/>
      <c r="D601" s="162"/>
      <c r="E601" s="162"/>
      <c r="F601" s="162"/>
      <c r="G601" s="162"/>
      <c r="H601" s="162"/>
      <c r="I601" s="162"/>
      <c r="J601" s="162"/>
      <c r="K601" s="162"/>
      <c r="L601" s="162"/>
      <c r="M601" s="162"/>
      <c r="N601" s="38"/>
      <c r="O601" s="38"/>
    </row>
    <row r="602" spans="1:15" ht="15" hidden="1" customHeight="1" x14ac:dyDescent="0.25">
      <c r="A602" s="162"/>
      <c r="B602" s="162"/>
      <c r="C602" s="162"/>
      <c r="D602" s="162"/>
      <c r="E602" s="162"/>
      <c r="F602" s="162"/>
      <c r="G602" s="162"/>
      <c r="H602" s="162"/>
      <c r="I602" s="162"/>
      <c r="J602" s="162"/>
      <c r="K602" s="162"/>
      <c r="L602" s="162"/>
      <c r="M602" s="162"/>
      <c r="N602" s="38"/>
      <c r="O602" s="38"/>
    </row>
    <row r="603" spans="1:15" ht="15" hidden="1" customHeight="1" x14ac:dyDescent="0.25">
      <c r="A603" s="162"/>
      <c r="B603" s="162"/>
      <c r="C603" s="162"/>
      <c r="D603" s="162"/>
      <c r="E603" s="162"/>
      <c r="F603" s="162"/>
      <c r="G603" s="162"/>
      <c r="H603" s="162"/>
      <c r="I603" s="162"/>
      <c r="J603" s="162"/>
      <c r="K603" s="162"/>
      <c r="L603" s="162"/>
      <c r="M603" s="162"/>
      <c r="N603" s="38"/>
      <c r="O603" s="38"/>
    </row>
    <row r="604" spans="1:15" ht="15" hidden="1" customHeight="1" x14ac:dyDescent="0.25">
      <c r="A604" s="162"/>
      <c r="B604" s="162"/>
      <c r="C604" s="162"/>
      <c r="D604" s="162"/>
      <c r="E604" s="162"/>
      <c r="F604" s="162"/>
      <c r="G604" s="162"/>
      <c r="H604" s="162"/>
      <c r="I604" s="162"/>
      <c r="J604" s="162"/>
      <c r="K604" s="162"/>
      <c r="L604" s="162"/>
      <c r="M604" s="162"/>
      <c r="N604" s="38"/>
      <c r="O604" s="38"/>
    </row>
    <row r="605" spans="1:15" ht="15" hidden="1" customHeight="1" x14ac:dyDescent="0.25">
      <c r="A605" s="162"/>
      <c r="B605" s="162"/>
      <c r="C605" s="162"/>
      <c r="D605" s="162"/>
      <c r="E605" s="162"/>
      <c r="F605" s="162"/>
      <c r="G605" s="162"/>
      <c r="H605" s="162"/>
      <c r="I605" s="162"/>
      <c r="J605" s="162"/>
      <c r="K605" s="162"/>
      <c r="L605" s="162"/>
      <c r="M605" s="162"/>
      <c r="N605" s="38"/>
      <c r="O605" s="38"/>
    </row>
    <row r="606" spans="1:15" ht="15" hidden="1" customHeight="1" x14ac:dyDescent="0.25">
      <c r="A606" s="162"/>
      <c r="B606" s="162"/>
      <c r="C606" s="162"/>
      <c r="D606" s="162"/>
      <c r="E606" s="162"/>
      <c r="F606" s="162"/>
      <c r="G606" s="162"/>
      <c r="H606" s="162"/>
      <c r="I606" s="162"/>
      <c r="J606" s="162"/>
      <c r="K606" s="162"/>
      <c r="L606" s="162"/>
      <c r="M606" s="162"/>
      <c r="N606" s="38"/>
      <c r="O606" s="38"/>
    </row>
    <row r="607" spans="1:15" ht="15" hidden="1" customHeight="1" x14ac:dyDescent="0.25">
      <c r="A607" s="162"/>
      <c r="B607" s="162"/>
      <c r="C607" s="162"/>
      <c r="D607" s="162"/>
      <c r="E607" s="162"/>
      <c r="F607" s="162"/>
      <c r="G607" s="162"/>
      <c r="H607" s="162"/>
      <c r="I607" s="162"/>
      <c r="J607" s="162"/>
      <c r="K607" s="162"/>
      <c r="L607" s="162"/>
      <c r="M607" s="162"/>
      <c r="N607" s="38"/>
      <c r="O607" s="38"/>
    </row>
    <row r="608" spans="1:15" ht="15" hidden="1" customHeight="1" x14ac:dyDescent="0.25">
      <c r="A608" s="162"/>
      <c r="B608" s="162"/>
      <c r="C608" s="162"/>
      <c r="D608" s="162"/>
      <c r="E608" s="162"/>
      <c r="F608" s="162"/>
      <c r="G608" s="162"/>
      <c r="H608" s="162"/>
      <c r="I608" s="162"/>
      <c r="J608" s="162"/>
      <c r="K608" s="162"/>
      <c r="L608" s="162"/>
      <c r="M608" s="162"/>
      <c r="N608" s="38"/>
      <c r="O608" s="38"/>
    </row>
    <row r="609" spans="1:15" ht="15" hidden="1" customHeight="1" x14ac:dyDescent="0.25">
      <c r="A609" s="162"/>
      <c r="B609" s="162"/>
      <c r="C609" s="162"/>
      <c r="D609" s="162"/>
      <c r="E609" s="162"/>
      <c r="F609" s="162"/>
      <c r="G609" s="162"/>
      <c r="H609" s="162"/>
      <c r="I609" s="162"/>
      <c r="J609" s="162"/>
      <c r="K609" s="162"/>
      <c r="L609" s="162"/>
      <c r="M609" s="162"/>
      <c r="N609" s="38"/>
      <c r="O609" s="38"/>
    </row>
    <row r="610" spans="1:15" ht="15" hidden="1" customHeight="1" x14ac:dyDescent="0.25">
      <c r="A610" s="162"/>
      <c r="B610" s="162"/>
      <c r="C610" s="162"/>
      <c r="D610" s="162"/>
      <c r="E610" s="162"/>
      <c r="F610" s="162"/>
      <c r="G610" s="162"/>
      <c r="H610" s="162"/>
      <c r="I610" s="162"/>
      <c r="J610" s="162"/>
      <c r="K610" s="162"/>
      <c r="L610" s="162"/>
      <c r="M610" s="162"/>
      <c r="N610" s="38"/>
      <c r="O610" s="38"/>
    </row>
    <row r="611" spans="1:15" ht="15" hidden="1" customHeight="1" x14ac:dyDescent="0.25">
      <c r="A611" s="162"/>
      <c r="B611" s="162"/>
      <c r="C611" s="162"/>
      <c r="D611" s="162"/>
      <c r="E611" s="162"/>
      <c r="F611" s="162"/>
      <c r="G611" s="162"/>
      <c r="H611" s="162"/>
      <c r="I611" s="162"/>
      <c r="J611" s="162"/>
      <c r="K611" s="162"/>
      <c r="L611" s="162"/>
      <c r="M611" s="162"/>
      <c r="N611" s="38"/>
      <c r="O611" s="38"/>
    </row>
    <row r="612" spans="1:15" ht="15" hidden="1" customHeight="1" x14ac:dyDescent="0.25">
      <c r="A612" s="162"/>
      <c r="B612" s="162"/>
      <c r="C612" s="162"/>
      <c r="D612" s="162"/>
      <c r="E612" s="162"/>
      <c r="F612" s="162"/>
      <c r="G612" s="162"/>
      <c r="H612" s="162"/>
      <c r="I612" s="162"/>
      <c r="J612" s="162"/>
      <c r="K612" s="162"/>
      <c r="L612" s="162"/>
      <c r="M612" s="162"/>
      <c r="N612" s="38"/>
      <c r="O612" s="38"/>
    </row>
    <row r="613" spans="1:15" ht="15" hidden="1" customHeight="1" x14ac:dyDescent="0.25">
      <c r="A613" s="162"/>
      <c r="B613" s="162"/>
      <c r="C613" s="162"/>
      <c r="D613" s="162"/>
      <c r="E613" s="162"/>
      <c r="F613" s="162"/>
      <c r="G613" s="162"/>
      <c r="H613" s="162"/>
      <c r="I613" s="162"/>
      <c r="J613" s="162"/>
      <c r="K613" s="162"/>
      <c r="L613" s="162"/>
      <c r="M613" s="162"/>
      <c r="N613" s="38"/>
      <c r="O613" s="38"/>
    </row>
    <row r="614" spans="1:15" ht="15" hidden="1" customHeight="1" x14ac:dyDescent="0.25">
      <c r="A614" s="162"/>
      <c r="B614" s="162"/>
      <c r="C614" s="162"/>
      <c r="D614" s="162"/>
      <c r="E614" s="162"/>
      <c r="F614" s="162"/>
      <c r="G614" s="162"/>
      <c r="H614" s="162"/>
      <c r="I614" s="162"/>
      <c r="J614" s="162"/>
      <c r="K614" s="162"/>
      <c r="L614" s="162"/>
      <c r="M614" s="162"/>
      <c r="N614" s="38"/>
      <c r="O614" s="38"/>
    </row>
    <row r="615" spans="1:15" ht="15" hidden="1" customHeight="1" x14ac:dyDescent="0.25">
      <c r="A615" s="162"/>
      <c r="B615" s="162"/>
      <c r="C615" s="162"/>
      <c r="D615" s="162"/>
      <c r="E615" s="162"/>
      <c r="F615" s="162"/>
      <c r="G615" s="162"/>
      <c r="H615" s="162"/>
      <c r="I615" s="162"/>
      <c r="J615" s="162"/>
      <c r="K615" s="162"/>
      <c r="L615" s="162"/>
      <c r="M615" s="162"/>
      <c r="N615" s="38"/>
      <c r="O615" s="38"/>
    </row>
    <row r="616" spans="1:15" ht="15" hidden="1" customHeight="1" x14ac:dyDescent="0.25">
      <c r="A616" s="162"/>
      <c r="B616" s="162"/>
      <c r="C616" s="162"/>
      <c r="D616" s="162"/>
      <c r="E616" s="162"/>
      <c r="F616" s="162"/>
      <c r="G616" s="162"/>
      <c r="H616" s="162"/>
      <c r="I616" s="162"/>
      <c r="J616" s="162"/>
      <c r="K616" s="162"/>
      <c r="L616" s="162"/>
      <c r="M616" s="162"/>
      <c r="N616" s="38"/>
      <c r="O616" s="38"/>
    </row>
    <row r="617" spans="1:15" ht="15" hidden="1" customHeight="1" x14ac:dyDescent="0.25">
      <c r="A617" s="162"/>
      <c r="B617" s="162"/>
      <c r="C617" s="162"/>
      <c r="D617" s="162"/>
      <c r="E617" s="162"/>
      <c r="F617" s="162"/>
      <c r="G617" s="162"/>
      <c r="H617" s="162"/>
      <c r="I617" s="162"/>
      <c r="J617" s="162"/>
      <c r="K617" s="162"/>
      <c r="L617" s="162"/>
      <c r="M617" s="162"/>
      <c r="N617" s="38"/>
      <c r="O617" s="38"/>
    </row>
    <row r="618" spans="1:15" ht="15" hidden="1" customHeight="1" x14ac:dyDescent="0.25">
      <c r="A618" s="162"/>
      <c r="B618" s="162"/>
      <c r="C618" s="162"/>
      <c r="D618" s="162"/>
      <c r="E618" s="162"/>
      <c r="F618" s="162"/>
      <c r="G618" s="162"/>
      <c r="H618" s="162"/>
      <c r="I618" s="162"/>
      <c r="J618" s="162"/>
      <c r="K618" s="162"/>
      <c r="L618" s="162"/>
      <c r="M618" s="162"/>
      <c r="N618" s="38"/>
      <c r="O618" s="38"/>
    </row>
    <row r="619" spans="1:15" ht="15" hidden="1" customHeight="1" x14ac:dyDescent="0.25">
      <c r="A619" s="162"/>
      <c r="B619" s="162"/>
      <c r="C619" s="162"/>
      <c r="D619" s="162"/>
      <c r="E619" s="162"/>
      <c r="F619" s="162"/>
      <c r="G619" s="162"/>
      <c r="H619" s="162"/>
      <c r="I619" s="162"/>
      <c r="J619" s="162"/>
      <c r="K619" s="162"/>
      <c r="L619" s="162"/>
      <c r="M619" s="162"/>
      <c r="N619" s="38"/>
      <c r="O619" s="38"/>
    </row>
    <row r="620" spans="1:15" ht="15" hidden="1" customHeight="1" x14ac:dyDescent="0.25">
      <c r="A620" s="162"/>
      <c r="B620" s="162"/>
      <c r="C620" s="162"/>
      <c r="D620" s="162"/>
      <c r="E620" s="162"/>
      <c r="F620" s="162"/>
      <c r="G620" s="162"/>
      <c r="H620" s="162"/>
      <c r="I620" s="162"/>
      <c r="J620" s="162"/>
      <c r="K620" s="162"/>
      <c r="L620" s="162"/>
      <c r="M620" s="162"/>
      <c r="N620" s="38"/>
      <c r="O620" s="38"/>
    </row>
    <row r="621" spans="1:15" ht="15" hidden="1" customHeight="1" x14ac:dyDescent="0.25">
      <c r="A621" s="162"/>
      <c r="B621" s="162"/>
      <c r="C621" s="162"/>
      <c r="D621" s="162"/>
      <c r="E621" s="162"/>
      <c r="F621" s="162"/>
      <c r="G621" s="162"/>
      <c r="H621" s="162"/>
      <c r="I621" s="162"/>
      <c r="J621" s="162"/>
      <c r="K621" s="162"/>
      <c r="L621" s="162"/>
      <c r="M621" s="162"/>
      <c r="N621" s="38"/>
      <c r="O621" s="38"/>
    </row>
    <row r="622" spans="1:15" ht="15" hidden="1" customHeight="1" x14ac:dyDescent="0.25">
      <c r="A622" s="162"/>
      <c r="B622" s="162"/>
      <c r="C622" s="162"/>
      <c r="D622" s="162"/>
      <c r="E622" s="162"/>
      <c r="F622" s="162"/>
      <c r="G622" s="162"/>
      <c r="H622" s="162"/>
      <c r="I622" s="162"/>
      <c r="J622" s="162"/>
      <c r="K622" s="162"/>
      <c r="L622" s="162"/>
      <c r="M622" s="162"/>
      <c r="N622" s="38"/>
      <c r="O622" s="38"/>
    </row>
    <row r="623" spans="1:15" ht="15" hidden="1" customHeight="1" x14ac:dyDescent="0.25">
      <c r="A623" s="162"/>
      <c r="B623" s="162"/>
      <c r="C623" s="162"/>
      <c r="D623" s="162"/>
      <c r="E623" s="162"/>
      <c r="F623" s="162"/>
      <c r="G623" s="162"/>
      <c r="H623" s="162"/>
      <c r="I623" s="162"/>
      <c r="J623" s="162"/>
      <c r="K623" s="162"/>
      <c r="L623" s="162"/>
      <c r="M623" s="162"/>
      <c r="N623" s="38"/>
      <c r="O623" s="38"/>
    </row>
    <row r="624" spans="1:15" ht="15" hidden="1" customHeight="1" x14ac:dyDescent="0.25">
      <c r="A624" s="162"/>
      <c r="B624" s="162"/>
      <c r="C624" s="162"/>
      <c r="D624" s="162"/>
      <c r="E624" s="162"/>
      <c r="F624" s="162"/>
      <c r="G624" s="162"/>
      <c r="H624" s="162"/>
      <c r="I624" s="162"/>
      <c r="J624" s="162"/>
      <c r="K624" s="162"/>
      <c r="L624" s="162"/>
      <c r="M624" s="162"/>
      <c r="N624" s="38"/>
      <c r="O624" s="38"/>
    </row>
    <row r="625" spans="1:15" ht="15" hidden="1" customHeight="1" x14ac:dyDescent="0.25">
      <c r="A625" s="162"/>
      <c r="B625" s="162"/>
      <c r="C625" s="162"/>
      <c r="D625" s="162"/>
      <c r="E625" s="162"/>
      <c r="F625" s="162"/>
      <c r="G625" s="162"/>
      <c r="H625" s="162"/>
      <c r="I625" s="162"/>
      <c r="J625" s="162"/>
      <c r="K625" s="162"/>
      <c r="L625" s="162"/>
      <c r="M625" s="162"/>
      <c r="N625" s="38"/>
      <c r="O625" s="38"/>
    </row>
    <row r="626" spans="1:15" ht="15" hidden="1" customHeight="1" x14ac:dyDescent="0.25">
      <c r="A626" s="162"/>
      <c r="B626" s="162"/>
      <c r="C626" s="162"/>
      <c r="D626" s="162"/>
      <c r="E626" s="162"/>
      <c r="F626" s="162"/>
      <c r="G626" s="162"/>
      <c r="H626" s="162"/>
      <c r="I626" s="162"/>
      <c r="J626" s="162"/>
      <c r="K626" s="162"/>
      <c r="L626" s="162"/>
      <c r="M626" s="162"/>
      <c r="N626" s="38"/>
      <c r="O626" s="38"/>
    </row>
    <row r="627" spans="1:15" ht="15" hidden="1" customHeight="1" x14ac:dyDescent="0.25">
      <c r="A627" s="162"/>
      <c r="B627" s="162"/>
      <c r="C627" s="162"/>
      <c r="D627" s="162"/>
      <c r="E627" s="162"/>
      <c r="F627" s="162"/>
      <c r="G627" s="162"/>
      <c r="H627" s="162"/>
      <c r="I627" s="162"/>
      <c r="J627" s="162"/>
      <c r="K627" s="162"/>
      <c r="L627" s="162"/>
      <c r="M627" s="162"/>
      <c r="N627" s="38"/>
      <c r="O627" s="38"/>
    </row>
    <row r="628" spans="1:15" ht="15" hidden="1" customHeight="1" x14ac:dyDescent="0.25">
      <c r="A628" s="162"/>
      <c r="B628" s="162"/>
      <c r="C628" s="162"/>
      <c r="D628" s="162"/>
      <c r="E628" s="162"/>
      <c r="F628" s="162"/>
      <c r="G628" s="162"/>
      <c r="H628" s="162"/>
      <c r="I628" s="162"/>
      <c r="J628" s="162"/>
      <c r="K628" s="162"/>
      <c r="L628" s="162"/>
      <c r="M628" s="162"/>
      <c r="N628" s="38"/>
      <c r="O628" s="38"/>
    </row>
    <row r="629" spans="1:15" ht="15" hidden="1" customHeight="1" x14ac:dyDescent="0.25">
      <c r="A629" s="162"/>
      <c r="B629" s="162"/>
      <c r="C629" s="162"/>
      <c r="D629" s="162"/>
      <c r="E629" s="162"/>
      <c r="F629" s="162"/>
      <c r="G629" s="162"/>
      <c r="H629" s="162"/>
      <c r="I629" s="162"/>
      <c r="J629" s="162"/>
      <c r="K629" s="162"/>
      <c r="L629" s="162"/>
      <c r="M629" s="162"/>
      <c r="N629" s="38"/>
      <c r="O629" s="38"/>
    </row>
    <row r="630" spans="1:15" ht="15" hidden="1" customHeight="1" x14ac:dyDescent="0.25">
      <c r="A630" s="162"/>
      <c r="B630" s="162"/>
      <c r="C630" s="162"/>
      <c r="D630" s="162"/>
      <c r="E630" s="162"/>
      <c r="F630" s="162"/>
      <c r="G630" s="162"/>
      <c r="H630" s="162"/>
      <c r="I630" s="162"/>
      <c r="J630" s="162"/>
      <c r="K630" s="162"/>
      <c r="L630" s="162"/>
      <c r="M630" s="162"/>
      <c r="N630" s="38"/>
      <c r="O630" s="38"/>
    </row>
    <row r="631" spans="1:15" ht="15" hidden="1" customHeight="1" x14ac:dyDescent="0.25">
      <c r="A631" s="162"/>
      <c r="B631" s="162"/>
      <c r="C631" s="162"/>
      <c r="D631" s="162"/>
      <c r="E631" s="162"/>
      <c r="F631" s="162"/>
      <c r="G631" s="162"/>
      <c r="H631" s="162"/>
      <c r="I631" s="162"/>
      <c r="J631" s="162"/>
      <c r="K631" s="162"/>
      <c r="L631" s="162"/>
      <c r="M631" s="162"/>
      <c r="N631" s="38"/>
      <c r="O631" s="38"/>
    </row>
    <row r="632" spans="1:15" ht="15" hidden="1" customHeight="1" x14ac:dyDescent="0.25">
      <c r="A632" s="162"/>
      <c r="B632" s="162"/>
      <c r="C632" s="162"/>
      <c r="D632" s="162"/>
      <c r="E632" s="162"/>
      <c r="F632" s="162"/>
      <c r="G632" s="162"/>
      <c r="H632" s="162"/>
      <c r="I632" s="162"/>
      <c r="J632" s="162"/>
      <c r="K632" s="162"/>
      <c r="L632" s="162"/>
      <c r="M632" s="162"/>
      <c r="N632" s="38"/>
      <c r="O632" s="38"/>
    </row>
    <row r="633" spans="1:15" ht="15" hidden="1" customHeight="1" x14ac:dyDescent="0.25">
      <c r="A633" s="162"/>
      <c r="B633" s="162"/>
      <c r="C633" s="162"/>
      <c r="D633" s="162"/>
      <c r="E633" s="162"/>
      <c r="F633" s="162"/>
      <c r="G633" s="162"/>
      <c r="H633" s="162"/>
      <c r="I633" s="162"/>
      <c r="J633" s="162"/>
      <c r="K633" s="162"/>
      <c r="L633" s="162"/>
      <c r="M633" s="162"/>
      <c r="N633" s="38"/>
      <c r="O633" s="38"/>
    </row>
    <row r="634" spans="1:15" ht="15" hidden="1" customHeight="1" x14ac:dyDescent="0.25">
      <c r="A634" s="162"/>
      <c r="B634" s="162"/>
      <c r="C634" s="162"/>
      <c r="D634" s="162"/>
      <c r="E634" s="162"/>
      <c r="F634" s="162"/>
      <c r="G634" s="162"/>
      <c r="H634" s="162"/>
      <c r="I634" s="162"/>
      <c r="J634" s="162"/>
      <c r="K634" s="162"/>
      <c r="L634" s="162"/>
      <c r="M634" s="162"/>
      <c r="N634" s="38"/>
      <c r="O634" s="38"/>
    </row>
    <row r="635" spans="1:15" ht="15" hidden="1" customHeight="1" x14ac:dyDescent="0.25">
      <c r="A635" s="162"/>
      <c r="B635" s="162"/>
      <c r="C635" s="162"/>
      <c r="D635" s="162"/>
      <c r="E635" s="162"/>
      <c r="F635" s="162"/>
      <c r="G635" s="162"/>
      <c r="H635" s="162"/>
      <c r="I635" s="162"/>
      <c r="J635" s="162"/>
      <c r="K635" s="162"/>
      <c r="L635" s="162"/>
      <c r="M635" s="162"/>
      <c r="N635" s="38"/>
      <c r="O635" s="38"/>
    </row>
    <row r="636" spans="1:15" ht="15" hidden="1" customHeight="1" x14ac:dyDescent="0.25">
      <c r="A636" s="162"/>
      <c r="B636" s="162"/>
      <c r="C636" s="162"/>
      <c r="D636" s="162"/>
      <c r="E636" s="162"/>
      <c r="F636" s="162"/>
      <c r="G636" s="162"/>
      <c r="H636" s="162"/>
      <c r="I636" s="162"/>
      <c r="J636" s="162"/>
      <c r="K636" s="162"/>
      <c r="L636" s="162"/>
      <c r="M636" s="162"/>
      <c r="N636" s="38"/>
      <c r="O636" s="38"/>
    </row>
    <row r="637" spans="1:15" ht="15" hidden="1" customHeight="1" x14ac:dyDescent="0.25">
      <c r="A637" s="162"/>
      <c r="B637" s="162"/>
      <c r="C637" s="162"/>
      <c r="D637" s="162"/>
      <c r="E637" s="162"/>
      <c r="F637" s="162"/>
      <c r="G637" s="162"/>
      <c r="H637" s="162"/>
      <c r="I637" s="162"/>
      <c r="J637" s="162"/>
      <c r="K637" s="162"/>
      <c r="L637" s="162"/>
      <c r="M637" s="162"/>
      <c r="N637" s="38"/>
      <c r="O637" s="38"/>
    </row>
    <row r="638" spans="1:15" ht="15" hidden="1" customHeight="1" x14ac:dyDescent="0.25">
      <c r="A638" s="162"/>
      <c r="B638" s="162"/>
      <c r="C638" s="162"/>
      <c r="D638" s="162"/>
      <c r="E638" s="162"/>
      <c r="F638" s="162"/>
      <c r="G638" s="162"/>
      <c r="H638" s="162"/>
      <c r="I638" s="162"/>
      <c r="J638" s="162"/>
      <c r="K638" s="162"/>
      <c r="L638" s="162"/>
      <c r="M638" s="162"/>
      <c r="N638" s="38"/>
      <c r="O638" s="38"/>
    </row>
    <row r="639" spans="1:15" ht="15" hidden="1" customHeight="1" x14ac:dyDescent="0.25">
      <c r="A639" s="162"/>
      <c r="B639" s="162"/>
      <c r="C639" s="162"/>
      <c r="D639" s="162"/>
      <c r="E639" s="162"/>
      <c r="F639" s="162"/>
      <c r="G639" s="162"/>
      <c r="H639" s="162"/>
      <c r="I639" s="162"/>
      <c r="J639" s="162"/>
      <c r="K639" s="162"/>
      <c r="L639" s="162"/>
      <c r="M639" s="162"/>
      <c r="N639" s="38"/>
      <c r="O639" s="38"/>
    </row>
    <row r="640" spans="1:15" ht="15" hidden="1" customHeight="1" x14ac:dyDescent="0.25">
      <c r="A640" s="162"/>
      <c r="B640" s="162"/>
      <c r="C640" s="162"/>
      <c r="D640" s="162"/>
      <c r="E640" s="162"/>
      <c r="F640" s="162"/>
      <c r="G640" s="162"/>
      <c r="H640" s="162"/>
      <c r="I640" s="162"/>
      <c r="J640" s="162"/>
      <c r="K640" s="162"/>
      <c r="L640" s="162"/>
      <c r="M640" s="162"/>
      <c r="N640" s="38"/>
      <c r="O640" s="38"/>
    </row>
    <row r="641" spans="1:15" ht="15" hidden="1" customHeight="1" x14ac:dyDescent="0.25">
      <c r="A641" s="162"/>
      <c r="B641" s="162"/>
      <c r="C641" s="162"/>
      <c r="D641" s="162"/>
      <c r="E641" s="162"/>
      <c r="F641" s="162"/>
      <c r="G641" s="162"/>
      <c r="H641" s="162"/>
      <c r="I641" s="162"/>
      <c r="J641" s="162"/>
      <c r="K641" s="162"/>
      <c r="L641" s="162"/>
      <c r="M641" s="162"/>
      <c r="N641" s="38"/>
      <c r="O641" s="38"/>
    </row>
    <row r="642" spans="1:15" ht="15" hidden="1" customHeight="1" x14ac:dyDescent="0.25">
      <c r="A642" s="162"/>
      <c r="B642" s="162"/>
      <c r="C642" s="162"/>
      <c r="D642" s="162"/>
      <c r="E642" s="162"/>
      <c r="F642" s="162"/>
      <c r="G642" s="162"/>
      <c r="H642" s="162"/>
      <c r="I642" s="162"/>
      <c r="J642" s="162"/>
      <c r="K642" s="162"/>
      <c r="L642" s="162"/>
      <c r="M642" s="162"/>
      <c r="N642" s="38"/>
      <c r="O642" s="38"/>
    </row>
    <row r="643" spans="1:15" ht="15" hidden="1" customHeight="1" x14ac:dyDescent="0.25">
      <c r="A643" s="162"/>
      <c r="B643" s="162"/>
      <c r="C643" s="162"/>
      <c r="D643" s="162"/>
      <c r="E643" s="162"/>
      <c r="F643" s="162"/>
      <c r="G643" s="162"/>
      <c r="H643" s="162"/>
      <c r="I643" s="162"/>
      <c r="J643" s="162"/>
      <c r="K643" s="162"/>
      <c r="L643" s="162"/>
      <c r="M643" s="162"/>
      <c r="N643" s="38"/>
      <c r="O643" s="38"/>
    </row>
    <row r="644" spans="1:15" ht="15" hidden="1" customHeight="1" x14ac:dyDescent="0.25">
      <c r="A644" s="162"/>
      <c r="B644" s="162"/>
      <c r="C644" s="162"/>
      <c r="D644" s="162"/>
      <c r="E644" s="162"/>
      <c r="F644" s="162"/>
      <c r="G644" s="162"/>
      <c r="H644" s="162"/>
      <c r="I644" s="162"/>
      <c r="J644" s="162"/>
      <c r="K644" s="162"/>
      <c r="L644" s="162"/>
      <c r="M644" s="162"/>
      <c r="N644" s="38"/>
      <c r="O644" s="38"/>
    </row>
    <row r="645" spans="1:15" ht="15" hidden="1" customHeight="1" x14ac:dyDescent="0.25">
      <c r="A645" s="162"/>
      <c r="B645" s="162"/>
      <c r="C645" s="162"/>
      <c r="D645" s="162"/>
      <c r="E645" s="162"/>
      <c r="F645" s="162"/>
      <c r="G645" s="162"/>
      <c r="H645" s="162"/>
      <c r="I645" s="162"/>
      <c r="J645" s="162"/>
      <c r="K645" s="162"/>
      <c r="L645" s="162"/>
      <c r="M645" s="162"/>
      <c r="N645" s="38"/>
      <c r="O645" s="38"/>
    </row>
    <row r="646" spans="1:15" ht="15" hidden="1" customHeight="1" x14ac:dyDescent="0.25">
      <c r="A646" s="162"/>
      <c r="B646" s="162"/>
      <c r="C646" s="162"/>
      <c r="D646" s="162"/>
      <c r="E646" s="162"/>
      <c r="F646" s="162"/>
      <c r="G646" s="162"/>
      <c r="H646" s="162"/>
      <c r="I646" s="162"/>
      <c r="J646" s="162"/>
      <c r="K646" s="162"/>
      <c r="L646" s="162"/>
      <c r="M646" s="162"/>
      <c r="N646" s="38"/>
      <c r="O646" s="38"/>
    </row>
    <row r="647" spans="1:15" ht="15" hidden="1" customHeight="1" x14ac:dyDescent="0.25">
      <c r="A647" s="162"/>
      <c r="B647" s="162"/>
      <c r="C647" s="162"/>
      <c r="D647" s="162"/>
      <c r="E647" s="162"/>
      <c r="F647" s="162"/>
      <c r="G647" s="162"/>
      <c r="H647" s="162"/>
      <c r="I647" s="162"/>
      <c r="J647" s="162"/>
      <c r="K647" s="162"/>
      <c r="L647" s="162"/>
      <c r="M647" s="162"/>
      <c r="N647" s="38"/>
      <c r="O647" s="38"/>
    </row>
    <row r="648" spans="1:15" ht="15" hidden="1" customHeight="1" x14ac:dyDescent="0.25">
      <c r="A648" s="162"/>
      <c r="B648" s="162"/>
      <c r="C648" s="162"/>
      <c r="D648" s="162"/>
      <c r="E648" s="162"/>
      <c r="F648" s="162"/>
      <c r="G648" s="162"/>
      <c r="H648" s="162"/>
      <c r="I648" s="162"/>
      <c r="J648" s="162"/>
      <c r="K648" s="162"/>
      <c r="L648" s="162"/>
      <c r="M648" s="162"/>
      <c r="N648" s="38"/>
      <c r="O648" s="38"/>
    </row>
    <row r="649" spans="1:15" ht="15" hidden="1" customHeight="1" x14ac:dyDescent="0.25">
      <c r="A649" s="162"/>
      <c r="B649" s="162"/>
      <c r="C649" s="162"/>
      <c r="D649" s="162"/>
      <c r="E649" s="162"/>
      <c r="F649" s="162"/>
      <c r="G649" s="162"/>
      <c r="H649" s="162"/>
      <c r="I649" s="162"/>
      <c r="J649" s="162"/>
      <c r="K649" s="162"/>
      <c r="L649" s="162"/>
      <c r="M649" s="162"/>
      <c r="N649" s="38"/>
      <c r="O649" s="38"/>
    </row>
    <row r="650" spans="1:15" ht="15" hidden="1" customHeight="1" x14ac:dyDescent="0.25">
      <c r="A650" s="162"/>
      <c r="B650" s="162"/>
      <c r="C650" s="162"/>
      <c r="D650" s="162"/>
      <c r="E650" s="162"/>
      <c r="F650" s="162"/>
      <c r="G650" s="162"/>
      <c r="H650" s="162"/>
      <c r="I650" s="162"/>
      <c r="J650" s="162"/>
      <c r="K650" s="162"/>
      <c r="L650" s="162"/>
      <c r="M650" s="162"/>
      <c r="N650" s="38"/>
      <c r="O650" s="38"/>
    </row>
    <row r="651" spans="1:15" ht="15" hidden="1" customHeight="1" x14ac:dyDescent="0.25">
      <c r="A651" s="162"/>
      <c r="B651" s="162"/>
      <c r="C651" s="162"/>
      <c r="D651" s="162"/>
      <c r="E651" s="162"/>
      <c r="F651" s="162"/>
      <c r="G651" s="162"/>
      <c r="H651" s="162"/>
      <c r="I651" s="162"/>
      <c r="J651" s="162"/>
      <c r="K651" s="162"/>
      <c r="L651" s="162"/>
      <c r="M651" s="162"/>
      <c r="N651" s="38"/>
      <c r="O651" s="38"/>
    </row>
    <row r="652" spans="1:15" ht="15" hidden="1" customHeight="1" x14ac:dyDescent="0.25">
      <c r="A652" s="162"/>
      <c r="B652" s="162"/>
      <c r="C652" s="162"/>
      <c r="D652" s="162"/>
      <c r="E652" s="162"/>
      <c r="F652" s="162"/>
      <c r="G652" s="162"/>
      <c r="H652" s="162"/>
      <c r="I652" s="162"/>
      <c r="J652" s="162"/>
      <c r="K652" s="162"/>
      <c r="L652" s="162"/>
      <c r="M652" s="162"/>
      <c r="N652" s="38"/>
      <c r="O652" s="38"/>
    </row>
    <row r="653" spans="1:15" ht="15" hidden="1" customHeight="1" x14ac:dyDescent="0.25">
      <c r="A653" s="162"/>
      <c r="B653" s="162"/>
      <c r="C653" s="162"/>
      <c r="D653" s="162"/>
      <c r="E653" s="162"/>
      <c r="F653" s="162"/>
      <c r="G653" s="162"/>
      <c r="H653" s="162"/>
      <c r="I653" s="162"/>
      <c r="J653" s="162"/>
      <c r="K653" s="162"/>
      <c r="L653" s="162"/>
      <c r="M653" s="162"/>
      <c r="N653" s="38"/>
      <c r="O653" s="38"/>
    </row>
    <row r="654" spans="1:15" ht="15" hidden="1" customHeight="1" x14ac:dyDescent="0.25">
      <c r="A654" s="162"/>
      <c r="B654" s="162"/>
      <c r="C654" s="162"/>
      <c r="D654" s="162"/>
      <c r="E654" s="162"/>
      <c r="F654" s="162"/>
      <c r="G654" s="162"/>
      <c r="H654" s="162"/>
      <c r="I654" s="162"/>
      <c r="J654" s="162"/>
      <c r="K654" s="162"/>
      <c r="L654" s="162"/>
      <c r="M654" s="162"/>
      <c r="N654" s="38"/>
      <c r="O654" s="38"/>
    </row>
    <row r="655" spans="1:15" ht="15" hidden="1" customHeight="1" x14ac:dyDescent="0.25">
      <c r="A655" s="162"/>
      <c r="B655" s="162"/>
      <c r="C655" s="162"/>
      <c r="D655" s="162"/>
      <c r="E655" s="162"/>
      <c r="F655" s="162"/>
      <c r="G655" s="162"/>
      <c r="H655" s="162"/>
      <c r="I655" s="162"/>
      <c r="J655" s="162"/>
      <c r="K655" s="162"/>
      <c r="L655" s="162"/>
      <c r="M655" s="162"/>
      <c r="N655" s="38"/>
      <c r="O655" s="38"/>
    </row>
    <row r="656" spans="1:15" ht="15" hidden="1" customHeight="1" x14ac:dyDescent="0.25">
      <c r="A656" s="162"/>
      <c r="B656" s="162"/>
      <c r="C656" s="162"/>
      <c r="D656" s="162"/>
      <c r="E656" s="162"/>
      <c r="F656" s="162"/>
      <c r="G656" s="162"/>
      <c r="H656" s="162"/>
      <c r="I656" s="162"/>
      <c r="J656" s="162"/>
      <c r="K656" s="162"/>
      <c r="L656" s="162"/>
      <c r="M656" s="162"/>
      <c r="N656" s="38"/>
      <c r="O656" s="38"/>
    </row>
    <row r="657" spans="1:15" ht="15" hidden="1" customHeight="1" x14ac:dyDescent="0.25">
      <c r="A657" s="162"/>
      <c r="B657" s="162"/>
      <c r="C657" s="162"/>
      <c r="D657" s="162"/>
      <c r="E657" s="162"/>
      <c r="F657" s="162"/>
      <c r="G657" s="162"/>
      <c r="H657" s="162"/>
      <c r="I657" s="162"/>
      <c r="J657" s="162"/>
      <c r="K657" s="162"/>
      <c r="L657" s="162"/>
      <c r="M657" s="162"/>
      <c r="N657" s="38"/>
      <c r="O657" s="38"/>
    </row>
    <row r="658" spans="1:15" ht="15" hidden="1" customHeight="1" x14ac:dyDescent="0.25">
      <c r="A658" s="162"/>
      <c r="B658" s="162"/>
      <c r="C658" s="162"/>
      <c r="D658" s="162"/>
      <c r="E658" s="162"/>
      <c r="F658" s="162"/>
      <c r="G658" s="162"/>
      <c r="H658" s="162"/>
      <c r="I658" s="162"/>
      <c r="J658" s="162"/>
      <c r="K658" s="162"/>
      <c r="L658" s="162"/>
      <c r="M658" s="162"/>
      <c r="N658" s="38"/>
      <c r="O658" s="38"/>
    </row>
    <row r="659" spans="1:15" ht="15" hidden="1" customHeight="1" x14ac:dyDescent="0.25">
      <c r="A659" s="162"/>
      <c r="B659" s="162"/>
      <c r="C659" s="162"/>
      <c r="D659" s="162"/>
      <c r="E659" s="162"/>
      <c r="F659" s="162"/>
      <c r="G659" s="162"/>
      <c r="H659" s="162"/>
      <c r="I659" s="162"/>
      <c r="J659" s="162"/>
      <c r="K659" s="162"/>
      <c r="L659" s="162"/>
      <c r="M659" s="162"/>
      <c r="N659" s="38"/>
      <c r="O659" s="38"/>
    </row>
    <row r="660" spans="1:15" ht="15" hidden="1" customHeight="1" x14ac:dyDescent="0.25">
      <c r="A660" s="162"/>
      <c r="B660" s="162"/>
      <c r="C660" s="162"/>
      <c r="D660" s="162"/>
      <c r="E660" s="162"/>
      <c r="F660" s="162"/>
      <c r="G660" s="162"/>
      <c r="H660" s="162"/>
      <c r="I660" s="162"/>
      <c r="J660" s="162"/>
      <c r="K660" s="162"/>
      <c r="L660" s="162"/>
      <c r="M660" s="162"/>
      <c r="N660" s="38"/>
      <c r="O660" s="38"/>
    </row>
    <row r="661" spans="1:15" ht="15" hidden="1" customHeight="1" x14ac:dyDescent="0.25">
      <c r="A661" s="162"/>
      <c r="B661" s="162"/>
      <c r="C661" s="162"/>
      <c r="D661" s="162"/>
      <c r="E661" s="162"/>
      <c r="F661" s="162"/>
      <c r="G661" s="162"/>
      <c r="H661" s="162"/>
      <c r="I661" s="162"/>
      <c r="J661" s="162"/>
      <c r="K661" s="162"/>
      <c r="L661" s="162"/>
      <c r="M661" s="162"/>
      <c r="N661" s="38"/>
      <c r="O661" s="38"/>
    </row>
    <row r="662" spans="1:15" ht="15" hidden="1" customHeight="1" x14ac:dyDescent="0.25">
      <c r="A662" s="162"/>
      <c r="B662" s="162"/>
      <c r="C662" s="162"/>
      <c r="D662" s="162"/>
      <c r="E662" s="162"/>
      <c r="F662" s="162"/>
      <c r="G662" s="162"/>
      <c r="H662" s="162"/>
      <c r="I662" s="162"/>
      <c r="J662" s="162"/>
      <c r="K662" s="162"/>
      <c r="L662" s="162"/>
      <c r="M662" s="162"/>
      <c r="N662" s="38"/>
      <c r="O662" s="38"/>
    </row>
    <row r="663" spans="1:15" ht="15" hidden="1" customHeight="1" x14ac:dyDescent="0.25">
      <c r="A663" s="162"/>
      <c r="B663" s="162"/>
      <c r="C663" s="162"/>
      <c r="D663" s="162"/>
      <c r="E663" s="162"/>
      <c r="F663" s="162"/>
      <c r="G663" s="162"/>
      <c r="H663" s="162"/>
      <c r="I663" s="162"/>
      <c r="J663" s="162"/>
      <c r="K663" s="162"/>
      <c r="L663" s="162"/>
      <c r="M663" s="162"/>
      <c r="N663" s="38"/>
      <c r="O663" s="38"/>
    </row>
    <row r="664" spans="1:15" ht="15" hidden="1" customHeight="1" x14ac:dyDescent="0.25">
      <c r="A664" s="162"/>
      <c r="B664" s="162"/>
      <c r="C664" s="162"/>
      <c r="D664" s="162"/>
      <c r="E664" s="162"/>
      <c r="F664" s="162"/>
      <c r="G664" s="162"/>
      <c r="H664" s="162"/>
      <c r="I664" s="162"/>
      <c r="J664" s="162"/>
      <c r="K664" s="162"/>
      <c r="L664" s="162"/>
      <c r="M664" s="162"/>
      <c r="N664" s="38"/>
      <c r="O664" s="38"/>
    </row>
    <row r="665" spans="1:15" ht="15" hidden="1" customHeight="1" x14ac:dyDescent="0.25">
      <c r="A665" s="162"/>
      <c r="B665" s="162"/>
      <c r="C665" s="162"/>
      <c r="D665" s="162"/>
      <c r="E665" s="162"/>
      <c r="F665" s="162"/>
      <c r="G665" s="162"/>
      <c r="H665" s="162"/>
      <c r="I665" s="162"/>
      <c r="J665" s="162"/>
      <c r="K665" s="162"/>
      <c r="L665" s="162"/>
      <c r="M665" s="162"/>
      <c r="N665" s="38"/>
      <c r="O665" s="38"/>
    </row>
    <row r="666" spans="1:15" ht="15" hidden="1" customHeight="1" x14ac:dyDescent="0.25">
      <c r="A666" s="162"/>
      <c r="B666" s="162"/>
      <c r="C666" s="162"/>
      <c r="D666" s="162"/>
      <c r="E666" s="162"/>
      <c r="F666" s="162"/>
      <c r="G666" s="162"/>
      <c r="H666" s="162"/>
      <c r="I666" s="162"/>
      <c r="J666" s="162"/>
      <c r="K666" s="162"/>
      <c r="L666" s="162"/>
      <c r="M666" s="162"/>
      <c r="N666" s="38"/>
      <c r="O666" s="38"/>
    </row>
    <row r="667" spans="1:15" ht="15" hidden="1" customHeight="1" x14ac:dyDescent="0.25">
      <c r="A667" s="162"/>
      <c r="B667" s="162"/>
      <c r="C667" s="162"/>
      <c r="D667" s="162"/>
      <c r="E667" s="162"/>
      <c r="F667" s="162"/>
      <c r="G667" s="162"/>
      <c r="H667" s="162"/>
      <c r="I667" s="162"/>
      <c r="J667" s="162"/>
      <c r="K667" s="162"/>
      <c r="L667" s="162"/>
      <c r="M667" s="162"/>
      <c r="N667" s="38"/>
      <c r="O667" s="38"/>
    </row>
    <row r="668" spans="1:15" ht="15" hidden="1" customHeight="1" x14ac:dyDescent="0.25">
      <c r="A668" s="162"/>
      <c r="B668" s="162"/>
      <c r="C668" s="162"/>
      <c r="D668" s="162"/>
      <c r="E668" s="162"/>
      <c r="F668" s="162"/>
      <c r="G668" s="162"/>
      <c r="H668" s="162"/>
      <c r="I668" s="162"/>
      <c r="J668" s="162"/>
      <c r="K668" s="162"/>
      <c r="L668" s="162"/>
      <c r="M668" s="162"/>
      <c r="N668" s="38"/>
      <c r="O668" s="38"/>
    </row>
    <row r="669" spans="1:15" ht="15" hidden="1" customHeight="1" x14ac:dyDescent="0.25">
      <c r="A669" s="162"/>
      <c r="B669" s="162"/>
      <c r="C669" s="162"/>
      <c r="D669" s="162"/>
      <c r="E669" s="162"/>
      <c r="F669" s="162"/>
      <c r="G669" s="162"/>
      <c r="H669" s="162"/>
      <c r="I669" s="162"/>
      <c r="J669" s="162"/>
      <c r="K669" s="162"/>
      <c r="L669" s="162"/>
      <c r="M669" s="162"/>
      <c r="N669" s="38"/>
      <c r="O669" s="38"/>
    </row>
    <row r="670" spans="1:15" ht="15" hidden="1" customHeight="1" x14ac:dyDescent="0.25">
      <c r="A670" s="162"/>
      <c r="B670" s="162"/>
      <c r="C670" s="162"/>
      <c r="D670" s="162"/>
      <c r="E670" s="162"/>
      <c r="F670" s="162"/>
      <c r="G670" s="162"/>
      <c r="H670" s="162"/>
      <c r="I670" s="162"/>
      <c r="J670" s="162"/>
      <c r="K670" s="162"/>
      <c r="L670" s="162"/>
      <c r="M670" s="162"/>
      <c r="N670" s="38"/>
      <c r="O670" s="38"/>
    </row>
    <row r="671" spans="1:15" ht="15" hidden="1" customHeight="1" x14ac:dyDescent="0.25">
      <c r="A671" s="162"/>
      <c r="B671" s="162"/>
      <c r="C671" s="162"/>
      <c r="D671" s="162"/>
      <c r="E671" s="162"/>
      <c r="F671" s="162"/>
      <c r="G671" s="162"/>
      <c r="H671" s="162"/>
      <c r="I671" s="162"/>
      <c r="J671" s="162"/>
      <c r="K671" s="162"/>
      <c r="L671" s="162"/>
      <c r="M671" s="162"/>
      <c r="N671" s="38"/>
      <c r="O671" s="38"/>
    </row>
    <row r="672" spans="1:15" ht="15" hidden="1" customHeight="1" x14ac:dyDescent="0.25">
      <c r="A672" s="162"/>
      <c r="B672" s="162"/>
      <c r="C672" s="162"/>
      <c r="D672" s="162"/>
      <c r="E672" s="162"/>
      <c r="F672" s="162"/>
      <c r="G672" s="162"/>
      <c r="H672" s="162"/>
      <c r="I672" s="162"/>
      <c r="J672" s="162"/>
      <c r="K672" s="162"/>
      <c r="L672" s="162"/>
      <c r="M672" s="162"/>
      <c r="N672" s="38"/>
      <c r="O672" s="38"/>
    </row>
    <row r="673" spans="1:15" ht="15" hidden="1" customHeight="1" x14ac:dyDescent="0.25">
      <c r="A673" s="162"/>
      <c r="B673" s="162"/>
      <c r="C673" s="162"/>
      <c r="D673" s="162"/>
      <c r="E673" s="162"/>
      <c r="F673" s="162"/>
      <c r="G673" s="162"/>
      <c r="H673" s="162"/>
      <c r="I673" s="162"/>
      <c r="J673" s="162"/>
      <c r="K673" s="162"/>
      <c r="L673" s="162"/>
      <c r="M673" s="162"/>
      <c r="N673" s="38"/>
      <c r="O673" s="38"/>
    </row>
    <row r="674" spans="1:15" ht="15" hidden="1" customHeight="1" x14ac:dyDescent="0.25">
      <c r="A674" s="162"/>
      <c r="B674" s="162"/>
      <c r="C674" s="162"/>
      <c r="D674" s="162"/>
      <c r="E674" s="162"/>
      <c r="F674" s="162"/>
      <c r="G674" s="162"/>
      <c r="H674" s="162"/>
      <c r="I674" s="162"/>
      <c r="J674" s="162"/>
      <c r="K674" s="162"/>
      <c r="L674" s="162"/>
      <c r="M674" s="162"/>
      <c r="N674" s="38"/>
      <c r="O674" s="38"/>
    </row>
    <row r="675" spans="1:15" ht="15" hidden="1" customHeight="1" x14ac:dyDescent="0.25">
      <c r="A675" s="162"/>
      <c r="B675" s="162"/>
      <c r="C675" s="162"/>
      <c r="D675" s="162"/>
      <c r="E675" s="162"/>
      <c r="F675" s="162"/>
      <c r="G675" s="162"/>
      <c r="H675" s="162"/>
      <c r="I675" s="162"/>
      <c r="J675" s="162"/>
      <c r="K675" s="162"/>
      <c r="L675" s="162"/>
      <c r="M675" s="162"/>
      <c r="N675" s="38"/>
      <c r="O675" s="38"/>
    </row>
    <row r="676" spans="1:15" ht="15" hidden="1" customHeight="1" x14ac:dyDescent="0.25">
      <c r="A676" s="162"/>
      <c r="B676" s="162"/>
      <c r="C676" s="162"/>
      <c r="D676" s="162"/>
      <c r="E676" s="162"/>
      <c r="F676" s="162"/>
      <c r="G676" s="162"/>
      <c r="H676" s="162"/>
      <c r="I676" s="162"/>
      <c r="J676" s="162"/>
      <c r="K676" s="162"/>
      <c r="L676" s="162"/>
      <c r="M676" s="162"/>
      <c r="N676" s="38"/>
      <c r="O676" s="38"/>
    </row>
    <row r="677" spans="1:15" ht="15" hidden="1" customHeight="1" x14ac:dyDescent="0.25">
      <c r="A677" s="162"/>
      <c r="B677" s="162"/>
      <c r="C677" s="162"/>
      <c r="D677" s="162"/>
      <c r="E677" s="162"/>
      <c r="F677" s="162"/>
      <c r="G677" s="162"/>
      <c r="H677" s="162"/>
      <c r="I677" s="162"/>
      <c r="J677" s="162"/>
      <c r="K677" s="162"/>
      <c r="L677" s="162"/>
      <c r="M677" s="162"/>
      <c r="N677" s="38"/>
      <c r="O677" s="38"/>
    </row>
    <row r="678" spans="1:15" ht="15" hidden="1" customHeight="1" x14ac:dyDescent="0.25">
      <c r="A678" s="162"/>
      <c r="B678" s="162"/>
      <c r="C678" s="162"/>
      <c r="D678" s="162"/>
      <c r="E678" s="162"/>
      <c r="F678" s="162"/>
      <c r="G678" s="162"/>
      <c r="H678" s="162"/>
      <c r="I678" s="162"/>
      <c r="J678" s="162"/>
      <c r="K678" s="162"/>
      <c r="L678" s="162"/>
      <c r="M678" s="162"/>
      <c r="N678" s="38"/>
      <c r="O678" s="38"/>
    </row>
    <row r="679" spans="1:15" ht="15" hidden="1" customHeight="1" x14ac:dyDescent="0.25">
      <c r="A679" s="162"/>
      <c r="B679" s="162"/>
      <c r="C679" s="162"/>
      <c r="D679" s="162"/>
      <c r="E679" s="162"/>
      <c r="F679" s="162"/>
      <c r="G679" s="162"/>
      <c r="H679" s="162"/>
      <c r="I679" s="162"/>
      <c r="J679" s="162"/>
      <c r="K679" s="162"/>
      <c r="L679" s="162"/>
      <c r="M679" s="162"/>
      <c r="N679" s="38"/>
      <c r="O679" s="38"/>
    </row>
    <row r="680" spans="1:15" ht="15" hidden="1" customHeight="1" x14ac:dyDescent="0.25">
      <c r="A680" s="162"/>
      <c r="B680" s="162"/>
      <c r="C680" s="162"/>
      <c r="D680" s="162"/>
      <c r="E680" s="162"/>
      <c r="F680" s="162"/>
      <c r="G680" s="162"/>
      <c r="H680" s="162"/>
      <c r="I680" s="162"/>
      <c r="J680" s="162"/>
      <c r="K680" s="162"/>
      <c r="L680" s="162"/>
      <c r="M680" s="162"/>
      <c r="N680" s="38"/>
      <c r="O680" s="38"/>
    </row>
    <row r="681" spans="1:15" ht="15" hidden="1" customHeight="1" x14ac:dyDescent="0.25">
      <c r="A681" s="162"/>
      <c r="B681" s="162"/>
      <c r="C681" s="162"/>
      <c r="D681" s="162"/>
      <c r="E681" s="162"/>
      <c r="F681" s="162"/>
      <c r="G681" s="162"/>
      <c r="H681" s="162"/>
      <c r="I681" s="162"/>
      <c r="J681" s="162"/>
      <c r="K681" s="162"/>
      <c r="L681" s="162"/>
      <c r="M681" s="162"/>
      <c r="N681" s="38"/>
      <c r="O681" s="38"/>
    </row>
    <row r="682" spans="1:15" ht="15" hidden="1" customHeight="1" x14ac:dyDescent="0.25">
      <c r="A682" s="162"/>
      <c r="B682" s="162"/>
      <c r="C682" s="162"/>
      <c r="D682" s="162"/>
      <c r="E682" s="162"/>
      <c r="F682" s="162"/>
      <c r="G682" s="162"/>
      <c r="H682" s="162"/>
      <c r="I682" s="162"/>
      <c r="J682" s="162"/>
      <c r="K682" s="162"/>
      <c r="L682" s="162"/>
      <c r="M682" s="162"/>
      <c r="N682" s="38"/>
      <c r="O682" s="38"/>
    </row>
    <row r="683" spans="1:15" ht="15" hidden="1" customHeight="1" x14ac:dyDescent="0.25">
      <c r="A683" s="162"/>
      <c r="B683" s="162"/>
      <c r="C683" s="162"/>
      <c r="D683" s="162"/>
      <c r="E683" s="162"/>
      <c r="F683" s="162"/>
      <c r="G683" s="162"/>
      <c r="H683" s="162"/>
      <c r="I683" s="162"/>
      <c r="J683" s="162"/>
      <c r="K683" s="162"/>
      <c r="L683" s="162"/>
      <c r="M683" s="162"/>
      <c r="N683" s="38"/>
      <c r="O683" s="38"/>
    </row>
    <row r="684" spans="1:15" ht="15" hidden="1" customHeight="1" x14ac:dyDescent="0.25">
      <c r="A684" s="162"/>
      <c r="B684" s="162"/>
      <c r="C684" s="162"/>
      <c r="D684" s="162"/>
      <c r="E684" s="162"/>
      <c r="F684" s="162"/>
      <c r="G684" s="162"/>
      <c r="H684" s="162"/>
      <c r="I684" s="162"/>
      <c r="J684" s="162"/>
      <c r="K684" s="162"/>
      <c r="L684" s="162"/>
      <c r="M684" s="162"/>
      <c r="N684" s="38"/>
      <c r="O684" s="38"/>
    </row>
    <row r="685" spans="1:15" ht="15" hidden="1" customHeight="1" x14ac:dyDescent="0.25">
      <c r="A685" s="162"/>
      <c r="B685" s="162"/>
      <c r="C685" s="162"/>
      <c r="D685" s="162"/>
      <c r="E685" s="162"/>
      <c r="F685" s="162"/>
      <c r="G685" s="162"/>
      <c r="H685" s="162"/>
      <c r="I685" s="162"/>
      <c r="J685" s="162"/>
      <c r="K685" s="162"/>
      <c r="L685" s="162"/>
      <c r="M685" s="162"/>
      <c r="N685" s="38"/>
      <c r="O685" s="38"/>
    </row>
    <row r="686" spans="1:15" ht="15" hidden="1" customHeight="1" x14ac:dyDescent="0.25">
      <c r="A686" s="162"/>
      <c r="B686" s="162"/>
      <c r="C686" s="162"/>
      <c r="D686" s="162"/>
      <c r="E686" s="162"/>
      <c r="F686" s="162"/>
      <c r="G686" s="162"/>
      <c r="H686" s="162"/>
      <c r="I686" s="162"/>
      <c r="J686" s="162"/>
      <c r="K686" s="162"/>
      <c r="L686" s="162"/>
      <c r="M686" s="162"/>
      <c r="N686" s="38"/>
      <c r="O686" s="38"/>
    </row>
    <row r="687" spans="1:15" ht="15" hidden="1" customHeight="1" x14ac:dyDescent="0.25">
      <c r="A687" s="162"/>
      <c r="B687" s="162"/>
      <c r="C687" s="162"/>
      <c r="D687" s="162"/>
      <c r="E687" s="162"/>
      <c r="F687" s="162"/>
      <c r="G687" s="162"/>
      <c r="H687" s="162"/>
      <c r="I687" s="162"/>
      <c r="J687" s="162"/>
      <c r="K687" s="162"/>
      <c r="L687" s="162"/>
      <c r="M687" s="162"/>
      <c r="N687" s="38"/>
      <c r="O687" s="38"/>
    </row>
    <row r="688" spans="1:15" ht="15" hidden="1" customHeight="1" x14ac:dyDescent="0.25">
      <c r="A688" s="162"/>
      <c r="B688" s="162"/>
      <c r="C688" s="162"/>
      <c r="D688" s="162"/>
      <c r="E688" s="162"/>
      <c r="F688" s="162"/>
      <c r="G688" s="162"/>
      <c r="H688" s="162"/>
      <c r="I688" s="162"/>
      <c r="J688" s="162"/>
      <c r="K688" s="162"/>
      <c r="L688" s="162"/>
      <c r="M688" s="162"/>
      <c r="N688" s="38"/>
      <c r="O688" s="38"/>
    </row>
    <row r="689" spans="1:15" ht="15" hidden="1" customHeight="1" x14ac:dyDescent="0.25">
      <c r="A689" s="162"/>
      <c r="B689" s="162"/>
      <c r="C689" s="162"/>
      <c r="D689" s="162"/>
      <c r="E689" s="162"/>
      <c r="F689" s="162"/>
      <c r="G689" s="162"/>
      <c r="H689" s="162"/>
      <c r="I689" s="162"/>
      <c r="J689" s="162"/>
      <c r="K689" s="162"/>
      <c r="L689" s="162"/>
      <c r="M689" s="162"/>
      <c r="N689" s="38"/>
      <c r="O689" s="38"/>
    </row>
    <row r="690" spans="1:15" ht="15" hidden="1" customHeight="1" x14ac:dyDescent="0.25">
      <c r="A690" s="162"/>
      <c r="B690" s="162"/>
      <c r="C690" s="162"/>
      <c r="D690" s="162"/>
      <c r="E690" s="162"/>
      <c r="F690" s="162"/>
      <c r="G690" s="162"/>
      <c r="H690" s="162"/>
      <c r="I690" s="162"/>
      <c r="J690" s="162"/>
      <c r="K690" s="162"/>
      <c r="L690" s="162"/>
      <c r="M690" s="162"/>
      <c r="N690" s="38"/>
      <c r="O690" s="38"/>
    </row>
    <row r="691" spans="1:15" ht="15" hidden="1" customHeight="1" x14ac:dyDescent="0.25">
      <c r="A691" s="162"/>
      <c r="B691" s="162"/>
      <c r="C691" s="162"/>
      <c r="D691" s="162"/>
      <c r="E691" s="162"/>
      <c r="F691" s="162"/>
      <c r="G691" s="162"/>
      <c r="H691" s="162"/>
      <c r="I691" s="162"/>
      <c r="J691" s="162"/>
      <c r="K691" s="162"/>
      <c r="L691" s="162"/>
      <c r="M691" s="162"/>
      <c r="N691" s="38"/>
      <c r="O691" s="38"/>
    </row>
    <row r="692" spans="1:15" ht="15" hidden="1" customHeight="1" x14ac:dyDescent="0.25">
      <c r="A692" s="162"/>
      <c r="B692" s="162"/>
      <c r="C692" s="162"/>
      <c r="D692" s="162"/>
      <c r="E692" s="162"/>
      <c r="F692" s="162"/>
      <c r="G692" s="162"/>
      <c r="H692" s="162"/>
      <c r="I692" s="162"/>
      <c r="J692" s="162"/>
      <c r="K692" s="162"/>
      <c r="L692" s="162"/>
      <c r="M692" s="162"/>
      <c r="N692" s="38"/>
      <c r="O692" s="38"/>
    </row>
    <row r="693" spans="1:15" ht="15" hidden="1" customHeight="1" x14ac:dyDescent="0.25">
      <c r="A693" s="162"/>
      <c r="B693" s="162"/>
      <c r="C693" s="162"/>
      <c r="D693" s="162"/>
      <c r="E693" s="162"/>
      <c r="F693" s="162"/>
      <c r="G693" s="162"/>
      <c r="H693" s="162"/>
      <c r="I693" s="162"/>
      <c r="J693" s="162"/>
      <c r="K693" s="162"/>
      <c r="L693" s="162"/>
      <c r="M693" s="162"/>
      <c r="N693" s="38"/>
      <c r="O693" s="38"/>
    </row>
    <row r="694" spans="1:15" ht="15" hidden="1" customHeight="1" x14ac:dyDescent="0.25">
      <c r="A694" s="162"/>
      <c r="B694" s="162"/>
      <c r="C694" s="162"/>
      <c r="D694" s="162"/>
      <c r="E694" s="162"/>
      <c r="F694" s="162"/>
      <c r="G694" s="162"/>
      <c r="H694" s="162"/>
      <c r="I694" s="162"/>
      <c r="J694" s="162"/>
      <c r="K694" s="162"/>
      <c r="L694" s="162"/>
      <c r="M694" s="162"/>
      <c r="N694" s="38"/>
      <c r="O694" s="38"/>
    </row>
    <row r="695" spans="1:15" ht="15" hidden="1" customHeight="1" x14ac:dyDescent="0.25">
      <c r="A695" s="162"/>
      <c r="B695" s="162"/>
      <c r="C695" s="162"/>
      <c r="D695" s="162"/>
      <c r="E695" s="162"/>
      <c r="F695" s="162"/>
      <c r="G695" s="162"/>
      <c r="H695" s="162"/>
      <c r="I695" s="162"/>
      <c r="J695" s="162"/>
      <c r="K695" s="162"/>
      <c r="L695" s="162"/>
      <c r="M695" s="162"/>
      <c r="N695" s="38"/>
      <c r="O695" s="38"/>
    </row>
    <row r="696" spans="1:15" ht="15" hidden="1" customHeight="1" x14ac:dyDescent="0.25">
      <c r="A696" s="162"/>
      <c r="B696" s="162"/>
      <c r="C696" s="162"/>
      <c r="D696" s="162"/>
      <c r="E696" s="162"/>
      <c r="F696" s="162"/>
      <c r="G696" s="162"/>
      <c r="H696" s="162"/>
      <c r="I696" s="162"/>
      <c r="J696" s="162"/>
      <c r="K696" s="162"/>
      <c r="L696" s="162"/>
      <c r="M696" s="162"/>
      <c r="N696" s="38"/>
      <c r="O696" s="38"/>
    </row>
    <row r="697" spans="1:15" ht="15" hidden="1" customHeight="1" x14ac:dyDescent="0.25">
      <c r="A697" s="162"/>
      <c r="B697" s="162"/>
      <c r="C697" s="162"/>
      <c r="D697" s="162"/>
      <c r="E697" s="162"/>
      <c r="F697" s="162"/>
      <c r="G697" s="162"/>
      <c r="H697" s="162"/>
      <c r="I697" s="162"/>
      <c r="J697" s="162"/>
      <c r="K697" s="162"/>
      <c r="L697" s="162"/>
      <c r="M697" s="162"/>
      <c r="N697" s="38"/>
      <c r="O697" s="38"/>
    </row>
    <row r="698" spans="1:15" ht="15" hidden="1" customHeight="1" x14ac:dyDescent="0.25">
      <c r="A698" s="162"/>
      <c r="B698" s="162"/>
      <c r="C698" s="162"/>
      <c r="D698" s="162"/>
      <c r="E698" s="162"/>
      <c r="F698" s="162"/>
      <c r="G698" s="162"/>
      <c r="H698" s="162"/>
      <c r="I698" s="162"/>
      <c r="J698" s="162"/>
      <c r="K698" s="162"/>
      <c r="L698" s="162"/>
      <c r="M698" s="162"/>
      <c r="N698" s="38"/>
      <c r="O698" s="38"/>
    </row>
    <row r="699" spans="1:15" ht="15" hidden="1" customHeight="1" x14ac:dyDescent="0.25">
      <c r="A699" s="162"/>
      <c r="B699" s="162"/>
      <c r="C699" s="162"/>
      <c r="D699" s="162"/>
      <c r="E699" s="162"/>
      <c r="F699" s="162"/>
      <c r="G699" s="162"/>
      <c r="H699" s="162"/>
      <c r="I699" s="162"/>
      <c r="J699" s="162"/>
      <c r="K699" s="162"/>
      <c r="L699" s="162"/>
      <c r="M699" s="162"/>
      <c r="N699" s="38"/>
      <c r="O699" s="38"/>
    </row>
    <row r="700" spans="1:15" ht="15" hidden="1" customHeight="1" x14ac:dyDescent="0.25">
      <c r="A700" s="162"/>
      <c r="B700" s="162"/>
      <c r="C700" s="162"/>
      <c r="D700" s="162"/>
      <c r="E700" s="162"/>
      <c r="F700" s="162"/>
      <c r="G700" s="162"/>
      <c r="H700" s="162"/>
      <c r="I700" s="162"/>
      <c r="J700" s="162"/>
      <c r="K700" s="162"/>
      <c r="L700" s="162"/>
      <c r="M700" s="162"/>
      <c r="N700" s="38"/>
      <c r="O700" s="38"/>
    </row>
    <row r="701" spans="1:15" ht="15" hidden="1" customHeight="1" x14ac:dyDescent="0.25">
      <c r="A701" s="162"/>
      <c r="B701" s="162"/>
      <c r="C701" s="162"/>
      <c r="D701" s="162"/>
      <c r="E701" s="162"/>
      <c r="F701" s="162"/>
      <c r="G701" s="162"/>
      <c r="H701" s="162"/>
      <c r="I701" s="162"/>
      <c r="J701" s="162"/>
      <c r="K701" s="162"/>
      <c r="L701" s="162"/>
      <c r="M701" s="162"/>
      <c r="N701" s="38"/>
      <c r="O701" s="38"/>
    </row>
    <row r="702" spans="1:15" ht="15" hidden="1" customHeight="1" x14ac:dyDescent="0.25">
      <c r="A702" s="162"/>
      <c r="B702" s="162"/>
      <c r="C702" s="162"/>
      <c r="D702" s="162"/>
      <c r="E702" s="162"/>
      <c r="F702" s="162"/>
      <c r="G702" s="162"/>
      <c r="H702" s="162"/>
      <c r="I702" s="162"/>
      <c r="J702" s="162"/>
      <c r="K702" s="162"/>
      <c r="L702" s="162"/>
      <c r="M702" s="162"/>
      <c r="N702" s="38"/>
      <c r="O702" s="38"/>
    </row>
    <row r="703" spans="1:15" ht="15" hidden="1" customHeight="1" x14ac:dyDescent="0.25">
      <c r="A703" s="162"/>
      <c r="B703" s="162"/>
      <c r="C703" s="162"/>
      <c r="D703" s="162"/>
      <c r="E703" s="162"/>
      <c r="F703" s="162"/>
      <c r="G703" s="162"/>
      <c r="H703" s="162"/>
      <c r="I703" s="162"/>
      <c r="J703" s="162"/>
      <c r="K703" s="162"/>
      <c r="L703" s="162"/>
      <c r="M703" s="162"/>
      <c r="N703" s="38"/>
      <c r="O703" s="38"/>
    </row>
    <row r="704" spans="1:15" ht="15" hidden="1" customHeight="1" x14ac:dyDescent="0.25">
      <c r="A704" s="162"/>
      <c r="B704" s="162"/>
      <c r="C704" s="162"/>
      <c r="D704" s="162"/>
      <c r="E704" s="162"/>
      <c r="F704" s="162"/>
      <c r="G704" s="162"/>
      <c r="H704" s="162"/>
      <c r="I704" s="162"/>
      <c r="J704" s="162"/>
      <c r="K704" s="162"/>
      <c r="L704" s="162"/>
      <c r="M704" s="162"/>
      <c r="N704" s="38"/>
      <c r="O704" s="38"/>
    </row>
    <row r="705" spans="1:15" ht="15" hidden="1" customHeight="1" x14ac:dyDescent="0.25">
      <c r="A705" s="162"/>
      <c r="B705" s="162"/>
      <c r="C705" s="162"/>
      <c r="D705" s="162"/>
      <c r="E705" s="162"/>
      <c r="F705" s="162"/>
      <c r="G705" s="162"/>
      <c r="H705" s="162"/>
      <c r="I705" s="162"/>
      <c r="J705" s="162"/>
      <c r="K705" s="162"/>
      <c r="L705" s="162"/>
      <c r="M705" s="162"/>
      <c r="N705" s="38"/>
      <c r="O705" s="38"/>
    </row>
    <row r="706" spans="1:15" ht="15" hidden="1" customHeight="1" x14ac:dyDescent="0.25">
      <c r="A706" s="162"/>
      <c r="B706" s="162"/>
      <c r="C706" s="162"/>
      <c r="D706" s="162"/>
      <c r="E706" s="162"/>
      <c r="F706" s="162"/>
      <c r="G706" s="162"/>
      <c r="H706" s="162"/>
      <c r="I706" s="162"/>
      <c r="J706" s="162"/>
      <c r="K706" s="162"/>
      <c r="L706" s="162"/>
      <c r="M706" s="162"/>
      <c r="N706" s="38"/>
      <c r="O706" s="38"/>
    </row>
    <row r="707" spans="1:15" ht="15" hidden="1" customHeight="1" x14ac:dyDescent="0.25">
      <c r="A707" s="162"/>
      <c r="B707" s="162"/>
      <c r="C707" s="162"/>
      <c r="D707" s="162"/>
      <c r="E707" s="162"/>
      <c r="F707" s="162"/>
      <c r="G707" s="162"/>
      <c r="H707" s="162"/>
      <c r="I707" s="162"/>
      <c r="J707" s="162"/>
      <c r="K707" s="162"/>
      <c r="L707" s="162"/>
      <c r="M707" s="162"/>
      <c r="N707" s="38"/>
      <c r="O707" s="38"/>
    </row>
    <row r="708" spans="1:15" ht="15" hidden="1" customHeight="1" x14ac:dyDescent="0.25">
      <c r="A708" s="162"/>
      <c r="B708" s="162"/>
      <c r="C708" s="162"/>
      <c r="D708" s="162"/>
      <c r="E708" s="162"/>
      <c r="F708" s="162"/>
      <c r="G708" s="162"/>
      <c r="H708" s="162"/>
      <c r="I708" s="162"/>
      <c r="J708" s="162"/>
      <c r="K708" s="162"/>
      <c r="L708" s="162"/>
      <c r="M708" s="162"/>
      <c r="N708" s="38"/>
      <c r="O708" s="38"/>
    </row>
    <row r="709" spans="1:15" ht="15" hidden="1" customHeight="1" x14ac:dyDescent="0.25">
      <c r="A709" s="162"/>
      <c r="B709" s="162"/>
      <c r="C709" s="162"/>
      <c r="D709" s="162"/>
      <c r="E709" s="162"/>
      <c r="F709" s="162"/>
      <c r="G709" s="162"/>
      <c r="H709" s="162"/>
      <c r="I709" s="162"/>
      <c r="J709" s="162"/>
      <c r="K709" s="162"/>
      <c r="L709" s="162"/>
      <c r="M709" s="162"/>
      <c r="N709" s="38"/>
      <c r="O709" s="38"/>
    </row>
    <row r="710" spans="1:15" ht="15" hidden="1" customHeight="1" x14ac:dyDescent="0.25">
      <c r="A710" s="162"/>
      <c r="B710" s="162"/>
      <c r="C710" s="162"/>
      <c r="D710" s="162"/>
      <c r="E710" s="162"/>
      <c r="F710" s="162"/>
      <c r="G710" s="162"/>
      <c r="H710" s="162"/>
      <c r="I710" s="162"/>
      <c r="J710" s="162"/>
      <c r="K710" s="162"/>
      <c r="L710" s="162"/>
      <c r="M710" s="162"/>
      <c r="N710" s="38"/>
      <c r="O710" s="38"/>
    </row>
    <row r="711" spans="1:15" ht="15" hidden="1" customHeight="1" x14ac:dyDescent="0.25">
      <c r="A711" s="162"/>
      <c r="B711" s="162"/>
      <c r="C711" s="162"/>
      <c r="D711" s="162"/>
      <c r="E711" s="162"/>
      <c r="F711" s="162"/>
      <c r="G711" s="162"/>
      <c r="H711" s="162"/>
      <c r="I711" s="162"/>
      <c r="J711" s="162"/>
      <c r="K711" s="162"/>
      <c r="L711" s="162"/>
      <c r="M711" s="162"/>
      <c r="N711" s="38"/>
      <c r="O711" s="38"/>
    </row>
    <row r="712" spans="1:15" ht="15" hidden="1" customHeight="1" x14ac:dyDescent="0.25">
      <c r="A712" s="162"/>
      <c r="B712" s="162"/>
      <c r="C712" s="162"/>
      <c r="D712" s="162"/>
      <c r="E712" s="162"/>
      <c r="F712" s="162"/>
      <c r="G712" s="162"/>
      <c r="H712" s="162"/>
      <c r="I712" s="162"/>
      <c r="J712" s="162"/>
      <c r="K712" s="162"/>
      <c r="L712" s="162"/>
      <c r="M712" s="162"/>
      <c r="N712" s="38"/>
      <c r="O712" s="38"/>
    </row>
    <row r="713" spans="1:15" ht="15" hidden="1" customHeight="1" x14ac:dyDescent="0.25">
      <c r="A713" s="162"/>
      <c r="B713" s="162"/>
      <c r="C713" s="162"/>
      <c r="D713" s="162"/>
      <c r="E713" s="162"/>
      <c r="F713" s="162"/>
      <c r="G713" s="162"/>
      <c r="H713" s="162"/>
      <c r="I713" s="162"/>
      <c r="J713" s="162"/>
      <c r="K713" s="162"/>
      <c r="L713" s="162"/>
      <c r="M713" s="162"/>
      <c r="N713" s="38"/>
      <c r="O713" s="38"/>
    </row>
    <row r="714" spans="1:15" ht="15" hidden="1" customHeight="1" x14ac:dyDescent="0.25">
      <c r="A714" s="162"/>
      <c r="B714" s="162"/>
      <c r="C714" s="162"/>
      <c r="D714" s="162"/>
      <c r="E714" s="162"/>
      <c r="F714" s="162"/>
      <c r="G714" s="162"/>
      <c r="H714" s="162"/>
      <c r="I714" s="162"/>
      <c r="J714" s="162"/>
      <c r="K714" s="162"/>
      <c r="L714" s="162"/>
      <c r="M714" s="162"/>
      <c r="N714" s="38"/>
      <c r="O714" s="38"/>
    </row>
    <row r="715" spans="1:15" ht="15" hidden="1" customHeight="1" x14ac:dyDescent="0.25">
      <c r="A715" s="162"/>
      <c r="B715" s="162"/>
      <c r="C715" s="162"/>
      <c r="D715" s="162"/>
      <c r="E715" s="162"/>
      <c r="F715" s="162"/>
      <c r="G715" s="162"/>
      <c r="H715" s="162"/>
      <c r="I715" s="162"/>
      <c r="J715" s="162"/>
      <c r="K715" s="162"/>
      <c r="L715" s="162"/>
      <c r="M715" s="162"/>
      <c r="N715" s="38"/>
      <c r="O715" s="38"/>
    </row>
    <row r="716" spans="1:15" ht="15" hidden="1" customHeight="1" x14ac:dyDescent="0.25">
      <c r="A716" s="162"/>
      <c r="B716" s="162"/>
      <c r="C716" s="162"/>
      <c r="D716" s="162"/>
      <c r="E716" s="162"/>
      <c r="F716" s="162"/>
      <c r="G716" s="162"/>
      <c r="H716" s="162"/>
      <c r="I716" s="162"/>
      <c r="J716" s="162"/>
      <c r="K716" s="162"/>
      <c r="L716" s="162"/>
      <c r="M716" s="162"/>
      <c r="N716" s="38"/>
      <c r="O716" s="38"/>
    </row>
    <row r="717" spans="1:15" ht="15" hidden="1" customHeight="1" x14ac:dyDescent="0.25">
      <c r="A717" s="162"/>
      <c r="B717" s="162"/>
      <c r="C717" s="162"/>
      <c r="D717" s="162"/>
      <c r="E717" s="162"/>
      <c r="F717" s="162"/>
      <c r="G717" s="162"/>
      <c r="H717" s="162"/>
      <c r="I717" s="162"/>
      <c r="J717" s="162"/>
      <c r="K717" s="162"/>
      <c r="L717" s="162"/>
      <c r="M717" s="162"/>
      <c r="N717" s="38"/>
      <c r="O717" s="38"/>
    </row>
    <row r="718" spans="1:15" ht="15" hidden="1" customHeight="1" x14ac:dyDescent="0.25">
      <c r="A718" s="162"/>
      <c r="B718" s="162"/>
      <c r="C718" s="162"/>
      <c r="D718" s="162"/>
      <c r="E718" s="162"/>
      <c r="F718" s="162"/>
      <c r="G718" s="162"/>
      <c r="H718" s="162"/>
      <c r="I718" s="162"/>
      <c r="J718" s="162"/>
      <c r="K718" s="162"/>
      <c r="L718" s="162"/>
      <c r="M718" s="162"/>
      <c r="N718" s="38"/>
      <c r="O718" s="38"/>
    </row>
    <row r="719" spans="1:15" ht="15" hidden="1" customHeight="1" x14ac:dyDescent="0.25">
      <c r="A719" s="162"/>
      <c r="B719" s="162"/>
      <c r="C719" s="162"/>
      <c r="D719" s="162"/>
      <c r="E719" s="162"/>
      <c r="F719" s="162"/>
      <c r="G719" s="162"/>
      <c r="H719" s="162"/>
      <c r="I719" s="162"/>
      <c r="J719" s="162"/>
      <c r="K719" s="162"/>
      <c r="L719" s="162"/>
      <c r="M719" s="162"/>
      <c r="N719" s="38"/>
      <c r="O719" s="38"/>
    </row>
    <row r="720" spans="1:15" ht="15" hidden="1" customHeight="1" x14ac:dyDescent="0.25">
      <c r="A720" s="162"/>
      <c r="B720" s="162"/>
      <c r="C720" s="162"/>
      <c r="D720" s="162"/>
      <c r="E720" s="162"/>
      <c r="F720" s="162"/>
      <c r="G720" s="162"/>
      <c r="H720" s="162"/>
      <c r="I720" s="162"/>
      <c r="J720" s="162"/>
      <c r="K720" s="162"/>
      <c r="L720" s="162"/>
      <c r="M720" s="162"/>
      <c r="N720" s="38"/>
      <c r="O720" s="38"/>
    </row>
    <row r="721" spans="1:15" ht="15" hidden="1" customHeight="1" x14ac:dyDescent="0.25">
      <c r="A721" s="162"/>
      <c r="B721" s="162"/>
      <c r="C721" s="162"/>
      <c r="D721" s="162"/>
      <c r="E721" s="162"/>
      <c r="F721" s="162"/>
      <c r="G721" s="162"/>
      <c r="H721" s="162"/>
      <c r="I721" s="162"/>
      <c r="J721" s="162"/>
      <c r="K721" s="162"/>
      <c r="L721" s="162"/>
      <c r="M721" s="162"/>
      <c r="N721" s="38"/>
      <c r="O721" s="38"/>
    </row>
    <row r="722" spans="1:15" ht="15" hidden="1" customHeight="1" x14ac:dyDescent="0.25">
      <c r="A722" s="162"/>
      <c r="B722" s="162"/>
      <c r="C722" s="162"/>
      <c r="D722" s="162"/>
      <c r="E722" s="162"/>
      <c r="F722" s="162"/>
      <c r="G722" s="162"/>
      <c r="H722" s="162"/>
      <c r="I722" s="162"/>
      <c r="J722" s="162"/>
      <c r="K722" s="162"/>
      <c r="L722" s="162"/>
      <c r="M722" s="162"/>
      <c r="N722" s="38"/>
      <c r="O722" s="38"/>
    </row>
    <row r="723" spans="1:15" ht="15" hidden="1" customHeight="1" x14ac:dyDescent="0.25">
      <c r="A723" s="162"/>
      <c r="B723" s="162"/>
      <c r="C723" s="162"/>
      <c r="D723" s="162"/>
      <c r="E723" s="162"/>
      <c r="F723" s="162"/>
      <c r="G723" s="162"/>
      <c r="H723" s="162"/>
      <c r="I723" s="162"/>
      <c r="J723" s="162"/>
      <c r="K723" s="162"/>
      <c r="L723" s="162"/>
      <c r="M723" s="162"/>
      <c r="N723" s="38"/>
      <c r="O723" s="38"/>
    </row>
    <row r="724" spans="1:15" ht="15" hidden="1" customHeight="1" x14ac:dyDescent="0.25">
      <c r="A724" s="162"/>
      <c r="B724" s="162"/>
      <c r="C724" s="162"/>
      <c r="D724" s="162"/>
      <c r="E724" s="162"/>
      <c r="F724" s="162"/>
      <c r="G724" s="162"/>
      <c r="H724" s="162"/>
      <c r="I724" s="162"/>
      <c r="J724" s="162"/>
      <c r="K724" s="162"/>
      <c r="L724" s="162"/>
      <c r="M724" s="162"/>
      <c r="N724" s="38"/>
      <c r="O724" s="38"/>
    </row>
    <row r="725" spans="1:15" ht="15" hidden="1" customHeight="1" x14ac:dyDescent="0.25">
      <c r="A725" s="162"/>
      <c r="B725" s="162"/>
      <c r="C725" s="162"/>
      <c r="D725" s="162"/>
      <c r="E725" s="162"/>
      <c r="F725" s="162"/>
      <c r="G725" s="162"/>
      <c r="H725" s="162"/>
      <c r="I725" s="162"/>
      <c r="J725" s="162"/>
      <c r="K725" s="162"/>
      <c r="L725" s="162"/>
      <c r="M725" s="162"/>
      <c r="N725" s="38"/>
      <c r="O725" s="38"/>
    </row>
    <row r="726" spans="1:15" ht="15" hidden="1" customHeight="1" x14ac:dyDescent="0.25">
      <c r="A726" s="162"/>
      <c r="B726" s="162"/>
      <c r="C726" s="162"/>
      <c r="D726" s="162"/>
      <c r="E726" s="162"/>
      <c r="F726" s="162"/>
      <c r="G726" s="162"/>
      <c r="H726" s="162"/>
      <c r="I726" s="162"/>
      <c r="J726" s="162"/>
      <c r="K726" s="162"/>
      <c r="L726" s="162"/>
      <c r="M726" s="162"/>
      <c r="N726" s="38"/>
      <c r="O726" s="38"/>
    </row>
    <row r="727" spans="1:15" ht="15" hidden="1" customHeight="1" x14ac:dyDescent="0.25">
      <c r="A727" s="162"/>
      <c r="B727" s="162"/>
      <c r="C727" s="162"/>
      <c r="D727" s="162"/>
      <c r="E727" s="162"/>
      <c r="F727" s="162"/>
      <c r="G727" s="162"/>
      <c r="H727" s="162"/>
      <c r="I727" s="162"/>
      <c r="J727" s="162"/>
      <c r="K727" s="162"/>
      <c r="L727" s="162"/>
      <c r="M727" s="162"/>
      <c r="N727" s="38"/>
      <c r="O727" s="38"/>
    </row>
    <row r="728" spans="1:15" ht="15" hidden="1" customHeight="1" x14ac:dyDescent="0.25">
      <c r="A728" s="162"/>
      <c r="B728" s="162"/>
      <c r="C728" s="162"/>
      <c r="D728" s="162"/>
      <c r="E728" s="162"/>
      <c r="F728" s="162"/>
      <c r="G728" s="162"/>
      <c r="H728" s="162"/>
      <c r="I728" s="162"/>
      <c r="J728" s="162"/>
      <c r="K728" s="162"/>
      <c r="L728" s="162"/>
      <c r="M728" s="162"/>
      <c r="N728" s="38"/>
      <c r="O728" s="38"/>
    </row>
    <row r="729" spans="1:15" ht="15" hidden="1" customHeight="1" x14ac:dyDescent="0.25">
      <c r="A729" s="162"/>
      <c r="B729" s="162"/>
      <c r="C729" s="162"/>
      <c r="D729" s="162"/>
      <c r="E729" s="162"/>
      <c r="F729" s="162"/>
      <c r="G729" s="162"/>
      <c r="H729" s="162"/>
      <c r="I729" s="162"/>
      <c r="J729" s="162"/>
      <c r="K729" s="162"/>
      <c r="L729" s="162"/>
      <c r="M729" s="162"/>
      <c r="N729" s="38"/>
      <c r="O729" s="38"/>
    </row>
    <row r="730" spans="1:15" ht="15" hidden="1" customHeight="1" x14ac:dyDescent="0.25">
      <c r="A730" s="162"/>
      <c r="B730" s="162"/>
      <c r="C730" s="162"/>
      <c r="D730" s="162"/>
      <c r="E730" s="162"/>
      <c r="F730" s="162"/>
      <c r="G730" s="162"/>
      <c r="H730" s="162"/>
      <c r="I730" s="162"/>
      <c r="J730" s="162"/>
      <c r="K730" s="162"/>
      <c r="L730" s="162"/>
      <c r="M730" s="162"/>
      <c r="N730" s="38"/>
      <c r="O730" s="38"/>
    </row>
    <row r="731" spans="1:15" ht="15" hidden="1" customHeight="1" x14ac:dyDescent="0.25">
      <c r="A731" s="162"/>
      <c r="B731" s="162"/>
      <c r="C731" s="162"/>
      <c r="D731" s="162"/>
      <c r="E731" s="162"/>
      <c r="F731" s="162"/>
      <c r="G731" s="162"/>
      <c r="H731" s="162"/>
      <c r="I731" s="162"/>
      <c r="J731" s="162"/>
      <c r="K731" s="162"/>
      <c r="L731" s="162"/>
      <c r="M731" s="162"/>
      <c r="N731" s="38"/>
      <c r="O731" s="38"/>
    </row>
    <row r="732" spans="1:15" ht="15" hidden="1" customHeight="1" x14ac:dyDescent="0.25">
      <c r="A732" s="162"/>
      <c r="B732" s="162"/>
      <c r="C732" s="162"/>
      <c r="D732" s="162"/>
      <c r="E732" s="162"/>
      <c r="F732" s="162"/>
      <c r="G732" s="162"/>
      <c r="H732" s="162"/>
      <c r="I732" s="162"/>
      <c r="J732" s="162"/>
      <c r="K732" s="162"/>
      <c r="L732" s="162"/>
      <c r="M732" s="162"/>
      <c r="N732" s="38"/>
      <c r="O732" s="38"/>
    </row>
    <row r="733" spans="1:15" ht="15" hidden="1" customHeight="1" x14ac:dyDescent="0.25">
      <c r="A733" s="162"/>
      <c r="B733" s="162"/>
      <c r="C733" s="162"/>
      <c r="D733" s="162"/>
      <c r="E733" s="162"/>
      <c r="F733" s="162"/>
      <c r="G733" s="162"/>
      <c r="H733" s="162"/>
      <c r="I733" s="162"/>
      <c r="J733" s="162"/>
      <c r="K733" s="162"/>
      <c r="L733" s="162"/>
      <c r="M733" s="162"/>
      <c r="N733" s="38"/>
      <c r="O733" s="38"/>
    </row>
    <row r="734" spans="1:15" ht="15" hidden="1" customHeight="1" x14ac:dyDescent="0.25">
      <c r="A734" s="162"/>
      <c r="B734" s="162"/>
      <c r="C734" s="162"/>
      <c r="D734" s="162"/>
      <c r="E734" s="162"/>
      <c r="F734" s="162"/>
      <c r="G734" s="162"/>
      <c r="H734" s="162"/>
      <c r="I734" s="162"/>
      <c r="J734" s="162"/>
      <c r="K734" s="162"/>
      <c r="L734" s="162"/>
      <c r="M734" s="162"/>
      <c r="N734" s="38"/>
      <c r="O734" s="38"/>
    </row>
    <row r="735" spans="1:15" ht="15" hidden="1" customHeight="1" x14ac:dyDescent="0.25">
      <c r="A735" s="162"/>
      <c r="B735" s="162"/>
      <c r="C735" s="162"/>
      <c r="D735" s="162"/>
      <c r="E735" s="162"/>
      <c r="F735" s="162"/>
      <c r="G735" s="162"/>
      <c r="H735" s="162"/>
      <c r="I735" s="162"/>
      <c r="J735" s="162"/>
      <c r="K735" s="162"/>
      <c r="L735" s="162"/>
      <c r="M735" s="162"/>
      <c r="N735" s="38"/>
      <c r="O735" s="38"/>
    </row>
    <row r="736" spans="1:15" ht="15" hidden="1" customHeight="1" x14ac:dyDescent="0.25">
      <c r="A736" s="162"/>
      <c r="B736" s="162"/>
      <c r="C736" s="162"/>
      <c r="D736" s="162"/>
      <c r="E736" s="162"/>
      <c r="F736" s="162"/>
      <c r="G736" s="162"/>
      <c r="H736" s="162"/>
      <c r="I736" s="162"/>
      <c r="J736" s="162"/>
      <c r="K736" s="162"/>
      <c r="L736" s="162"/>
      <c r="M736" s="162"/>
      <c r="N736" s="38"/>
      <c r="O736" s="38"/>
    </row>
    <row r="737" spans="1:15" ht="15" hidden="1" customHeight="1" x14ac:dyDescent="0.25">
      <c r="A737" s="162"/>
      <c r="B737" s="162"/>
      <c r="C737" s="162"/>
      <c r="D737" s="162"/>
      <c r="E737" s="162"/>
      <c r="F737" s="162"/>
      <c r="G737" s="162"/>
      <c r="H737" s="162"/>
      <c r="I737" s="162"/>
      <c r="J737" s="162"/>
      <c r="K737" s="162"/>
      <c r="L737" s="162"/>
      <c r="M737" s="162"/>
      <c r="N737" s="38"/>
      <c r="O737" s="38"/>
    </row>
    <row r="738" spans="1:15" ht="15" hidden="1" customHeight="1" x14ac:dyDescent="0.25">
      <c r="A738" s="162"/>
      <c r="B738" s="162"/>
      <c r="C738" s="162"/>
      <c r="D738" s="162"/>
      <c r="E738" s="162"/>
      <c r="F738" s="162"/>
      <c r="G738" s="162"/>
      <c r="H738" s="162"/>
      <c r="I738" s="162"/>
      <c r="J738" s="162"/>
      <c r="K738" s="162"/>
      <c r="L738" s="162"/>
      <c r="M738" s="162"/>
      <c r="N738" s="38"/>
      <c r="O738" s="38"/>
    </row>
    <row r="739" spans="1:15" ht="15" hidden="1" customHeight="1" x14ac:dyDescent="0.25">
      <c r="A739" s="162"/>
      <c r="B739" s="162"/>
      <c r="C739" s="162"/>
      <c r="D739" s="162"/>
      <c r="E739" s="162"/>
      <c r="F739" s="162"/>
      <c r="G739" s="162"/>
      <c r="H739" s="162"/>
      <c r="I739" s="162"/>
      <c r="J739" s="162"/>
      <c r="K739" s="162"/>
      <c r="L739" s="162"/>
      <c r="M739" s="162"/>
      <c r="N739" s="38"/>
      <c r="O739" s="38"/>
    </row>
    <row r="740" spans="1:15" ht="15" hidden="1" customHeight="1" x14ac:dyDescent="0.25">
      <c r="A740" s="162"/>
      <c r="B740" s="162"/>
      <c r="C740" s="162"/>
      <c r="D740" s="162"/>
      <c r="E740" s="162"/>
      <c r="F740" s="162"/>
      <c r="G740" s="162"/>
      <c r="H740" s="162"/>
      <c r="I740" s="162"/>
      <c r="J740" s="162"/>
      <c r="K740" s="162"/>
      <c r="L740" s="162"/>
      <c r="M740" s="162"/>
      <c r="N740" s="38"/>
      <c r="O740" s="38"/>
    </row>
    <row r="741" spans="1:15" ht="15" hidden="1" customHeight="1" x14ac:dyDescent="0.25">
      <c r="A741" s="162"/>
      <c r="B741" s="162"/>
      <c r="C741" s="162"/>
      <c r="D741" s="162"/>
      <c r="E741" s="162"/>
      <c r="F741" s="162"/>
      <c r="G741" s="162"/>
      <c r="H741" s="162"/>
      <c r="I741" s="162"/>
      <c r="J741" s="162"/>
      <c r="K741" s="162"/>
      <c r="L741" s="162"/>
      <c r="M741" s="162"/>
      <c r="N741" s="38"/>
      <c r="O741" s="38"/>
    </row>
    <row r="742" spans="1:15" ht="15" hidden="1" customHeight="1" x14ac:dyDescent="0.25">
      <c r="A742" s="162"/>
      <c r="B742" s="162"/>
      <c r="C742" s="162"/>
      <c r="D742" s="162"/>
      <c r="E742" s="162"/>
      <c r="F742" s="162"/>
      <c r="G742" s="162"/>
      <c r="H742" s="162"/>
      <c r="I742" s="162"/>
      <c r="J742" s="162"/>
      <c r="K742" s="162"/>
      <c r="L742" s="162"/>
      <c r="M742" s="162"/>
      <c r="N742" s="38"/>
      <c r="O742" s="38"/>
    </row>
    <row r="743" spans="1:15" ht="15" hidden="1" customHeight="1" x14ac:dyDescent="0.25">
      <c r="A743" s="162"/>
      <c r="B743" s="162"/>
      <c r="C743" s="162"/>
      <c r="D743" s="162"/>
      <c r="E743" s="162"/>
      <c r="F743" s="162"/>
      <c r="G743" s="162"/>
      <c r="H743" s="162"/>
      <c r="I743" s="162"/>
      <c r="J743" s="162"/>
      <c r="K743" s="162"/>
      <c r="L743" s="162"/>
      <c r="M743" s="162"/>
      <c r="N743" s="38"/>
      <c r="O743" s="38"/>
    </row>
    <row r="744" spans="1:15" ht="15" hidden="1" customHeight="1" x14ac:dyDescent="0.25">
      <c r="A744" s="162"/>
      <c r="B744" s="162"/>
      <c r="C744" s="162"/>
      <c r="D744" s="162"/>
      <c r="E744" s="162"/>
      <c r="F744" s="162"/>
      <c r="G744" s="162"/>
      <c r="H744" s="162"/>
      <c r="I744" s="162"/>
      <c r="J744" s="162"/>
      <c r="K744" s="162"/>
      <c r="L744" s="162"/>
      <c r="M744" s="162"/>
      <c r="N744" s="38"/>
      <c r="O744" s="38"/>
    </row>
    <row r="745" spans="1:15" ht="15" hidden="1" customHeight="1" x14ac:dyDescent="0.25">
      <c r="A745" s="162"/>
      <c r="B745" s="162"/>
      <c r="C745" s="162"/>
      <c r="D745" s="162"/>
      <c r="E745" s="162"/>
      <c r="F745" s="162"/>
      <c r="G745" s="162"/>
      <c r="H745" s="162"/>
      <c r="I745" s="162"/>
      <c r="J745" s="162"/>
      <c r="K745" s="162"/>
      <c r="L745" s="162"/>
      <c r="M745" s="162"/>
      <c r="N745" s="38"/>
      <c r="O745" s="38"/>
    </row>
    <row r="746" spans="1:15" ht="15" hidden="1" customHeight="1" x14ac:dyDescent="0.25">
      <c r="A746" s="162"/>
      <c r="B746" s="162"/>
      <c r="C746" s="162"/>
      <c r="D746" s="162"/>
      <c r="E746" s="162"/>
      <c r="F746" s="162"/>
      <c r="G746" s="162"/>
      <c r="H746" s="162"/>
      <c r="I746" s="162"/>
      <c r="J746" s="162"/>
      <c r="K746" s="162"/>
      <c r="L746" s="162"/>
      <c r="M746" s="162"/>
      <c r="N746" s="38"/>
      <c r="O746" s="38"/>
    </row>
    <row r="747" spans="1:15" ht="15" hidden="1" customHeight="1" x14ac:dyDescent="0.25">
      <c r="A747" s="162"/>
      <c r="B747" s="162"/>
      <c r="C747" s="162"/>
      <c r="D747" s="162"/>
      <c r="E747" s="162"/>
      <c r="F747" s="162"/>
      <c r="G747" s="162"/>
      <c r="H747" s="162"/>
      <c r="I747" s="162"/>
      <c r="J747" s="162"/>
      <c r="K747" s="162"/>
      <c r="L747" s="162"/>
      <c r="M747" s="162"/>
      <c r="N747" s="38"/>
      <c r="O747" s="38"/>
    </row>
    <row r="748" spans="1:15" ht="15" hidden="1" customHeight="1" x14ac:dyDescent="0.25">
      <c r="A748" s="162"/>
      <c r="B748" s="162"/>
      <c r="C748" s="162"/>
      <c r="D748" s="162"/>
      <c r="E748" s="162"/>
      <c r="F748" s="162"/>
      <c r="G748" s="162"/>
      <c r="H748" s="162"/>
      <c r="I748" s="162"/>
      <c r="J748" s="162"/>
      <c r="K748" s="162"/>
      <c r="L748" s="162"/>
      <c r="M748" s="162"/>
      <c r="N748" s="38"/>
      <c r="O748" s="38"/>
    </row>
    <row r="749" spans="1:15" ht="15" hidden="1" customHeight="1" x14ac:dyDescent="0.25">
      <c r="A749" s="162"/>
      <c r="B749" s="162"/>
      <c r="C749" s="162"/>
      <c r="D749" s="162"/>
      <c r="E749" s="162"/>
      <c r="F749" s="162"/>
      <c r="G749" s="162"/>
      <c r="H749" s="162"/>
      <c r="I749" s="162"/>
      <c r="J749" s="162"/>
      <c r="K749" s="162"/>
      <c r="L749" s="162"/>
      <c r="M749" s="162"/>
      <c r="N749" s="38"/>
      <c r="O749" s="38"/>
    </row>
    <row r="750" spans="1:15" ht="15" hidden="1" customHeight="1" x14ac:dyDescent="0.25">
      <c r="A750" s="162"/>
      <c r="B750" s="162"/>
      <c r="C750" s="162"/>
      <c r="D750" s="162"/>
      <c r="E750" s="162"/>
      <c r="F750" s="162"/>
      <c r="G750" s="162"/>
      <c r="H750" s="162"/>
      <c r="I750" s="162"/>
      <c r="J750" s="162"/>
      <c r="K750" s="162"/>
      <c r="L750" s="162"/>
      <c r="M750" s="162"/>
      <c r="N750" s="38"/>
      <c r="O750" s="38"/>
    </row>
    <row r="751" spans="1:15" ht="15" hidden="1" customHeight="1" x14ac:dyDescent="0.25">
      <c r="A751" s="162"/>
      <c r="B751" s="162"/>
      <c r="C751" s="162"/>
      <c r="D751" s="162"/>
      <c r="E751" s="162"/>
      <c r="F751" s="162"/>
      <c r="G751" s="162"/>
      <c r="H751" s="162"/>
      <c r="I751" s="162"/>
      <c r="J751" s="162"/>
      <c r="K751" s="162"/>
      <c r="L751" s="162"/>
      <c r="M751" s="162"/>
      <c r="N751" s="38"/>
      <c r="O751" s="38"/>
    </row>
    <row r="752" spans="1:15" ht="15" hidden="1" customHeight="1" x14ac:dyDescent="0.25">
      <c r="A752" s="162"/>
      <c r="B752" s="162"/>
      <c r="C752" s="162"/>
      <c r="D752" s="162"/>
      <c r="E752" s="162"/>
      <c r="F752" s="162"/>
      <c r="G752" s="162"/>
      <c r="H752" s="162"/>
      <c r="I752" s="162"/>
      <c r="J752" s="162"/>
      <c r="K752" s="162"/>
      <c r="L752" s="162"/>
      <c r="M752" s="162"/>
      <c r="N752" s="38"/>
      <c r="O752" s="38"/>
    </row>
    <row r="753" spans="1:15" ht="15" hidden="1" customHeight="1" x14ac:dyDescent="0.25">
      <c r="A753" s="162"/>
      <c r="B753" s="162"/>
      <c r="C753" s="162"/>
      <c r="D753" s="162"/>
      <c r="E753" s="162"/>
      <c r="F753" s="162"/>
      <c r="G753" s="162"/>
      <c r="H753" s="162"/>
      <c r="I753" s="162"/>
      <c r="J753" s="162"/>
      <c r="K753" s="162"/>
      <c r="L753" s="162"/>
      <c r="M753" s="162"/>
      <c r="N753" s="38"/>
      <c r="O753" s="38"/>
    </row>
    <row r="754" spans="1:15" ht="15" hidden="1" customHeight="1" x14ac:dyDescent="0.25">
      <c r="A754" s="162"/>
      <c r="B754" s="162"/>
      <c r="C754" s="162"/>
      <c r="D754" s="162"/>
      <c r="E754" s="162"/>
      <c r="F754" s="162"/>
      <c r="G754" s="162"/>
      <c r="H754" s="162"/>
      <c r="I754" s="162"/>
      <c r="J754" s="162"/>
      <c r="K754" s="162"/>
      <c r="L754" s="162"/>
      <c r="M754" s="162"/>
      <c r="N754" s="38"/>
      <c r="O754" s="38"/>
    </row>
    <row r="755" spans="1:15" ht="15" hidden="1" customHeight="1" x14ac:dyDescent="0.25">
      <c r="A755" s="162"/>
      <c r="B755" s="162"/>
      <c r="C755" s="162"/>
      <c r="D755" s="162"/>
      <c r="E755" s="162"/>
      <c r="F755" s="162"/>
      <c r="G755" s="162"/>
      <c r="H755" s="162"/>
      <c r="I755" s="162"/>
      <c r="J755" s="162"/>
      <c r="K755" s="162"/>
      <c r="L755" s="162"/>
      <c r="M755" s="162"/>
      <c r="N755" s="38"/>
      <c r="O755" s="38"/>
    </row>
    <row r="756" spans="1:15" ht="15" hidden="1" customHeight="1" x14ac:dyDescent="0.25">
      <c r="A756" s="162"/>
      <c r="B756" s="162"/>
      <c r="C756" s="162"/>
      <c r="D756" s="162"/>
      <c r="E756" s="162"/>
      <c r="F756" s="162"/>
      <c r="G756" s="162"/>
      <c r="H756" s="162"/>
      <c r="I756" s="162"/>
      <c r="J756" s="162"/>
      <c r="K756" s="162"/>
      <c r="L756" s="162"/>
      <c r="M756" s="162"/>
      <c r="N756" s="38"/>
      <c r="O756" s="38"/>
    </row>
    <row r="757" spans="1:15" ht="15" hidden="1" customHeight="1" x14ac:dyDescent="0.25">
      <c r="A757" s="162"/>
      <c r="B757" s="162"/>
      <c r="C757" s="162"/>
      <c r="D757" s="162"/>
      <c r="E757" s="162"/>
      <c r="F757" s="162"/>
      <c r="G757" s="162"/>
      <c r="H757" s="162"/>
      <c r="I757" s="162"/>
      <c r="J757" s="162"/>
      <c r="K757" s="162"/>
      <c r="L757" s="162"/>
      <c r="M757" s="162"/>
      <c r="N757" s="38"/>
      <c r="O757" s="38"/>
    </row>
    <row r="758" spans="1:15" ht="15" hidden="1" customHeight="1" x14ac:dyDescent="0.25">
      <c r="A758" s="162"/>
      <c r="B758" s="162"/>
      <c r="C758" s="162"/>
      <c r="D758" s="162"/>
      <c r="E758" s="162"/>
      <c r="F758" s="162"/>
      <c r="G758" s="162"/>
      <c r="H758" s="162"/>
      <c r="I758" s="162"/>
      <c r="J758" s="162"/>
      <c r="K758" s="162"/>
      <c r="L758" s="162"/>
      <c r="M758" s="162"/>
      <c r="N758" s="38"/>
      <c r="O758" s="38"/>
    </row>
    <row r="759" spans="1:15" ht="15" hidden="1" customHeight="1" x14ac:dyDescent="0.25">
      <c r="A759" s="162"/>
      <c r="B759" s="162"/>
      <c r="C759" s="162"/>
      <c r="D759" s="162"/>
      <c r="E759" s="162"/>
      <c r="F759" s="162"/>
      <c r="G759" s="162"/>
      <c r="H759" s="162"/>
      <c r="I759" s="162"/>
      <c r="J759" s="162"/>
      <c r="K759" s="162"/>
      <c r="L759" s="162"/>
      <c r="M759" s="162"/>
      <c r="N759" s="38"/>
      <c r="O759" s="38"/>
    </row>
    <row r="760" spans="1:15" ht="15" hidden="1" customHeight="1" x14ac:dyDescent="0.25">
      <c r="A760" s="162"/>
      <c r="B760" s="162"/>
      <c r="C760" s="162"/>
      <c r="D760" s="162"/>
      <c r="E760" s="162"/>
      <c r="F760" s="162"/>
      <c r="G760" s="162"/>
      <c r="H760" s="162"/>
      <c r="I760" s="162"/>
      <c r="J760" s="162"/>
      <c r="K760" s="162"/>
      <c r="L760" s="162"/>
      <c r="M760" s="162"/>
      <c r="N760" s="38"/>
      <c r="O760" s="38"/>
    </row>
    <row r="761" spans="1:15" ht="15" hidden="1" customHeight="1" x14ac:dyDescent="0.25">
      <c r="A761" s="162"/>
      <c r="B761" s="162"/>
      <c r="C761" s="162"/>
      <c r="D761" s="162"/>
      <c r="E761" s="162"/>
      <c r="F761" s="162"/>
      <c r="G761" s="162"/>
      <c r="H761" s="162"/>
      <c r="I761" s="162"/>
      <c r="J761" s="162"/>
      <c r="K761" s="162"/>
      <c r="L761" s="162"/>
      <c r="M761" s="162"/>
      <c r="N761" s="38"/>
      <c r="O761" s="38"/>
    </row>
    <row r="762" spans="1:15" ht="15" hidden="1" customHeight="1" x14ac:dyDescent="0.25">
      <c r="A762" s="162"/>
      <c r="B762" s="162"/>
      <c r="C762" s="162"/>
      <c r="D762" s="162"/>
      <c r="E762" s="162"/>
      <c r="F762" s="162"/>
      <c r="G762" s="162"/>
      <c r="H762" s="162"/>
      <c r="I762" s="162"/>
      <c r="J762" s="162"/>
      <c r="K762" s="162"/>
      <c r="L762" s="162"/>
      <c r="M762" s="162"/>
      <c r="N762" s="38"/>
      <c r="O762" s="38"/>
    </row>
    <row r="763" spans="1:15" ht="15" hidden="1" customHeight="1" x14ac:dyDescent="0.25">
      <c r="A763" s="162"/>
      <c r="B763" s="162"/>
      <c r="C763" s="162"/>
      <c r="D763" s="162"/>
      <c r="E763" s="162"/>
      <c r="F763" s="162"/>
      <c r="G763" s="162"/>
      <c r="H763" s="162"/>
      <c r="I763" s="162"/>
      <c r="J763" s="162"/>
      <c r="K763" s="162"/>
      <c r="L763" s="162"/>
      <c r="M763" s="162"/>
      <c r="N763" s="38"/>
      <c r="O763" s="38"/>
    </row>
    <row r="764" spans="1:15" ht="15" hidden="1" customHeight="1" x14ac:dyDescent="0.25">
      <c r="A764" s="162"/>
      <c r="B764" s="162"/>
      <c r="C764" s="162"/>
      <c r="D764" s="162"/>
      <c r="E764" s="162"/>
      <c r="F764" s="162"/>
      <c r="G764" s="162"/>
      <c r="H764" s="162"/>
      <c r="I764" s="162"/>
      <c r="J764" s="162"/>
      <c r="K764" s="162"/>
      <c r="L764" s="162"/>
      <c r="M764" s="162"/>
      <c r="N764" s="38"/>
      <c r="O764" s="38"/>
    </row>
    <row r="765" spans="1:15" ht="15" hidden="1" customHeight="1" x14ac:dyDescent="0.25">
      <c r="A765" s="162"/>
      <c r="B765" s="162"/>
      <c r="C765" s="162"/>
      <c r="D765" s="162"/>
      <c r="E765" s="162"/>
      <c r="F765" s="162"/>
      <c r="G765" s="162"/>
      <c r="H765" s="162"/>
      <c r="I765" s="162"/>
      <c r="J765" s="162"/>
      <c r="K765" s="162"/>
      <c r="L765" s="162"/>
      <c r="M765" s="162"/>
      <c r="N765" s="38"/>
      <c r="O765" s="38"/>
    </row>
    <row r="766" spans="1:15" ht="15" hidden="1" customHeight="1" x14ac:dyDescent="0.25">
      <c r="A766" s="162"/>
      <c r="B766" s="162"/>
      <c r="C766" s="162"/>
      <c r="D766" s="162"/>
      <c r="E766" s="162"/>
      <c r="F766" s="162"/>
      <c r="G766" s="162"/>
      <c r="H766" s="162"/>
      <c r="I766" s="162"/>
      <c r="J766" s="162"/>
      <c r="K766" s="162"/>
      <c r="L766" s="162"/>
      <c r="M766" s="162"/>
      <c r="N766" s="38"/>
      <c r="O766" s="38"/>
    </row>
    <row r="767" spans="1:15" ht="15" hidden="1" customHeight="1" x14ac:dyDescent="0.25">
      <c r="A767" s="162"/>
      <c r="B767" s="162"/>
      <c r="C767" s="162"/>
      <c r="D767" s="162"/>
      <c r="E767" s="162"/>
      <c r="F767" s="162"/>
      <c r="G767" s="162"/>
      <c r="H767" s="162"/>
      <c r="I767" s="162"/>
      <c r="J767" s="162"/>
      <c r="K767" s="162"/>
      <c r="L767" s="162"/>
      <c r="M767" s="162"/>
      <c r="N767" s="38"/>
      <c r="O767" s="38"/>
    </row>
    <row r="768" spans="1:15" ht="15" hidden="1" customHeight="1" x14ac:dyDescent="0.25">
      <c r="A768" s="162"/>
      <c r="B768" s="162"/>
      <c r="C768" s="162"/>
      <c r="D768" s="162"/>
      <c r="E768" s="162"/>
      <c r="F768" s="162"/>
      <c r="G768" s="162"/>
      <c r="H768" s="162"/>
      <c r="I768" s="162"/>
      <c r="J768" s="162"/>
      <c r="K768" s="162"/>
      <c r="L768" s="162"/>
      <c r="M768" s="162"/>
      <c r="N768" s="38"/>
      <c r="O768" s="38"/>
    </row>
    <row r="769" spans="1:15" ht="15" hidden="1" customHeight="1" x14ac:dyDescent="0.25">
      <c r="A769" s="162"/>
      <c r="B769" s="162"/>
      <c r="C769" s="162"/>
      <c r="D769" s="162"/>
      <c r="E769" s="162"/>
      <c r="F769" s="162"/>
      <c r="G769" s="162"/>
      <c r="H769" s="162"/>
      <c r="I769" s="162"/>
      <c r="J769" s="162"/>
      <c r="K769" s="162"/>
      <c r="L769" s="162"/>
      <c r="M769" s="162"/>
      <c r="N769" s="38"/>
      <c r="O769" s="38"/>
    </row>
    <row r="770" spans="1:15" ht="15" hidden="1" customHeight="1" x14ac:dyDescent="0.25">
      <c r="A770" s="162"/>
      <c r="B770" s="162"/>
      <c r="C770" s="162"/>
      <c r="D770" s="162"/>
      <c r="E770" s="162"/>
      <c r="F770" s="162"/>
      <c r="G770" s="162"/>
      <c r="H770" s="162"/>
      <c r="I770" s="162"/>
      <c r="J770" s="162"/>
      <c r="K770" s="162"/>
      <c r="L770" s="162"/>
      <c r="M770" s="162"/>
      <c r="N770" s="38"/>
      <c r="O770" s="38"/>
    </row>
    <row r="771" spans="1:15" ht="15" hidden="1" customHeight="1" x14ac:dyDescent="0.25">
      <c r="A771" s="162"/>
      <c r="B771" s="162"/>
      <c r="C771" s="162"/>
      <c r="D771" s="162"/>
      <c r="E771" s="162"/>
      <c r="F771" s="162"/>
      <c r="G771" s="162"/>
      <c r="H771" s="162"/>
      <c r="I771" s="162"/>
      <c r="J771" s="162"/>
      <c r="K771" s="162"/>
      <c r="L771" s="162"/>
      <c r="M771" s="162"/>
      <c r="N771" s="38"/>
      <c r="O771" s="38"/>
    </row>
    <row r="772" spans="1:15" ht="15" hidden="1" customHeight="1" x14ac:dyDescent="0.25">
      <c r="A772" s="162"/>
      <c r="B772" s="162"/>
      <c r="C772" s="162"/>
      <c r="D772" s="162"/>
      <c r="E772" s="162"/>
      <c r="F772" s="162"/>
      <c r="G772" s="162"/>
      <c r="H772" s="162"/>
      <c r="I772" s="162"/>
      <c r="J772" s="162"/>
      <c r="K772" s="162"/>
      <c r="L772" s="162"/>
      <c r="M772" s="162"/>
      <c r="N772" s="38"/>
      <c r="O772" s="38"/>
    </row>
    <row r="773" spans="1:15" ht="15" hidden="1" customHeight="1" x14ac:dyDescent="0.25">
      <c r="A773" s="162"/>
      <c r="B773" s="162"/>
      <c r="C773" s="162"/>
      <c r="D773" s="162"/>
      <c r="E773" s="162"/>
      <c r="F773" s="162"/>
      <c r="G773" s="162"/>
      <c r="H773" s="162"/>
      <c r="I773" s="162"/>
      <c r="J773" s="162"/>
      <c r="K773" s="162"/>
      <c r="L773" s="162"/>
      <c r="M773" s="162"/>
      <c r="N773" s="38"/>
      <c r="O773" s="38"/>
    </row>
    <row r="774" spans="1:15" ht="15" hidden="1" customHeight="1" x14ac:dyDescent="0.25">
      <c r="A774" s="162"/>
      <c r="B774" s="162"/>
      <c r="C774" s="162"/>
      <c r="D774" s="162"/>
      <c r="E774" s="162"/>
      <c r="F774" s="162"/>
      <c r="G774" s="162"/>
      <c r="H774" s="162"/>
      <c r="I774" s="162"/>
      <c r="J774" s="162"/>
      <c r="K774" s="162"/>
      <c r="L774" s="162"/>
      <c r="M774" s="162"/>
      <c r="N774" s="38"/>
      <c r="O774" s="38"/>
    </row>
    <row r="775" spans="1:15" ht="15" hidden="1" customHeight="1" x14ac:dyDescent="0.25">
      <c r="A775" s="162"/>
      <c r="B775" s="162"/>
      <c r="C775" s="162"/>
      <c r="D775" s="162"/>
      <c r="E775" s="162"/>
      <c r="F775" s="162"/>
      <c r="G775" s="162"/>
      <c r="H775" s="162"/>
      <c r="I775" s="162"/>
      <c r="J775" s="162"/>
      <c r="K775" s="162"/>
      <c r="L775" s="162"/>
      <c r="M775" s="162"/>
      <c r="N775" s="38"/>
      <c r="O775" s="38"/>
    </row>
    <row r="776" spans="1:15" ht="15" hidden="1" customHeight="1" x14ac:dyDescent="0.25">
      <c r="A776" s="162"/>
      <c r="B776" s="162"/>
      <c r="C776" s="162"/>
      <c r="D776" s="162"/>
      <c r="E776" s="162"/>
      <c r="F776" s="162"/>
      <c r="G776" s="162"/>
      <c r="H776" s="162"/>
      <c r="I776" s="162"/>
      <c r="J776" s="162"/>
      <c r="K776" s="162"/>
      <c r="L776" s="162"/>
      <c r="M776" s="162"/>
      <c r="N776" s="38"/>
      <c r="O776" s="38"/>
    </row>
    <row r="777" spans="1:15" ht="15" hidden="1" customHeight="1" x14ac:dyDescent="0.25">
      <c r="A777" s="162"/>
      <c r="B777" s="162"/>
      <c r="C777" s="162"/>
      <c r="D777" s="162"/>
      <c r="E777" s="162"/>
      <c r="F777" s="162"/>
      <c r="G777" s="162"/>
      <c r="H777" s="162"/>
      <c r="I777" s="162"/>
      <c r="J777" s="162"/>
      <c r="K777" s="162"/>
      <c r="L777" s="162"/>
      <c r="M777" s="162"/>
      <c r="N777" s="38"/>
      <c r="O777" s="38"/>
    </row>
    <row r="778" spans="1:15" ht="15" hidden="1" customHeight="1" x14ac:dyDescent="0.25">
      <c r="A778" s="162"/>
      <c r="B778" s="162"/>
      <c r="C778" s="162"/>
      <c r="D778" s="162"/>
      <c r="E778" s="162"/>
      <c r="F778" s="162"/>
      <c r="G778" s="162"/>
      <c r="H778" s="162"/>
      <c r="I778" s="162"/>
      <c r="J778" s="162"/>
      <c r="K778" s="162"/>
      <c r="L778" s="162"/>
      <c r="M778" s="162"/>
      <c r="N778" s="38"/>
      <c r="O778" s="38"/>
    </row>
    <row r="779" spans="1:15" ht="15" hidden="1" customHeight="1" x14ac:dyDescent="0.25">
      <c r="A779" s="162"/>
      <c r="B779" s="162"/>
      <c r="C779" s="162"/>
      <c r="D779" s="162"/>
      <c r="E779" s="162"/>
      <c r="F779" s="162"/>
      <c r="G779" s="162"/>
      <c r="H779" s="162"/>
      <c r="I779" s="162"/>
      <c r="J779" s="162"/>
      <c r="K779" s="162"/>
      <c r="L779" s="162"/>
      <c r="M779" s="162"/>
      <c r="N779" s="38"/>
      <c r="O779" s="38"/>
    </row>
    <row r="780" spans="1:15" ht="15" hidden="1" customHeight="1" x14ac:dyDescent="0.25">
      <c r="A780" s="162"/>
      <c r="B780" s="162"/>
      <c r="C780" s="162"/>
      <c r="D780" s="162"/>
      <c r="E780" s="162"/>
      <c r="F780" s="162"/>
      <c r="G780" s="162"/>
      <c r="H780" s="162"/>
      <c r="I780" s="162"/>
      <c r="J780" s="162"/>
      <c r="K780" s="162"/>
      <c r="L780" s="162"/>
      <c r="M780" s="162"/>
      <c r="N780" s="38"/>
      <c r="O780" s="38"/>
    </row>
    <row r="781" spans="1:15" ht="15" hidden="1" customHeight="1" x14ac:dyDescent="0.25">
      <c r="A781" s="162"/>
      <c r="B781" s="162"/>
      <c r="C781" s="162"/>
      <c r="D781" s="162"/>
      <c r="E781" s="162"/>
      <c r="F781" s="162"/>
      <c r="G781" s="162"/>
      <c r="H781" s="162"/>
      <c r="I781" s="162"/>
      <c r="J781" s="162"/>
      <c r="K781" s="162"/>
      <c r="L781" s="162"/>
      <c r="M781" s="162"/>
      <c r="N781" s="38"/>
      <c r="O781" s="38"/>
    </row>
    <row r="782" spans="1:15" ht="15" hidden="1" customHeight="1" x14ac:dyDescent="0.25">
      <c r="A782" s="162"/>
      <c r="B782" s="162"/>
      <c r="C782" s="162"/>
      <c r="D782" s="162"/>
      <c r="E782" s="162"/>
      <c r="F782" s="162"/>
      <c r="G782" s="162"/>
      <c r="H782" s="162"/>
      <c r="I782" s="162"/>
      <c r="J782" s="162"/>
      <c r="K782" s="162"/>
      <c r="L782" s="162"/>
      <c r="M782" s="162"/>
      <c r="N782" s="38"/>
      <c r="O782" s="38"/>
    </row>
    <row r="783" spans="1:15" ht="15" hidden="1" customHeight="1" x14ac:dyDescent="0.25">
      <c r="A783" s="162"/>
      <c r="B783" s="162"/>
      <c r="C783" s="162"/>
      <c r="D783" s="162"/>
      <c r="E783" s="162"/>
      <c r="F783" s="162"/>
      <c r="G783" s="162"/>
      <c r="H783" s="162"/>
      <c r="I783" s="162"/>
      <c r="J783" s="162"/>
      <c r="K783" s="162"/>
      <c r="L783" s="162"/>
      <c r="M783" s="162"/>
      <c r="N783" s="38"/>
      <c r="O783" s="38"/>
    </row>
    <row r="784" spans="1:15" ht="15" hidden="1" customHeight="1" x14ac:dyDescent="0.25">
      <c r="A784" s="162"/>
      <c r="B784" s="162"/>
      <c r="C784" s="162"/>
      <c r="D784" s="162"/>
      <c r="E784" s="162"/>
      <c r="F784" s="162"/>
      <c r="G784" s="162"/>
      <c r="H784" s="162"/>
      <c r="I784" s="162"/>
      <c r="J784" s="162"/>
      <c r="K784" s="162"/>
      <c r="L784" s="162"/>
      <c r="M784" s="162"/>
      <c r="N784" s="38"/>
      <c r="O784" s="38"/>
    </row>
    <row r="785" spans="1:15" ht="15" hidden="1" customHeight="1" x14ac:dyDescent="0.25">
      <c r="A785" s="162"/>
      <c r="B785" s="162"/>
      <c r="C785" s="162"/>
      <c r="D785" s="162"/>
      <c r="E785" s="162"/>
      <c r="F785" s="162"/>
      <c r="G785" s="162"/>
      <c r="H785" s="162"/>
      <c r="I785" s="162"/>
      <c r="J785" s="162"/>
      <c r="K785" s="162"/>
      <c r="L785" s="162"/>
      <c r="M785" s="162"/>
      <c r="N785" s="38"/>
      <c r="O785" s="38"/>
    </row>
    <row r="786" spans="1:15" ht="15" hidden="1" customHeight="1" x14ac:dyDescent="0.25">
      <c r="A786" s="162"/>
      <c r="B786" s="162"/>
      <c r="C786" s="162"/>
      <c r="D786" s="162"/>
      <c r="E786" s="162"/>
      <c r="F786" s="162"/>
      <c r="G786" s="162"/>
      <c r="H786" s="162"/>
      <c r="I786" s="162"/>
      <c r="J786" s="162"/>
      <c r="K786" s="162"/>
      <c r="L786" s="162"/>
      <c r="M786" s="162"/>
      <c r="N786" s="38"/>
      <c r="O786" s="38"/>
    </row>
    <row r="787" spans="1:15" ht="15" hidden="1" customHeight="1" x14ac:dyDescent="0.25">
      <c r="A787" s="162"/>
      <c r="B787" s="162"/>
      <c r="C787" s="162"/>
      <c r="D787" s="162"/>
      <c r="E787" s="162"/>
      <c r="F787" s="162"/>
      <c r="G787" s="162"/>
      <c r="H787" s="162"/>
      <c r="I787" s="162"/>
      <c r="J787" s="162"/>
      <c r="K787" s="162"/>
      <c r="L787" s="162"/>
      <c r="M787" s="162"/>
      <c r="N787" s="38"/>
      <c r="O787" s="38"/>
    </row>
    <row r="788" spans="1:15" ht="15" hidden="1" customHeight="1" x14ac:dyDescent="0.25">
      <c r="A788" s="162"/>
      <c r="B788" s="162"/>
      <c r="C788" s="162"/>
      <c r="D788" s="162"/>
      <c r="E788" s="162"/>
      <c r="F788" s="162"/>
      <c r="G788" s="162"/>
      <c r="H788" s="162"/>
      <c r="I788" s="162"/>
      <c r="J788" s="162"/>
      <c r="K788" s="162"/>
      <c r="L788" s="162"/>
      <c r="M788" s="162"/>
      <c r="N788" s="38"/>
      <c r="O788" s="38"/>
    </row>
    <row r="789" spans="1:15" ht="15" hidden="1" customHeight="1" x14ac:dyDescent="0.25">
      <c r="A789" s="162"/>
      <c r="B789" s="162"/>
      <c r="C789" s="162"/>
      <c r="D789" s="162"/>
      <c r="E789" s="162"/>
      <c r="F789" s="162"/>
      <c r="G789" s="162"/>
      <c r="H789" s="162"/>
      <c r="I789" s="162"/>
      <c r="J789" s="162"/>
      <c r="K789" s="162"/>
      <c r="L789" s="162"/>
      <c r="M789" s="162"/>
      <c r="N789" s="38"/>
      <c r="O789" s="38"/>
    </row>
    <row r="790" spans="1:15" ht="15" hidden="1" customHeight="1" x14ac:dyDescent="0.25">
      <c r="A790" s="162"/>
      <c r="B790" s="162"/>
      <c r="C790" s="162"/>
      <c r="D790" s="162"/>
      <c r="E790" s="162"/>
      <c r="F790" s="162"/>
      <c r="G790" s="162"/>
      <c r="H790" s="162"/>
      <c r="I790" s="162"/>
      <c r="J790" s="162"/>
      <c r="K790" s="162"/>
      <c r="L790" s="162"/>
      <c r="M790" s="162"/>
      <c r="N790" s="38"/>
      <c r="O790" s="38"/>
    </row>
    <row r="791" spans="1:15" ht="15" hidden="1" customHeight="1" x14ac:dyDescent="0.25">
      <c r="A791" s="162"/>
      <c r="B791" s="162"/>
      <c r="C791" s="162"/>
      <c r="D791" s="162"/>
      <c r="E791" s="162"/>
      <c r="F791" s="162"/>
      <c r="G791" s="162"/>
      <c r="H791" s="162"/>
      <c r="I791" s="162"/>
      <c r="J791" s="162"/>
      <c r="K791" s="162"/>
      <c r="L791" s="162"/>
      <c r="M791" s="162"/>
      <c r="N791" s="38"/>
      <c r="O791" s="38"/>
    </row>
    <row r="792" spans="1:15" ht="15" hidden="1" customHeight="1" x14ac:dyDescent="0.25">
      <c r="A792" s="162"/>
      <c r="B792" s="162"/>
      <c r="C792" s="162"/>
      <c r="D792" s="162"/>
      <c r="E792" s="162"/>
      <c r="F792" s="162"/>
      <c r="G792" s="162"/>
      <c r="H792" s="162"/>
      <c r="I792" s="162"/>
      <c r="J792" s="162"/>
      <c r="K792" s="162"/>
      <c r="L792" s="162"/>
      <c r="M792" s="162"/>
      <c r="N792" s="38"/>
      <c r="O792" s="38"/>
    </row>
    <row r="793" spans="1:15" ht="15" hidden="1" customHeight="1" x14ac:dyDescent="0.25">
      <c r="A793" s="162"/>
      <c r="B793" s="162"/>
      <c r="C793" s="162"/>
      <c r="D793" s="162"/>
      <c r="E793" s="162"/>
      <c r="F793" s="162"/>
      <c r="G793" s="162"/>
      <c r="H793" s="162"/>
      <c r="I793" s="162"/>
      <c r="J793" s="162"/>
      <c r="K793" s="162"/>
      <c r="L793" s="162"/>
      <c r="M793" s="162"/>
      <c r="N793" s="38"/>
      <c r="O793" s="38"/>
    </row>
    <row r="794" spans="1:15" ht="15" hidden="1" customHeight="1" x14ac:dyDescent="0.25">
      <c r="A794" s="162"/>
      <c r="B794" s="162"/>
      <c r="C794" s="162"/>
      <c r="D794" s="162"/>
      <c r="E794" s="162"/>
      <c r="F794" s="162"/>
      <c r="G794" s="162"/>
      <c r="H794" s="162"/>
      <c r="I794" s="162"/>
      <c r="J794" s="162"/>
      <c r="K794" s="162"/>
      <c r="L794" s="162"/>
      <c r="M794" s="162"/>
      <c r="N794" s="38"/>
      <c r="O794" s="38"/>
    </row>
    <row r="795" spans="1:15" ht="15" hidden="1" customHeight="1" x14ac:dyDescent="0.25">
      <c r="A795" s="162"/>
      <c r="B795" s="162"/>
      <c r="C795" s="162"/>
      <c r="D795" s="162"/>
      <c r="E795" s="162"/>
      <c r="F795" s="162"/>
      <c r="G795" s="162"/>
      <c r="H795" s="162"/>
      <c r="I795" s="162"/>
      <c r="J795" s="162"/>
      <c r="K795" s="162"/>
      <c r="L795" s="162"/>
      <c r="M795" s="162"/>
      <c r="N795" s="38"/>
      <c r="O795" s="38"/>
    </row>
    <row r="796" spans="1:15" ht="15" hidden="1" customHeight="1" x14ac:dyDescent="0.25">
      <c r="A796" s="162"/>
      <c r="B796" s="162"/>
      <c r="C796" s="162"/>
      <c r="D796" s="162"/>
      <c r="E796" s="162"/>
      <c r="F796" s="162"/>
      <c r="G796" s="162"/>
      <c r="H796" s="162"/>
      <c r="I796" s="162"/>
      <c r="J796" s="162"/>
      <c r="K796" s="162"/>
      <c r="L796" s="162"/>
      <c r="M796" s="162"/>
      <c r="N796" s="38"/>
      <c r="O796" s="38"/>
    </row>
    <row r="797" spans="1:15" ht="15" hidden="1" customHeight="1" x14ac:dyDescent="0.25">
      <c r="A797" s="162"/>
      <c r="B797" s="162"/>
      <c r="C797" s="162"/>
      <c r="D797" s="162"/>
      <c r="E797" s="162"/>
      <c r="F797" s="162"/>
      <c r="G797" s="162"/>
      <c r="H797" s="162"/>
      <c r="I797" s="162"/>
      <c r="J797" s="162"/>
      <c r="K797" s="162"/>
      <c r="L797" s="162"/>
      <c r="M797" s="162"/>
      <c r="N797" s="38"/>
      <c r="O797" s="38"/>
    </row>
    <row r="798" spans="1:15" ht="15" hidden="1" customHeight="1" x14ac:dyDescent="0.25">
      <c r="A798" s="162"/>
      <c r="B798" s="162"/>
      <c r="C798" s="162"/>
      <c r="D798" s="162"/>
      <c r="E798" s="162"/>
      <c r="F798" s="162"/>
      <c r="G798" s="162"/>
      <c r="H798" s="162"/>
      <c r="I798" s="162"/>
      <c r="J798" s="162"/>
      <c r="K798" s="162"/>
      <c r="L798" s="162"/>
      <c r="M798" s="162"/>
      <c r="N798" s="38"/>
      <c r="O798" s="38"/>
    </row>
    <row r="799" spans="1:15" ht="15" hidden="1" customHeight="1" x14ac:dyDescent="0.25">
      <c r="A799" s="162"/>
      <c r="B799" s="162"/>
      <c r="C799" s="162"/>
      <c r="D799" s="162"/>
      <c r="E799" s="162"/>
      <c r="F799" s="162"/>
      <c r="G799" s="162"/>
      <c r="H799" s="162"/>
      <c r="I799" s="162"/>
      <c r="J799" s="162"/>
      <c r="K799" s="162"/>
      <c r="L799" s="162"/>
      <c r="M799" s="162"/>
      <c r="N799" s="38"/>
      <c r="O799" s="38"/>
    </row>
    <row r="800" spans="1:15" ht="15" hidden="1" customHeight="1" x14ac:dyDescent="0.25">
      <c r="A800" s="162"/>
      <c r="B800" s="162"/>
      <c r="C800" s="162"/>
      <c r="D800" s="162"/>
      <c r="E800" s="162"/>
      <c r="F800" s="162"/>
      <c r="G800" s="162"/>
      <c r="H800" s="162"/>
      <c r="I800" s="162"/>
      <c r="J800" s="162"/>
      <c r="K800" s="162"/>
      <c r="L800" s="162"/>
      <c r="M800" s="162"/>
      <c r="N800" s="38"/>
      <c r="O800" s="38"/>
    </row>
    <row r="801" spans="1:15" ht="15" hidden="1" customHeight="1" x14ac:dyDescent="0.25">
      <c r="A801" s="162"/>
      <c r="B801" s="162"/>
      <c r="C801" s="162"/>
      <c r="D801" s="162"/>
      <c r="E801" s="162"/>
      <c r="F801" s="162"/>
      <c r="G801" s="162"/>
      <c r="H801" s="162"/>
      <c r="I801" s="162"/>
      <c r="J801" s="162"/>
      <c r="K801" s="162"/>
      <c r="L801" s="162"/>
      <c r="M801" s="162"/>
      <c r="N801" s="38"/>
      <c r="O801" s="38"/>
    </row>
    <row r="802" spans="1:15" ht="15" hidden="1" customHeight="1" x14ac:dyDescent="0.25">
      <c r="A802" s="162"/>
      <c r="B802" s="162"/>
      <c r="C802" s="162"/>
      <c r="D802" s="162"/>
      <c r="E802" s="162"/>
      <c r="F802" s="162"/>
      <c r="G802" s="162"/>
      <c r="H802" s="162"/>
      <c r="I802" s="162"/>
      <c r="J802" s="162"/>
      <c r="K802" s="162"/>
      <c r="L802" s="162"/>
      <c r="M802" s="162"/>
      <c r="N802" s="38"/>
      <c r="O802" s="38"/>
    </row>
    <row r="803" spans="1:15" ht="15" hidden="1" customHeight="1" x14ac:dyDescent="0.25">
      <c r="A803" s="162"/>
      <c r="B803" s="162"/>
      <c r="C803" s="162"/>
      <c r="D803" s="162"/>
      <c r="E803" s="162"/>
      <c r="F803" s="162"/>
      <c r="G803" s="162"/>
      <c r="H803" s="162"/>
      <c r="I803" s="162"/>
      <c r="J803" s="162"/>
      <c r="K803" s="162"/>
      <c r="L803" s="162"/>
      <c r="M803" s="162"/>
      <c r="N803" s="38"/>
      <c r="O803" s="38"/>
    </row>
    <row r="804" spans="1:15" ht="15" hidden="1" customHeight="1" x14ac:dyDescent="0.25">
      <c r="A804" s="162"/>
      <c r="B804" s="162"/>
      <c r="C804" s="162"/>
      <c r="D804" s="162"/>
      <c r="E804" s="162"/>
      <c r="F804" s="162"/>
      <c r="G804" s="162"/>
      <c r="H804" s="162"/>
      <c r="I804" s="162"/>
      <c r="J804" s="162"/>
      <c r="K804" s="162"/>
      <c r="L804" s="162"/>
      <c r="M804" s="162"/>
      <c r="N804" s="38"/>
      <c r="O804" s="38"/>
    </row>
    <row r="805" spans="1:15" ht="15" hidden="1" customHeight="1" x14ac:dyDescent="0.25">
      <c r="A805" s="162"/>
      <c r="B805" s="162"/>
      <c r="C805" s="162"/>
      <c r="D805" s="162"/>
      <c r="E805" s="162"/>
      <c r="F805" s="162"/>
      <c r="G805" s="162"/>
      <c r="H805" s="162"/>
      <c r="I805" s="162"/>
      <c r="J805" s="162"/>
      <c r="K805" s="162"/>
      <c r="L805" s="162"/>
      <c r="M805" s="162"/>
      <c r="N805" s="38"/>
      <c r="O805" s="38"/>
    </row>
    <row r="806" spans="1:15" ht="15" hidden="1" customHeight="1" x14ac:dyDescent="0.25">
      <c r="A806" s="162"/>
      <c r="B806" s="162"/>
      <c r="C806" s="162"/>
      <c r="D806" s="162"/>
      <c r="E806" s="162"/>
      <c r="F806" s="162"/>
      <c r="G806" s="162"/>
      <c r="H806" s="162"/>
      <c r="I806" s="162"/>
      <c r="J806" s="162"/>
      <c r="K806" s="162"/>
      <c r="L806" s="162"/>
      <c r="M806" s="162"/>
      <c r="N806" s="38"/>
      <c r="O806" s="38"/>
    </row>
    <row r="807" spans="1:15" ht="15" hidden="1" customHeight="1" x14ac:dyDescent="0.25">
      <c r="A807" s="162"/>
      <c r="B807" s="162"/>
      <c r="C807" s="162"/>
      <c r="D807" s="162"/>
      <c r="E807" s="162"/>
      <c r="F807" s="162"/>
      <c r="G807" s="162"/>
      <c r="H807" s="162"/>
      <c r="I807" s="162"/>
      <c r="J807" s="162"/>
      <c r="K807" s="162"/>
      <c r="L807" s="162"/>
      <c r="M807" s="162"/>
      <c r="N807" s="38"/>
      <c r="O807" s="38"/>
    </row>
    <row r="808" spans="1:15" ht="15" hidden="1" customHeight="1" x14ac:dyDescent="0.25">
      <c r="A808" s="162"/>
      <c r="B808" s="162"/>
      <c r="C808" s="162"/>
      <c r="D808" s="162"/>
      <c r="E808" s="162"/>
      <c r="F808" s="162"/>
      <c r="G808" s="162"/>
      <c r="H808" s="162"/>
      <c r="I808" s="162"/>
      <c r="J808" s="162"/>
      <c r="K808" s="162"/>
      <c r="L808" s="162"/>
      <c r="M808" s="162"/>
      <c r="N808" s="38"/>
      <c r="O808" s="38"/>
    </row>
    <row r="809" spans="1:15" ht="15" hidden="1" customHeight="1" x14ac:dyDescent="0.25">
      <c r="A809" s="162"/>
      <c r="B809" s="162"/>
      <c r="C809" s="162"/>
      <c r="D809" s="162"/>
      <c r="E809" s="162"/>
      <c r="F809" s="162"/>
      <c r="G809" s="162"/>
      <c r="H809" s="162"/>
      <c r="I809" s="162"/>
      <c r="J809" s="162"/>
      <c r="K809" s="162"/>
      <c r="L809" s="162"/>
      <c r="M809" s="162"/>
      <c r="N809" s="38"/>
      <c r="O809" s="38"/>
    </row>
    <row r="810" spans="1:15" ht="15" hidden="1" customHeight="1" x14ac:dyDescent="0.25">
      <c r="A810" s="162"/>
      <c r="B810" s="162"/>
      <c r="C810" s="162"/>
      <c r="D810" s="162"/>
      <c r="E810" s="162"/>
      <c r="F810" s="162"/>
      <c r="G810" s="162"/>
      <c r="H810" s="162"/>
      <c r="I810" s="162"/>
      <c r="J810" s="162"/>
      <c r="K810" s="162"/>
      <c r="L810" s="162"/>
      <c r="M810" s="162"/>
      <c r="N810" s="38"/>
      <c r="O810" s="38"/>
    </row>
    <row r="811" spans="1:15" ht="15" hidden="1" customHeight="1" x14ac:dyDescent="0.25">
      <c r="A811" s="162"/>
      <c r="B811" s="162"/>
      <c r="C811" s="162"/>
      <c r="D811" s="162"/>
      <c r="E811" s="162"/>
      <c r="F811" s="162"/>
      <c r="G811" s="162"/>
      <c r="H811" s="162"/>
      <c r="I811" s="162"/>
      <c r="J811" s="162"/>
      <c r="K811" s="162"/>
      <c r="L811" s="162"/>
      <c r="M811" s="162"/>
      <c r="N811" s="38"/>
      <c r="O811" s="38"/>
    </row>
    <row r="812" spans="1:15" ht="15" hidden="1" customHeight="1" x14ac:dyDescent="0.25">
      <c r="A812" s="162"/>
      <c r="B812" s="162"/>
      <c r="C812" s="162"/>
      <c r="D812" s="162"/>
      <c r="E812" s="162"/>
      <c r="F812" s="162"/>
      <c r="G812" s="162"/>
      <c r="H812" s="162"/>
      <c r="I812" s="162"/>
      <c r="J812" s="162"/>
      <c r="K812" s="162"/>
      <c r="L812" s="162"/>
      <c r="M812" s="162"/>
      <c r="N812" s="38"/>
      <c r="O812" s="38"/>
    </row>
    <row r="813" spans="1:15" ht="15" hidden="1" customHeight="1" x14ac:dyDescent="0.25">
      <c r="A813" s="162"/>
      <c r="B813" s="162"/>
      <c r="C813" s="162"/>
      <c r="D813" s="162"/>
      <c r="E813" s="162"/>
      <c r="F813" s="162"/>
      <c r="G813" s="162"/>
      <c r="H813" s="162"/>
      <c r="I813" s="162"/>
      <c r="J813" s="162"/>
      <c r="K813" s="162"/>
      <c r="L813" s="162"/>
      <c r="M813" s="162"/>
      <c r="N813" s="38"/>
      <c r="O813" s="38"/>
    </row>
    <row r="814" spans="1:15" ht="15" hidden="1" customHeight="1" x14ac:dyDescent="0.25">
      <c r="A814" s="162"/>
      <c r="B814" s="162"/>
      <c r="C814" s="162"/>
      <c r="D814" s="162"/>
      <c r="E814" s="162"/>
      <c r="F814" s="162"/>
      <c r="G814" s="162"/>
      <c r="H814" s="162"/>
      <c r="I814" s="162"/>
      <c r="J814" s="162"/>
      <c r="K814" s="162"/>
      <c r="L814" s="162"/>
      <c r="M814" s="162"/>
      <c r="N814" s="38"/>
      <c r="O814" s="38"/>
    </row>
    <row r="815" spans="1:15" ht="15" hidden="1" customHeight="1" x14ac:dyDescent="0.25">
      <c r="A815" s="162"/>
      <c r="B815" s="162"/>
      <c r="C815" s="162"/>
      <c r="D815" s="162"/>
      <c r="E815" s="162"/>
      <c r="F815" s="162"/>
      <c r="G815" s="162"/>
      <c r="H815" s="162"/>
      <c r="I815" s="162"/>
      <c r="J815" s="162"/>
      <c r="K815" s="162"/>
      <c r="L815" s="162"/>
      <c r="M815" s="162"/>
      <c r="N815" s="38"/>
      <c r="O815" s="38"/>
    </row>
    <row r="816" spans="1:15" ht="15" hidden="1" customHeight="1" x14ac:dyDescent="0.25">
      <c r="A816" s="162"/>
      <c r="B816" s="162"/>
      <c r="C816" s="162"/>
      <c r="D816" s="162"/>
      <c r="E816" s="162"/>
      <c r="F816" s="162"/>
      <c r="G816" s="162"/>
      <c r="H816" s="162"/>
      <c r="I816" s="162"/>
      <c r="J816" s="162"/>
      <c r="K816" s="162"/>
      <c r="L816" s="162"/>
      <c r="M816" s="162"/>
      <c r="N816" s="38"/>
      <c r="O816" s="38"/>
    </row>
    <row r="817" spans="1:15" ht="15" hidden="1" customHeight="1" x14ac:dyDescent="0.25">
      <c r="A817" s="162"/>
      <c r="B817" s="162"/>
      <c r="C817" s="162"/>
      <c r="D817" s="162"/>
      <c r="E817" s="162"/>
      <c r="F817" s="162"/>
      <c r="G817" s="162"/>
      <c r="H817" s="162"/>
      <c r="I817" s="162"/>
      <c r="J817" s="162"/>
      <c r="K817" s="162"/>
      <c r="L817" s="162"/>
      <c r="M817" s="162"/>
      <c r="N817" s="38"/>
      <c r="O817" s="38"/>
    </row>
    <row r="818" spans="1:15" ht="15" hidden="1" customHeight="1" x14ac:dyDescent="0.25">
      <c r="A818" s="162"/>
      <c r="B818" s="162"/>
      <c r="C818" s="162"/>
      <c r="D818" s="162"/>
      <c r="E818" s="162"/>
      <c r="F818" s="162"/>
      <c r="G818" s="162"/>
      <c r="H818" s="162"/>
      <c r="I818" s="162"/>
      <c r="J818" s="162"/>
      <c r="K818" s="162"/>
      <c r="L818" s="162"/>
      <c r="M818" s="162"/>
      <c r="N818" s="38"/>
      <c r="O818" s="38"/>
    </row>
    <row r="819" spans="1:15" ht="15" hidden="1" customHeight="1" x14ac:dyDescent="0.25">
      <c r="A819" s="162"/>
      <c r="B819" s="162"/>
      <c r="C819" s="162"/>
      <c r="D819" s="162"/>
      <c r="E819" s="162"/>
      <c r="F819" s="162"/>
      <c r="G819" s="162"/>
      <c r="H819" s="162"/>
      <c r="I819" s="162"/>
      <c r="J819" s="162"/>
      <c r="K819" s="162"/>
      <c r="L819" s="162"/>
      <c r="M819" s="162"/>
      <c r="N819" s="38"/>
      <c r="O819" s="38"/>
    </row>
    <row r="820" spans="1:15" ht="15" hidden="1" customHeight="1" x14ac:dyDescent="0.25">
      <c r="A820" s="162"/>
      <c r="B820" s="162"/>
      <c r="C820" s="162"/>
      <c r="D820" s="162"/>
      <c r="E820" s="162"/>
      <c r="F820" s="162"/>
      <c r="G820" s="162"/>
      <c r="H820" s="162"/>
      <c r="I820" s="162"/>
      <c r="J820" s="162"/>
      <c r="K820" s="162"/>
      <c r="L820" s="162"/>
      <c r="M820" s="162"/>
      <c r="N820" s="38"/>
      <c r="O820" s="38"/>
    </row>
    <row r="821" spans="1:15" ht="15" hidden="1" customHeight="1" x14ac:dyDescent="0.25">
      <c r="A821" s="162"/>
      <c r="B821" s="162"/>
      <c r="C821" s="162"/>
      <c r="D821" s="162"/>
      <c r="E821" s="162"/>
      <c r="F821" s="162"/>
      <c r="G821" s="162"/>
      <c r="H821" s="162"/>
      <c r="I821" s="162"/>
      <c r="J821" s="162"/>
      <c r="K821" s="162"/>
      <c r="L821" s="162"/>
      <c r="M821" s="162"/>
      <c r="N821" s="38"/>
      <c r="O821" s="38"/>
    </row>
    <row r="822" spans="1:15" ht="15" hidden="1" customHeight="1" x14ac:dyDescent="0.25">
      <c r="A822" s="162"/>
      <c r="B822" s="162"/>
      <c r="C822" s="162"/>
      <c r="D822" s="162"/>
      <c r="E822" s="162"/>
      <c r="F822" s="162"/>
      <c r="G822" s="162"/>
      <c r="H822" s="162"/>
      <c r="I822" s="162"/>
      <c r="J822" s="162"/>
      <c r="K822" s="162"/>
      <c r="L822" s="162"/>
      <c r="M822" s="162"/>
      <c r="N822" s="38"/>
      <c r="O822" s="38"/>
    </row>
    <row r="823" spans="1:15" ht="15" hidden="1" customHeight="1" x14ac:dyDescent="0.25">
      <c r="A823" s="162"/>
      <c r="B823" s="162"/>
      <c r="C823" s="162"/>
      <c r="D823" s="162"/>
      <c r="E823" s="162"/>
      <c r="F823" s="162"/>
      <c r="G823" s="162"/>
      <c r="H823" s="162"/>
      <c r="I823" s="162"/>
      <c r="J823" s="162"/>
      <c r="K823" s="162"/>
      <c r="L823" s="162"/>
      <c r="M823" s="162"/>
      <c r="N823" s="38"/>
      <c r="O823" s="38"/>
    </row>
    <row r="824" spans="1:15" ht="15" hidden="1" customHeight="1" x14ac:dyDescent="0.25">
      <c r="A824" s="162"/>
      <c r="B824" s="162"/>
      <c r="C824" s="162"/>
      <c r="D824" s="162"/>
      <c r="E824" s="162"/>
      <c r="F824" s="162"/>
      <c r="G824" s="162"/>
      <c r="H824" s="162"/>
      <c r="I824" s="162"/>
      <c r="J824" s="162"/>
      <c r="K824" s="162"/>
      <c r="L824" s="162"/>
      <c r="M824" s="162"/>
      <c r="N824" s="38"/>
      <c r="O824" s="38"/>
    </row>
    <row r="825" spans="1:15" ht="15" hidden="1" customHeight="1" x14ac:dyDescent="0.25">
      <c r="A825" s="162"/>
      <c r="B825" s="162"/>
      <c r="C825" s="162"/>
      <c r="D825" s="162"/>
      <c r="E825" s="162"/>
      <c r="F825" s="162"/>
      <c r="G825" s="162"/>
      <c r="H825" s="162"/>
      <c r="I825" s="162"/>
      <c r="J825" s="162"/>
      <c r="K825" s="162"/>
      <c r="L825" s="162"/>
      <c r="M825" s="162"/>
      <c r="N825" s="38"/>
      <c r="O825" s="38"/>
    </row>
    <row r="826" spans="1:15" ht="15" hidden="1" customHeight="1" x14ac:dyDescent="0.25">
      <c r="A826" s="162"/>
      <c r="B826" s="162"/>
      <c r="C826" s="162"/>
      <c r="D826" s="162"/>
      <c r="E826" s="162"/>
      <c r="F826" s="162"/>
      <c r="G826" s="162"/>
      <c r="H826" s="162"/>
      <c r="I826" s="162"/>
      <c r="J826" s="162"/>
      <c r="K826" s="162"/>
      <c r="L826" s="162"/>
      <c r="M826" s="162"/>
      <c r="N826" s="38"/>
      <c r="O826" s="38"/>
    </row>
    <row r="827" spans="1:15" ht="15" hidden="1" customHeight="1" x14ac:dyDescent="0.25">
      <c r="A827" s="162"/>
      <c r="B827" s="162"/>
      <c r="C827" s="162"/>
      <c r="D827" s="162"/>
      <c r="E827" s="162"/>
      <c r="F827" s="162"/>
      <c r="G827" s="162"/>
      <c r="H827" s="162"/>
      <c r="I827" s="162"/>
      <c r="J827" s="162"/>
      <c r="K827" s="162"/>
      <c r="L827" s="162"/>
      <c r="M827" s="162"/>
      <c r="N827" s="38"/>
      <c r="O827" s="38"/>
    </row>
    <row r="828" spans="1:15" ht="15" hidden="1" customHeight="1" x14ac:dyDescent="0.25">
      <c r="A828" s="162"/>
      <c r="B828" s="162"/>
      <c r="C828" s="162"/>
      <c r="D828" s="162"/>
      <c r="E828" s="162"/>
      <c r="F828" s="162"/>
      <c r="G828" s="162"/>
      <c r="H828" s="162"/>
      <c r="I828" s="162"/>
      <c r="J828" s="162"/>
      <c r="K828" s="162"/>
      <c r="L828" s="162"/>
      <c r="M828" s="162"/>
      <c r="N828" s="38"/>
      <c r="O828" s="38"/>
    </row>
    <row r="829" spans="1:15" ht="15" hidden="1" customHeight="1" x14ac:dyDescent="0.25">
      <c r="A829" s="162"/>
      <c r="B829" s="162"/>
      <c r="C829" s="162"/>
      <c r="D829" s="162"/>
      <c r="E829" s="162"/>
      <c r="F829" s="162"/>
      <c r="G829" s="162"/>
      <c r="H829" s="162"/>
      <c r="I829" s="162"/>
      <c r="J829" s="162"/>
      <c r="K829" s="162"/>
      <c r="L829" s="162"/>
      <c r="M829" s="162"/>
      <c r="N829" s="38"/>
      <c r="O829" s="38"/>
    </row>
    <row r="830" spans="1:15" ht="15" hidden="1" customHeight="1" x14ac:dyDescent="0.25">
      <c r="A830" s="162"/>
      <c r="B830" s="162"/>
      <c r="C830" s="162"/>
      <c r="D830" s="162"/>
      <c r="E830" s="162"/>
      <c r="F830" s="162"/>
      <c r="G830" s="162"/>
      <c r="H830" s="162"/>
      <c r="I830" s="162"/>
      <c r="J830" s="162"/>
      <c r="K830" s="162"/>
      <c r="L830" s="162"/>
      <c r="M830" s="162"/>
      <c r="N830" s="38"/>
      <c r="O830" s="38"/>
    </row>
    <row r="831" spans="1:15" ht="15" hidden="1" customHeight="1" x14ac:dyDescent="0.25">
      <c r="A831" s="162"/>
      <c r="B831" s="162"/>
      <c r="C831" s="162"/>
      <c r="D831" s="162"/>
      <c r="E831" s="162"/>
      <c r="F831" s="162"/>
      <c r="G831" s="162"/>
      <c r="H831" s="162"/>
      <c r="I831" s="162"/>
      <c r="J831" s="162"/>
      <c r="K831" s="162"/>
      <c r="L831" s="162"/>
      <c r="M831" s="162"/>
      <c r="N831" s="38"/>
      <c r="O831" s="38"/>
    </row>
    <row r="832" spans="1:15" ht="15" hidden="1" customHeight="1" x14ac:dyDescent="0.25">
      <c r="A832" s="162"/>
      <c r="B832" s="162"/>
      <c r="C832" s="162"/>
      <c r="D832" s="162"/>
      <c r="E832" s="162"/>
      <c r="F832" s="162"/>
      <c r="G832" s="162"/>
      <c r="H832" s="162"/>
      <c r="I832" s="162"/>
      <c r="J832" s="162"/>
      <c r="K832" s="162"/>
      <c r="L832" s="162"/>
      <c r="M832" s="162"/>
      <c r="N832" s="38"/>
      <c r="O832" s="38"/>
    </row>
    <row r="833" spans="1:15" ht="15" hidden="1" customHeight="1" x14ac:dyDescent="0.25">
      <c r="A833" s="162"/>
      <c r="B833" s="162"/>
      <c r="C833" s="162"/>
      <c r="D833" s="162"/>
      <c r="E833" s="162"/>
      <c r="F833" s="162"/>
      <c r="G833" s="162"/>
      <c r="H833" s="162"/>
      <c r="I833" s="162"/>
      <c r="J833" s="162"/>
      <c r="K833" s="162"/>
      <c r="L833" s="162"/>
      <c r="M833" s="162"/>
      <c r="N833" s="38"/>
      <c r="O833" s="38"/>
    </row>
    <row r="834" spans="1:15" ht="15" hidden="1" customHeight="1" x14ac:dyDescent="0.25">
      <c r="A834" s="162"/>
      <c r="B834" s="162"/>
      <c r="C834" s="162"/>
      <c r="D834" s="162"/>
      <c r="E834" s="162"/>
      <c r="F834" s="162"/>
      <c r="G834" s="162"/>
      <c r="H834" s="162"/>
      <c r="I834" s="162"/>
      <c r="J834" s="162"/>
      <c r="K834" s="162"/>
      <c r="L834" s="162"/>
      <c r="M834" s="162"/>
      <c r="N834" s="38"/>
      <c r="O834" s="38"/>
    </row>
    <row r="835" spans="1:15" ht="15" hidden="1" customHeight="1" x14ac:dyDescent="0.25">
      <c r="A835" s="160"/>
      <c r="B835" s="160"/>
      <c r="C835" s="38"/>
      <c r="D835" s="38"/>
      <c r="E835" s="38"/>
      <c r="F835" s="38"/>
      <c r="G835" s="38"/>
      <c r="H835" s="38"/>
      <c r="I835" s="38"/>
      <c r="J835" s="38"/>
      <c r="K835" s="38"/>
      <c r="L835" s="38"/>
      <c r="M835" s="38"/>
      <c r="N835" s="38"/>
      <c r="O835" s="38"/>
    </row>
    <row r="836" spans="1:15" ht="15" hidden="1" customHeight="1" x14ac:dyDescent="0.25">
      <c r="A836" s="160"/>
      <c r="B836" s="160"/>
      <c r="C836" s="38"/>
      <c r="D836" s="38"/>
      <c r="E836" s="38"/>
      <c r="F836" s="38"/>
      <c r="G836" s="38"/>
      <c r="H836" s="38"/>
      <c r="I836" s="38"/>
      <c r="J836" s="38"/>
      <c r="K836" s="38"/>
      <c r="L836" s="38"/>
      <c r="M836" s="38"/>
      <c r="N836" s="38"/>
      <c r="O836" s="38"/>
    </row>
    <row r="837" spans="1:15" ht="15" hidden="1" customHeight="1" x14ac:dyDescent="0.25">
      <c r="A837" s="160"/>
      <c r="B837" s="160"/>
      <c r="C837" s="38"/>
      <c r="D837" s="38"/>
      <c r="E837" s="38"/>
      <c r="F837" s="38"/>
      <c r="G837" s="38"/>
      <c r="H837" s="38"/>
      <c r="I837" s="38"/>
      <c r="J837" s="38"/>
      <c r="K837" s="38"/>
      <c r="L837" s="38"/>
      <c r="M837" s="38"/>
      <c r="N837" s="38"/>
      <c r="O837" s="38"/>
    </row>
    <row r="838" spans="1:15" ht="15" hidden="1" customHeight="1" x14ac:dyDescent="0.25">
      <c r="A838" s="160"/>
      <c r="B838" s="160"/>
      <c r="C838" s="38"/>
      <c r="D838" s="38"/>
      <c r="E838" s="38"/>
      <c r="F838" s="38"/>
      <c r="G838" s="38"/>
      <c r="H838" s="38"/>
      <c r="I838" s="38"/>
      <c r="J838" s="38"/>
      <c r="K838" s="38"/>
      <c r="L838" s="38"/>
      <c r="M838" s="38"/>
      <c r="N838" s="38"/>
      <c r="O838" s="38"/>
    </row>
    <row r="839" spans="1:15" ht="15" hidden="1" customHeight="1" x14ac:dyDescent="0.25">
      <c r="A839" s="160"/>
      <c r="B839" s="160"/>
      <c r="C839" s="38"/>
      <c r="D839" s="38"/>
      <c r="E839" s="38"/>
      <c r="F839" s="38"/>
      <c r="G839" s="38"/>
      <c r="H839" s="38"/>
      <c r="I839" s="38"/>
      <c r="J839" s="38"/>
      <c r="K839" s="38"/>
      <c r="L839" s="38"/>
      <c r="M839" s="38"/>
      <c r="N839" s="38"/>
      <c r="O839" s="38"/>
    </row>
    <row r="840" spans="1:15" ht="15" hidden="1" customHeight="1" x14ac:dyDescent="0.25">
      <c r="A840" s="160"/>
      <c r="B840" s="160"/>
      <c r="C840" s="38"/>
      <c r="D840" s="38"/>
      <c r="E840" s="38"/>
      <c r="F840" s="38"/>
      <c r="G840" s="38"/>
      <c r="H840" s="38"/>
      <c r="I840" s="38"/>
      <c r="J840" s="38"/>
      <c r="K840" s="38"/>
      <c r="L840" s="38"/>
      <c r="M840" s="38"/>
      <c r="N840" s="38"/>
      <c r="O840" s="38"/>
    </row>
    <row r="841" spans="1:15" ht="15" hidden="1" customHeight="1" x14ac:dyDescent="0.25">
      <c r="A841" s="160"/>
      <c r="B841" s="160"/>
      <c r="C841" s="38"/>
      <c r="D841" s="38"/>
      <c r="E841" s="38"/>
      <c r="F841" s="38"/>
      <c r="G841" s="38"/>
      <c r="H841" s="38"/>
      <c r="I841" s="38"/>
      <c r="J841" s="38"/>
      <c r="K841" s="38"/>
      <c r="L841" s="38"/>
      <c r="M841" s="38"/>
      <c r="N841" s="38"/>
      <c r="O841" s="38"/>
    </row>
    <row r="842" spans="1:15" ht="15" hidden="1" customHeight="1" x14ac:dyDescent="0.25">
      <c r="A842" s="160"/>
      <c r="B842" s="160"/>
      <c r="C842" s="38"/>
      <c r="D842" s="38"/>
      <c r="E842" s="38"/>
      <c r="F842" s="38"/>
      <c r="G842" s="38"/>
      <c r="H842" s="38"/>
      <c r="I842" s="38"/>
      <c r="J842" s="38"/>
      <c r="K842" s="38"/>
      <c r="L842" s="38"/>
      <c r="M842" s="38"/>
      <c r="N842" s="38"/>
      <c r="O842" s="38"/>
    </row>
    <row r="843" spans="1:15" ht="15" hidden="1" customHeight="1" x14ac:dyDescent="0.25">
      <c r="A843" s="160"/>
      <c r="B843" s="160"/>
      <c r="C843" s="38"/>
      <c r="D843" s="38"/>
      <c r="E843" s="38"/>
      <c r="F843" s="38"/>
      <c r="G843" s="38"/>
      <c r="H843" s="38"/>
      <c r="I843" s="38"/>
      <c r="J843" s="38"/>
      <c r="K843" s="38"/>
      <c r="L843" s="38"/>
      <c r="M843" s="38"/>
      <c r="N843" s="38"/>
      <c r="O843" s="38"/>
    </row>
    <row r="844" spans="1:15" ht="15" hidden="1" customHeight="1" x14ac:dyDescent="0.25">
      <c r="A844" s="160"/>
      <c r="B844" s="160"/>
      <c r="C844" s="38"/>
      <c r="D844" s="38"/>
      <c r="E844" s="38"/>
      <c r="F844" s="38"/>
      <c r="G844" s="38"/>
      <c r="H844" s="38"/>
      <c r="I844" s="38"/>
      <c r="J844" s="38"/>
      <c r="K844" s="38"/>
      <c r="L844" s="38"/>
      <c r="M844" s="38"/>
      <c r="N844" s="38"/>
      <c r="O844" s="38"/>
    </row>
    <row r="845" spans="1:15" ht="15" hidden="1" customHeight="1" x14ac:dyDescent="0.25">
      <c r="A845" s="160"/>
      <c r="B845" s="160"/>
      <c r="C845" s="38"/>
      <c r="D845" s="38"/>
      <c r="E845" s="38"/>
      <c r="F845" s="38"/>
      <c r="G845" s="38"/>
      <c r="H845" s="38"/>
      <c r="I845" s="38"/>
      <c r="J845" s="38"/>
      <c r="K845" s="38"/>
      <c r="L845" s="38"/>
      <c r="M845" s="38"/>
      <c r="N845" s="38"/>
      <c r="O845" s="38"/>
    </row>
    <row r="846" spans="1:15" ht="15" hidden="1" customHeight="1" x14ac:dyDescent="0.25">
      <c r="A846" s="160"/>
      <c r="B846" s="160"/>
      <c r="C846" s="38"/>
      <c r="D846" s="38"/>
      <c r="E846" s="38"/>
      <c r="F846" s="38"/>
      <c r="G846" s="38"/>
      <c r="H846" s="38"/>
      <c r="I846" s="38"/>
      <c r="J846" s="38"/>
      <c r="K846" s="38"/>
      <c r="L846" s="38"/>
      <c r="M846" s="38"/>
      <c r="N846" s="38"/>
      <c r="O846" s="38"/>
    </row>
    <row r="847" spans="1:15" ht="15" hidden="1" customHeight="1" x14ac:dyDescent="0.25">
      <c r="A847" s="160"/>
      <c r="B847" s="160"/>
      <c r="C847" s="38"/>
      <c r="D847" s="38"/>
      <c r="E847" s="38"/>
      <c r="F847" s="38"/>
      <c r="G847" s="38"/>
      <c r="H847" s="38"/>
      <c r="I847" s="38"/>
      <c r="J847" s="38"/>
      <c r="K847" s="38"/>
      <c r="L847" s="38"/>
      <c r="M847" s="38"/>
      <c r="N847" s="38"/>
      <c r="O847" s="38"/>
    </row>
    <row r="848" spans="1:15" ht="15" hidden="1" customHeight="1" x14ac:dyDescent="0.25">
      <c r="A848" s="160"/>
      <c r="B848" s="160"/>
      <c r="C848" s="38"/>
      <c r="D848" s="38"/>
      <c r="E848" s="38"/>
      <c r="F848" s="38"/>
      <c r="G848" s="38"/>
      <c r="H848" s="38"/>
      <c r="I848" s="38"/>
      <c r="J848" s="38"/>
      <c r="K848" s="38"/>
      <c r="L848" s="38"/>
      <c r="M848" s="38"/>
      <c r="N848" s="38"/>
      <c r="O848" s="38"/>
    </row>
    <row r="849" spans="1:15" ht="15" hidden="1" customHeight="1" x14ac:dyDescent="0.25">
      <c r="A849" s="160"/>
      <c r="B849" s="160"/>
      <c r="C849" s="38"/>
      <c r="D849" s="38"/>
      <c r="E849" s="38"/>
      <c r="F849" s="38"/>
      <c r="G849" s="38"/>
      <c r="H849" s="38"/>
      <c r="I849" s="38"/>
      <c r="J849" s="38"/>
      <c r="K849" s="38"/>
      <c r="L849" s="38"/>
      <c r="M849" s="38"/>
      <c r="N849" s="38"/>
      <c r="O849" s="38"/>
    </row>
    <row r="850" spans="1:15" ht="15" hidden="1" customHeight="1" x14ac:dyDescent="0.25">
      <c r="A850" s="160"/>
      <c r="B850" s="160"/>
      <c r="C850" s="38"/>
      <c r="D850" s="38"/>
      <c r="E850" s="38"/>
      <c r="F850" s="38"/>
      <c r="G850" s="38"/>
      <c r="H850" s="38"/>
      <c r="I850" s="38"/>
      <c r="J850" s="38"/>
      <c r="K850" s="38"/>
      <c r="L850" s="38"/>
      <c r="M850" s="38"/>
      <c r="N850" s="38"/>
      <c r="O850" s="38"/>
    </row>
    <row r="851" spans="1:15" ht="15" hidden="1" customHeight="1" x14ac:dyDescent="0.25">
      <c r="A851" s="160"/>
      <c r="B851" s="160"/>
      <c r="C851" s="38"/>
      <c r="D851" s="38"/>
      <c r="E851" s="38"/>
      <c r="F851" s="38"/>
      <c r="G851" s="38"/>
      <c r="H851" s="38"/>
      <c r="I851" s="38"/>
      <c r="J851" s="38"/>
      <c r="K851" s="38"/>
      <c r="L851" s="38"/>
      <c r="M851" s="38"/>
      <c r="N851" s="38"/>
      <c r="O851" s="38"/>
    </row>
    <row r="852" spans="1:15" ht="15" hidden="1" customHeight="1" x14ac:dyDescent="0.25">
      <c r="A852" s="160"/>
      <c r="B852" s="160"/>
      <c r="C852" s="38"/>
      <c r="D852" s="38"/>
      <c r="E852" s="38"/>
      <c r="F852" s="38"/>
      <c r="G852" s="38"/>
      <c r="H852" s="38"/>
      <c r="I852" s="38"/>
      <c r="J852" s="38"/>
      <c r="K852" s="38"/>
      <c r="L852" s="38"/>
      <c r="M852" s="38"/>
      <c r="N852" s="38"/>
      <c r="O852" s="38"/>
    </row>
    <row r="853" spans="1:15" ht="15" hidden="1" customHeight="1" x14ac:dyDescent="0.25">
      <c r="A853" s="160"/>
      <c r="B853" s="160"/>
      <c r="C853" s="38"/>
      <c r="D853" s="38"/>
      <c r="E853" s="38"/>
      <c r="F853" s="38"/>
      <c r="G853" s="38"/>
      <c r="H853" s="38"/>
      <c r="I853" s="38"/>
      <c r="J853" s="38"/>
      <c r="K853" s="38"/>
      <c r="L853" s="38"/>
      <c r="M853" s="38"/>
      <c r="N853" s="38"/>
      <c r="O853" s="38"/>
    </row>
    <row r="854" spans="1:15" ht="15" hidden="1" customHeight="1" x14ac:dyDescent="0.25">
      <c r="A854" s="160"/>
      <c r="B854" s="160"/>
      <c r="C854" s="38"/>
      <c r="D854" s="38"/>
      <c r="E854" s="38"/>
      <c r="F854" s="38"/>
      <c r="G854" s="38"/>
      <c r="H854" s="38"/>
      <c r="I854" s="38"/>
      <c r="J854" s="38"/>
      <c r="K854" s="38"/>
      <c r="L854" s="38"/>
      <c r="M854" s="38"/>
      <c r="N854" s="38"/>
      <c r="O854" s="38"/>
    </row>
    <row r="855" spans="1:15" ht="15" hidden="1" customHeight="1" x14ac:dyDescent="0.25">
      <c r="A855" s="160"/>
      <c r="B855" s="160"/>
      <c r="C855" s="38"/>
      <c r="D855" s="38"/>
      <c r="E855" s="38"/>
      <c r="F855" s="38"/>
      <c r="G855" s="38"/>
      <c r="H855" s="38"/>
      <c r="I855" s="38"/>
      <c r="J855" s="38"/>
      <c r="K855" s="38"/>
      <c r="L855" s="38"/>
      <c r="M855" s="38"/>
      <c r="N855" s="38"/>
      <c r="O855" s="38"/>
    </row>
    <row r="856" spans="1:15" ht="15" hidden="1" customHeight="1" x14ac:dyDescent="0.25">
      <c r="A856" s="160"/>
      <c r="B856" s="160"/>
      <c r="C856" s="38"/>
      <c r="D856" s="38"/>
      <c r="E856" s="38"/>
      <c r="F856" s="38"/>
      <c r="G856" s="38"/>
      <c r="H856" s="38"/>
      <c r="I856" s="38"/>
      <c r="J856" s="38"/>
      <c r="K856" s="38"/>
      <c r="L856" s="38"/>
      <c r="M856" s="38"/>
      <c r="N856" s="38"/>
      <c r="O856" s="38"/>
    </row>
    <row r="857" spans="1:15" ht="15" hidden="1" customHeight="1" x14ac:dyDescent="0.25">
      <c r="A857" s="160"/>
      <c r="B857" s="160"/>
      <c r="C857" s="38"/>
      <c r="D857" s="38"/>
      <c r="E857" s="38"/>
      <c r="F857" s="38"/>
      <c r="G857" s="38"/>
      <c r="H857" s="38"/>
      <c r="I857" s="38"/>
      <c r="J857" s="38"/>
      <c r="K857" s="38"/>
      <c r="L857" s="38"/>
      <c r="M857" s="38"/>
      <c r="N857" s="38"/>
      <c r="O857" s="38"/>
    </row>
    <row r="858" spans="1:15" ht="15" hidden="1" customHeight="1" x14ac:dyDescent="0.25">
      <c r="A858" s="160"/>
      <c r="B858" s="160"/>
      <c r="C858" s="38"/>
      <c r="D858" s="38"/>
      <c r="E858" s="38"/>
      <c r="F858" s="38"/>
      <c r="G858" s="38"/>
      <c r="H858" s="38"/>
      <c r="I858" s="38"/>
      <c r="J858" s="38"/>
      <c r="K858" s="38"/>
      <c r="L858" s="38"/>
      <c r="M858" s="38"/>
      <c r="N858" s="38"/>
      <c r="O858" s="38"/>
    </row>
    <row r="859" spans="1:15" ht="15" hidden="1" customHeight="1" x14ac:dyDescent="0.25">
      <c r="A859" s="160"/>
      <c r="B859" s="160"/>
      <c r="C859" s="38"/>
      <c r="D859" s="38"/>
      <c r="E859" s="38"/>
      <c r="F859" s="38"/>
      <c r="G859" s="38"/>
      <c r="H859" s="38"/>
      <c r="I859" s="38"/>
      <c r="J859" s="38"/>
      <c r="K859" s="38"/>
      <c r="L859" s="38"/>
      <c r="M859" s="38"/>
      <c r="N859" s="38"/>
      <c r="O859" s="38"/>
    </row>
    <row r="860" spans="1:15" ht="15" hidden="1" customHeight="1" x14ac:dyDescent="0.25">
      <c r="A860" s="160"/>
      <c r="B860" s="160"/>
      <c r="C860" s="38"/>
      <c r="D860" s="38"/>
      <c r="E860" s="38"/>
      <c r="F860" s="38"/>
      <c r="G860" s="38"/>
      <c r="H860" s="38"/>
      <c r="I860" s="38"/>
      <c r="J860" s="38"/>
      <c r="K860" s="38"/>
      <c r="L860" s="38"/>
      <c r="M860" s="38"/>
      <c r="N860" s="38"/>
      <c r="O860" s="38"/>
    </row>
    <row r="861" spans="1:15" ht="15" hidden="1" customHeight="1" x14ac:dyDescent="0.25">
      <c r="A861" s="160"/>
      <c r="B861" s="160"/>
      <c r="C861" s="38"/>
      <c r="D861" s="38"/>
      <c r="E861" s="38"/>
      <c r="F861" s="38"/>
      <c r="G861" s="38"/>
      <c r="H861" s="38"/>
      <c r="I861" s="38"/>
      <c r="J861" s="38"/>
      <c r="K861" s="38"/>
      <c r="L861" s="38"/>
      <c r="M861" s="38"/>
      <c r="N861" s="38"/>
      <c r="O861" s="38"/>
    </row>
    <row r="862" spans="1:15" ht="15" hidden="1" customHeight="1" x14ac:dyDescent="0.25">
      <c r="A862" s="160"/>
      <c r="B862" s="160"/>
      <c r="C862" s="38"/>
      <c r="D862" s="38"/>
      <c r="E862" s="38"/>
      <c r="F862" s="38"/>
      <c r="G862" s="38"/>
      <c r="H862" s="38"/>
      <c r="I862" s="38"/>
      <c r="J862" s="38"/>
      <c r="K862" s="38"/>
      <c r="L862" s="38"/>
      <c r="M862" s="38"/>
      <c r="N862" s="38"/>
      <c r="O862" s="38"/>
    </row>
    <row r="863" spans="1:15" ht="15" hidden="1" customHeight="1" x14ac:dyDescent="0.25">
      <c r="A863" s="160"/>
      <c r="B863" s="160"/>
      <c r="C863" s="38"/>
      <c r="D863" s="38"/>
      <c r="E863" s="38"/>
      <c r="F863" s="38"/>
      <c r="G863" s="38"/>
      <c r="H863" s="38"/>
      <c r="I863" s="38"/>
      <c r="J863" s="38"/>
      <c r="K863" s="38"/>
      <c r="L863" s="38"/>
      <c r="M863" s="38"/>
      <c r="N863" s="38"/>
      <c r="O863" s="38"/>
    </row>
    <row r="864" spans="1:15" ht="15" hidden="1" customHeight="1" x14ac:dyDescent="0.25">
      <c r="A864" s="160"/>
      <c r="B864" s="160"/>
      <c r="C864" s="38"/>
      <c r="D864" s="38"/>
      <c r="E864" s="38"/>
      <c r="F864" s="38"/>
      <c r="G864" s="38"/>
      <c r="H864" s="38"/>
      <c r="I864" s="38"/>
      <c r="J864" s="38"/>
      <c r="K864" s="38"/>
      <c r="L864" s="38"/>
      <c r="M864" s="38"/>
      <c r="N864" s="38"/>
      <c r="O864" s="38"/>
    </row>
    <row r="865" spans="1:15" ht="15" hidden="1" customHeight="1" x14ac:dyDescent="0.25">
      <c r="A865" s="160"/>
      <c r="B865" s="160"/>
      <c r="C865" s="38"/>
      <c r="D865" s="38"/>
      <c r="E865" s="38"/>
      <c r="F865" s="38"/>
      <c r="G865" s="38"/>
      <c r="H865" s="38"/>
      <c r="I865" s="38"/>
      <c r="J865" s="38"/>
      <c r="K865" s="38"/>
      <c r="L865" s="38"/>
      <c r="M865" s="38"/>
      <c r="N865" s="38"/>
      <c r="O865" s="38"/>
    </row>
    <row r="866" spans="1:15" ht="15" hidden="1" customHeight="1" x14ac:dyDescent="0.25">
      <c r="A866" s="160"/>
      <c r="B866" s="160"/>
      <c r="C866" s="38"/>
      <c r="D866" s="38"/>
      <c r="E866" s="38"/>
      <c r="F866" s="38"/>
      <c r="G866" s="38"/>
      <c r="H866" s="38"/>
      <c r="I866" s="38"/>
      <c r="J866" s="38"/>
      <c r="K866" s="38"/>
      <c r="L866" s="38"/>
      <c r="M866" s="38"/>
      <c r="N866" s="38"/>
      <c r="O866" s="38"/>
    </row>
    <row r="867" spans="1:15" ht="15" hidden="1" customHeight="1" x14ac:dyDescent="0.25">
      <c r="A867" s="160"/>
      <c r="B867" s="160"/>
      <c r="C867" s="38"/>
      <c r="D867" s="38"/>
      <c r="E867" s="38"/>
      <c r="F867" s="38"/>
      <c r="G867" s="38"/>
      <c r="H867" s="38"/>
      <c r="I867" s="38"/>
      <c r="J867" s="38"/>
      <c r="K867" s="38"/>
      <c r="L867" s="38"/>
      <c r="M867" s="38"/>
      <c r="N867" s="38"/>
      <c r="O867" s="38"/>
    </row>
    <row r="868" spans="1:15" ht="15" hidden="1" customHeight="1" x14ac:dyDescent="0.25">
      <c r="A868" s="160"/>
      <c r="B868" s="160"/>
      <c r="C868" s="38"/>
      <c r="D868" s="38"/>
      <c r="E868" s="38"/>
      <c r="F868" s="38"/>
      <c r="G868" s="38"/>
      <c r="H868" s="38"/>
      <c r="I868" s="38"/>
      <c r="J868" s="38"/>
      <c r="K868" s="38"/>
      <c r="L868" s="38"/>
      <c r="M868" s="38"/>
      <c r="N868" s="38"/>
      <c r="O868" s="38"/>
    </row>
    <row r="869" spans="1:15" ht="15" hidden="1" customHeight="1" x14ac:dyDescent="0.25">
      <c r="A869" s="160"/>
      <c r="B869" s="160"/>
      <c r="C869" s="38"/>
      <c r="D869" s="38"/>
      <c r="E869" s="38"/>
      <c r="F869" s="38"/>
      <c r="G869" s="38"/>
      <c r="H869" s="38"/>
      <c r="I869" s="38"/>
      <c r="J869" s="38"/>
      <c r="K869" s="38"/>
      <c r="L869" s="38"/>
      <c r="M869" s="38"/>
      <c r="N869" s="38"/>
      <c r="O869" s="38"/>
    </row>
    <row r="870" spans="1:15" ht="15" hidden="1" customHeight="1" x14ac:dyDescent="0.25">
      <c r="A870" s="160"/>
      <c r="B870" s="160"/>
      <c r="C870" s="38"/>
      <c r="D870" s="38"/>
      <c r="E870" s="38"/>
      <c r="F870" s="38"/>
      <c r="G870" s="38"/>
      <c r="H870" s="38"/>
      <c r="I870" s="38"/>
      <c r="J870" s="38"/>
      <c r="K870" s="38"/>
      <c r="L870" s="38"/>
      <c r="M870" s="38"/>
      <c r="N870" s="38"/>
      <c r="O870" s="38"/>
    </row>
    <row r="871" spans="1:15" ht="15" hidden="1" customHeight="1" x14ac:dyDescent="0.25">
      <c r="A871" s="160"/>
      <c r="B871" s="160"/>
      <c r="C871" s="38"/>
      <c r="D871" s="38"/>
      <c r="E871" s="38"/>
      <c r="F871" s="38"/>
      <c r="G871" s="38"/>
      <c r="H871" s="38"/>
      <c r="I871" s="38"/>
      <c r="J871" s="38"/>
      <c r="K871" s="38"/>
      <c r="L871" s="38"/>
      <c r="M871" s="38"/>
      <c r="N871" s="38"/>
      <c r="O871" s="38"/>
    </row>
    <row r="872" spans="1:15" ht="15" hidden="1" customHeight="1" x14ac:dyDescent="0.25">
      <c r="A872" s="160"/>
      <c r="B872" s="160"/>
      <c r="C872" s="38"/>
      <c r="D872" s="38"/>
      <c r="E872" s="38"/>
      <c r="F872" s="38"/>
      <c r="G872" s="38"/>
      <c r="H872" s="38"/>
      <c r="I872" s="38"/>
      <c r="J872" s="38"/>
      <c r="K872" s="38"/>
      <c r="L872" s="38"/>
      <c r="M872" s="38"/>
      <c r="N872" s="38"/>
      <c r="O872" s="38"/>
    </row>
    <row r="873" spans="1:15" ht="15" hidden="1" customHeight="1" x14ac:dyDescent="0.25">
      <c r="A873" s="160"/>
      <c r="B873" s="160"/>
      <c r="C873" s="38"/>
      <c r="D873" s="38"/>
      <c r="E873" s="38"/>
      <c r="F873" s="38"/>
      <c r="G873" s="38"/>
      <c r="H873" s="38"/>
      <c r="I873" s="38"/>
      <c r="J873" s="38"/>
      <c r="K873" s="38"/>
      <c r="L873" s="38"/>
      <c r="M873" s="38"/>
      <c r="N873" s="38"/>
      <c r="O873" s="38"/>
    </row>
    <row r="874" spans="1:15" ht="15" hidden="1" customHeight="1" x14ac:dyDescent="0.25">
      <c r="A874" s="160"/>
      <c r="B874" s="160"/>
      <c r="C874" s="38"/>
      <c r="D874" s="38"/>
      <c r="E874" s="38"/>
      <c r="F874" s="38"/>
      <c r="G874" s="38"/>
      <c r="H874" s="38"/>
      <c r="I874" s="38"/>
      <c r="J874" s="38"/>
      <c r="K874" s="38"/>
      <c r="L874" s="38"/>
      <c r="M874" s="38"/>
      <c r="N874" s="38"/>
      <c r="O874" s="38"/>
    </row>
    <row r="875" spans="1:15" ht="15" hidden="1" customHeight="1" x14ac:dyDescent="0.25">
      <c r="A875" s="160"/>
      <c r="B875" s="160"/>
      <c r="C875" s="38"/>
      <c r="D875" s="38"/>
      <c r="E875" s="38"/>
      <c r="F875" s="38"/>
      <c r="G875" s="38"/>
      <c r="H875" s="38"/>
      <c r="I875" s="38"/>
      <c r="J875" s="38"/>
      <c r="K875" s="38"/>
      <c r="L875" s="38"/>
      <c r="M875" s="38"/>
      <c r="N875" s="38"/>
      <c r="O875" s="38"/>
    </row>
    <row r="876" spans="1:15" ht="15" hidden="1" customHeight="1" x14ac:dyDescent="0.25">
      <c r="A876" s="160"/>
      <c r="B876" s="160"/>
      <c r="C876" s="38"/>
      <c r="D876" s="38"/>
      <c r="E876" s="38"/>
      <c r="F876" s="38"/>
      <c r="G876" s="38"/>
      <c r="H876" s="38"/>
      <c r="I876" s="38"/>
      <c r="J876" s="38"/>
      <c r="K876" s="38"/>
      <c r="L876" s="38"/>
      <c r="M876" s="38"/>
      <c r="N876" s="38"/>
      <c r="O876" s="38"/>
    </row>
    <row r="877" spans="1:15" ht="15" hidden="1" customHeight="1" x14ac:dyDescent="0.25">
      <c r="A877" s="160"/>
      <c r="B877" s="160"/>
      <c r="C877" s="38"/>
      <c r="D877" s="38"/>
      <c r="E877" s="38"/>
      <c r="F877" s="38"/>
      <c r="G877" s="38"/>
      <c r="H877" s="38"/>
      <c r="I877" s="38"/>
      <c r="J877" s="38"/>
      <c r="K877" s="38"/>
      <c r="L877" s="38"/>
      <c r="M877" s="38"/>
      <c r="N877" s="38"/>
      <c r="O877" s="38"/>
    </row>
    <row r="878" spans="1:15" ht="15" hidden="1" customHeight="1" x14ac:dyDescent="0.25">
      <c r="A878" s="160"/>
      <c r="B878" s="160"/>
      <c r="C878" s="38"/>
      <c r="D878" s="38"/>
      <c r="E878" s="38"/>
      <c r="F878" s="38"/>
      <c r="G878" s="38"/>
      <c r="H878" s="38"/>
      <c r="I878" s="38"/>
      <c r="J878" s="38"/>
      <c r="K878" s="38"/>
      <c r="L878" s="38"/>
      <c r="M878" s="38"/>
      <c r="N878" s="38"/>
      <c r="O878" s="38"/>
    </row>
    <row r="879" spans="1:15" ht="15" hidden="1" customHeight="1" x14ac:dyDescent="0.25">
      <c r="A879" s="160"/>
      <c r="B879" s="160"/>
      <c r="C879" s="38"/>
      <c r="D879" s="38"/>
      <c r="E879" s="38"/>
      <c r="F879" s="38"/>
      <c r="G879" s="38"/>
      <c r="H879" s="38"/>
      <c r="I879" s="38"/>
      <c r="J879" s="38"/>
      <c r="K879" s="38"/>
      <c r="L879" s="38"/>
      <c r="M879" s="38"/>
      <c r="N879" s="38"/>
      <c r="O879" s="38"/>
    </row>
    <row r="880" spans="1:15" ht="15" hidden="1" customHeight="1" x14ac:dyDescent="0.25">
      <c r="A880" s="160"/>
      <c r="B880" s="160"/>
      <c r="C880" s="38"/>
      <c r="D880" s="38"/>
      <c r="E880" s="38"/>
      <c r="F880" s="38"/>
      <c r="G880" s="38"/>
      <c r="H880" s="38"/>
      <c r="I880" s="38"/>
      <c r="J880" s="38"/>
      <c r="K880" s="38"/>
      <c r="L880" s="38"/>
      <c r="M880" s="38"/>
      <c r="N880" s="38"/>
      <c r="O880" s="38"/>
    </row>
    <row r="881" spans="1:15" ht="15" hidden="1" customHeight="1" x14ac:dyDescent="0.25">
      <c r="A881" s="160"/>
      <c r="B881" s="160"/>
      <c r="C881" s="38"/>
      <c r="D881" s="38"/>
      <c r="E881" s="38"/>
      <c r="F881" s="38"/>
      <c r="G881" s="38"/>
      <c r="H881" s="38"/>
      <c r="I881" s="38"/>
      <c r="J881" s="38"/>
      <c r="K881" s="38"/>
      <c r="L881" s="38"/>
      <c r="M881" s="38"/>
      <c r="N881" s="38"/>
      <c r="O881" s="38"/>
    </row>
    <row r="882" spans="1:15" ht="15" hidden="1" customHeight="1" x14ac:dyDescent="0.25">
      <c r="A882" s="160"/>
      <c r="B882" s="160"/>
      <c r="C882" s="38"/>
      <c r="D882" s="38"/>
      <c r="E882" s="38"/>
      <c r="F882" s="38"/>
      <c r="G882" s="38"/>
      <c r="H882" s="38"/>
      <c r="I882" s="38"/>
      <c r="J882" s="38"/>
      <c r="K882" s="38"/>
      <c r="L882" s="38"/>
      <c r="M882" s="38"/>
      <c r="N882" s="38"/>
      <c r="O882" s="38"/>
    </row>
    <row r="883" spans="1:15" ht="15" hidden="1" customHeight="1" x14ac:dyDescent="0.25">
      <c r="A883" s="160"/>
      <c r="B883" s="160"/>
      <c r="C883" s="38"/>
      <c r="D883" s="38"/>
      <c r="E883" s="38"/>
      <c r="F883" s="38"/>
      <c r="G883" s="38"/>
      <c r="H883" s="38"/>
      <c r="I883" s="38"/>
      <c r="J883" s="38"/>
      <c r="K883" s="38"/>
      <c r="L883" s="38"/>
      <c r="M883" s="38"/>
      <c r="N883" s="38"/>
      <c r="O883" s="38"/>
    </row>
    <row r="884" spans="1:15" ht="15" hidden="1" customHeight="1" x14ac:dyDescent="0.25">
      <c r="A884" s="160"/>
      <c r="B884" s="160"/>
      <c r="C884" s="38"/>
      <c r="D884" s="38"/>
      <c r="E884" s="38"/>
      <c r="F884" s="38"/>
      <c r="G884" s="38"/>
      <c r="H884" s="38"/>
      <c r="I884" s="38"/>
      <c r="J884" s="38"/>
      <c r="K884" s="38"/>
      <c r="L884" s="38"/>
      <c r="M884" s="38"/>
      <c r="N884" s="38"/>
      <c r="O884" s="38"/>
    </row>
    <row r="885" spans="1:15" ht="15" hidden="1" customHeight="1" x14ac:dyDescent="0.25">
      <c r="A885" s="160"/>
      <c r="B885" s="160"/>
      <c r="C885" s="38"/>
      <c r="D885" s="38"/>
      <c r="E885" s="38"/>
      <c r="F885" s="38"/>
      <c r="G885" s="38"/>
      <c r="H885" s="38"/>
      <c r="I885" s="38"/>
      <c r="J885" s="38"/>
      <c r="K885" s="38"/>
      <c r="L885" s="38"/>
      <c r="M885" s="38"/>
      <c r="N885" s="38"/>
      <c r="O885" s="38"/>
    </row>
    <row r="886" spans="1:15" ht="15" hidden="1" customHeight="1" x14ac:dyDescent="0.25">
      <c r="A886" s="160"/>
      <c r="B886" s="160"/>
      <c r="C886" s="38"/>
      <c r="D886" s="38"/>
      <c r="E886" s="38"/>
      <c r="F886" s="38"/>
      <c r="G886" s="38"/>
      <c r="H886" s="38"/>
      <c r="I886" s="38"/>
      <c r="J886" s="38"/>
      <c r="K886" s="38"/>
      <c r="L886" s="38"/>
      <c r="M886" s="38"/>
      <c r="N886" s="38"/>
      <c r="O886" s="38"/>
    </row>
    <row r="887" spans="1:15" ht="15" hidden="1" customHeight="1" x14ac:dyDescent="0.25">
      <c r="A887" s="160"/>
      <c r="B887" s="160"/>
      <c r="C887" s="38"/>
      <c r="D887" s="38"/>
      <c r="E887" s="38"/>
      <c r="F887" s="38"/>
      <c r="G887" s="38"/>
      <c r="H887" s="38"/>
      <c r="I887" s="38"/>
      <c r="J887" s="38"/>
      <c r="K887" s="38"/>
      <c r="L887" s="38"/>
      <c r="M887" s="38"/>
      <c r="N887" s="38"/>
      <c r="O887" s="38"/>
    </row>
    <row r="888" spans="1:15" hidden="1" x14ac:dyDescent="0.25">
      <c r="A888" s="160"/>
      <c r="B888" s="160"/>
      <c r="C888" s="38"/>
      <c r="D888" s="38"/>
      <c r="E888" s="38"/>
      <c r="F888" s="38"/>
      <c r="G888" s="38"/>
      <c r="H888" s="38"/>
      <c r="I888" s="38"/>
      <c r="J888" s="38"/>
      <c r="K888" s="38"/>
      <c r="L888" s="38"/>
      <c r="M888" s="38"/>
      <c r="N888" s="38"/>
      <c r="O888" s="38"/>
    </row>
  </sheetData>
  <mergeCells count="158">
    <mergeCell ref="A59:M59"/>
    <mergeCell ref="A54:M54"/>
    <mergeCell ref="A55:H55"/>
    <mergeCell ref="C56:F56"/>
    <mergeCell ref="G56:H56"/>
    <mergeCell ref="I56:L56"/>
    <mergeCell ref="C52:D52"/>
    <mergeCell ref="E52:F53"/>
    <mergeCell ref="G52:H53"/>
    <mergeCell ref="I52:L53"/>
    <mergeCell ref="M52:M53"/>
    <mergeCell ref="C53:D53"/>
    <mergeCell ref="F58:M58"/>
    <mergeCell ref="C50:D50"/>
    <mergeCell ref="E50:F51"/>
    <mergeCell ref="G50:H51"/>
    <mergeCell ref="I50:L51"/>
    <mergeCell ref="M50:M51"/>
    <mergeCell ref="C51:D51"/>
    <mergeCell ref="C48:D48"/>
    <mergeCell ref="E48:F49"/>
    <mergeCell ref="G48:H49"/>
    <mergeCell ref="I48:L49"/>
    <mergeCell ref="M48:M49"/>
    <mergeCell ref="C49:D49"/>
    <mergeCell ref="C46:D46"/>
    <mergeCell ref="E46:F47"/>
    <mergeCell ref="G46:H47"/>
    <mergeCell ref="I46:L47"/>
    <mergeCell ref="M46:M47"/>
    <mergeCell ref="C47:D47"/>
    <mergeCell ref="C44:D44"/>
    <mergeCell ref="E44:F45"/>
    <mergeCell ref="G44:H45"/>
    <mergeCell ref="I44:L45"/>
    <mergeCell ref="M44:M45"/>
    <mergeCell ref="C45:D45"/>
    <mergeCell ref="C42:D42"/>
    <mergeCell ref="E42:F43"/>
    <mergeCell ref="G42:H43"/>
    <mergeCell ref="I42:L43"/>
    <mergeCell ref="M42:M43"/>
    <mergeCell ref="C43:D43"/>
    <mergeCell ref="C40:D40"/>
    <mergeCell ref="E40:F41"/>
    <mergeCell ref="G40:H41"/>
    <mergeCell ref="I40:L41"/>
    <mergeCell ref="M40:M41"/>
    <mergeCell ref="C41:D41"/>
    <mergeCell ref="C38:D38"/>
    <mergeCell ref="E38:F39"/>
    <mergeCell ref="G38:H39"/>
    <mergeCell ref="I38:L39"/>
    <mergeCell ref="M38:M39"/>
    <mergeCell ref="C39:D39"/>
    <mergeCell ref="C36:D36"/>
    <mergeCell ref="E36:F37"/>
    <mergeCell ref="G36:H37"/>
    <mergeCell ref="I36:L37"/>
    <mergeCell ref="M36:M37"/>
    <mergeCell ref="C37:D37"/>
    <mergeCell ref="C34:D34"/>
    <mergeCell ref="E34:F35"/>
    <mergeCell ref="G34:H35"/>
    <mergeCell ref="I34:L35"/>
    <mergeCell ref="M34:M35"/>
    <mergeCell ref="C35:D35"/>
    <mergeCell ref="C32:D32"/>
    <mergeCell ref="E32:F33"/>
    <mergeCell ref="G32:H33"/>
    <mergeCell ref="I32:L33"/>
    <mergeCell ref="M32:M33"/>
    <mergeCell ref="C33:D33"/>
    <mergeCell ref="C30:D30"/>
    <mergeCell ref="E30:F31"/>
    <mergeCell ref="G30:H31"/>
    <mergeCell ref="I30:L31"/>
    <mergeCell ref="M30:M31"/>
    <mergeCell ref="C31:D31"/>
    <mergeCell ref="C28:D28"/>
    <mergeCell ref="E28:F29"/>
    <mergeCell ref="G28:H29"/>
    <mergeCell ref="I28:L29"/>
    <mergeCell ref="M28:M29"/>
    <mergeCell ref="C29:D29"/>
    <mergeCell ref="C26:D26"/>
    <mergeCell ref="E26:F27"/>
    <mergeCell ref="G26:H27"/>
    <mergeCell ref="I26:L27"/>
    <mergeCell ref="M26:M27"/>
    <mergeCell ref="C27:D27"/>
    <mergeCell ref="C24:D24"/>
    <mergeCell ref="E24:F25"/>
    <mergeCell ref="G24:H25"/>
    <mergeCell ref="I24:L25"/>
    <mergeCell ref="M24:M25"/>
    <mergeCell ref="C25:D25"/>
    <mergeCell ref="C22:D22"/>
    <mergeCell ref="E22:F23"/>
    <mergeCell ref="G22:H23"/>
    <mergeCell ref="I22:L23"/>
    <mergeCell ref="M22:M23"/>
    <mergeCell ref="C23:D23"/>
    <mergeCell ref="C20:D20"/>
    <mergeCell ref="E20:F21"/>
    <mergeCell ref="G20:H21"/>
    <mergeCell ref="I20:L21"/>
    <mergeCell ref="M20:M21"/>
    <mergeCell ref="C21:D21"/>
    <mergeCell ref="C18:D18"/>
    <mergeCell ref="E18:F19"/>
    <mergeCell ref="G18:H19"/>
    <mergeCell ref="I18:L19"/>
    <mergeCell ref="M18:M19"/>
    <mergeCell ref="C19:D19"/>
    <mergeCell ref="C16:D16"/>
    <mergeCell ref="E16:F17"/>
    <mergeCell ref="G16:H17"/>
    <mergeCell ref="I16:L17"/>
    <mergeCell ref="M16:M17"/>
    <mergeCell ref="C17:D17"/>
    <mergeCell ref="C14:D14"/>
    <mergeCell ref="E14:F15"/>
    <mergeCell ref="G14:H15"/>
    <mergeCell ref="I14:L15"/>
    <mergeCell ref="M14:M15"/>
    <mergeCell ref="C15:D15"/>
    <mergeCell ref="C12:D12"/>
    <mergeCell ref="E12:F13"/>
    <mergeCell ref="G12:H13"/>
    <mergeCell ref="I12:L13"/>
    <mergeCell ref="M12:M13"/>
    <mergeCell ref="C13:D13"/>
    <mergeCell ref="M8:M9"/>
    <mergeCell ref="C9:D9"/>
    <mergeCell ref="C10:D10"/>
    <mergeCell ref="E10:F11"/>
    <mergeCell ref="G10:H11"/>
    <mergeCell ref="I10:L11"/>
    <mergeCell ref="M10:M11"/>
    <mergeCell ref="C11:D11"/>
    <mergeCell ref="E7:F7"/>
    <mergeCell ref="G7:H7"/>
    <mergeCell ref="I7:L7"/>
    <mergeCell ref="C8:D8"/>
    <mergeCell ref="E8:F9"/>
    <mergeCell ref="G8:H9"/>
    <mergeCell ref="I8:L9"/>
    <mergeCell ref="A1:M1"/>
    <mergeCell ref="B4:E4"/>
    <mergeCell ref="F4:H4"/>
    <mergeCell ref="I4:M4"/>
    <mergeCell ref="C6:D6"/>
    <mergeCell ref="E6:F6"/>
    <mergeCell ref="G6:H6"/>
    <mergeCell ref="I6:L6"/>
    <mergeCell ref="M6:M7"/>
    <mergeCell ref="C7:D7"/>
  </mergeCells>
  <conditionalFormatting sqref="A8:C9 E8 G8 I8 M8">
    <cfRule type="expression" dxfId="193" priority="24">
      <formula>$A$9="Holiday"</formula>
    </cfRule>
  </conditionalFormatting>
  <conditionalFormatting sqref="A10:C11 E10 G10 I10 M10">
    <cfRule type="expression" dxfId="192" priority="23">
      <formula>$A$11="Holiday"</formula>
    </cfRule>
  </conditionalFormatting>
  <conditionalFormatting sqref="A12:C13 E12 G12 I12 M12">
    <cfRule type="expression" dxfId="191" priority="22">
      <formula>$A$13="Holiday"</formula>
    </cfRule>
  </conditionalFormatting>
  <conditionalFormatting sqref="A14:C15 E14 G14 I14 M14">
    <cfRule type="expression" dxfId="190" priority="21">
      <formula>$A$15="Holiday"</formula>
    </cfRule>
  </conditionalFormatting>
  <conditionalFormatting sqref="A16:C17 E16 G16 I16 M16">
    <cfRule type="expression" dxfId="189" priority="20">
      <formula>$A$17="Holiday"</formula>
    </cfRule>
  </conditionalFormatting>
  <conditionalFormatting sqref="A18:C19 E18 G18 I18 M18">
    <cfRule type="expression" dxfId="188" priority="19">
      <formula>$A$19="Holiday"</formula>
    </cfRule>
  </conditionalFormatting>
  <conditionalFormatting sqref="A20:C21 E20 G20 I20 M20">
    <cfRule type="expression" dxfId="187" priority="18">
      <formula>$A$21="Holiday"</formula>
    </cfRule>
  </conditionalFormatting>
  <conditionalFormatting sqref="A22:C23 E22 G22 I22 M22">
    <cfRule type="expression" dxfId="186" priority="17">
      <formula>$A$23="Holiday"</formula>
    </cfRule>
  </conditionalFormatting>
  <conditionalFormatting sqref="A24:C25 E24 G24 I24 M24">
    <cfRule type="expression" dxfId="185" priority="16">
      <formula>$A$25="Holiday"</formula>
    </cfRule>
  </conditionalFormatting>
  <conditionalFormatting sqref="A26:C27 E26 G26 I26 M26">
    <cfRule type="expression" dxfId="184" priority="15">
      <formula>$A$27="Holiday"</formula>
    </cfRule>
  </conditionalFormatting>
  <conditionalFormatting sqref="A28:C29 E28 G28 I28 M28">
    <cfRule type="expression" dxfId="183" priority="14">
      <formula>$A$29="Holiday"</formula>
    </cfRule>
  </conditionalFormatting>
  <conditionalFormatting sqref="A30:C31 E30 G30 I30 M30">
    <cfRule type="expression" dxfId="182" priority="13">
      <formula>$A$31="Holiday"</formula>
    </cfRule>
  </conditionalFormatting>
  <conditionalFormatting sqref="A32:C33 E32 G32 I32 M32">
    <cfRule type="expression" dxfId="181" priority="12">
      <formula>$A$33="Holiday"</formula>
    </cfRule>
  </conditionalFormatting>
  <conditionalFormatting sqref="A34:C35 E34 G34 I34 M34">
    <cfRule type="expression" dxfId="180" priority="11">
      <formula>$A$35="Holiday"</formula>
    </cfRule>
  </conditionalFormatting>
  <conditionalFormatting sqref="A36:C37 E36 G36 I36 M36">
    <cfRule type="expression" dxfId="179" priority="10">
      <formula>$A$37="Holiday"</formula>
    </cfRule>
  </conditionalFormatting>
  <conditionalFormatting sqref="A38:C39 E38 G38 I38 M38">
    <cfRule type="expression" dxfId="178" priority="9">
      <formula>$A$39="Holiday"</formula>
    </cfRule>
  </conditionalFormatting>
  <conditionalFormatting sqref="A40:C41 E40 G40 I40 M40">
    <cfRule type="expression" dxfId="177" priority="8">
      <formula>$A$41="Holiday"</formula>
    </cfRule>
  </conditionalFormatting>
  <conditionalFormatting sqref="A42:C43 E42 G42 I42 M42">
    <cfRule type="expression" dxfId="176" priority="7">
      <formula>$A$43="Holiday"</formula>
    </cfRule>
  </conditionalFormatting>
  <conditionalFormatting sqref="A44:C45 E44 G44 I44 M44">
    <cfRule type="expression" dxfId="175" priority="6">
      <formula>$A$45="Holiday"</formula>
    </cfRule>
  </conditionalFormatting>
  <conditionalFormatting sqref="A46:C47 E46 G46 I46 M46">
    <cfRule type="expression" dxfId="174" priority="5">
      <formula>$A$47="Holiday"</formula>
    </cfRule>
  </conditionalFormatting>
  <conditionalFormatting sqref="A48:C49 E48 G48 I48 M48">
    <cfRule type="expression" dxfId="173" priority="4">
      <formula>$A$49="Holiday"</formula>
    </cfRule>
  </conditionalFormatting>
  <conditionalFormatting sqref="A50:C51 E50 G50 I50 M50">
    <cfRule type="expression" dxfId="172" priority="3">
      <formula>$A$51="Holiday"</formula>
    </cfRule>
  </conditionalFormatting>
  <conditionalFormatting sqref="A52:C53 E52 G52 I52 M52">
    <cfRule type="expression" dxfId="171" priority="2">
      <formula>$A$53="Holiday"</formula>
    </cfRule>
  </conditionalFormatting>
  <conditionalFormatting sqref="A59">
    <cfRule type="expression" dxfId="170" priority="1">
      <formula>$A$11="Holiday"</formula>
    </cfRule>
  </conditionalFormatting>
  <printOptions horizontalCentered="1"/>
  <pageMargins left="0" right="0" top="0.6" bottom="0.2" header="0.1" footer="0"/>
  <pageSetup orientation="portrait" horizontalDpi="4294967295" verticalDpi="4294967295" r:id="rId1"/>
  <headerFooter>
    <oddHeader>&amp;C&amp;"Arial,Bold"&amp;14MONTHLY GROUP MILEAGE LOG&amp;"-,Regular"&amp;11
&amp;"Arial,Regular"County Vehicle Program / HR - CSD
&amp;R&amp;G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9891-7951-47BD-AC04-0E59ECF6EEB6}">
  <sheetPr>
    <tabColor theme="6"/>
  </sheetPr>
  <dimension ref="A1:O888"/>
  <sheetViews>
    <sheetView zoomScale="120" zoomScaleNormal="120" workbookViewId="0">
      <selection sqref="A1:M1"/>
    </sheetView>
  </sheetViews>
  <sheetFormatPr defaultColWidth="0" defaultRowHeight="15" customHeight="1" zeroHeight="1" x14ac:dyDescent="0.25"/>
  <cols>
    <col min="1" max="1" width="12.7109375" style="11" customWidth="1"/>
    <col min="2" max="2" width="11.5703125" style="11" customWidth="1"/>
    <col min="3" max="3" width="7" style="10" customWidth="1"/>
    <col min="4" max="4" width="8.140625" style="10" customWidth="1"/>
    <col min="5" max="5" width="6" style="10" bestFit="1" customWidth="1"/>
    <col min="6" max="6" width="7.42578125" style="10" customWidth="1"/>
    <col min="7" max="7" width="4.42578125" style="10" customWidth="1"/>
    <col min="8" max="8" width="6.28515625" style="10" customWidth="1"/>
    <col min="9" max="9" width="10" style="10" customWidth="1"/>
    <col min="10" max="10" width="2.85546875" style="10" customWidth="1"/>
    <col min="11" max="11" width="11.85546875" style="10" customWidth="1"/>
    <col min="12" max="12" width="5.42578125" style="10" customWidth="1"/>
    <col min="13" max="13" width="10" style="10" customWidth="1"/>
    <col min="14" max="14" width="0.28515625" style="10" customWidth="1"/>
    <col min="15" max="15" width="0.140625" style="10" customWidth="1"/>
    <col min="16" max="16384" width="9.140625" style="10" hidden="1"/>
  </cols>
  <sheetData>
    <row r="1" spans="1:14" ht="37.5" customHeight="1" x14ac:dyDescent="0.25">
      <c r="A1" s="244" t="s">
        <v>1052</v>
      </c>
      <c r="B1" s="244"/>
      <c r="C1" s="244"/>
      <c r="D1" s="244"/>
      <c r="E1" s="244"/>
      <c r="F1" s="244"/>
      <c r="G1" s="244"/>
      <c r="H1" s="244"/>
      <c r="I1" s="244"/>
      <c r="J1" s="244"/>
      <c r="K1" s="244"/>
      <c r="L1" s="244"/>
      <c r="M1" s="244"/>
    </row>
    <row r="2" spans="1:14" ht="6" customHeight="1" x14ac:dyDescent="0.25">
      <c r="A2" s="156"/>
      <c r="B2" s="156"/>
      <c r="C2" s="156"/>
      <c r="D2" s="156"/>
      <c r="E2" s="156"/>
      <c r="F2" s="156"/>
      <c r="G2" s="156"/>
      <c r="H2" s="156"/>
      <c r="I2" s="156"/>
      <c r="J2" s="156"/>
      <c r="K2" s="156"/>
      <c r="L2" s="156"/>
      <c r="M2" s="156"/>
      <c r="N2" s="74"/>
    </row>
    <row r="3" spans="1:14" ht="14.25" customHeight="1" x14ac:dyDescent="0.25">
      <c r="A3" s="175" t="s">
        <v>1030</v>
      </c>
      <c r="B3" s="156" t="str">
        <f>IF('JANUARY - MILEAGE LOG'!$B$3="","",'JANUARY - MILEAGE LOG'!$B$3)</f>
        <v/>
      </c>
      <c r="C3" s="175" t="s">
        <v>997</v>
      </c>
      <c r="D3" s="156" t="str">
        <f>IF('JANUARY - MILEAGE LOG'!$D$3="","",'JANUARY - MILEAGE LOG'!$D$3)</f>
        <v/>
      </c>
      <c r="E3" s="175" t="s">
        <v>1031</v>
      </c>
      <c r="F3" s="156" t="str">
        <f>IF('JANUARY - MILEAGE LOG'!$F$3="","",'JANUARY - MILEAGE LOG'!$F$3)</f>
        <v/>
      </c>
      <c r="G3" s="178"/>
      <c r="H3" s="179" t="str">
        <f>IF('JANUARY - MILEAGE LOG'!$H$3="","",'JANUARY - MILEAGE LOG'!$H$3)</f>
        <v xml:space="preserve">AUTHORIZED MILEAGE: 00.01 - 00  </v>
      </c>
      <c r="I3" s="179"/>
      <c r="J3" s="179"/>
      <c r="K3" s="179"/>
      <c r="L3" s="180" t="str">
        <f>IF('JANUARY - MILEAGE LOG'!$L$3="","",'JANUARY - MILEAGE LOG'!$L$3)</f>
        <v>(Round Trip Miles Per Day)</v>
      </c>
      <c r="M3" s="179"/>
      <c r="N3" s="172"/>
    </row>
    <row r="4" spans="1:14" ht="14.25" customHeight="1" x14ac:dyDescent="0.25">
      <c r="A4" s="157" t="s">
        <v>1032</v>
      </c>
      <c r="B4" s="264" t="str">
        <f>IF('JANUARY - MILEAGE LOG'!$B$4="","",'JANUARY - MILEAGE LOG'!$B$4)</f>
        <v/>
      </c>
      <c r="C4" s="264" t="str">
        <f>IF('JANUARY - MILEAGE LOG'!C4="","",'JANUARY - MILEAGE LOG'!C4)</f>
        <v/>
      </c>
      <c r="D4" s="264" t="str">
        <f>IF('JANUARY - MILEAGE LOG'!D4="","",'JANUARY - MILEAGE LOG'!D4)</f>
        <v/>
      </c>
      <c r="E4" s="264" t="str">
        <f>IF('JANUARY - MILEAGE LOG'!E4="","",'JANUARY - MILEAGE LOG'!E4)</f>
        <v/>
      </c>
      <c r="F4" s="245" t="s">
        <v>1033</v>
      </c>
      <c r="G4" s="245"/>
      <c r="H4" s="245"/>
      <c r="I4" s="264" t="str">
        <f>IF('JANUARY - MILEAGE LOG'!$I$4="","",'JANUARY - MILEAGE LOG'!$I$4)</f>
        <v/>
      </c>
      <c r="J4" s="264" t="str">
        <f>IF('JANUARY - MILEAGE LOG'!J4="","",'JANUARY - MILEAGE LOG'!J4)</f>
        <v/>
      </c>
      <c r="K4" s="264" t="str">
        <f>IF('JANUARY - MILEAGE LOG'!K4="","",'JANUARY - MILEAGE LOG'!K4)</f>
        <v/>
      </c>
      <c r="L4" s="264" t="str">
        <f>IF('JANUARY - MILEAGE LOG'!L4="","",'JANUARY - MILEAGE LOG'!L4)</f>
        <v/>
      </c>
      <c r="M4" s="264" t="str">
        <f>IF('JANUARY - MILEAGE LOG'!M4="","",'JANUARY - MILEAGE LOG'!M4)</f>
        <v/>
      </c>
      <c r="N4" s="74"/>
    </row>
    <row r="5" spans="1:14" ht="8.25" customHeight="1" x14ac:dyDescent="0.25">
      <c r="A5" s="171"/>
      <c r="B5" s="161"/>
      <c r="C5" s="171"/>
      <c r="D5" s="161"/>
      <c r="E5" s="171"/>
      <c r="F5" s="161"/>
      <c r="G5" s="159"/>
      <c r="H5" s="159"/>
      <c r="I5" s="159"/>
      <c r="J5" s="159"/>
      <c r="K5" s="159"/>
      <c r="L5" s="159"/>
      <c r="M5" s="159"/>
      <c r="N5" s="74"/>
    </row>
    <row r="6" spans="1:14" ht="12.75" customHeight="1" x14ac:dyDescent="0.25">
      <c r="A6" s="189" t="s">
        <v>7</v>
      </c>
      <c r="B6" s="190" t="s">
        <v>1020</v>
      </c>
      <c r="C6" s="250" t="s">
        <v>1022</v>
      </c>
      <c r="D6" s="251"/>
      <c r="E6" s="250" t="s">
        <v>1023</v>
      </c>
      <c r="F6" s="250"/>
      <c r="G6" s="250" t="s">
        <v>1025</v>
      </c>
      <c r="H6" s="251"/>
      <c r="I6" s="250" t="s">
        <v>1028</v>
      </c>
      <c r="J6" s="251"/>
      <c r="K6" s="251"/>
      <c r="L6" s="251"/>
      <c r="M6" s="251" t="s">
        <v>1027</v>
      </c>
      <c r="N6" s="74"/>
    </row>
    <row r="7" spans="1:14" ht="11.25" customHeight="1" thickBot="1" x14ac:dyDescent="0.3">
      <c r="A7" s="188">
        <f>'YEAR SELECTION'!E2</f>
        <v>2025</v>
      </c>
      <c r="B7" s="191" t="s">
        <v>1021</v>
      </c>
      <c r="C7" s="248" t="s">
        <v>1021</v>
      </c>
      <c r="D7" s="249"/>
      <c r="E7" s="248" t="s">
        <v>1024</v>
      </c>
      <c r="F7" s="248"/>
      <c r="G7" s="248" t="s">
        <v>1026</v>
      </c>
      <c r="H7" s="249"/>
      <c r="I7" s="248" t="s">
        <v>1029</v>
      </c>
      <c r="J7" s="249"/>
      <c r="K7" s="249"/>
      <c r="L7" s="249"/>
      <c r="M7" s="249"/>
      <c r="N7" s="74"/>
    </row>
    <row r="8" spans="1:14" ht="12" customHeight="1" thickTop="1" x14ac:dyDescent="0.25">
      <c r="A8" s="81">
        <f ca="1">'PROCESS AUG - LOG'!K1</f>
        <v>1</v>
      </c>
      <c r="B8" s="77"/>
      <c r="C8" s="252"/>
      <c r="D8" s="253"/>
      <c r="E8" s="254"/>
      <c r="F8" s="255"/>
      <c r="G8" s="254"/>
      <c r="H8" s="255"/>
      <c r="I8" s="215"/>
      <c r="J8" s="216"/>
      <c r="K8" s="216"/>
      <c r="L8" s="217"/>
      <c r="M8" s="221"/>
      <c r="N8" s="74"/>
    </row>
    <row r="9" spans="1:14" ht="12" customHeight="1" x14ac:dyDescent="0.25">
      <c r="A9" s="77" t="str">
        <f ca="1">'PROCESS AUG - LOG'!L1</f>
        <v>Friday</v>
      </c>
      <c r="B9" s="76"/>
      <c r="C9" s="234"/>
      <c r="D9" s="235"/>
      <c r="E9" s="238"/>
      <c r="F9" s="239"/>
      <c r="G9" s="238"/>
      <c r="H9" s="239"/>
      <c r="I9" s="218"/>
      <c r="J9" s="219"/>
      <c r="K9" s="219"/>
      <c r="L9" s="220"/>
      <c r="M9" s="222"/>
      <c r="N9" s="74"/>
    </row>
    <row r="10" spans="1:14" ht="12" customHeight="1" x14ac:dyDescent="0.25">
      <c r="A10" s="78">
        <f ca="1">'PROCESS AUG - LOG'!K2</f>
        <v>4</v>
      </c>
      <c r="B10" s="79"/>
      <c r="C10" s="256"/>
      <c r="D10" s="257"/>
      <c r="E10" s="240"/>
      <c r="F10" s="241"/>
      <c r="G10" s="240"/>
      <c r="H10" s="241"/>
      <c r="I10" s="227"/>
      <c r="J10" s="228"/>
      <c r="K10" s="228"/>
      <c r="L10" s="229"/>
      <c r="M10" s="246"/>
      <c r="N10" s="74"/>
    </row>
    <row r="11" spans="1:14" ht="12" customHeight="1" x14ac:dyDescent="0.25">
      <c r="A11" s="80" t="str">
        <f ca="1">'PROCESS AUG - LOG'!L2</f>
        <v>Monday</v>
      </c>
      <c r="B11" s="79"/>
      <c r="C11" s="256"/>
      <c r="D11" s="257"/>
      <c r="E11" s="242"/>
      <c r="F11" s="243"/>
      <c r="G11" s="242"/>
      <c r="H11" s="243"/>
      <c r="I11" s="230"/>
      <c r="J11" s="231"/>
      <c r="K11" s="231"/>
      <c r="L11" s="232"/>
      <c r="M11" s="247"/>
      <c r="N11" s="74"/>
    </row>
    <row r="12" spans="1:14" ht="12" customHeight="1" x14ac:dyDescent="0.25">
      <c r="A12" s="75">
        <f ca="1">'PROCESS AUG - LOG'!K3</f>
        <v>5</v>
      </c>
      <c r="B12" s="76"/>
      <c r="C12" s="234"/>
      <c r="D12" s="235"/>
      <c r="E12" s="236"/>
      <c r="F12" s="237"/>
      <c r="G12" s="236"/>
      <c r="H12" s="237"/>
      <c r="I12" s="223"/>
      <c r="J12" s="224"/>
      <c r="K12" s="224"/>
      <c r="L12" s="225"/>
      <c r="M12" s="226"/>
      <c r="N12" s="74"/>
    </row>
    <row r="13" spans="1:14" ht="12" customHeight="1" x14ac:dyDescent="0.25">
      <c r="A13" s="77" t="str">
        <f ca="1">'PROCESS AUG - LOG'!L3</f>
        <v>Tuesday</v>
      </c>
      <c r="B13" s="76"/>
      <c r="C13" s="234"/>
      <c r="D13" s="235"/>
      <c r="E13" s="238"/>
      <c r="F13" s="239"/>
      <c r="G13" s="238"/>
      <c r="H13" s="239"/>
      <c r="I13" s="218"/>
      <c r="J13" s="219"/>
      <c r="K13" s="219"/>
      <c r="L13" s="220"/>
      <c r="M13" s="222"/>
      <c r="N13" s="74"/>
    </row>
    <row r="14" spans="1:14" ht="12" customHeight="1" x14ac:dyDescent="0.25">
      <c r="A14" s="78">
        <f ca="1">'PROCESS AUG - LOG'!K4</f>
        <v>6</v>
      </c>
      <c r="B14" s="79"/>
      <c r="C14" s="256"/>
      <c r="D14" s="257"/>
      <c r="E14" s="240"/>
      <c r="F14" s="241"/>
      <c r="G14" s="240"/>
      <c r="H14" s="241"/>
      <c r="I14" s="227"/>
      <c r="J14" s="228"/>
      <c r="K14" s="228"/>
      <c r="L14" s="229"/>
      <c r="M14" s="246"/>
      <c r="N14" s="74"/>
    </row>
    <row r="15" spans="1:14" ht="12" customHeight="1" x14ac:dyDescent="0.25">
      <c r="A15" s="80" t="str">
        <f ca="1">'PROCESS AUG - LOG'!L4</f>
        <v>Wednesday</v>
      </c>
      <c r="B15" s="79"/>
      <c r="C15" s="256"/>
      <c r="D15" s="257"/>
      <c r="E15" s="242"/>
      <c r="F15" s="243"/>
      <c r="G15" s="242"/>
      <c r="H15" s="243"/>
      <c r="I15" s="230"/>
      <c r="J15" s="231"/>
      <c r="K15" s="231"/>
      <c r="L15" s="232"/>
      <c r="M15" s="247"/>
      <c r="N15" s="74"/>
    </row>
    <row r="16" spans="1:14" ht="12" customHeight="1" x14ac:dyDescent="0.25">
      <c r="A16" s="75">
        <f ca="1">'PROCESS AUG - LOG'!K5</f>
        <v>7</v>
      </c>
      <c r="B16" s="76"/>
      <c r="C16" s="234"/>
      <c r="D16" s="235"/>
      <c r="E16" s="236"/>
      <c r="F16" s="237"/>
      <c r="G16" s="236"/>
      <c r="H16" s="237"/>
      <c r="I16" s="223"/>
      <c r="J16" s="224"/>
      <c r="K16" s="224"/>
      <c r="L16" s="225"/>
      <c r="M16" s="226"/>
      <c r="N16" s="74"/>
    </row>
    <row r="17" spans="1:14" ht="12" customHeight="1" x14ac:dyDescent="0.25">
      <c r="A17" s="77" t="str">
        <f ca="1">'PROCESS AUG - LOG'!L5</f>
        <v>Thursday</v>
      </c>
      <c r="B17" s="76"/>
      <c r="C17" s="234"/>
      <c r="D17" s="235"/>
      <c r="E17" s="238"/>
      <c r="F17" s="239"/>
      <c r="G17" s="238"/>
      <c r="H17" s="239"/>
      <c r="I17" s="218"/>
      <c r="J17" s="219"/>
      <c r="K17" s="219"/>
      <c r="L17" s="220"/>
      <c r="M17" s="222"/>
      <c r="N17" s="74"/>
    </row>
    <row r="18" spans="1:14" ht="12" customHeight="1" x14ac:dyDescent="0.25">
      <c r="A18" s="78">
        <f ca="1">'PROCESS AUG - LOG'!K6</f>
        <v>8</v>
      </c>
      <c r="B18" s="79"/>
      <c r="C18" s="256"/>
      <c r="D18" s="257"/>
      <c r="E18" s="240"/>
      <c r="F18" s="241"/>
      <c r="G18" s="240"/>
      <c r="H18" s="241"/>
      <c r="I18" s="227"/>
      <c r="J18" s="228"/>
      <c r="K18" s="228"/>
      <c r="L18" s="229"/>
      <c r="M18" s="246"/>
      <c r="N18" s="74"/>
    </row>
    <row r="19" spans="1:14" ht="12" customHeight="1" x14ac:dyDescent="0.25">
      <c r="A19" s="80" t="str">
        <f ca="1">'PROCESS AUG - LOG'!L6</f>
        <v>Friday</v>
      </c>
      <c r="B19" s="79"/>
      <c r="C19" s="256"/>
      <c r="D19" s="257"/>
      <c r="E19" s="242"/>
      <c r="F19" s="243"/>
      <c r="G19" s="242"/>
      <c r="H19" s="243"/>
      <c r="I19" s="230"/>
      <c r="J19" s="231"/>
      <c r="K19" s="231"/>
      <c r="L19" s="232"/>
      <c r="M19" s="247"/>
      <c r="N19" s="74"/>
    </row>
    <row r="20" spans="1:14" ht="12" customHeight="1" x14ac:dyDescent="0.25">
      <c r="A20" s="75">
        <f ca="1">'PROCESS AUG - LOG'!K7</f>
        <v>11</v>
      </c>
      <c r="B20" s="76"/>
      <c r="C20" s="234"/>
      <c r="D20" s="235"/>
      <c r="E20" s="236"/>
      <c r="F20" s="237"/>
      <c r="G20" s="236"/>
      <c r="H20" s="237"/>
      <c r="I20" s="223"/>
      <c r="J20" s="224"/>
      <c r="K20" s="224"/>
      <c r="L20" s="225"/>
      <c r="M20" s="226"/>
      <c r="N20" s="74"/>
    </row>
    <row r="21" spans="1:14" ht="12" customHeight="1" x14ac:dyDescent="0.25">
      <c r="A21" s="77" t="str">
        <f ca="1">'PROCESS AUG - LOG'!L7</f>
        <v>Monday</v>
      </c>
      <c r="B21" s="76"/>
      <c r="C21" s="234"/>
      <c r="D21" s="235"/>
      <c r="E21" s="238"/>
      <c r="F21" s="239"/>
      <c r="G21" s="238"/>
      <c r="H21" s="239"/>
      <c r="I21" s="218"/>
      <c r="J21" s="219"/>
      <c r="K21" s="219"/>
      <c r="L21" s="220"/>
      <c r="M21" s="222"/>
      <c r="N21" s="74"/>
    </row>
    <row r="22" spans="1:14" ht="12" customHeight="1" x14ac:dyDescent="0.25">
      <c r="A22" s="78">
        <f ca="1">'PROCESS AUG - LOG'!K8</f>
        <v>12</v>
      </c>
      <c r="B22" s="79"/>
      <c r="C22" s="256"/>
      <c r="D22" s="257"/>
      <c r="E22" s="240"/>
      <c r="F22" s="241"/>
      <c r="G22" s="240"/>
      <c r="H22" s="241"/>
      <c r="I22" s="227"/>
      <c r="J22" s="228"/>
      <c r="K22" s="228"/>
      <c r="L22" s="229"/>
      <c r="M22" s="246"/>
      <c r="N22" s="74"/>
    </row>
    <row r="23" spans="1:14" ht="12" customHeight="1" x14ac:dyDescent="0.25">
      <c r="A23" s="80" t="str">
        <f ca="1">'PROCESS AUG - LOG'!L8</f>
        <v>Tuesday</v>
      </c>
      <c r="B23" s="79"/>
      <c r="C23" s="256"/>
      <c r="D23" s="257"/>
      <c r="E23" s="242"/>
      <c r="F23" s="243"/>
      <c r="G23" s="242"/>
      <c r="H23" s="243"/>
      <c r="I23" s="230"/>
      <c r="J23" s="231"/>
      <c r="K23" s="231"/>
      <c r="L23" s="232"/>
      <c r="M23" s="247"/>
      <c r="N23" s="74"/>
    </row>
    <row r="24" spans="1:14" ht="12" customHeight="1" x14ac:dyDescent="0.25">
      <c r="A24" s="75">
        <f ca="1">'PROCESS AUG - LOG'!K9</f>
        <v>13</v>
      </c>
      <c r="B24" s="76"/>
      <c r="C24" s="234"/>
      <c r="D24" s="235"/>
      <c r="E24" s="236"/>
      <c r="F24" s="237"/>
      <c r="G24" s="236"/>
      <c r="H24" s="237"/>
      <c r="I24" s="223"/>
      <c r="J24" s="224"/>
      <c r="K24" s="224"/>
      <c r="L24" s="225"/>
      <c r="M24" s="226"/>
      <c r="N24" s="74"/>
    </row>
    <row r="25" spans="1:14" ht="12" customHeight="1" x14ac:dyDescent="0.25">
      <c r="A25" s="77" t="str">
        <f ca="1">'PROCESS AUG - LOG'!L9</f>
        <v>Wednesday</v>
      </c>
      <c r="B25" s="76"/>
      <c r="C25" s="234"/>
      <c r="D25" s="235"/>
      <c r="E25" s="238"/>
      <c r="F25" s="239"/>
      <c r="G25" s="238"/>
      <c r="H25" s="239"/>
      <c r="I25" s="218"/>
      <c r="J25" s="219"/>
      <c r="K25" s="219"/>
      <c r="L25" s="220"/>
      <c r="M25" s="222"/>
      <c r="N25" s="74"/>
    </row>
    <row r="26" spans="1:14" ht="12" customHeight="1" x14ac:dyDescent="0.25">
      <c r="A26" s="78">
        <f ca="1">'PROCESS AUG - LOG'!K10</f>
        <v>14</v>
      </c>
      <c r="B26" s="79"/>
      <c r="C26" s="256"/>
      <c r="D26" s="257"/>
      <c r="E26" s="240"/>
      <c r="F26" s="241"/>
      <c r="G26" s="240"/>
      <c r="H26" s="241"/>
      <c r="I26" s="227"/>
      <c r="J26" s="228"/>
      <c r="K26" s="228"/>
      <c r="L26" s="229"/>
      <c r="M26" s="246"/>
      <c r="N26" s="74"/>
    </row>
    <row r="27" spans="1:14" ht="12" customHeight="1" x14ac:dyDescent="0.25">
      <c r="A27" s="80" t="str">
        <f ca="1">'PROCESS AUG - LOG'!L10</f>
        <v>Thursday</v>
      </c>
      <c r="B27" s="79"/>
      <c r="C27" s="256"/>
      <c r="D27" s="257"/>
      <c r="E27" s="242"/>
      <c r="F27" s="243"/>
      <c r="G27" s="242"/>
      <c r="H27" s="243"/>
      <c r="I27" s="230"/>
      <c r="J27" s="231"/>
      <c r="K27" s="231"/>
      <c r="L27" s="232"/>
      <c r="M27" s="247"/>
      <c r="N27" s="74"/>
    </row>
    <row r="28" spans="1:14" ht="12" customHeight="1" x14ac:dyDescent="0.25">
      <c r="A28" s="75">
        <f ca="1">'PROCESS AUG - LOG'!K11</f>
        <v>15</v>
      </c>
      <c r="B28" s="76"/>
      <c r="C28" s="234"/>
      <c r="D28" s="235"/>
      <c r="E28" s="236"/>
      <c r="F28" s="237"/>
      <c r="G28" s="236"/>
      <c r="H28" s="237"/>
      <c r="I28" s="223"/>
      <c r="J28" s="224"/>
      <c r="K28" s="224"/>
      <c r="L28" s="225"/>
      <c r="M28" s="226"/>
      <c r="N28" s="74"/>
    </row>
    <row r="29" spans="1:14" ht="12" customHeight="1" x14ac:dyDescent="0.25">
      <c r="A29" s="77" t="str">
        <f ca="1">'PROCESS AUG - LOG'!L11</f>
        <v>Friday</v>
      </c>
      <c r="B29" s="76"/>
      <c r="C29" s="234"/>
      <c r="D29" s="235"/>
      <c r="E29" s="238"/>
      <c r="F29" s="239"/>
      <c r="G29" s="238"/>
      <c r="H29" s="239"/>
      <c r="I29" s="218"/>
      <c r="J29" s="219"/>
      <c r="K29" s="219"/>
      <c r="L29" s="220"/>
      <c r="M29" s="222"/>
      <c r="N29" s="74"/>
    </row>
    <row r="30" spans="1:14" ht="12" customHeight="1" x14ac:dyDescent="0.25">
      <c r="A30" s="78">
        <f ca="1">'PROCESS AUG - LOG'!K12</f>
        <v>18</v>
      </c>
      <c r="B30" s="79"/>
      <c r="C30" s="256"/>
      <c r="D30" s="257"/>
      <c r="E30" s="240"/>
      <c r="F30" s="241"/>
      <c r="G30" s="240"/>
      <c r="H30" s="241"/>
      <c r="I30" s="227"/>
      <c r="J30" s="228"/>
      <c r="K30" s="228"/>
      <c r="L30" s="229"/>
      <c r="M30" s="246"/>
      <c r="N30" s="74"/>
    </row>
    <row r="31" spans="1:14" ht="12" customHeight="1" x14ac:dyDescent="0.25">
      <c r="A31" s="80" t="str">
        <f ca="1">'PROCESS AUG - LOG'!L12</f>
        <v>Monday</v>
      </c>
      <c r="B31" s="79"/>
      <c r="C31" s="256"/>
      <c r="D31" s="257"/>
      <c r="E31" s="242"/>
      <c r="F31" s="243"/>
      <c r="G31" s="242"/>
      <c r="H31" s="243"/>
      <c r="I31" s="230"/>
      <c r="J31" s="231"/>
      <c r="K31" s="231"/>
      <c r="L31" s="232"/>
      <c r="M31" s="247"/>
      <c r="N31" s="74"/>
    </row>
    <row r="32" spans="1:14" ht="12" customHeight="1" x14ac:dyDescent="0.25">
      <c r="A32" s="75">
        <f ca="1">'PROCESS AUG - LOG'!K13</f>
        <v>19</v>
      </c>
      <c r="B32" s="76"/>
      <c r="C32" s="234"/>
      <c r="D32" s="235"/>
      <c r="E32" s="236"/>
      <c r="F32" s="237"/>
      <c r="G32" s="236"/>
      <c r="H32" s="237"/>
      <c r="I32" s="223"/>
      <c r="J32" s="224"/>
      <c r="K32" s="224"/>
      <c r="L32" s="225"/>
      <c r="M32" s="226"/>
      <c r="N32" s="74"/>
    </row>
    <row r="33" spans="1:14" ht="12" customHeight="1" x14ac:dyDescent="0.25">
      <c r="A33" s="77" t="str">
        <f ca="1">'PROCESS AUG - LOG'!L13</f>
        <v>Tuesday</v>
      </c>
      <c r="B33" s="76"/>
      <c r="C33" s="234"/>
      <c r="D33" s="235"/>
      <c r="E33" s="238"/>
      <c r="F33" s="239"/>
      <c r="G33" s="238"/>
      <c r="H33" s="239"/>
      <c r="I33" s="218"/>
      <c r="J33" s="219"/>
      <c r="K33" s="219"/>
      <c r="L33" s="220"/>
      <c r="M33" s="222"/>
      <c r="N33" s="74"/>
    </row>
    <row r="34" spans="1:14" ht="12" customHeight="1" x14ac:dyDescent="0.25">
      <c r="A34" s="78">
        <f ca="1">'PROCESS AUG - LOG'!K14</f>
        <v>20</v>
      </c>
      <c r="B34" s="79"/>
      <c r="C34" s="256"/>
      <c r="D34" s="257"/>
      <c r="E34" s="240"/>
      <c r="F34" s="241"/>
      <c r="G34" s="240"/>
      <c r="H34" s="241"/>
      <c r="I34" s="227"/>
      <c r="J34" s="228"/>
      <c r="K34" s="228"/>
      <c r="L34" s="229"/>
      <c r="M34" s="246"/>
      <c r="N34" s="74"/>
    </row>
    <row r="35" spans="1:14" ht="12" customHeight="1" x14ac:dyDescent="0.25">
      <c r="A35" s="80" t="str">
        <f ca="1">'PROCESS AUG - LOG'!L14</f>
        <v>Wednesday</v>
      </c>
      <c r="B35" s="79"/>
      <c r="C35" s="256"/>
      <c r="D35" s="257"/>
      <c r="E35" s="242"/>
      <c r="F35" s="243"/>
      <c r="G35" s="242"/>
      <c r="H35" s="243"/>
      <c r="I35" s="230"/>
      <c r="J35" s="231"/>
      <c r="K35" s="231"/>
      <c r="L35" s="232"/>
      <c r="M35" s="247"/>
      <c r="N35" s="74"/>
    </row>
    <row r="36" spans="1:14" ht="12" customHeight="1" x14ac:dyDescent="0.25">
      <c r="A36" s="75">
        <f ca="1">'PROCESS AUG - LOG'!K15</f>
        <v>21</v>
      </c>
      <c r="B36" s="76"/>
      <c r="C36" s="234"/>
      <c r="D36" s="235"/>
      <c r="E36" s="236"/>
      <c r="F36" s="237"/>
      <c r="G36" s="236"/>
      <c r="H36" s="237"/>
      <c r="I36" s="223"/>
      <c r="J36" s="224"/>
      <c r="K36" s="224"/>
      <c r="L36" s="225"/>
      <c r="M36" s="226"/>
      <c r="N36" s="74"/>
    </row>
    <row r="37" spans="1:14" ht="12" customHeight="1" x14ac:dyDescent="0.25">
      <c r="A37" s="77" t="str">
        <f ca="1">'PROCESS AUG - LOG'!L15</f>
        <v>Thursday</v>
      </c>
      <c r="B37" s="76"/>
      <c r="C37" s="234"/>
      <c r="D37" s="235"/>
      <c r="E37" s="238"/>
      <c r="F37" s="239"/>
      <c r="G37" s="238"/>
      <c r="H37" s="239"/>
      <c r="I37" s="218"/>
      <c r="J37" s="219"/>
      <c r="K37" s="219"/>
      <c r="L37" s="220"/>
      <c r="M37" s="222"/>
      <c r="N37" s="74"/>
    </row>
    <row r="38" spans="1:14" ht="12" customHeight="1" x14ac:dyDescent="0.25">
      <c r="A38" s="78">
        <f ca="1">'PROCESS AUG - LOG'!K16</f>
        <v>22</v>
      </c>
      <c r="B38" s="79"/>
      <c r="C38" s="256"/>
      <c r="D38" s="257"/>
      <c r="E38" s="240"/>
      <c r="F38" s="241"/>
      <c r="G38" s="240"/>
      <c r="H38" s="241"/>
      <c r="I38" s="227"/>
      <c r="J38" s="228"/>
      <c r="K38" s="228"/>
      <c r="L38" s="229"/>
      <c r="M38" s="246"/>
      <c r="N38" s="74"/>
    </row>
    <row r="39" spans="1:14" ht="12" customHeight="1" x14ac:dyDescent="0.25">
      <c r="A39" s="80" t="str">
        <f ca="1">'PROCESS AUG - LOG'!L16</f>
        <v>Friday</v>
      </c>
      <c r="B39" s="79"/>
      <c r="C39" s="256"/>
      <c r="D39" s="257"/>
      <c r="E39" s="242"/>
      <c r="F39" s="243"/>
      <c r="G39" s="242"/>
      <c r="H39" s="243"/>
      <c r="I39" s="230"/>
      <c r="J39" s="231"/>
      <c r="K39" s="231"/>
      <c r="L39" s="232"/>
      <c r="M39" s="247"/>
      <c r="N39" s="74"/>
    </row>
    <row r="40" spans="1:14" ht="12" customHeight="1" x14ac:dyDescent="0.25">
      <c r="A40" s="75">
        <f ca="1">'PROCESS AUG - LOG'!K17</f>
        <v>25</v>
      </c>
      <c r="B40" s="76"/>
      <c r="C40" s="234"/>
      <c r="D40" s="235"/>
      <c r="E40" s="236"/>
      <c r="F40" s="237"/>
      <c r="G40" s="236"/>
      <c r="H40" s="237"/>
      <c r="I40" s="223"/>
      <c r="J40" s="224"/>
      <c r="K40" s="224"/>
      <c r="L40" s="225"/>
      <c r="M40" s="226"/>
      <c r="N40" s="74"/>
    </row>
    <row r="41" spans="1:14" ht="12" customHeight="1" x14ac:dyDescent="0.25">
      <c r="A41" s="77" t="str">
        <f ca="1">'PROCESS AUG - LOG'!L17</f>
        <v>Monday</v>
      </c>
      <c r="B41" s="76"/>
      <c r="C41" s="234"/>
      <c r="D41" s="235"/>
      <c r="E41" s="238"/>
      <c r="F41" s="239"/>
      <c r="G41" s="238"/>
      <c r="H41" s="239"/>
      <c r="I41" s="218"/>
      <c r="J41" s="219"/>
      <c r="K41" s="219"/>
      <c r="L41" s="220"/>
      <c r="M41" s="222"/>
      <c r="N41" s="74"/>
    </row>
    <row r="42" spans="1:14" ht="12" customHeight="1" x14ac:dyDescent="0.25">
      <c r="A42" s="78">
        <f ca="1">'PROCESS AUG - LOG'!K18</f>
        <v>26</v>
      </c>
      <c r="B42" s="79"/>
      <c r="C42" s="256"/>
      <c r="D42" s="257"/>
      <c r="E42" s="240"/>
      <c r="F42" s="241"/>
      <c r="G42" s="240"/>
      <c r="H42" s="241"/>
      <c r="I42" s="227"/>
      <c r="J42" s="228"/>
      <c r="K42" s="228"/>
      <c r="L42" s="229"/>
      <c r="M42" s="246"/>
      <c r="N42" s="74"/>
    </row>
    <row r="43" spans="1:14" ht="12" customHeight="1" x14ac:dyDescent="0.25">
      <c r="A43" s="80" t="str">
        <f ca="1">'PROCESS AUG - LOG'!L18</f>
        <v>Tuesday</v>
      </c>
      <c r="B43" s="79"/>
      <c r="C43" s="256"/>
      <c r="D43" s="257"/>
      <c r="E43" s="242"/>
      <c r="F43" s="243"/>
      <c r="G43" s="242"/>
      <c r="H43" s="243"/>
      <c r="I43" s="230"/>
      <c r="J43" s="231"/>
      <c r="K43" s="231"/>
      <c r="L43" s="232"/>
      <c r="M43" s="247"/>
      <c r="N43" s="74"/>
    </row>
    <row r="44" spans="1:14" ht="12" customHeight="1" x14ac:dyDescent="0.25">
      <c r="A44" s="75">
        <f ca="1">'PROCESS AUG - LOG'!K19</f>
        <v>27</v>
      </c>
      <c r="B44" s="76"/>
      <c r="C44" s="234"/>
      <c r="D44" s="235"/>
      <c r="E44" s="236"/>
      <c r="F44" s="237"/>
      <c r="G44" s="236"/>
      <c r="H44" s="237"/>
      <c r="I44" s="223"/>
      <c r="J44" s="224"/>
      <c r="K44" s="224"/>
      <c r="L44" s="225"/>
      <c r="M44" s="226"/>
      <c r="N44" s="74"/>
    </row>
    <row r="45" spans="1:14" ht="12" customHeight="1" x14ac:dyDescent="0.25">
      <c r="A45" s="77" t="str">
        <f ca="1">'PROCESS AUG - LOG'!L19</f>
        <v>Wednesday</v>
      </c>
      <c r="B45" s="76"/>
      <c r="C45" s="234"/>
      <c r="D45" s="235"/>
      <c r="E45" s="238"/>
      <c r="F45" s="239"/>
      <c r="G45" s="238"/>
      <c r="H45" s="239"/>
      <c r="I45" s="218"/>
      <c r="J45" s="219"/>
      <c r="K45" s="219"/>
      <c r="L45" s="220"/>
      <c r="M45" s="222"/>
      <c r="N45" s="74"/>
    </row>
    <row r="46" spans="1:14" ht="12" customHeight="1" x14ac:dyDescent="0.25">
      <c r="A46" s="78">
        <f ca="1">'PROCESS AUG - LOG'!K20</f>
        <v>28</v>
      </c>
      <c r="B46" s="79"/>
      <c r="C46" s="256"/>
      <c r="D46" s="257"/>
      <c r="E46" s="240"/>
      <c r="F46" s="241"/>
      <c r="G46" s="240"/>
      <c r="H46" s="241"/>
      <c r="I46" s="227"/>
      <c r="J46" s="228"/>
      <c r="K46" s="228"/>
      <c r="L46" s="229"/>
      <c r="M46" s="246"/>
      <c r="N46" s="74"/>
    </row>
    <row r="47" spans="1:14" ht="12" customHeight="1" x14ac:dyDescent="0.25">
      <c r="A47" s="80" t="str">
        <f ca="1">'PROCESS AUG - LOG'!L20</f>
        <v>Thursday</v>
      </c>
      <c r="B47" s="79"/>
      <c r="C47" s="256"/>
      <c r="D47" s="257"/>
      <c r="E47" s="242"/>
      <c r="F47" s="243"/>
      <c r="G47" s="242"/>
      <c r="H47" s="243"/>
      <c r="I47" s="230"/>
      <c r="J47" s="231"/>
      <c r="K47" s="231"/>
      <c r="L47" s="232"/>
      <c r="M47" s="247"/>
      <c r="N47" s="74"/>
    </row>
    <row r="48" spans="1:14" ht="12" customHeight="1" x14ac:dyDescent="0.25">
      <c r="A48" s="75">
        <f ca="1">'PROCESS AUG - LOG'!K21</f>
        <v>29</v>
      </c>
      <c r="B48" s="76"/>
      <c r="C48" s="234"/>
      <c r="D48" s="235"/>
      <c r="E48" s="236"/>
      <c r="F48" s="237"/>
      <c r="G48" s="236"/>
      <c r="H48" s="237"/>
      <c r="I48" s="223"/>
      <c r="J48" s="224"/>
      <c r="K48" s="224"/>
      <c r="L48" s="225"/>
      <c r="M48" s="226"/>
      <c r="N48" s="74"/>
    </row>
    <row r="49" spans="1:15" ht="12" customHeight="1" x14ac:dyDescent="0.25">
      <c r="A49" s="77" t="str">
        <f ca="1">'PROCESS AUG - LOG'!L21</f>
        <v>Friday</v>
      </c>
      <c r="B49" s="76"/>
      <c r="C49" s="234"/>
      <c r="D49" s="235"/>
      <c r="E49" s="238"/>
      <c r="F49" s="239"/>
      <c r="G49" s="238"/>
      <c r="H49" s="239"/>
      <c r="I49" s="218"/>
      <c r="J49" s="219"/>
      <c r="K49" s="219"/>
      <c r="L49" s="220"/>
      <c r="M49" s="222"/>
      <c r="N49" s="74"/>
    </row>
    <row r="50" spans="1:15" ht="12" customHeight="1" x14ac:dyDescent="0.25">
      <c r="A50" s="78" t="str">
        <f ca="1">'PROCESS AUG - LOG'!K22</f>
        <v/>
      </c>
      <c r="B50" s="79"/>
      <c r="C50" s="256"/>
      <c r="D50" s="257"/>
      <c r="E50" s="240"/>
      <c r="F50" s="241"/>
      <c r="G50" s="240"/>
      <c r="H50" s="241"/>
      <c r="I50" s="227"/>
      <c r="J50" s="228"/>
      <c r="K50" s="228"/>
      <c r="L50" s="229"/>
      <c r="M50" s="246"/>
      <c r="N50" s="74"/>
    </row>
    <row r="51" spans="1:15" ht="12" customHeight="1" x14ac:dyDescent="0.25">
      <c r="A51" s="80" t="str">
        <f ca="1">'PROCESS AUG - LOG'!L22</f>
        <v/>
      </c>
      <c r="B51" s="79"/>
      <c r="C51" s="256"/>
      <c r="D51" s="257"/>
      <c r="E51" s="242"/>
      <c r="F51" s="243"/>
      <c r="G51" s="242"/>
      <c r="H51" s="243"/>
      <c r="I51" s="230"/>
      <c r="J51" s="231"/>
      <c r="K51" s="231"/>
      <c r="L51" s="232"/>
      <c r="M51" s="247"/>
      <c r="N51" s="74"/>
    </row>
    <row r="52" spans="1:15" ht="12" customHeight="1" x14ac:dyDescent="0.25">
      <c r="A52" s="75" t="str">
        <f ca="1">'PROCESS AUG - LOG'!K23</f>
        <v/>
      </c>
      <c r="B52" s="76"/>
      <c r="C52" s="234"/>
      <c r="D52" s="235"/>
      <c r="E52" s="236"/>
      <c r="F52" s="237"/>
      <c r="G52" s="236"/>
      <c r="H52" s="237"/>
      <c r="I52" s="223"/>
      <c r="J52" s="224"/>
      <c r="K52" s="224"/>
      <c r="L52" s="225"/>
      <c r="M52" s="226"/>
      <c r="N52" s="74"/>
    </row>
    <row r="53" spans="1:15" ht="12" customHeight="1" x14ac:dyDescent="0.25">
      <c r="A53" s="77" t="str">
        <f ca="1">'PROCESS AUG - LOG'!L23</f>
        <v/>
      </c>
      <c r="B53" s="76"/>
      <c r="C53" s="234"/>
      <c r="D53" s="235"/>
      <c r="E53" s="238"/>
      <c r="F53" s="239"/>
      <c r="G53" s="238"/>
      <c r="H53" s="239"/>
      <c r="I53" s="218"/>
      <c r="J53" s="219"/>
      <c r="K53" s="219"/>
      <c r="L53" s="220"/>
      <c r="M53" s="222"/>
      <c r="N53" s="74"/>
    </row>
    <row r="54" spans="1:15" ht="6.75" customHeight="1" x14ac:dyDescent="0.25">
      <c r="A54" s="258"/>
      <c r="B54" s="258"/>
      <c r="C54" s="258"/>
      <c r="D54" s="258"/>
      <c r="E54" s="258"/>
      <c r="F54" s="258"/>
      <c r="G54" s="258"/>
      <c r="H54" s="258"/>
      <c r="I54" s="258"/>
      <c r="J54" s="258"/>
      <c r="K54" s="258"/>
      <c r="L54" s="258"/>
      <c r="M54" s="258"/>
      <c r="N54" s="74"/>
    </row>
    <row r="55" spans="1:15" ht="15" customHeight="1" x14ac:dyDescent="0.25">
      <c r="A55" s="262" t="s">
        <v>1054</v>
      </c>
      <c r="B55" s="262"/>
      <c r="C55" s="262"/>
      <c r="D55" s="262"/>
      <c r="E55" s="262"/>
      <c r="F55" s="262"/>
      <c r="G55" s="262"/>
      <c r="H55" s="262"/>
      <c r="I55" s="186"/>
      <c r="J55" s="165"/>
      <c r="K55" s="165"/>
      <c r="L55" s="164"/>
      <c r="M55" s="166"/>
      <c r="N55" s="37"/>
      <c r="O55" s="38"/>
    </row>
    <row r="56" spans="1:15" ht="18" customHeight="1" x14ac:dyDescent="0.25">
      <c r="A56" s="184" t="s">
        <v>1019</v>
      </c>
      <c r="B56" s="185"/>
      <c r="C56" s="259" t="s">
        <v>1034</v>
      </c>
      <c r="D56" s="259"/>
      <c r="E56" s="259"/>
      <c r="F56" s="259"/>
      <c r="G56" s="260"/>
      <c r="H56" s="260"/>
      <c r="I56" s="259" t="s">
        <v>1035</v>
      </c>
      <c r="J56" s="259"/>
      <c r="K56" s="259"/>
      <c r="L56" s="259"/>
      <c r="M56" s="185"/>
      <c r="N56" s="37"/>
      <c r="O56" s="38"/>
    </row>
    <row r="57" spans="1:15" ht="9.75" customHeight="1" x14ac:dyDescent="0.25">
      <c r="A57" s="186"/>
      <c r="B57" s="167"/>
      <c r="C57" s="187"/>
      <c r="D57" s="187"/>
      <c r="E57" s="187"/>
      <c r="F57" s="187"/>
      <c r="G57" s="166"/>
      <c r="H57" s="166"/>
      <c r="I57" s="186"/>
      <c r="J57" s="186"/>
      <c r="K57" s="186"/>
      <c r="L57" s="186"/>
      <c r="M57" s="167"/>
      <c r="N57" s="37"/>
      <c r="O57" s="38"/>
    </row>
    <row r="58" spans="1:15" ht="17.25" customHeight="1" x14ac:dyDescent="0.25">
      <c r="A58" s="186" t="s">
        <v>1053</v>
      </c>
      <c r="B58" s="186"/>
      <c r="C58" s="186"/>
      <c r="D58" s="186"/>
      <c r="E58" s="186"/>
      <c r="F58" s="233"/>
      <c r="G58" s="233"/>
      <c r="H58" s="233"/>
      <c r="I58" s="233"/>
      <c r="J58" s="233"/>
      <c r="K58" s="233"/>
      <c r="L58" s="233"/>
      <c r="M58" s="233"/>
      <c r="N58" s="37"/>
      <c r="O58" s="38"/>
    </row>
    <row r="59" spans="1:15" ht="19.5" customHeight="1" x14ac:dyDescent="0.25">
      <c r="A59" s="261"/>
      <c r="B59" s="261"/>
      <c r="C59" s="261"/>
      <c r="D59" s="261"/>
      <c r="E59" s="261"/>
      <c r="F59" s="261"/>
      <c r="G59" s="261"/>
      <c r="H59" s="261"/>
      <c r="I59" s="261"/>
      <c r="J59" s="261"/>
      <c r="K59" s="261"/>
      <c r="L59" s="261"/>
      <c r="M59" s="261"/>
      <c r="N59" s="37"/>
      <c r="O59" s="38"/>
    </row>
    <row r="60" spans="1:15" ht="15" customHeight="1" x14ac:dyDescent="0.25">
      <c r="A60" s="162"/>
      <c r="B60" s="162"/>
      <c r="C60" s="162"/>
      <c r="D60" s="162"/>
      <c r="E60" s="162"/>
      <c r="F60" s="162"/>
      <c r="G60" s="162"/>
      <c r="H60" s="162"/>
      <c r="I60" s="162"/>
      <c r="J60" s="162"/>
      <c r="K60" s="162"/>
      <c r="L60" s="162"/>
      <c r="M60" s="162"/>
      <c r="N60" s="38"/>
      <c r="O60" s="38"/>
    </row>
    <row r="61" spans="1:15" ht="15" hidden="1" customHeight="1" x14ac:dyDescent="0.25">
      <c r="A61" s="162"/>
      <c r="B61" s="162"/>
      <c r="C61" s="162"/>
      <c r="D61" s="162"/>
      <c r="E61" s="162"/>
      <c r="F61" s="162"/>
      <c r="G61" s="162"/>
      <c r="H61" s="162"/>
      <c r="I61" s="162"/>
      <c r="J61" s="162"/>
      <c r="K61" s="162"/>
      <c r="L61" s="162"/>
      <c r="M61" s="162"/>
      <c r="N61" s="38"/>
      <c r="O61" s="38"/>
    </row>
    <row r="62" spans="1:15" ht="15" hidden="1" customHeight="1" x14ac:dyDescent="0.25">
      <c r="A62" s="162"/>
      <c r="B62" s="162"/>
      <c r="C62" s="162"/>
      <c r="D62" s="162"/>
      <c r="E62" s="162"/>
      <c r="F62" s="162"/>
      <c r="G62" s="162"/>
      <c r="H62" s="162"/>
      <c r="I62" s="162"/>
      <c r="J62" s="162"/>
      <c r="K62" s="162"/>
      <c r="L62" s="162"/>
      <c r="M62" s="162"/>
      <c r="N62" s="38"/>
      <c r="O62" s="38"/>
    </row>
    <row r="63" spans="1:15" ht="15" hidden="1" customHeight="1" x14ac:dyDescent="0.25">
      <c r="A63" s="162"/>
      <c r="B63" s="162"/>
      <c r="C63" s="162"/>
      <c r="D63" s="162"/>
      <c r="E63" s="162"/>
      <c r="F63" s="162"/>
      <c r="G63" s="162"/>
      <c r="H63" s="162"/>
      <c r="I63" s="162"/>
      <c r="J63" s="162"/>
      <c r="K63" s="162"/>
      <c r="L63" s="162"/>
      <c r="M63" s="162"/>
      <c r="N63" s="38"/>
      <c r="O63" s="38"/>
    </row>
    <row r="64" spans="1:15" ht="15" hidden="1" customHeight="1" x14ac:dyDescent="0.25">
      <c r="A64" s="162"/>
      <c r="B64" s="162"/>
      <c r="C64" s="162"/>
      <c r="D64" s="162"/>
      <c r="E64" s="162"/>
      <c r="F64" s="162"/>
      <c r="G64" s="162"/>
      <c r="H64" s="162"/>
      <c r="I64" s="162"/>
      <c r="J64" s="162"/>
      <c r="K64" s="162"/>
      <c r="L64" s="162"/>
      <c r="M64" s="162"/>
      <c r="N64" s="38"/>
      <c r="O64" s="38"/>
    </row>
    <row r="65" spans="1:15" ht="15" hidden="1" customHeight="1" x14ac:dyDescent="0.25">
      <c r="A65" s="162"/>
      <c r="B65" s="162"/>
      <c r="C65" s="162"/>
      <c r="D65" s="162"/>
      <c r="E65" s="162"/>
      <c r="F65" s="162"/>
      <c r="G65" s="162"/>
      <c r="H65" s="162"/>
      <c r="I65" s="162"/>
      <c r="J65" s="162"/>
      <c r="K65" s="162"/>
      <c r="L65" s="162"/>
      <c r="M65" s="162"/>
      <c r="N65" s="38"/>
      <c r="O65" s="38"/>
    </row>
    <row r="66" spans="1:15" ht="15" hidden="1" customHeight="1" x14ac:dyDescent="0.25">
      <c r="A66" s="162"/>
      <c r="B66" s="162"/>
      <c r="C66" s="162"/>
      <c r="D66" s="162"/>
      <c r="E66" s="162"/>
      <c r="F66" s="162"/>
      <c r="G66" s="162"/>
      <c r="H66" s="162"/>
      <c r="I66" s="162"/>
      <c r="J66" s="162"/>
      <c r="K66" s="162"/>
      <c r="L66" s="162"/>
      <c r="M66" s="162"/>
      <c r="N66" s="38"/>
      <c r="O66" s="38"/>
    </row>
    <row r="67" spans="1:15" ht="15" hidden="1" customHeight="1" x14ac:dyDescent="0.25">
      <c r="A67" s="162"/>
      <c r="B67" s="162"/>
      <c r="C67" s="162"/>
      <c r="D67" s="162"/>
      <c r="E67" s="162"/>
      <c r="F67" s="162"/>
      <c r="G67" s="162"/>
      <c r="H67" s="162"/>
      <c r="I67" s="162"/>
      <c r="J67" s="162"/>
      <c r="K67" s="162"/>
      <c r="L67" s="162"/>
      <c r="M67" s="162"/>
      <c r="N67" s="38"/>
      <c r="O67" s="38"/>
    </row>
    <row r="68" spans="1:15" ht="15" hidden="1" customHeight="1" x14ac:dyDescent="0.25">
      <c r="A68" s="162"/>
      <c r="B68" s="162"/>
      <c r="C68" s="162"/>
      <c r="D68" s="162"/>
      <c r="E68" s="162"/>
      <c r="F68" s="162"/>
      <c r="G68" s="162"/>
      <c r="H68" s="162"/>
      <c r="I68" s="162"/>
      <c r="J68" s="162"/>
      <c r="K68" s="162"/>
      <c r="L68" s="162"/>
      <c r="M68" s="162"/>
      <c r="N68" s="38"/>
      <c r="O68" s="38"/>
    </row>
    <row r="69" spans="1:15" ht="15" hidden="1" customHeight="1" x14ac:dyDescent="0.25">
      <c r="A69" s="162"/>
      <c r="B69" s="162"/>
      <c r="C69" s="162"/>
      <c r="D69" s="162"/>
      <c r="E69" s="162"/>
      <c r="F69" s="162"/>
      <c r="G69" s="162"/>
      <c r="H69" s="162"/>
      <c r="I69" s="162"/>
      <c r="J69" s="162"/>
      <c r="K69" s="162"/>
      <c r="L69" s="162"/>
      <c r="M69" s="162"/>
      <c r="N69" s="38"/>
      <c r="O69" s="38"/>
    </row>
    <row r="70" spans="1:15" ht="15" hidden="1" customHeight="1" x14ac:dyDescent="0.25">
      <c r="A70" s="162"/>
      <c r="B70" s="162"/>
      <c r="C70" s="162"/>
      <c r="D70" s="162"/>
      <c r="E70" s="162"/>
      <c r="F70" s="162"/>
      <c r="G70" s="162"/>
      <c r="H70" s="162"/>
      <c r="I70" s="162"/>
      <c r="J70" s="162"/>
      <c r="K70" s="162"/>
      <c r="L70" s="162"/>
      <c r="M70" s="162"/>
      <c r="N70" s="38"/>
      <c r="O70" s="38"/>
    </row>
    <row r="71" spans="1:15" ht="15" hidden="1" customHeight="1" x14ac:dyDescent="0.25">
      <c r="A71" s="162"/>
      <c r="B71" s="162"/>
      <c r="C71" s="162"/>
      <c r="D71" s="162"/>
      <c r="E71" s="162"/>
      <c r="F71" s="162"/>
      <c r="G71" s="162"/>
      <c r="H71" s="162"/>
      <c r="I71" s="162"/>
      <c r="J71" s="162"/>
      <c r="K71" s="162"/>
      <c r="L71" s="162"/>
      <c r="M71" s="162"/>
      <c r="N71" s="38"/>
      <c r="O71" s="38"/>
    </row>
    <row r="72" spans="1:15" ht="15" hidden="1" customHeight="1" x14ac:dyDescent="0.25">
      <c r="A72" s="162"/>
      <c r="B72" s="162"/>
      <c r="C72" s="162"/>
      <c r="D72" s="162"/>
      <c r="E72" s="162"/>
      <c r="F72" s="162"/>
      <c r="G72" s="162"/>
      <c r="H72" s="162"/>
      <c r="I72" s="162"/>
      <c r="J72" s="162"/>
      <c r="K72" s="162"/>
      <c r="L72" s="162"/>
      <c r="M72" s="162"/>
      <c r="N72" s="38"/>
      <c r="O72" s="38"/>
    </row>
    <row r="73" spans="1:15" ht="15" hidden="1" customHeight="1" x14ac:dyDescent="0.25">
      <c r="A73" s="162"/>
      <c r="B73" s="162"/>
      <c r="C73" s="162"/>
      <c r="D73" s="162"/>
      <c r="E73" s="162"/>
      <c r="F73" s="162"/>
      <c r="G73" s="162"/>
      <c r="H73" s="162"/>
      <c r="I73" s="162"/>
      <c r="J73" s="162"/>
      <c r="K73" s="162"/>
      <c r="L73" s="162"/>
      <c r="M73" s="162"/>
      <c r="N73" s="38"/>
      <c r="O73" s="38"/>
    </row>
    <row r="74" spans="1:15" ht="15" hidden="1" customHeight="1" x14ac:dyDescent="0.25">
      <c r="A74" s="162"/>
      <c r="B74" s="162"/>
      <c r="C74" s="162"/>
      <c r="D74" s="162"/>
      <c r="E74" s="162"/>
      <c r="F74" s="162"/>
      <c r="G74" s="162"/>
      <c r="H74" s="162"/>
      <c r="I74" s="162"/>
      <c r="J74" s="162"/>
      <c r="K74" s="162"/>
      <c r="L74" s="162"/>
      <c r="M74" s="162"/>
      <c r="N74" s="38"/>
      <c r="O74" s="38"/>
    </row>
    <row r="75" spans="1:15" ht="15" hidden="1" customHeight="1" x14ac:dyDescent="0.25">
      <c r="A75" s="162"/>
      <c r="B75" s="162"/>
      <c r="C75" s="162"/>
      <c r="D75" s="162"/>
      <c r="E75" s="162"/>
      <c r="F75" s="162"/>
      <c r="G75" s="162"/>
      <c r="H75" s="162"/>
      <c r="I75" s="162"/>
      <c r="J75" s="162"/>
      <c r="K75" s="162"/>
      <c r="L75" s="162"/>
      <c r="M75" s="162"/>
      <c r="N75" s="38"/>
      <c r="O75" s="38"/>
    </row>
    <row r="76" spans="1:15" ht="15" hidden="1" customHeight="1" x14ac:dyDescent="0.25">
      <c r="A76" s="162"/>
      <c r="B76" s="162"/>
      <c r="C76" s="162"/>
      <c r="D76" s="162"/>
      <c r="E76" s="162"/>
      <c r="F76" s="162"/>
      <c r="G76" s="162"/>
      <c r="H76" s="162"/>
      <c r="I76" s="162"/>
      <c r="J76" s="162"/>
      <c r="K76" s="162"/>
      <c r="L76" s="162"/>
      <c r="M76" s="162"/>
      <c r="N76" s="38"/>
      <c r="O76" s="38"/>
    </row>
    <row r="77" spans="1:15" ht="15" hidden="1" customHeight="1" x14ac:dyDescent="0.25">
      <c r="A77" s="162"/>
      <c r="B77" s="162"/>
      <c r="C77" s="162"/>
      <c r="D77" s="162"/>
      <c r="E77" s="162"/>
      <c r="F77" s="162"/>
      <c r="G77" s="162"/>
      <c r="H77" s="162"/>
      <c r="I77" s="162"/>
      <c r="J77" s="162"/>
      <c r="K77" s="162"/>
      <c r="L77" s="162"/>
      <c r="M77" s="162"/>
      <c r="N77" s="38"/>
      <c r="O77" s="38"/>
    </row>
    <row r="78" spans="1:15" ht="15" hidden="1" customHeight="1" x14ac:dyDescent="0.25">
      <c r="A78" s="162"/>
      <c r="B78" s="162"/>
      <c r="C78" s="162"/>
      <c r="D78" s="162"/>
      <c r="E78" s="162"/>
      <c r="F78" s="162"/>
      <c r="G78" s="162"/>
      <c r="H78" s="162"/>
      <c r="I78" s="162"/>
      <c r="J78" s="162"/>
      <c r="K78" s="162"/>
      <c r="L78" s="162"/>
      <c r="M78" s="162"/>
      <c r="N78" s="38"/>
      <c r="O78" s="38"/>
    </row>
    <row r="79" spans="1:15" ht="15" hidden="1" customHeight="1" x14ac:dyDescent="0.25">
      <c r="A79" s="162"/>
      <c r="B79" s="162"/>
      <c r="C79" s="162"/>
      <c r="D79" s="162"/>
      <c r="E79" s="162"/>
      <c r="F79" s="162"/>
      <c r="G79" s="162"/>
      <c r="H79" s="162"/>
      <c r="I79" s="162"/>
      <c r="J79" s="162"/>
      <c r="K79" s="162"/>
      <c r="L79" s="162"/>
      <c r="M79" s="162"/>
      <c r="N79" s="38"/>
      <c r="O79" s="38"/>
    </row>
    <row r="80" spans="1:15" ht="15" hidden="1" customHeight="1" x14ac:dyDescent="0.25">
      <c r="A80" s="162"/>
      <c r="B80" s="162"/>
      <c r="C80" s="162"/>
      <c r="D80" s="162"/>
      <c r="E80" s="162"/>
      <c r="F80" s="162"/>
      <c r="G80" s="162"/>
      <c r="H80" s="162"/>
      <c r="I80" s="162"/>
      <c r="J80" s="162"/>
      <c r="K80" s="162"/>
      <c r="L80" s="162"/>
      <c r="M80" s="162"/>
      <c r="N80" s="38"/>
      <c r="O80" s="38"/>
    </row>
    <row r="81" spans="1:15" ht="15" hidden="1" customHeight="1" x14ac:dyDescent="0.25">
      <c r="A81" s="162"/>
      <c r="B81" s="162"/>
      <c r="C81" s="162"/>
      <c r="D81" s="162"/>
      <c r="E81" s="162"/>
      <c r="F81" s="162"/>
      <c r="G81" s="162"/>
      <c r="H81" s="162"/>
      <c r="I81" s="162"/>
      <c r="J81" s="162"/>
      <c r="K81" s="162"/>
      <c r="L81" s="162"/>
      <c r="M81" s="162"/>
      <c r="N81" s="38"/>
      <c r="O81" s="38"/>
    </row>
    <row r="82" spans="1:15" ht="15" hidden="1" customHeight="1" x14ac:dyDescent="0.25">
      <c r="A82" s="162"/>
      <c r="B82" s="162"/>
      <c r="C82" s="162"/>
      <c r="D82" s="162"/>
      <c r="E82" s="162"/>
      <c r="F82" s="162"/>
      <c r="G82" s="162"/>
      <c r="H82" s="162"/>
      <c r="I82" s="162"/>
      <c r="J82" s="162"/>
      <c r="K82" s="162"/>
      <c r="L82" s="162"/>
      <c r="M82" s="162"/>
      <c r="N82" s="38"/>
      <c r="O82" s="38"/>
    </row>
    <row r="83" spans="1:15" ht="15" hidden="1" customHeight="1" x14ac:dyDescent="0.25">
      <c r="A83" s="162"/>
      <c r="B83" s="162"/>
      <c r="C83" s="162"/>
      <c r="D83" s="162"/>
      <c r="E83" s="162"/>
      <c r="F83" s="162"/>
      <c r="G83" s="162"/>
      <c r="H83" s="162"/>
      <c r="I83" s="162"/>
      <c r="J83" s="162"/>
      <c r="K83" s="162"/>
      <c r="L83" s="162"/>
      <c r="M83" s="162"/>
      <c r="N83" s="38"/>
      <c r="O83" s="38"/>
    </row>
    <row r="84" spans="1:15" ht="15" hidden="1" customHeight="1" x14ac:dyDescent="0.25">
      <c r="A84" s="162"/>
      <c r="B84" s="162"/>
      <c r="C84" s="162"/>
      <c r="D84" s="162"/>
      <c r="E84" s="162"/>
      <c r="F84" s="162"/>
      <c r="G84" s="162"/>
      <c r="H84" s="162"/>
      <c r="I84" s="162"/>
      <c r="J84" s="162"/>
      <c r="K84" s="162"/>
      <c r="L84" s="162"/>
      <c r="M84" s="162"/>
      <c r="N84" s="38"/>
      <c r="O84" s="38"/>
    </row>
    <row r="85" spans="1:15" ht="15" hidden="1" customHeight="1" x14ac:dyDescent="0.25">
      <c r="A85" s="162"/>
      <c r="B85" s="162"/>
      <c r="C85" s="162"/>
      <c r="D85" s="162"/>
      <c r="E85" s="162"/>
      <c r="F85" s="162"/>
      <c r="G85" s="162"/>
      <c r="H85" s="162"/>
      <c r="I85" s="162"/>
      <c r="J85" s="162"/>
      <c r="K85" s="162"/>
      <c r="L85" s="162"/>
      <c r="M85" s="162"/>
      <c r="N85" s="38"/>
      <c r="O85" s="38"/>
    </row>
    <row r="86" spans="1:15" ht="15" hidden="1" customHeight="1" x14ac:dyDescent="0.25">
      <c r="A86" s="162"/>
      <c r="B86" s="162"/>
      <c r="C86" s="162"/>
      <c r="D86" s="162"/>
      <c r="E86" s="162"/>
      <c r="F86" s="162"/>
      <c r="G86" s="162"/>
      <c r="H86" s="162"/>
      <c r="I86" s="162"/>
      <c r="J86" s="162"/>
      <c r="K86" s="162"/>
      <c r="L86" s="162"/>
      <c r="M86" s="162"/>
      <c r="N86" s="38"/>
      <c r="O86" s="38"/>
    </row>
    <row r="87" spans="1:15" ht="15" hidden="1" customHeight="1" x14ac:dyDescent="0.25">
      <c r="A87" s="162"/>
      <c r="B87" s="162"/>
      <c r="C87" s="162"/>
      <c r="D87" s="162"/>
      <c r="E87" s="162"/>
      <c r="F87" s="162"/>
      <c r="G87" s="162"/>
      <c r="H87" s="162"/>
      <c r="I87" s="162"/>
      <c r="J87" s="162"/>
      <c r="K87" s="162"/>
      <c r="L87" s="162"/>
      <c r="M87" s="162"/>
      <c r="N87" s="38"/>
      <c r="O87" s="38"/>
    </row>
    <row r="88" spans="1:15" ht="15" hidden="1" customHeight="1" x14ac:dyDescent="0.25">
      <c r="A88" s="162"/>
      <c r="B88" s="162"/>
      <c r="C88" s="162"/>
      <c r="D88" s="162"/>
      <c r="E88" s="162"/>
      <c r="F88" s="162"/>
      <c r="G88" s="162"/>
      <c r="H88" s="162"/>
      <c r="I88" s="162"/>
      <c r="J88" s="162"/>
      <c r="K88" s="162"/>
      <c r="L88" s="162"/>
      <c r="M88" s="162"/>
      <c r="N88" s="38"/>
      <c r="O88" s="38"/>
    </row>
    <row r="89" spans="1:15" ht="15" hidden="1" customHeight="1" x14ac:dyDescent="0.25">
      <c r="A89" s="162"/>
      <c r="B89" s="162"/>
      <c r="C89" s="162"/>
      <c r="D89" s="162"/>
      <c r="E89" s="162"/>
      <c r="F89" s="162"/>
      <c r="G89" s="162"/>
      <c r="H89" s="162"/>
      <c r="I89" s="162"/>
      <c r="J89" s="162"/>
      <c r="K89" s="162"/>
      <c r="L89" s="162"/>
      <c r="M89" s="162"/>
      <c r="N89" s="38"/>
      <c r="O89" s="38"/>
    </row>
    <row r="90" spans="1:15" ht="15" hidden="1" customHeight="1" x14ac:dyDescent="0.25">
      <c r="A90" s="162"/>
      <c r="B90" s="162"/>
      <c r="C90" s="162"/>
      <c r="D90" s="162"/>
      <c r="E90" s="162"/>
      <c r="F90" s="162"/>
      <c r="G90" s="162"/>
      <c r="H90" s="162"/>
      <c r="I90" s="162"/>
      <c r="J90" s="162"/>
      <c r="K90" s="162"/>
      <c r="L90" s="162"/>
      <c r="M90" s="162"/>
      <c r="N90" s="38"/>
      <c r="O90" s="38"/>
    </row>
    <row r="91" spans="1:15" ht="15" hidden="1" customHeight="1" x14ac:dyDescent="0.25">
      <c r="A91" s="162"/>
      <c r="B91" s="162"/>
      <c r="C91" s="162"/>
      <c r="D91" s="162"/>
      <c r="E91" s="162"/>
      <c r="F91" s="162"/>
      <c r="G91" s="162"/>
      <c r="H91" s="162"/>
      <c r="I91" s="162"/>
      <c r="J91" s="162"/>
      <c r="K91" s="162"/>
      <c r="L91" s="162"/>
      <c r="M91" s="162"/>
      <c r="N91" s="38"/>
      <c r="O91" s="38"/>
    </row>
    <row r="92" spans="1:15" ht="15" hidden="1" customHeight="1" x14ac:dyDescent="0.25">
      <c r="A92" s="162"/>
      <c r="B92" s="162"/>
      <c r="C92" s="162"/>
      <c r="D92" s="162"/>
      <c r="E92" s="162"/>
      <c r="F92" s="162"/>
      <c r="G92" s="162"/>
      <c r="H92" s="162"/>
      <c r="I92" s="162"/>
      <c r="J92" s="162"/>
      <c r="K92" s="162"/>
      <c r="L92" s="162"/>
      <c r="M92" s="162"/>
      <c r="N92" s="38"/>
      <c r="O92" s="38"/>
    </row>
    <row r="93" spans="1:15" ht="15" hidden="1" customHeight="1" x14ac:dyDescent="0.25">
      <c r="A93" s="162"/>
      <c r="B93" s="162"/>
      <c r="C93" s="162"/>
      <c r="D93" s="162"/>
      <c r="E93" s="162"/>
      <c r="F93" s="162"/>
      <c r="G93" s="162"/>
      <c r="H93" s="162"/>
      <c r="I93" s="162"/>
      <c r="J93" s="162"/>
      <c r="K93" s="162"/>
      <c r="L93" s="162"/>
      <c r="M93" s="162"/>
      <c r="N93" s="38"/>
      <c r="O93" s="38"/>
    </row>
    <row r="94" spans="1:15" ht="15" hidden="1" customHeight="1" x14ac:dyDescent="0.25">
      <c r="A94" s="162"/>
      <c r="B94" s="162"/>
      <c r="C94" s="162"/>
      <c r="D94" s="162"/>
      <c r="E94" s="162"/>
      <c r="F94" s="162"/>
      <c r="G94" s="162"/>
      <c r="H94" s="162"/>
      <c r="I94" s="162"/>
      <c r="J94" s="162"/>
      <c r="K94" s="162"/>
      <c r="L94" s="162"/>
      <c r="M94" s="162"/>
      <c r="N94" s="38"/>
      <c r="O94" s="38"/>
    </row>
    <row r="95" spans="1:15" ht="15" hidden="1" customHeight="1" x14ac:dyDescent="0.25">
      <c r="A95" s="162"/>
      <c r="B95" s="162"/>
      <c r="C95" s="162"/>
      <c r="D95" s="162"/>
      <c r="E95" s="162"/>
      <c r="F95" s="162"/>
      <c r="G95" s="162"/>
      <c r="H95" s="162"/>
      <c r="I95" s="162"/>
      <c r="J95" s="162"/>
      <c r="K95" s="162"/>
      <c r="L95" s="162"/>
      <c r="M95" s="162"/>
      <c r="N95" s="38"/>
      <c r="O95" s="38"/>
    </row>
    <row r="96" spans="1:15" ht="15" hidden="1" customHeight="1" x14ac:dyDescent="0.25">
      <c r="A96" s="162"/>
      <c r="B96" s="162"/>
      <c r="C96" s="162"/>
      <c r="D96" s="162"/>
      <c r="E96" s="162"/>
      <c r="F96" s="162"/>
      <c r="G96" s="162"/>
      <c r="H96" s="162"/>
      <c r="I96" s="162"/>
      <c r="J96" s="162"/>
      <c r="K96" s="162"/>
      <c r="L96" s="162"/>
      <c r="M96" s="162"/>
      <c r="N96" s="38"/>
      <c r="O96" s="38"/>
    </row>
    <row r="97" spans="1:15" ht="15" hidden="1" customHeight="1" x14ac:dyDescent="0.25">
      <c r="A97" s="162"/>
      <c r="B97" s="162"/>
      <c r="C97" s="162"/>
      <c r="D97" s="162"/>
      <c r="E97" s="162"/>
      <c r="F97" s="162"/>
      <c r="G97" s="162"/>
      <c r="H97" s="162"/>
      <c r="I97" s="162"/>
      <c r="J97" s="162"/>
      <c r="K97" s="162"/>
      <c r="L97" s="162"/>
      <c r="M97" s="162"/>
      <c r="N97" s="38"/>
      <c r="O97" s="38"/>
    </row>
    <row r="98" spans="1:15" ht="15" hidden="1" customHeight="1" x14ac:dyDescent="0.25">
      <c r="A98" s="162"/>
      <c r="B98" s="162"/>
      <c r="C98" s="162"/>
      <c r="D98" s="162"/>
      <c r="E98" s="162"/>
      <c r="F98" s="162"/>
      <c r="G98" s="162"/>
      <c r="H98" s="162"/>
      <c r="I98" s="162"/>
      <c r="J98" s="162"/>
      <c r="K98" s="162"/>
      <c r="L98" s="162"/>
      <c r="M98" s="162"/>
      <c r="N98" s="38"/>
      <c r="O98" s="38"/>
    </row>
    <row r="99" spans="1:15" ht="15" hidden="1" customHeight="1" x14ac:dyDescent="0.25">
      <c r="A99" s="162"/>
      <c r="B99" s="162"/>
      <c r="C99" s="162"/>
      <c r="D99" s="162"/>
      <c r="E99" s="162"/>
      <c r="F99" s="162"/>
      <c r="G99" s="162"/>
      <c r="H99" s="162"/>
      <c r="I99" s="162"/>
      <c r="J99" s="162"/>
      <c r="K99" s="162"/>
      <c r="L99" s="162"/>
      <c r="M99" s="162"/>
      <c r="N99" s="38"/>
      <c r="O99" s="38"/>
    </row>
    <row r="100" spans="1:15" ht="15" hidden="1" customHeight="1" x14ac:dyDescent="0.25">
      <c r="A100" s="162"/>
      <c r="B100" s="162"/>
      <c r="C100" s="162"/>
      <c r="D100" s="162"/>
      <c r="E100" s="162"/>
      <c r="F100" s="162"/>
      <c r="G100" s="162"/>
      <c r="H100" s="162"/>
      <c r="I100" s="162"/>
      <c r="J100" s="162"/>
      <c r="K100" s="162"/>
      <c r="L100" s="162"/>
      <c r="M100" s="162"/>
      <c r="N100" s="38"/>
      <c r="O100" s="38"/>
    </row>
    <row r="101" spans="1:15" ht="15" hidden="1" customHeight="1" x14ac:dyDescent="0.25">
      <c r="A101" s="162"/>
      <c r="B101" s="162"/>
      <c r="C101" s="162"/>
      <c r="D101" s="162"/>
      <c r="E101" s="162"/>
      <c r="F101" s="162"/>
      <c r="G101" s="162"/>
      <c r="H101" s="162"/>
      <c r="I101" s="162"/>
      <c r="J101" s="162"/>
      <c r="K101" s="162"/>
      <c r="L101" s="162"/>
      <c r="M101" s="162"/>
      <c r="N101" s="38"/>
      <c r="O101" s="38"/>
    </row>
    <row r="102" spans="1:15" ht="15" hidden="1" customHeight="1" x14ac:dyDescent="0.25">
      <c r="A102" s="162"/>
      <c r="B102" s="162"/>
      <c r="C102" s="162"/>
      <c r="D102" s="162"/>
      <c r="E102" s="162"/>
      <c r="F102" s="162"/>
      <c r="G102" s="162"/>
      <c r="H102" s="162"/>
      <c r="I102" s="162"/>
      <c r="J102" s="162"/>
      <c r="K102" s="162"/>
      <c r="L102" s="162"/>
      <c r="M102" s="162"/>
      <c r="N102" s="38"/>
      <c r="O102" s="38"/>
    </row>
    <row r="103" spans="1:15" ht="15" hidden="1" customHeight="1" x14ac:dyDescent="0.25">
      <c r="A103" s="162"/>
      <c r="B103" s="162"/>
      <c r="C103" s="162"/>
      <c r="D103" s="162"/>
      <c r="E103" s="162"/>
      <c r="F103" s="162"/>
      <c r="G103" s="162"/>
      <c r="H103" s="162"/>
      <c r="I103" s="162"/>
      <c r="J103" s="162"/>
      <c r="K103" s="162"/>
      <c r="L103" s="162"/>
      <c r="M103" s="162"/>
      <c r="N103" s="38"/>
      <c r="O103" s="38"/>
    </row>
    <row r="104" spans="1:15" ht="15" hidden="1" customHeight="1" x14ac:dyDescent="0.25">
      <c r="A104" s="162"/>
      <c r="B104" s="162"/>
      <c r="C104" s="162"/>
      <c r="D104" s="162"/>
      <c r="E104" s="162"/>
      <c r="F104" s="162"/>
      <c r="G104" s="162"/>
      <c r="H104" s="162"/>
      <c r="I104" s="162"/>
      <c r="J104" s="162"/>
      <c r="K104" s="162"/>
      <c r="L104" s="162"/>
      <c r="M104" s="162"/>
      <c r="N104" s="38"/>
      <c r="O104" s="38"/>
    </row>
    <row r="105" spans="1:15" ht="15" hidden="1" customHeight="1" x14ac:dyDescent="0.25">
      <c r="A105" s="162"/>
      <c r="B105" s="162"/>
      <c r="C105" s="162"/>
      <c r="D105" s="162"/>
      <c r="E105" s="162"/>
      <c r="F105" s="162"/>
      <c r="G105" s="162"/>
      <c r="H105" s="162"/>
      <c r="I105" s="162"/>
      <c r="J105" s="162"/>
      <c r="K105" s="162"/>
      <c r="L105" s="162"/>
      <c r="M105" s="162"/>
      <c r="N105" s="38"/>
      <c r="O105" s="38"/>
    </row>
    <row r="106" spans="1:15" ht="15" hidden="1" customHeight="1" x14ac:dyDescent="0.25">
      <c r="A106" s="162"/>
      <c r="B106" s="162"/>
      <c r="C106" s="162"/>
      <c r="D106" s="162"/>
      <c r="E106" s="162"/>
      <c r="F106" s="162"/>
      <c r="G106" s="162"/>
      <c r="H106" s="162"/>
      <c r="I106" s="162"/>
      <c r="J106" s="162"/>
      <c r="K106" s="162"/>
      <c r="L106" s="162"/>
      <c r="M106" s="162"/>
      <c r="N106" s="38"/>
      <c r="O106" s="38"/>
    </row>
    <row r="107" spans="1:15" ht="15" hidden="1" customHeight="1" x14ac:dyDescent="0.25">
      <c r="A107" s="162"/>
      <c r="B107" s="162"/>
      <c r="C107" s="162"/>
      <c r="D107" s="162"/>
      <c r="E107" s="162"/>
      <c r="F107" s="162"/>
      <c r="G107" s="162"/>
      <c r="H107" s="162"/>
      <c r="I107" s="162"/>
      <c r="J107" s="162"/>
      <c r="K107" s="162"/>
      <c r="L107" s="162"/>
      <c r="M107" s="162"/>
      <c r="N107" s="38"/>
      <c r="O107" s="38"/>
    </row>
    <row r="108" spans="1:15" ht="15" hidden="1" customHeight="1" x14ac:dyDescent="0.25">
      <c r="A108" s="162"/>
      <c r="B108" s="162"/>
      <c r="C108" s="162"/>
      <c r="D108" s="162"/>
      <c r="E108" s="162"/>
      <c r="F108" s="162"/>
      <c r="G108" s="162"/>
      <c r="H108" s="162"/>
      <c r="I108" s="162"/>
      <c r="J108" s="162"/>
      <c r="K108" s="162"/>
      <c r="L108" s="162"/>
      <c r="M108" s="162"/>
      <c r="N108" s="38"/>
      <c r="O108" s="38"/>
    </row>
    <row r="109" spans="1:15" ht="15" hidden="1" customHeight="1" x14ac:dyDescent="0.25">
      <c r="A109" s="162"/>
      <c r="B109" s="162"/>
      <c r="C109" s="162"/>
      <c r="D109" s="162"/>
      <c r="E109" s="162"/>
      <c r="F109" s="162"/>
      <c r="G109" s="162"/>
      <c r="H109" s="162"/>
      <c r="I109" s="162"/>
      <c r="J109" s="162"/>
      <c r="K109" s="162"/>
      <c r="L109" s="162"/>
      <c r="M109" s="162"/>
      <c r="N109" s="38"/>
      <c r="O109" s="38"/>
    </row>
    <row r="110" spans="1:15" ht="15" hidden="1" customHeight="1" x14ac:dyDescent="0.25">
      <c r="A110" s="162"/>
      <c r="B110" s="162"/>
      <c r="C110" s="162"/>
      <c r="D110" s="162"/>
      <c r="E110" s="162"/>
      <c r="F110" s="162"/>
      <c r="G110" s="162"/>
      <c r="H110" s="162"/>
      <c r="I110" s="162"/>
      <c r="J110" s="162"/>
      <c r="K110" s="162"/>
      <c r="L110" s="162"/>
      <c r="M110" s="162"/>
      <c r="N110" s="38"/>
      <c r="O110" s="38"/>
    </row>
    <row r="111" spans="1:15" ht="15" hidden="1" customHeight="1" x14ac:dyDescent="0.25">
      <c r="A111" s="162"/>
      <c r="B111" s="162"/>
      <c r="C111" s="162"/>
      <c r="D111" s="162"/>
      <c r="E111" s="162"/>
      <c r="F111" s="162"/>
      <c r="G111" s="162"/>
      <c r="H111" s="162"/>
      <c r="I111" s="162"/>
      <c r="J111" s="162"/>
      <c r="K111" s="162"/>
      <c r="L111" s="162"/>
      <c r="M111" s="162"/>
      <c r="N111" s="38"/>
      <c r="O111" s="38"/>
    </row>
    <row r="112" spans="1:15" ht="15" hidden="1" customHeight="1" x14ac:dyDescent="0.25">
      <c r="A112" s="162"/>
      <c r="B112" s="162"/>
      <c r="C112" s="162"/>
      <c r="D112" s="162"/>
      <c r="E112" s="162"/>
      <c r="F112" s="162"/>
      <c r="G112" s="162"/>
      <c r="H112" s="162"/>
      <c r="I112" s="162"/>
      <c r="J112" s="162"/>
      <c r="K112" s="162"/>
      <c r="L112" s="162"/>
      <c r="M112" s="162"/>
      <c r="N112" s="38"/>
      <c r="O112" s="38"/>
    </row>
    <row r="113" spans="1:15" ht="15" hidden="1" customHeight="1" x14ac:dyDescent="0.25">
      <c r="A113" s="162"/>
      <c r="B113" s="162"/>
      <c r="C113" s="162"/>
      <c r="D113" s="162"/>
      <c r="E113" s="162"/>
      <c r="F113" s="162"/>
      <c r="G113" s="162"/>
      <c r="H113" s="162"/>
      <c r="I113" s="162"/>
      <c r="J113" s="162"/>
      <c r="K113" s="162"/>
      <c r="L113" s="162"/>
      <c r="M113" s="162"/>
      <c r="N113" s="38"/>
      <c r="O113" s="38"/>
    </row>
    <row r="114" spans="1:15" ht="15" hidden="1" customHeight="1" x14ac:dyDescent="0.25">
      <c r="A114" s="162"/>
      <c r="B114" s="162"/>
      <c r="C114" s="162"/>
      <c r="D114" s="162"/>
      <c r="E114" s="162"/>
      <c r="F114" s="162"/>
      <c r="G114" s="162"/>
      <c r="H114" s="162"/>
      <c r="I114" s="162"/>
      <c r="J114" s="162"/>
      <c r="K114" s="162"/>
      <c r="L114" s="162"/>
      <c r="M114" s="162"/>
      <c r="N114" s="38"/>
      <c r="O114" s="38"/>
    </row>
    <row r="115" spans="1:15" ht="15" hidden="1" customHeight="1" x14ac:dyDescent="0.25">
      <c r="A115" s="162"/>
      <c r="B115" s="162"/>
      <c r="C115" s="162"/>
      <c r="D115" s="162"/>
      <c r="E115" s="162"/>
      <c r="F115" s="162"/>
      <c r="G115" s="162"/>
      <c r="H115" s="162"/>
      <c r="I115" s="162"/>
      <c r="J115" s="162"/>
      <c r="K115" s="162"/>
      <c r="L115" s="162"/>
      <c r="M115" s="162"/>
      <c r="N115" s="38"/>
      <c r="O115" s="38"/>
    </row>
    <row r="116" spans="1:15" ht="15" hidden="1" customHeight="1" x14ac:dyDescent="0.25">
      <c r="A116" s="162"/>
      <c r="B116" s="162"/>
      <c r="C116" s="162"/>
      <c r="D116" s="162"/>
      <c r="E116" s="162"/>
      <c r="F116" s="162"/>
      <c r="G116" s="162"/>
      <c r="H116" s="162"/>
      <c r="I116" s="162"/>
      <c r="J116" s="162"/>
      <c r="K116" s="162"/>
      <c r="L116" s="162"/>
      <c r="M116" s="162"/>
      <c r="N116" s="38"/>
      <c r="O116" s="38"/>
    </row>
    <row r="117" spans="1:15" ht="15" hidden="1" customHeight="1" x14ac:dyDescent="0.25">
      <c r="A117" s="162"/>
      <c r="B117" s="162"/>
      <c r="C117" s="162"/>
      <c r="D117" s="162"/>
      <c r="E117" s="162"/>
      <c r="F117" s="162"/>
      <c r="G117" s="162"/>
      <c r="H117" s="162"/>
      <c r="I117" s="162"/>
      <c r="J117" s="162"/>
      <c r="K117" s="162"/>
      <c r="L117" s="162"/>
      <c r="M117" s="162"/>
      <c r="N117" s="38"/>
      <c r="O117" s="38"/>
    </row>
    <row r="118" spans="1:15" ht="15" hidden="1" customHeight="1" x14ac:dyDescent="0.25">
      <c r="A118" s="162"/>
      <c r="B118" s="162"/>
      <c r="C118" s="162"/>
      <c r="D118" s="162"/>
      <c r="E118" s="162"/>
      <c r="F118" s="162"/>
      <c r="G118" s="162"/>
      <c r="H118" s="162"/>
      <c r="I118" s="162"/>
      <c r="J118" s="162"/>
      <c r="K118" s="162"/>
      <c r="L118" s="162"/>
      <c r="M118" s="162"/>
      <c r="N118" s="38"/>
      <c r="O118" s="38"/>
    </row>
    <row r="119" spans="1:15" ht="15" hidden="1" customHeight="1" x14ac:dyDescent="0.25">
      <c r="A119" s="162"/>
      <c r="B119" s="162"/>
      <c r="C119" s="162"/>
      <c r="D119" s="162"/>
      <c r="E119" s="162"/>
      <c r="F119" s="162"/>
      <c r="G119" s="162"/>
      <c r="H119" s="162"/>
      <c r="I119" s="162"/>
      <c r="J119" s="162"/>
      <c r="K119" s="162"/>
      <c r="L119" s="162"/>
      <c r="M119" s="162"/>
      <c r="N119" s="38"/>
      <c r="O119" s="38"/>
    </row>
    <row r="120" spans="1:15" ht="15" hidden="1" customHeight="1" x14ac:dyDescent="0.25">
      <c r="A120" s="162"/>
      <c r="B120" s="162"/>
      <c r="C120" s="162"/>
      <c r="D120" s="162"/>
      <c r="E120" s="162"/>
      <c r="F120" s="162"/>
      <c r="G120" s="162"/>
      <c r="H120" s="162"/>
      <c r="I120" s="162"/>
      <c r="J120" s="162"/>
      <c r="K120" s="162"/>
      <c r="L120" s="162"/>
      <c r="M120" s="162"/>
      <c r="N120" s="38"/>
      <c r="O120" s="38"/>
    </row>
    <row r="121" spans="1:15" ht="15" hidden="1" customHeight="1" x14ac:dyDescent="0.25">
      <c r="A121" s="162"/>
      <c r="B121" s="162"/>
      <c r="C121" s="162"/>
      <c r="D121" s="162"/>
      <c r="E121" s="162"/>
      <c r="F121" s="162"/>
      <c r="G121" s="162"/>
      <c r="H121" s="162"/>
      <c r="I121" s="162"/>
      <c r="J121" s="162"/>
      <c r="K121" s="162"/>
      <c r="L121" s="162"/>
      <c r="M121" s="162"/>
      <c r="N121" s="38"/>
      <c r="O121" s="38"/>
    </row>
    <row r="122" spans="1:15" ht="15" hidden="1" customHeight="1" x14ac:dyDescent="0.25">
      <c r="A122" s="162"/>
      <c r="B122" s="162"/>
      <c r="C122" s="162"/>
      <c r="D122" s="162"/>
      <c r="E122" s="162"/>
      <c r="F122" s="162"/>
      <c r="G122" s="162"/>
      <c r="H122" s="162"/>
      <c r="I122" s="162"/>
      <c r="J122" s="162"/>
      <c r="K122" s="162"/>
      <c r="L122" s="162"/>
      <c r="M122" s="162"/>
      <c r="N122" s="38"/>
      <c r="O122" s="38"/>
    </row>
    <row r="123" spans="1:15" ht="15" hidden="1" customHeight="1" x14ac:dyDescent="0.25">
      <c r="A123" s="162"/>
      <c r="B123" s="162"/>
      <c r="C123" s="162"/>
      <c r="D123" s="162"/>
      <c r="E123" s="162"/>
      <c r="F123" s="162"/>
      <c r="G123" s="162"/>
      <c r="H123" s="162"/>
      <c r="I123" s="162"/>
      <c r="J123" s="162"/>
      <c r="K123" s="162"/>
      <c r="L123" s="162"/>
      <c r="M123" s="162"/>
      <c r="N123" s="38"/>
      <c r="O123" s="38"/>
    </row>
    <row r="124" spans="1:15" ht="15" hidden="1" customHeight="1" x14ac:dyDescent="0.25">
      <c r="A124" s="162"/>
      <c r="B124" s="162"/>
      <c r="C124" s="162"/>
      <c r="D124" s="162"/>
      <c r="E124" s="162"/>
      <c r="F124" s="162"/>
      <c r="G124" s="162"/>
      <c r="H124" s="162"/>
      <c r="I124" s="162"/>
      <c r="J124" s="162"/>
      <c r="K124" s="162"/>
      <c r="L124" s="162"/>
      <c r="M124" s="162"/>
      <c r="N124" s="38"/>
      <c r="O124" s="38"/>
    </row>
    <row r="125" spans="1:15" ht="15" hidden="1" customHeight="1" x14ac:dyDescent="0.25">
      <c r="A125" s="162"/>
      <c r="B125" s="162"/>
      <c r="C125" s="162"/>
      <c r="D125" s="162"/>
      <c r="E125" s="162"/>
      <c r="F125" s="162"/>
      <c r="G125" s="162"/>
      <c r="H125" s="162"/>
      <c r="I125" s="162"/>
      <c r="J125" s="162"/>
      <c r="K125" s="162"/>
      <c r="L125" s="162"/>
      <c r="M125" s="162"/>
      <c r="N125" s="38"/>
      <c r="O125" s="38"/>
    </row>
    <row r="126" spans="1:15" ht="15" hidden="1" customHeight="1" x14ac:dyDescent="0.25">
      <c r="A126" s="162"/>
      <c r="B126" s="162"/>
      <c r="C126" s="162"/>
      <c r="D126" s="162"/>
      <c r="E126" s="162"/>
      <c r="F126" s="162"/>
      <c r="G126" s="162"/>
      <c r="H126" s="162"/>
      <c r="I126" s="162"/>
      <c r="J126" s="162"/>
      <c r="K126" s="162"/>
      <c r="L126" s="162"/>
      <c r="M126" s="162"/>
      <c r="N126" s="38"/>
      <c r="O126" s="38"/>
    </row>
    <row r="127" spans="1:15" ht="15" hidden="1" customHeight="1" x14ac:dyDescent="0.25">
      <c r="A127" s="162"/>
      <c r="B127" s="162"/>
      <c r="C127" s="162"/>
      <c r="D127" s="162"/>
      <c r="E127" s="162"/>
      <c r="F127" s="162"/>
      <c r="G127" s="162"/>
      <c r="H127" s="162"/>
      <c r="I127" s="162"/>
      <c r="J127" s="162"/>
      <c r="K127" s="162"/>
      <c r="L127" s="162"/>
      <c r="M127" s="162"/>
      <c r="N127" s="38"/>
      <c r="O127" s="38"/>
    </row>
    <row r="128" spans="1:15" ht="15" hidden="1" customHeight="1" x14ac:dyDescent="0.25">
      <c r="A128" s="162"/>
      <c r="B128" s="162"/>
      <c r="C128" s="162"/>
      <c r="D128" s="162"/>
      <c r="E128" s="162"/>
      <c r="F128" s="162"/>
      <c r="G128" s="162"/>
      <c r="H128" s="162"/>
      <c r="I128" s="162"/>
      <c r="J128" s="162"/>
      <c r="K128" s="162"/>
      <c r="L128" s="162"/>
      <c r="M128" s="162"/>
      <c r="N128" s="38"/>
      <c r="O128" s="38"/>
    </row>
    <row r="129" spans="1:15" ht="15" hidden="1" customHeight="1" x14ac:dyDescent="0.25">
      <c r="A129" s="162"/>
      <c r="B129" s="162"/>
      <c r="C129" s="162"/>
      <c r="D129" s="162"/>
      <c r="E129" s="162"/>
      <c r="F129" s="162"/>
      <c r="G129" s="162"/>
      <c r="H129" s="162"/>
      <c r="I129" s="162"/>
      <c r="J129" s="162"/>
      <c r="K129" s="162"/>
      <c r="L129" s="162"/>
      <c r="M129" s="162"/>
      <c r="N129" s="38"/>
      <c r="O129" s="38"/>
    </row>
    <row r="130" spans="1:15" ht="15" hidden="1" customHeight="1" x14ac:dyDescent="0.25">
      <c r="A130" s="162"/>
      <c r="B130" s="162"/>
      <c r="C130" s="162"/>
      <c r="D130" s="162"/>
      <c r="E130" s="162"/>
      <c r="F130" s="162"/>
      <c r="G130" s="162"/>
      <c r="H130" s="162"/>
      <c r="I130" s="162"/>
      <c r="J130" s="162"/>
      <c r="K130" s="162"/>
      <c r="L130" s="162"/>
      <c r="M130" s="162"/>
      <c r="N130" s="38"/>
      <c r="O130" s="38"/>
    </row>
    <row r="131" spans="1:15" ht="15" hidden="1" customHeight="1" x14ac:dyDescent="0.25">
      <c r="A131" s="162"/>
      <c r="B131" s="162"/>
      <c r="C131" s="162"/>
      <c r="D131" s="162"/>
      <c r="E131" s="162"/>
      <c r="F131" s="162"/>
      <c r="G131" s="162"/>
      <c r="H131" s="162"/>
      <c r="I131" s="162"/>
      <c r="J131" s="162"/>
      <c r="K131" s="162"/>
      <c r="L131" s="162"/>
      <c r="M131" s="162"/>
      <c r="N131" s="38"/>
      <c r="O131" s="38"/>
    </row>
    <row r="132" spans="1:15" ht="15" hidden="1" customHeight="1" x14ac:dyDescent="0.25">
      <c r="A132" s="162"/>
      <c r="B132" s="162"/>
      <c r="C132" s="162"/>
      <c r="D132" s="162"/>
      <c r="E132" s="162"/>
      <c r="F132" s="162"/>
      <c r="G132" s="162"/>
      <c r="H132" s="162"/>
      <c r="I132" s="162"/>
      <c r="J132" s="162"/>
      <c r="K132" s="162"/>
      <c r="L132" s="162"/>
      <c r="M132" s="162"/>
      <c r="N132" s="38"/>
      <c r="O132" s="38"/>
    </row>
    <row r="133" spans="1:15" ht="15" hidden="1" customHeight="1" x14ac:dyDescent="0.25">
      <c r="A133" s="162"/>
      <c r="B133" s="162"/>
      <c r="C133" s="162"/>
      <c r="D133" s="162"/>
      <c r="E133" s="162"/>
      <c r="F133" s="162"/>
      <c r="G133" s="162"/>
      <c r="H133" s="162"/>
      <c r="I133" s="162"/>
      <c r="J133" s="162"/>
      <c r="K133" s="162"/>
      <c r="L133" s="162"/>
      <c r="M133" s="162"/>
      <c r="N133" s="38"/>
      <c r="O133" s="38"/>
    </row>
    <row r="134" spans="1:15" ht="15" hidden="1" customHeight="1" x14ac:dyDescent="0.25">
      <c r="A134" s="162"/>
      <c r="B134" s="162"/>
      <c r="C134" s="162"/>
      <c r="D134" s="162"/>
      <c r="E134" s="162"/>
      <c r="F134" s="162"/>
      <c r="G134" s="162"/>
      <c r="H134" s="162"/>
      <c r="I134" s="162"/>
      <c r="J134" s="162"/>
      <c r="K134" s="162"/>
      <c r="L134" s="162"/>
      <c r="M134" s="162"/>
      <c r="N134" s="38"/>
      <c r="O134" s="38"/>
    </row>
    <row r="135" spans="1:15" ht="15" hidden="1" customHeight="1" x14ac:dyDescent="0.25">
      <c r="A135" s="162"/>
      <c r="B135" s="162"/>
      <c r="C135" s="162"/>
      <c r="D135" s="162"/>
      <c r="E135" s="162"/>
      <c r="F135" s="162"/>
      <c r="G135" s="162"/>
      <c r="H135" s="162"/>
      <c r="I135" s="162"/>
      <c r="J135" s="162"/>
      <c r="K135" s="162"/>
      <c r="L135" s="162"/>
      <c r="M135" s="162"/>
      <c r="N135" s="38"/>
      <c r="O135" s="38"/>
    </row>
    <row r="136" spans="1:15" ht="15" hidden="1" customHeight="1" x14ac:dyDescent="0.25">
      <c r="A136" s="162"/>
      <c r="B136" s="162"/>
      <c r="C136" s="162"/>
      <c r="D136" s="162"/>
      <c r="E136" s="162"/>
      <c r="F136" s="162"/>
      <c r="G136" s="162"/>
      <c r="H136" s="162"/>
      <c r="I136" s="162"/>
      <c r="J136" s="162"/>
      <c r="K136" s="162"/>
      <c r="L136" s="162"/>
      <c r="M136" s="162"/>
      <c r="N136" s="38"/>
      <c r="O136" s="38"/>
    </row>
    <row r="137" spans="1:15" ht="15" hidden="1" customHeight="1" x14ac:dyDescent="0.25">
      <c r="A137" s="162"/>
      <c r="B137" s="162"/>
      <c r="C137" s="162"/>
      <c r="D137" s="162"/>
      <c r="E137" s="162"/>
      <c r="F137" s="162"/>
      <c r="G137" s="162"/>
      <c r="H137" s="162"/>
      <c r="I137" s="162"/>
      <c r="J137" s="162"/>
      <c r="K137" s="162"/>
      <c r="L137" s="162"/>
      <c r="M137" s="162"/>
      <c r="N137" s="38"/>
      <c r="O137" s="38"/>
    </row>
    <row r="138" spans="1:15" ht="15" hidden="1" customHeight="1" x14ac:dyDescent="0.25">
      <c r="A138" s="162"/>
      <c r="B138" s="162"/>
      <c r="C138" s="162"/>
      <c r="D138" s="162"/>
      <c r="E138" s="162"/>
      <c r="F138" s="162"/>
      <c r="G138" s="162"/>
      <c r="H138" s="162"/>
      <c r="I138" s="162"/>
      <c r="J138" s="162"/>
      <c r="K138" s="162"/>
      <c r="L138" s="162"/>
      <c r="M138" s="162"/>
      <c r="N138" s="38"/>
      <c r="O138" s="38"/>
    </row>
    <row r="139" spans="1:15" ht="15" hidden="1" customHeight="1" x14ac:dyDescent="0.25">
      <c r="A139" s="162"/>
      <c r="B139" s="162"/>
      <c r="C139" s="162"/>
      <c r="D139" s="162"/>
      <c r="E139" s="162"/>
      <c r="F139" s="162"/>
      <c r="G139" s="162"/>
      <c r="H139" s="162"/>
      <c r="I139" s="162"/>
      <c r="J139" s="162"/>
      <c r="K139" s="162"/>
      <c r="L139" s="162"/>
      <c r="M139" s="162"/>
      <c r="N139" s="38"/>
      <c r="O139" s="38"/>
    </row>
    <row r="140" spans="1:15" ht="15" hidden="1" customHeight="1" x14ac:dyDescent="0.25">
      <c r="A140" s="162"/>
      <c r="B140" s="162"/>
      <c r="C140" s="162"/>
      <c r="D140" s="162"/>
      <c r="E140" s="162"/>
      <c r="F140" s="162"/>
      <c r="G140" s="162"/>
      <c r="H140" s="162"/>
      <c r="I140" s="162"/>
      <c r="J140" s="162"/>
      <c r="K140" s="162"/>
      <c r="L140" s="162"/>
      <c r="M140" s="162"/>
      <c r="N140" s="38"/>
      <c r="O140" s="38"/>
    </row>
    <row r="141" spans="1:15" ht="15" hidden="1" customHeight="1" x14ac:dyDescent="0.25">
      <c r="A141" s="162"/>
      <c r="B141" s="162"/>
      <c r="C141" s="162"/>
      <c r="D141" s="162"/>
      <c r="E141" s="162"/>
      <c r="F141" s="162"/>
      <c r="G141" s="162"/>
      <c r="H141" s="162"/>
      <c r="I141" s="162"/>
      <c r="J141" s="162"/>
      <c r="K141" s="162"/>
      <c r="L141" s="162"/>
      <c r="M141" s="162"/>
      <c r="N141" s="38"/>
      <c r="O141" s="38"/>
    </row>
    <row r="142" spans="1:15" ht="15" hidden="1" customHeight="1" x14ac:dyDescent="0.25">
      <c r="A142" s="162"/>
      <c r="B142" s="162"/>
      <c r="C142" s="162"/>
      <c r="D142" s="162"/>
      <c r="E142" s="162"/>
      <c r="F142" s="162"/>
      <c r="G142" s="162"/>
      <c r="H142" s="162"/>
      <c r="I142" s="162"/>
      <c r="J142" s="162"/>
      <c r="K142" s="162"/>
      <c r="L142" s="162"/>
      <c r="M142" s="162"/>
      <c r="N142" s="38"/>
      <c r="O142" s="38"/>
    </row>
    <row r="143" spans="1:15" ht="15" hidden="1" customHeight="1" x14ac:dyDescent="0.25">
      <c r="A143" s="162"/>
      <c r="B143" s="162"/>
      <c r="C143" s="162"/>
      <c r="D143" s="162"/>
      <c r="E143" s="162"/>
      <c r="F143" s="162"/>
      <c r="G143" s="162"/>
      <c r="H143" s="162"/>
      <c r="I143" s="162"/>
      <c r="J143" s="162"/>
      <c r="K143" s="162"/>
      <c r="L143" s="162"/>
      <c r="M143" s="162"/>
      <c r="N143" s="38"/>
      <c r="O143" s="38"/>
    </row>
    <row r="144" spans="1:15" ht="15" hidden="1" customHeight="1" x14ac:dyDescent="0.25">
      <c r="A144" s="162"/>
      <c r="B144" s="162"/>
      <c r="C144" s="162"/>
      <c r="D144" s="162"/>
      <c r="E144" s="162"/>
      <c r="F144" s="162"/>
      <c r="G144" s="162"/>
      <c r="H144" s="162"/>
      <c r="I144" s="162"/>
      <c r="J144" s="162"/>
      <c r="K144" s="162"/>
      <c r="L144" s="162"/>
      <c r="M144" s="162"/>
      <c r="N144" s="38"/>
      <c r="O144" s="38"/>
    </row>
    <row r="145" spans="1:15" ht="15" hidden="1" customHeight="1" x14ac:dyDescent="0.25">
      <c r="A145" s="162"/>
      <c r="B145" s="162"/>
      <c r="C145" s="162"/>
      <c r="D145" s="162"/>
      <c r="E145" s="162"/>
      <c r="F145" s="162"/>
      <c r="G145" s="162"/>
      <c r="H145" s="162"/>
      <c r="I145" s="162"/>
      <c r="J145" s="162"/>
      <c r="K145" s="162"/>
      <c r="L145" s="162"/>
      <c r="M145" s="162"/>
      <c r="N145" s="38"/>
      <c r="O145" s="38"/>
    </row>
    <row r="146" spans="1:15" ht="15" hidden="1" customHeight="1" x14ac:dyDescent="0.25">
      <c r="A146" s="162"/>
      <c r="B146" s="162"/>
      <c r="C146" s="162"/>
      <c r="D146" s="162"/>
      <c r="E146" s="162"/>
      <c r="F146" s="162"/>
      <c r="G146" s="162"/>
      <c r="H146" s="162"/>
      <c r="I146" s="162"/>
      <c r="J146" s="162"/>
      <c r="K146" s="162"/>
      <c r="L146" s="162"/>
      <c r="M146" s="162"/>
      <c r="N146" s="38"/>
      <c r="O146" s="38"/>
    </row>
    <row r="147" spans="1:15" ht="15" hidden="1" customHeight="1" x14ac:dyDescent="0.25">
      <c r="A147" s="162"/>
      <c r="B147" s="162"/>
      <c r="C147" s="162"/>
      <c r="D147" s="162"/>
      <c r="E147" s="162"/>
      <c r="F147" s="162"/>
      <c r="G147" s="162"/>
      <c r="H147" s="162"/>
      <c r="I147" s="162"/>
      <c r="J147" s="162"/>
      <c r="K147" s="162"/>
      <c r="L147" s="162"/>
      <c r="M147" s="162"/>
      <c r="N147" s="38"/>
      <c r="O147" s="38"/>
    </row>
    <row r="148" spans="1:15" ht="15" hidden="1" customHeight="1" x14ac:dyDescent="0.25">
      <c r="A148" s="162"/>
      <c r="B148" s="162"/>
      <c r="C148" s="162"/>
      <c r="D148" s="162"/>
      <c r="E148" s="162"/>
      <c r="F148" s="162"/>
      <c r="G148" s="162"/>
      <c r="H148" s="162"/>
      <c r="I148" s="162"/>
      <c r="J148" s="162"/>
      <c r="K148" s="162"/>
      <c r="L148" s="162"/>
      <c r="M148" s="162"/>
      <c r="N148" s="38"/>
      <c r="O148" s="38"/>
    </row>
    <row r="149" spans="1:15" ht="15" hidden="1" customHeight="1" x14ac:dyDescent="0.25">
      <c r="A149" s="162"/>
      <c r="B149" s="162"/>
      <c r="C149" s="162"/>
      <c r="D149" s="162"/>
      <c r="E149" s="162"/>
      <c r="F149" s="162"/>
      <c r="G149" s="162"/>
      <c r="H149" s="162"/>
      <c r="I149" s="162"/>
      <c r="J149" s="162"/>
      <c r="K149" s="162"/>
      <c r="L149" s="162"/>
      <c r="M149" s="162"/>
      <c r="N149" s="38"/>
      <c r="O149" s="38"/>
    </row>
    <row r="150" spans="1:15" ht="15" hidden="1" customHeight="1" x14ac:dyDescent="0.25">
      <c r="A150" s="162"/>
      <c r="B150" s="162"/>
      <c r="C150" s="162"/>
      <c r="D150" s="162"/>
      <c r="E150" s="162"/>
      <c r="F150" s="162"/>
      <c r="G150" s="162"/>
      <c r="H150" s="162"/>
      <c r="I150" s="162"/>
      <c r="J150" s="162"/>
      <c r="K150" s="162"/>
      <c r="L150" s="162"/>
      <c r="M150" s="162"/>
      <c r="N150" s="38"/>
      <c r="O150" s="38"/>
    </row>
    <row r="151" spans="1:15" ht="15" hidden="1" customHeight="1" x14ac:dyDescent="0.25">
      <c r="A151" s="162"/>
      <c r="B151" s="162"/>
      <c r="C151" s="162"/>
      <c r="D151" s="162"/>
      <c r="E151" s="162"/>
      <c r="F151" s="162"/>
      <c r="G151" s="162"/>
      <c r="H151" s="162"/>
      <c r="I151" s="162"/>
      <c r="J151" s="162"/>
      <c r="K151" s="162"/>
      <c r="L151" s="162"/>
      <c r="M151" s="162"/>
      <c r="N151" s="38"/>
      <c r="O151" s="38"/>
    </row>
    <row r="152" spans="1:15" ht="15" hidden="1" customHeight="1" x14ac:dyDescent="0.25">
      <c r="A152" s="162"/>
      <c r="B152" s="162"/>
      <c r="C152" s="162"/>
      <c r="D152" s="162"/>
      <c r="E152" s="162"/>
      <c r="F152" s="162"/>
      <c r="G152" s="162"/>
      <c r="H152" s="162"/>
      <c r="I152" s="162"/>
      <c r="J152" s="162"/>
      <c r="K152" s="162"/>
      <c r="L152" s="162"/>
      <c r="M152" s="162"/>
      <c r="N152" s="38"/>
      <c r="O152" s="38"/>
    </row>
    <row r="153" spans="1:15" ht="15" hidden="1" customHeight="1" x14ac:dyDescent="0.25">
      <c r="A153" s="162"/>
      <c r="B153" s="162"/>
      <c r="C153" s="162"/>
      <c r="D153" s="162"/>
      <c r="E153" s="162"/>
      <c r="F153" s="162"/>
      <c r="G153" s="162"/>
      <c r="H153" s="162"/>
      <c r="I153" s="162"/>
      <c r="J153" s="162"/>
      <c r="K153" s="162"/>
      <c r="L153" s="162"/>
      <c r="M153" s="162"/>
      <c r="N153" s="38"/>
      <c r="O153" s="38"/>
    </row>
    <row r="154" spans="1:15" ht="15" hidden="1" customHeight="1" x14ac:dyDescent="0.25">
      <c r="A154" s="162"/>
      <c r="B154" s="162"/>
      <c r="C154" s="162"/>
      <c r="D154" s="162"/>
      <c r="E154" s="162"/>
      <c r="F154" s="162"/>
      <c r="G154" s="162"/>
      <c r="H154" s="162"/>
      <c r="I154" s="162"/>
      <c r="J154" s="162"/>
      <c r="K154" s="162"/>
      <c r="L154" s="162"/>
      <c r="M154" s="162"/>
      <c r="N154" s="38"/>
      <c r="O154" s="38"/>
    </row>
    <row r="155" spans="1:15" ht="15" hidden="1" customHeight="1" x14ac:dyDescent="0.25">
      <c r="A155" s="162"/>
      <c r="B155" s="162"/>
      <c r="C155" s="162"/>
      <c r="D155" s="162"/>
      <c r="E155" s="162"/>
      <c r="F155" s="162"/>
      <c r="G155" s="162"/>
      <c r="H155" s="162"/>
      <c r="I155" s="162"/>
      <c r="J155" s="162"/>
      <c r="K155" s="162"/>
      <c r="L155" s="162"/>
      <c r="M155" s="162"/>
      <c r="N155" s="38"/>
      <c r="O155" s="38"/>
    </row>
    <row r="156" spans="1:15" ht="15" hidden="1" customHeight="1" x14ac:dyDescent="0.25">
      <c r="A156" s="162"/>
      <c r="B156" s="162"/>
      <c r="C156" s="162"/>
      <c r="D156" s="162"/>
      <c r="E156" s="162"/>
      <c r="F156" s="162"/>
      <c r="G156" s="162"/>
      <c r="H156" s="162"/>
      <c r="I156" s="162"/>
      <c r="J156" s="162"/>
      <c r="K156" s="162"/>
      <c r="L156" s="162"/>
      <c r="M156" s="162"/>
      <c r="N156" s="38"/>
      <c r="O156" s="38"/>
    </row>
    <row r="157" spans="1:15" ht="15" hidden="1" customHeight="1" x14ac:dyDescent="0.25">
      <c r="A157" s="162"/>
      <c r="B157" s="162"/>
      <c r="C157" s="162"/>
      <c r="D157" s="162"/>
      <c r="E157" s="162"/>
      <c r="F157" s="162"/>
      <c r="G157" s="162"/>
      <c r="H157" s="162"/>
      <c r="I157" s="162"/>
      <c r="J157" s="162"/>
      <c r="K157" s="162"/>
      <c r="L157" s="162"/>
      <c r="M157" s="162"/>
      <c r="N157" s="38"/>
      <c r="O157" s="38"/>
    </row>
    <row r="158" spans="1:15" ht="15" hidden="1" customHeight="1" x14ac:dyDescent="0.25">
      <c r="A158" s="162"/>
      <c r="B158" s="162"/>
      <c r="C158" s="162"/>
      <c r="D158" s="162"/>
      <c r="E158" s="162"/>
      <c r="F158" s="162"/>
      <c r="G158" s="162"/>
      <c r="H158" s="162"/>
      <c r="I158" s="162"/>
      <c r="J158" s="162"/>
      <c r="K158" s="162"/>
      <c r="L158" s="162"/>
      <c r="M158" s="162"/>
      <c r="N158" s="38"/>
      <c r="O158" s="38"/>
    </row>
    <row r="159" spans="1:15" ht="15" hidden="1" customHeight="1" x14ac:dyDescent="0.25">
      <c r="A159" s="162"/>
      <c r="B159" s="162"/>
      <c r="C159" s="162"/>
      <c r="D159" s="162"/>
      <c r="E159" s="162"/>
      <c r="F159" s="162"/>
      <c r="G159" s="162"/>
      <c r="H159" s="162"/>
      <c r="I159" s="162"/>
      <c r="J159" s="162"/>
      <c r="K159" s="162"/>
      <c r="L159" s="162"/>
      <c r="M159" s="162"/>
      <c r="N159" s="38"/>
      <c r="O159" s="38"/>
    </row>
    <row r="160" spans="1:15" ht="15" hidden="1" customHeight="1" x14ac:dyDescent="0.25">
      <c r="A160" s="162"/>
      <c r="B160" s="162"/>
      <c r="C160" s="162"/>
      <c r="D160" s="162"/>
      <c r="E160" s="162"/>
      <c r="F160" s="162"/>
      <c r="G160" s="162"/>
      <c r="H160" s="162"/>
      <c r="I160" s="162"/>
      <c r="J160" s="162"/>
      <c r="K160" s="162"/>
      <c r="L160" s="162"/>
      <c r="M160" s="162"/>
      <c r="N160" s="38"/>
      <c r="O160" s="38"/>
    </row>
    <row r="161" spans="1:15" ht="15" hidden="1" customHeight="1" x14ac:dyDescent="0.25">
      <c r="A161" s="162"/>
      <c r="B161" s="162"/>
      <c r="C161" s="162"/>
      <c r="D161" s="162"/>
      <c r="E161" s="162"/>
      <c r="F161" s="162"/>
      <c r="G161" s="162"/>
      <c r="H161" s="162"/>
      <c r="I161" s="162"/>
      <c r="J161" s="162"/>
      <c r="K161" s="162"/>
      <c r="L161" s="162"/>
      <c r="M161" s="162"/>
      <c r="N161" s="38"/>
      <c r="O161" s="38"/>
    </row>
    <row r="162" spans="1:15" ht="15" hidden="1" customHeight="1" x14ac:dyDescent="0.25">
      <c r="A162" s="162"/>
      <c r="B162" s="162"/>
      <c r="C162" s="162"/>
      <c r="D162" s="162"/>
      <c r="E162" s="162"/>
      <c r="F162" s="162"/>
      <c r="G162" s="162"/>
      <c r="H162" s="162"/>
      <c r="I162" s="162"/>
      <c r="J162" s="162"/>
      <c r="K162" s="162"/>
      <c r="L162" s="162"/>
      <c r="M162" s="162"/>
      <c r="N162" s="38"/>
      <c r="O162" s="38"/>
    </row>
    <row r="163" spans="1:15" ht="15" hidden="1" customHeight="1" x14ac:dyDescent="0.25">
      <c r="A163" s="162"/>
      <c r="B163" s="162"/>
      <c r="C163" s="162"/>
      <c r="D163" s="162"/>
      <c r="E163" s="162"/>
      <c r="F163" s="162"/>
      <c r="G163" s="162"/>
      <c r="H163" s="162"/>
      <c r="I163" s="162"/>
      <c r="J163" s="162"/>
      <c r="K163" s="162"/>
      <c r="L163" s="162"/>
      <c r="M163" s="162"/>
      <c r="N163" s="38"/>
      <c r="O163" s="38"/>
    </row>
    <row r="164" spans="1:15" ht="15" hidden="1" customHeight="1" x14ac:dyDescent="0.25">
      <c r="A164" s="162"/>
      <c r="B164" s="162"/>
      <c r="C164" s="162"/>
      <c r="D164" s="162"/>
      <c r="E164" s="162"/>
      <c r="F164" s="162"/>
      <c r="G164" s="162"/>
      <c r="H164" s="162"/>
      <c r="I164" s="162"/>
      <c r="J164" s="162"/>
      <c r="K164" s="162"/>
      <c r="L164" s="162"/>
      <c r="M164" s="162"/>
      <c r="N164" s="38"/>
      <c r="O164" s="38"/>
    </row>
    <row r="165" spans="1:15" ht="15" hidden="1" customHeight="1" x14ac:dyDescent="0.25">
      <c r="A165" s="162"/>
      <c r="B165" s="162"/>
      <c r="C165" s="162"/>
      <c r="D165" s="162"/>
      <c r="E165" s="162"/>
      <c r="F165" s="162"/>
      <c r="G165" s="162"/>
      <c r="H165" s="162"/>
      <c r="I165" s="162"/>
      <c r="J165" s="162"/>
      <c r="K165" s="162"/>
      <c r="L165" s="162"/>
      <c r="M165" s="162"/>
      <c r="N165" s="38"/>
      <c r="O165" s="38"/>
    </row>
    <row r="166" spans="1:15" ht="15" hidden="1" customHeight="1" x14ac:dyDescent="0.25">
      <c r="A166" s="162"/>
      <c r="B166" s="162"/>
      <c r="C166" s="162"/>
      <c r="D166" s="162"/>
      <c r="E166" s="162"/>
      <c r="F166" s="162"/>
      <c r="G166" s="162"/>
      <c r="H166" s="162"/>
      <c r="I166" s="162"/>
      <c r="J166" s="162"/>
      <c r="K166" s="162"/>
      <c r="L166" s="162"/>
      <c r="M166" s="162"/>
      <c r="N166" s="38"/>
      <c r="O166" s="38"/>
    </row>
    <row r="167" spans="1:15" ht="15" hidden="1" customHeight="1" x14ac:dyDescent="0.25">
      <c r="A167" s="162"/>
      <c r="B167" s="162"/>
      <c r="C167" s="162"/>
      <c r="D167" s="162"/>
      <c r="E167" s="162"/>
      <c r="F167" s="162"/>
      <c r="G167" s="162"/>
      <c r="H167" s="162"/>
      <c r="I167" s="162"/>
      <c r="J167" s="162"/>
      <c r="K167" s="162"/>
      <c r="L167" s="162"/>
      <c r="M167" s="162"/>
      <c r="N167" s="38"/>
      <c r="O167" s="38"/>
    </row>
    <row r="168" spans="1:15" ht="15" hidden="1" customHeight="1" x14ac:dyDescent="0.25">
      <c r="A168" s="162"/>
      <c r="B168" s="162"/>
      <c r="C168" s="162"/>
      <c r="D168" s="162"/>
      <c r="E168" s="162"/>
      <c r="F168" s="162"/>
      <c r="G168" s="162"/>
      <c r="H168" s="162"/>
      <c r="I168" s="162"/>
      <c r="J168" s="162"/>
      <c r="K168" s="162"/>
      <c r="L168" s="162"/>
      <c r="M168" s="162"/>
      <c r="N168" s="38"/>
      <c r="O168" s="38"/>
    </row>
    <row r="169" spans="1:15" ht="15" hidden="1" customHeight="1" x14ac:dyDescent="0.25">
      <c r="A169" s="162"/>
      <c r="B169" s="162"/>
      <c r="C169" s="162"/>
      <c r="D169" s="162"/>
      <c r="E169" s="162"/>
      <c r="F169" s="162"/>
      <c r="G169" s="162"/>
      <c r="H169" s="162"/>
      <c r="I169" s="162"/>
      <c r="J169" s="162"/>
      <c r="K169" s="162"/>
      <c r="L169" s="162"/>
      <c r="M169" s="162"/>
      <c r="N169" s="38"/>
      <c r="O169" s="38"/>
    </row>
    <row r="170" spans="1:15" ht="15" hidden="1" customHeight="1" x14ac:dyDescent="0.25">
      <c r="A170" s="162"/>
      <c r="B170" s="162"/>
      <c r="C170" s="162"/>
      <c r="D170" s="162"/>
      <c r="E170" s="162"/>
      <c r="F170" s="162"/>
      <c r="G170" s="162"/>
      <c r="H170" s="162"/>
      <c r="I170" s="162"/>
      <c r="J170" s="162"/>
      <c r="K170" s="162"/>
      <c r="L170" s="162"/>
      <c r="M170" s="162"/>
      <c r="N170" s="38"/>
      <c r="O170" s="38"/>
    </row>
    <row r="171" spans="1:15" ht="15" hidden="1" customHeight="1" x14ac:dyDescent="0.25">
      <c r="A171" s="162"/>
      <c r="B171" s="162"/>
      <c r="C171" s="162"/>
      <c r="D171" s="162"/>
      <c r="E171" s="162"/>
      <c r="F171" s="162"/>
      <c r="G171" s="162"/>
      <c r="H171" s="162"/>
      <c r="I171" s="162"/>
      <c r="J171" s="162"/>
      <c r="K171" s="162"/>
      <c r="L171" s="162"/>
      <c r="M171" s="162"/>
      <c r="N171" s="38"/>
      <c r="O171" s="38"/>
    </row>
    <row r="172" spans="1:15" ht="15" hidden="1" customHeight="1" x14ac:dyDescent="0.25">
      <c r="A172" s="162"/>
      <c r="B172" s="162"/>
      <c r="C172" s="162"/>
      <c r="D172" s="162"/>
      <c r="E172" s="162"/>
      <c r="F172" s="162"/>
      <c r="G172" s="162"/>
      <c r="H172" s="162"/>
      <c r="I172" s="162"/>
      <c r="J172" s="162"/>
      <c r="K172" s="162"/>
      <c r="L172" s="162"/>
      <c r="M172" s="162"/>
      <c r="N172" s="38"/>
      <c r="O172" s="38"/>
    </row>
    <row r="173" spans="1:15" ht="15" hidden="1" customHeight="1" x14ac:dyDescent="0.25">
      <c r="A173" s="162"/>
      <c r="B173" s="162"/>
      <c r="C173" s="162"/>
      <c r="D173" s="162"/>
      <c r="E173" s="162"/>
      <c r="F173" s="162"/>
      <c r="G173" s="162"/>
      <c r="H173" s="162"/>
      <c r="I173" s="162"/>
      <c r="J173" s="162"/>
      <c r="K173" s="162"/>
      <c r="L173" s="162"/>
      <c r="M173" s="162"/>
      <c r="N173" s="38"/>
      <c r="O173" s="38"/>
    </row>
    <row r="174" spans="1:15" ht="15" hidden="1" customHeight="1" x14ac:dyDescent="0.25">
      <c r="A174" s="162"/>
      <c r="B174" s="162"/>
      <c r="C174" s="162"/>
      <c r="D174" s="162"/>
      <c r="E174" s="162"/>
      <c r="F174" s="162"/>
      <c r="G174" s="162"/>
      <c r="H174" s="162"/>
      <c r="I174" s="162"/>
      <c r="J174" s="162"/>
      <c r="K174" s="162"/>
      <c r="L174" s="162"/>
      <c r="M174" s="162"/>
      <c r="N174" s="38"/>
      <c r="O174" s="38"/>
    </row>
    <row r="175" spans="1:15" ht="15" hidden="1" customHeight="1" x14ac:dyDescent="0.25">
      <c r="A175" s="162"/>
      <c r="B175" s="162"/>
      <c r="C175" s="162"/>
      <c r="D175" s="162"/>
      <c r="E175" s="162"/>
      <c r="F175" s="162"/>
      <c r="G175" s="162"/>
      <c r="H175" s="162"/>
      <c r="I175" s="162"/>
      <c r="J175" s="162"/>
      <c r="K175" s="162"/>
      <c r="L175" s="162"/>
      <c r="M175" s="162"/>
      <c r="N175" s="38"/>
      <c r="O175" s="38"/>
    </row>
    <row r="176" spans="1:15" ht="15" hidden="1" customHeight="1" x14ac:dyDescent="0.25">
      <c r="A176" s="162"/>
      <c r="B176" s="162"/>
      <c r="C176" s="162"/>
      <c r="D176" s="162"/>
      <c r="E176" s="162"/>
      <c r="F176" s="162"/>
      <c r="G176" s="162"/>
      <c r="H176" s="162"/>
      <c r="I176" s="162"/>
      <c r="J176" s="162"/>
      <c r="K176" s="162"/>
      <c r="L176" s="162"/>
      <c r="M176" s="162"/>
      <c r="N176" s="38"/>
      <c r="O176" s="38"/>
    </row>
    <row r="177" spans="1:15" ht="15" hidden="1" customHeight="1" x14ac:dyDescent="0.25">
      <c r="A177" s="162"/>
      <c r="B177" s="162"/>
      <c r="C177" s="162"/>
      <c r="D177" s="162"/>
      <c r="E177" s="162"/>
      <c r="F177" s="162"/>
      <c r="G177" s="162"/>
      <c r="H177" s="162"/>
      <c r="I177" s="162"/>
      <c r="J177" s="162"/>
      <c r="K177" s="162"/>
      <c r="L177" s="162"/>
      <c r="M177" s="162"/>
      <c r="N177" s="38"/>
      <c r="O177" s="38"/>
    </row>
    <row r="178" spans="1:15" ht="15" hidden="1" customHeight="1" x14ac:dyDescent="0.25">
      <c r="A178" s="162"/>
      <c r="B178" s="162"/>
      <c r="C178" s="162"/>
      <c r="D178" s="162"/>
      <c r="E178" s="162"/>
      <c r="F178" s="162"/>
      <c r="G178" s="162"/>
      <c r="H178" s="162"/>
      <c r="I178" s="162"/>
      <c r="J178" s="162"/>
      <c r="K178" s="162"/>
      <c r="L178" s="162"/>
      <c r="M178" s="162"/>
      <c r="N178" s="38"/>
      <c r="O178" s="38"/>
    </row>
    <row r="179" spans="1:15" ht="15" hidden="1" customHeight="1" x14ac:dyDescent="0.25">
      <c r="A179" s="162"/>
      <c r="B179" s="162"/>
      <c r="C179" s="162"/>
      <c r="D179" s="162"/>
      <c r="E179" s="162"/>
      <c r="F179" s="162"/>
      <c r="G179" s="162"/>
      <c r="H179" s="162"/>
      <c r="I179" s="162"/>
      <c r="J179" s="162"/>
      <c r="K179" s="162"/>
      <c r="L179" s="162"/>
      <c r="M179" s="162"/>
      <c r="N179" s="38"/>
      <c r="O179" s="38"/>
    </row>
    <row r="180" spans="1:15" ht="15" hidden="1" customHeight="1" x14ac:dyDescent="0.25">
      <c r="A180" s="162"/>
      <c r="B180" s="162"/>
      <c r="C180" s="162"/>
      <c r="D180" s="162"/>
      <c r="E180" s="162"/>
      <c r="F180" s="162"/>
      <c r="G180" s="162"/>
      <c r="H180" s="162"/>
      <c r="I180" s="162"/>
      <c r="J180" s="162"/>
      <c r="K180" s="162"/>
      <c r="L180" s="162"/>
      <c r="M180" s="162"/>
      <c r="N180" s="38"/>
      <c r="O180" s="38"/>
    </row>
    <row r="181" spans="1:15" ht="15" hidden="1" customHeight="1" x14ac:dyDescent="0.25">
      <c r="A181" s="162"/>
      <c r="B181" s="162"/>
      <c r="C181" s="162"/>
      <c r="D181" s="162"/>
      <c r="E181" s="162"/>
      <c r="F181" s="162"/>
      <c r="G181" s="162"/>
      <c r="H181" s="162"/>
      <c r="I181" s="162"/>
      <c r="J181" s="162"/>
      <c r="K181" s="162"/>
      <c r="L181" s="162"/>
      <c r="M181" s="162"/>
      <c r="N181" s="38"/>
      <c r="O181" s="38"/>
    </row>
    <row r="182" spans="1:15" ht="15" hidden="1" customHeight="1" x14ac:dyDescent="0.25">
      <c r="A182" s="162"/>
      <c r="B182" s="162"/>
      <c r="C182" s="162"/>
      <c r="D182" s="162"/>
      <c r="E182" s="162"/>
      <c r="F182" s="162"/>
      <c r="G182" s="162"/>
      <c r="H182" s="162"/>
      <c r="I182" s="162"/>
      <c r="J182" s="162"/>
      <c r="K182" s="162"/>
      <c r="L182" s="162"/>
      <c r="M182" s="162"/>
      <c r="N182" s="38"/>
      <c r="O182" s="38"/>
    </row>
    <row r="183" spans="1:15" ht="15" hidden="1" customHeight="1" x14ac:dyDescent="0.25">
      <c r="A183" s="162"/>
      <c r="B183" s="162"/>
      <c r="C183" s="162"/>
      <c r="D183" s="162"/>
      <c r="E183" s="162"/>
      <c r="F183" s="162"/>
      <c r="G183" s="162"/>
      <c r="H183" s="162"/>
      <c r="I183" s="162"/>
      <c r="J183" s="162"/>
      <c r="K183" s="162"/>
      <c r="L183" s="162"/>
      <c r="M183" s="162"/>
      <c r="N183" s="38"/>
      <c r="O183" s="38"/>
    </row>
    <row r="184" spans="1:15" ht="15" hidden="1" customHeight="1" x14ac:dyDescent="0.25">
      <c r="A184" s="162"/>
      <c r="B184" s="162"/>
      <c r="C184" s="162"/>
      <c r="D184" s="162"/>
      <c r="E184" s="162"/>
      <c r="F184" s="162"/>
      <c r="G184" s="162"/>
      <c r="H184" s="162"/>
      <c r="I184" s="162"/>
      <c r="J184" s="162"/>
      <c r="K184" s="162"/>
      <c r="L184" s="162"/>
      <c r="M184" s="162"/>
      <c r="N184" s="38"/>
      <c r="O184" s="38"/>
    </row>
    <row r="185" spans="1:15" ht="15" hidden="1" customHeight="1" x14ac:dyDescent="0.25">
      <c r="A185" s="162"/>
      <c r="B185" s="162"/>
      <c r="C185" s="162"/>
      <c r="D185" s="162"/>
      <c r="E185" s="162"/>
      <c r="F185" s="162"/>
      <c r="G185" s="162"/>
      <c r="H185" s="162"/>
      <c r="I185" s="162"/>
      <c r="J185" s="162"/>
      <c r="K185" s="162"/>
      <c r="L185" s="162"/>
      <c r="M185" s="162"/>
      <c r="N185" s="38"/>
      <c r="O185" s="38"/>
    </row>
    <row r="186" spans="1:15" ht="15" hidden="1" customHeight="1" x14ac:dyDescent="0.25">
      <c r="A186" s="162"/>
      <c r="B186" s="162"/>
      <c r="C186" s="162"/>
      <c r="D186" s="162"/>
      <c r="E186" s="162"/>
      <c r="F186" s="162"/>
      <c r="G186" s="162"/>
      <c r="H186" s="162"/>
      <c r="I186" s="162"/>
      <c r="J186" s="162"/>
      <c r="K186" s="162"/>
      <c r="L186" s="162"/>
      <c r="M186" s="162"/>
      <c r="N186" s="38"/>
      <c r="O186" s="38"/>
    </row>
    <row r="187" spans="1:15" ht="15" hidden="1" customHeight="1" x14ac:dyDescent="0.25">
      <c r="A187" s="162"/>
      <c r="B187" s="162"/>
      <c r="C187" s="162"/>
      <c r="D187" s="162"/>
      <c r="E187" s="162"/>
      <c r="F187" s="162"/>
      <c r="G187" s="162"/>
      <c r="H187" s="162"/>
      <c r="I187" s="162"/>
      <c r="J187" s="162"/>
      <c r="K187" s="162"/>
      <c r="L187" s="162"/>
      <c r="M187" s="162"/>
      <c r="N187" s="38"/>
      <c r="O187" s="38"/>
    </row>
    <row r="188" spans="1:15" ht="15" hidden="1" customHeight="1" x14ac:dyDescent="0.25">
      <c r="A188" s="162"/>
      <c r="B188" s="162"/>
      <c r="C188" s="162"/>
      <c r="D188" s="162"/>
      <c r="E188" s="162"/>
      <c r="F188" s="162"/>
      <c r="G188" s="162"/>
      <c r="H188" s="162"/>
      <c r="I188" s="162"/>
      <c r="J188" s="162"/>
      <c r="K188" s="162"/>
      <c r="L188" s="162"/>
      <c r="M188" s="162"/>
      <c r="N188" s="38"/>
      <c r="O188" s="38"/>
    </row>
    <row r="189" spans="1:15" ht="15" hidden="1" customHeight="1" x14ac:dyDescent="0.25">
      <c r="A189" s="162"/>
      <c r="B189" s="162"/>
      <c r="C189" s="162"/>
      <c r="D189" s="162"/>
      <c r="E189" s="162"/>
      <c r="F189" s="162"/>
      <c r="G189" s="162"/>
      <c r="H189" s="162"/>
      <c r="I189" s="162"/>
      <c r="J189" s="162"/>
      <c r="K189" s="162"/>
      <c r="L189" s="162"/>
      <c r="M189" s="162"/>
      <c r="N189" s="38"/>
      <c r="O189" s="38"/>
    </row>
    <row r="190" spans="1:15" ht="15" hidden="1" customHeight="1" x14ac:dyDescent="0.25">
      <c r="A190" s="162"/>
      <c r="B190" s="162"/>
      <c r="C190" s="162"/>
      <c r="D190" s="162"/>
      <c r="E190" s="162"/>
      <c r="F190" s="162"/>
      <c r="G190" s="162"/>
      <c r="H190" s="162"/>
      <c r="I190" s="162"/>
      <c r="J190" s="162"/>
      <c r="K190" s="162"/>
      <c r="L190" s="162"/>
      <c r="M190" s="162"/>
      <c r="N190" s="38"/>
      <c r="O190" s="38"/>
    </row>
    <row r="191" spans="1:15" ht="15" hidden="1" customHeight="1" x14ac:dyDescent="0.25">
      <c r="A191" s="162"/>
      <c r="B191" s="162"/>
      <c r="C191" s="162"/>
      <c r="D191" s="162"/>
      <c r="E191" s="162"/>
      <c r="F191" s="162"/>
      <c r="G191" s="162"/>
      <c r="H191" s="162"/>
      <c r="I191" s="162"/>
      <c r="J191" s="162"/>
      <c r="K191" s="162"/>
      <c r="L191" s="162"/>
      <c r="M191" s="162"/>
      <c r="N191" s="38"/>
      <c r="O191" s="38"/>
    </row>
    <row r="192" spans="1:15" ht="15" hidden="1" customHeight="1" x14ac:dyDescent="0.25">
      <c r="A192" s="162"/>
      <c r="B192" s="162"/>
      <c r="C192" s="162"/>
      <c r="D192" s="162"/>
      <c r="E192" s="162"/>
      <c r="F192" s="162"/>
      <c r="G192" s="162"/>
      <c r="H192" s="162"/>
      <c r="I192" s="162"/>
      <c r="J192" s="162"/>
      <c r="K192" s="162"/>
      <c r="L192" s="162"/>
      <c r="M192" s="162"/>
      <c r="N192" s="38"/>
      <c r="O192" s="38"/>
    </row>
    <row r="193" spans="1:15" ht="15" hidden="1" customHeight="1" x14ac:dyDescent="0.25">
      <c r="A193" s="162"/>
      <c r="B193" s="162"/>
      <c r="C193" s="162"/>
      <c r="D193" s="162"/>
      <c r="E193" s="162"/>
      <c r="F193" s="162"/>
      <c r="G193" s="162"/>
      <c r="H193" s="162"/>
      <c r="I193" s="162"/>
      <c r="J193" s="162"/>
      <c r="K193" s="162"/>
      <c r="L193" s="162"/>
      <c r="M193" s="162"/>
      <c r="N193" s="38"/>
      <c r="O193" s="38"/>
    </row>
    <row r="194" spans="1:15" ht="15" hidden="1" customHeight="1" x14ac:dyDescent="0.25">
      <c r="A194" s="162"/>
      <c r="B194" s="162"/>
      <c r="C194" s="162"/>
      <c r="D194" s="162"/>
      <c r="E194" s="162"/>
      <c r="F194" s="162"/>
      <c r="G194" s="162"/>
      <c r="H194" s="162"/>
      <c r="I194" s="162"/>
      <c r="J194" s="162"/>
      <c r="K194" s="162"/>
      <c r="L194" s="162"/>
      <c r="M194" s="162"/>
      <c r="N194" s="38"/>
      <c r="O194" s="38"/>
    </row>
    <row r="195" spans="1:15" ht="15" hidden="1" customHeight="1" x14ac:dyDescent="0.25">
      <c r="A195" s="162"/>
      <c r="B195" s="162"/>
      <c r="C195" s="162"/>
      <c r="D195" s="162"/>
      <c r="E195" s="162"/>
      <c r="F195" s="162"/>
      <c r="G195" s="162"/>
      <c r="H195" s="162"/>
      <c r="I195" s="162"/>
      <c r="J195" s="162"/>
      <c r="K195" s="162"/>
      <c r="L195" s="162"/>
      <c r="M195" s="162"/>
      <c r="N195" s="38"/>
      <c r="O195" s="38"/>
    </row>
    <row r="196" spans="1:15" ht="15" hidden="1" customHeight="1" x14ac:dyDescent="0.25">
      <c r="A196" s="162"/>
      <c r="B196" s="162"/>
      <c r="C196" s="162"/>
      <c r="D196" s="162"/>
      <c r="E196" s="162"/>
      <c r="F196" s="162"/>
      <c r="G196" s="162"/>
      <c r="H196" s="162"/>
      <c r="I196" s="162"/>
      <c r="J196" s="162"/>
      <c r="K196" s="162"/>
      <c r="L196" s="162"/>
      <c r="M196" s="162"/>
      <c r="N196" s="38"/>
      <c r="O196" s="38"/>
    </row>
    <row r="197" spans="1:15" ht="15" hidden="1" customHeight="1" x14ac:dyDescent="0.25">
      <c r="A197" s="162"/>
      <c r="B197" s="162"/>
      <c r="C197" s="162"/>
      <c r="D197" s="162"/>
      <c r="E197" s="162"/>
      <c r="F197" s="162"/>
      <c r="G197" s="162"/>
      <c r="H197" s="162"/>
      <c r="I197" s="162"/>
      <c r="J197" s="162"/>
      <c r="K197" s="162"/>
      <c r="L197" s="162"/>
      <c r="M197" s="162"/>
      <c r="N197" s="38"/>
      <c r="O197" s="38"/>
    </row>
    <row r="198" spans="1:15" ht="15" hidden="1" customHeight="1" x14ac:dyDescent="0.25">
      <c r="A198" s="162"/>
      <c r="B198" s="162"/>
      <c r="C198" s="162"/>
      <c r="D198" s="162"/>
      <c r="E198" s="162"/>
      <c r="F198" s="162"/>
      <c r="G198" s="162"/>
      <c r="H198" s="162"/>
      <c r="I198" s="162"/>
      <c r="J198" s="162"/>
      <c r="K198" s="162"/>
      <c r="L198" s="162"/>
      <c r="M198" s="162"/>
      <c r="N198" s="38"/>
      <c r="O198" s="38"/>
    </row>
    <row r="199" spans="1:15" ht="15" hidden="1" customHeight="1" x14ac:dyDescent="0.25">
      <c r="A199" s="162"/>
      <c r="B199" s="162"/>
      <c r="C199" s="162"/>
      <c r="D199" s="162"/>
      <c r="E199" s="162"/>
      <c r="F199" s="162"/>
      <c r="G199" s="162"/>
      <c r="H199" s="162"/>
      <c r="I199" s="162"/>
      <c r="J199" s="162"/>
      <c r="K199" s="162"/>
      <c r="L199" s="162"/>
      <c r="M199" s="162"/>
      <c r="N199" s="38"/>
      <c r="O199" s="38"/>
    </row>
    <row r="200" spans="1:15" ht="15" hidden="1" customHeight="1" x14ac:dyDescent="0.25">
      <c r="A200" s="162"/>
      <c r="B200" s="162"/>
      <c r="C200" s="162"/>
      <c r="D200" s="162"/>
      <c r="E200" s="162"/>
      <c r="F200" s="162"/>
      <c r="G200" s="162"/>
      <c r="H200" s="162"/>
      <c r="I200" s="162"/>
      <c r="J200" s="162"/>
      <c r="K200" s="162"/>
      <c r="L200" s="162"/>
      <c r="M200" s="162"/>
      <c r="N200" s="38"/>
      <c r="O200" s="38"/>
    </row>
    <row r="201" spans="1:15" ht="15" hidden="1" customHeight="1" x14ac:dyDescent="0.25">
      <c r="A201" s="162"/>
      <c r="B201" s="162"/>
      <c r="C201" s="162"/>
      <c r="D201" s="162"/>
      <c r="E201" s="162"/>
      <c r="F201" s="162"/>
      <c r="G201" s="162"/>
      <c r="H201" s="162"/>
      <c r="I201" s="162"/>
      <c r="J201" s="162"/>
      <c r="K201" s="162"/>
      <c r="L201" s="162"/>
      <c r="M201" s="162"/>
      <c r="N201" s="38"/>
      <c r="O201" s="38"/>
    </row>
    <row r="202" spans="1:15" ht="15" hidden="1" customHeight="1" x14ac:dyDescent="0.25">
      <c r="A202" s="162"/>
      <c r="B202" s="162"/>
      <c r="C202" s="162"/>
      <c r="D202" s="162"/>
      <c r="E202" s="162"/>
      <c r="F202" s="162"/>
      <c r="G202" s="162"/>
      <c r="H202" s="162"/>
      <c r="I202" s="162"/>
      <c r="J202" s="162"/>
      <c r="K202" s="162"/>
      <c r="L202" s="162"/>
      <c r="M202" s="162"/>
      <c r="N202" s="38"/>
      <c r="O202" s="38"/>
    </row>
    <row r="203" spans="1:15" ht="15" hidden="1" customHeight="1" x14ac:dyDescent="0.25">
      <c r="A203" s="162"/>
      <c r="B203" s="162"/>
      <c r="C203" s="162"/>
      <c r="D203" s="162"/>
      <c r="E203" s="162"/>
      <c r="F203" s="162"/>
      <c r="G203" s="162"/>
      <c r="H203" s="162"/>
      <c r="I203" s="162"/>
      <c r="J203" s="162"/>
      <c r="K203" s="162"/>
      <c r="L203" s="162"/>
      <c r="M203" s="162"/>
      <c r="N203" s="38"/>
      <c r="O203" s="38"/>
    </row>
    <row r="204" spans="1:15" ht="15" hidden="1" customHeight="1" x14ac:dyDescent="0.25">
      <c r="A204" s="162"/>
      <c r="B204" s="162"/>
      <c r="C204" s="162"/>
      <c r="D204" s="162"/>
      <c r="E204" s="162"/>
      <c r="F204" s="162"/>
      <c r="G204" s="162"/>
      <c r="H204" s="162"/>
      <c r="I204" s="162"/>
      <c r="J204" s="162"/>
      <c r="K204" s="162"/>
      <c r="L204" s="162"/>
      <c r="M204" s="162"/>
      <c r="N204" s="38"/>
      <c r="O204" s="38"/>
    </row>
    <row r="205" spans="1:15" ht="15" hidden="1" customHeight="1" x14ac:dyDescent="0.25">
      <c r="A205" s="162"/>
      <c r="B205" s="162"/>
      <c r="C205" s="162"/>
      <c r="D205" s="162"/>
      <c r="E205" s="162"/>
      <c r="F205" s="162"/>
      <c r="G205" s="162"/>
      <c r="H205" s="162"/>
      <c r="I205" s="162"/>
      <c r="J205" s="162"/>
      <c r="K205" s="162"/>
      <c r="L205" s="162"/>
      <c r="M205" s="162"/>
      <c r="N205" s="38"/>
      <c r="O205" s="38"/>
    </row>
    <row r="206" spans="1:15" ht="15" hidden="1" customHeight="1" x14ac:dyDescent="0.25">
      <c r="A206" s="162"/>
      <c r="B206" s="162"/>
      <c r="C206" s="162"/>
      <c r="D206" s="162"/>
      <c r="E206" s="162"/>
      <c r="F206" s="162"/>
      <c r="G206" s="162"/>
      <c r="H206" s="162"/>
      <c r="I206" s="162"/>
      <c r="J206" s="162"/>
      <c r="K206" s="162"/>
      <c r="L206" s="162"/>
      <c r="M206" s="162"/>
      <c r="N206" s="38"/>
      <c r="O206" s="38"/>
    </row>
    <row r="207" spans="1:15" ht="15" hidden="1" customHeight="1" x14ac:dyDescent="0.25">
      <c r="A207" s="162"/>
      <c r="B207" s="162"/>
      <c r="C207" s="162"/>
      <c r="D207" s="162"/>
      <c r="E207" s="162"/>
      <c r="F207" s="162"/>
      <c r="G207" s="162"/>
      <c r="H207" s="162"/>
      <c r="I207" s="162"/>
      <c r="J207" s="162"/>
      <c r="K207" s="162"/>
      <c r="L207" s="162"/>
      <c r="M207" s="162"/>
      <c r="N207" s="38"/>
      <c r="O207" s="38"/>
    </row>
    <row r="208" spans="1:15" ht="15" hidden="1" customHeight="1" x14ac:dyDescent="0.25">
      <c r="A208" s="162"/>
      <c r="B208" s="162"/>
      <c r="C208" s="162"/>
      <c r="D208" s="162"/>
      <c r="E208" s="162"/>
      <c r="F208" s="162"/>
      <c r="G208" s="162"/>
      <c r="H208" s="162"/>
      <c r="I208" s="162"/>
      <c r="J208" s="162"/>
      <c r="K208" s="162"/>
      <c r="L208" s="162"/>
      <c r="M208" s="162"/>
      <c r="N208" s="38"/>
      <c r="O208" s="38"/>
    </row>
    <row r="209" spans="1:15" ht="15" hidden="1" customHeight="1" x14ac:dyDescent="0.25">
      <c r="A209" s="162"/>
      <c r="B209" s="162"/>
      <c r="C209" s="162"/>
      <c r="D209" s="162"/>
      <c r="E209" s="162"/>
      <c r="F209" s="162"/>
      <c r="G209" s="162"/>
      <c r="H209" s="162"/>
      <c r="I209" s="162"/>
      <c r="J209" s="162"/>
      <c r="K209" s="162"/>
      <c r="L209" s="162"/>
      <c r="M209" s="162"/>
      <c r="N209" s="38"/>
      <c r="O209" s="38"/>
    </row>
    <row r="210" spans="1:15" ht="15" hidden="1" customHeight="1" x14ac:dyDescent="0.25">
      <c r="A210" s="162"/>
      <c r="B210" s="162"/>
      <c r="C210" s="162"/>
      <c r="D210" s="162"/>
      <c r="E210" s="162"/>
      <c r="F210" s="162"/>
      <c r="G210" s="162"/>
      <c r="H210" s="162"/>
      <c r="I210" s="162"/>
      <c r="J210" s="162"/>
      <c r="K210" s="162"/>
      <c r="L210" s="162"/>
      <c r="M210" s="162"/>
      <c r="N210" s="38"/>
      <c r="O210" s="38"/>
    </row>
    <row r="211" spans="1:15" ht="15" hidden="1" customHeight="1" x14ac:dyDescent="0.25">
      <c r="A211" s="162"/>
      <c r="B211" s="162"/>
      <c r="C211" s="162"/>
      <c r="D211" s="162"/>
      <c r="E211" s="162"/>
      <c r="F211" s="162"/>
      <c r="G211" s="162"/>
      <c r="H211" s="162"/>
      <c r="I211" s="162"/>
      <c r="J211" s="162"/>
      <c r="K211" s="162"/>
      <c r="L211" s="162"/>
      <c r="M211" s="162"/>
      <c r="N211" s="38"/>
      <c r="O211" s="38"/>
    </row>
    <row r="212" spans="1:15" ht="15" hidden="1" customHeight="1" x14ac:dyDescent="0.25">
      <c r="A212" s="162"/>
      <c r="B212" s="162"/>
      <c r="C212" s="162"/>
      <c r="D212" s="162"/>
      <c r="E212" s="162"/>
      <c r="F212" s="162"/>
      <c r="G212" s="162"/>
      <c r="H212" s="162"/>
      <c r="I212" s="162"/>
      <c r="J212" s="162"/>
      <c r="K212" s="162"/>
      <c r="L212" s="162"/>
      <c r="M212" s="162"/>
      <c r="N212" s="38"/>
      <c r="O212" s="38"/>
    </row>
    <row r="213" spans="1:15" ht="15" hidden="1" customHeight="1" x14ac:dyDescent="0.25">
      <c r="A213" s="162"/>
      <c r="B213" s="162"/>
      <c r="C213" s="162"/>
      <c r="D213" s="162"/>
      <c r="E213" s="162"/>
      <c r="F213" s="162"/>
      <c r="G213" s="162"/>
      <c r="H213" s="162"/>
      <c r="I213" s="162"/>
      <c r="J213" s="162"/>
      <c r="K213" s="162"/>
      <c r="L213" s="162"/>
      <c r="M213" s="162"/>
      <c r="N213" s="38"/>
      <c r="O213" s="38"/>
    </row>
    <row r="214" spans="1:15" ht="15" hidden="1" customHeight="1" x14ac:dyDescent="0.25">
      <c r="A214" s="162"/>
      <c r="B214" s="162"/>
      <c r="C214" s="162"/>
      <c r="D214" s="162"/>
      <c r="E214" s="162"/>
      <c r="F214" s="162"/>
      <c r="G214" s="162"/>
      <c r="H214" s="162"/>
      <c r="I214" s="162"/>
      <c r="J214" s="162"/>
      <c r="K214" s="162"/>
      <c r="L214" s="162"/>
      <c r="M214" s="162"/>
      <c r="N214" s="38"/>
      <c r="O214" s="38"/>
    </row>
    <row r="215" spans="1:15" ht="15" hidden="1" customHeight="1" x14ac:dyDescent="0.25">
      <c r="A215" s="162"/>
      <c r="B215" s="162"/>
      <c r="C215" s="162"/>
      <c r="D215" s="162"/>
      <c r="E215" s="162"/>
      <c r="F215" s="162"/>
      <c r="G215" s="162"/>
      <c r="H215" s="162"/>
      <c r="I215" s="162"/>
      <c r="J215" s="162"/>
      <c r="K215" s="162"/>
      <c r="L215" s="162"/>
      <c r="M215" s="162"/>
      <c r="N215" s="38"/>
      <c r="O215" s="38"/>
    </row>
    <row r="216" spans="1:15" ht="15" hidden="1" customHeight="1" x14ac:dyDescent="0.25">
      <c r="A216" s="162"/>
      <c r="B216" s="162"/>
      <c r="C216" s="162"/>
      <c r="D216" s="162"/>
      <c r="E216" s="162"/>
      <c r="F216" s="162"/>
      <c r="G216" s="162"/>
      <c r="H216" s="162"/>
      <c r="I216" s="162"/>
      <c r="J216" s="162"/>
      <c r="K216" s="162"/>
      <c r="L216" s="162"/>
      <c r="M216" s="162"/>
      <c r="N216" s="38"/>
      <c r="O216" s="38"/>
    </row>
    <row r="217" spans="1:15" ht="15" hidden="1" customHeight="1" x14ac:dyDescent="0.25">
      <c r="A217" s="162"/>
      <c r="B217" s="162"/>
      <c r="C217" s="162"/>
      <c r="D217" s="162"/>
      <c r="E217" s="162"/>
      <c r="F217" s="162"/>
      <c r="G217" s="162"/>
      <c r="H217" s="162"/>
      <c r="I217" s="162"/>
      <c r="J217" s="162"/>
      <c r="K217" s="162"/>
      <c r="L217" s="162"/>
      <c r="M217" s="162"/>
      <c r="N217" s="38"/>
      <c r="O217" s="38"/>
    </row>
    <row r="218" spans="1:15" ht="15" hidden="1" customHeight="1" x14ac:dyDescent="0.25">
      <c r="A218" s="162"/>
      <c r="B218" s="162"/>
      <c r="C218" s="162"/>
      <c r="D218" s="162"/>
      <c r="E218" s="162"/>
      <c r="F218" s="162"/>
      <c r="G218" s="162"/>
      <c r="H218" s="162"/>
      <c r="I218" s="162"/>
      <c r="J218" s="162"/>
      <c r="K218" s="162"/>
      <c r="L218" s="162"/>
      <c r="M218" s="162"/>
      <c r="N218" s="38"/>
      <c r="O218" s="38"/>
    </row>
    <row r="219" spans="1:15" ht="15" hidden="1" customHeight="1" x14ac:dyDescent="0.25">
      <c r="A219" s="162"/>
      <c r="B219" s="162"/>
      <c r="C219" s="162"/>
      <c r="D219" s="162"/>
      <c r="E219" s="162"/>
      <c r="F219" s="162"/>
      <c r="G219" s="162"/>
      <c r="H219" s="162"/>
      <c r="I219" s="162"/>
      <c r="J219" s="162"/>
      <c r="K219" s="162"/>
      <c r="L219" s="162"/>
      <c r="M219" s="162"/>
      <c r="N219" s="38"/>
      <c r="O219" s="38"/>
    </row>
    <row r="220" spans="1:15" ht="15" hidden="1" customHeight="1" x14ac:dyDescent="0.25">
      <c r="A220" s="162"/>
      <c r="B220" s="162"/>
      <c r="C220" s="162"/>
      <c r="D220" s="162"/>
      <c r="E220" s="162"/>
      <c r="F220" s="162"/>
      <c r="G220" s="162"/>
      <c r="H220" s="162"/>
      <c r="I220" s="162"/>
      <c r="J220" s="162"/>
      <c r="K220" s="162"/>
      <c r="L220" s="162"/>
      <c r="M220" s="162"/>
      <c r="N220" s="38"/>
      <c r="O220" s="38"/>
    </row>
    <row r="221" spans="1:15" ht="15" hidden="1" customHeight="1" x14ac:dyDescent="0.25">
      <c r="A221" s="162"/>
      <c r="B221" s="162"/>
      <c r="C221" s="162"/>
      <c r="D221" s="162"/>
      <c r="E221" s="162"/>
      <c r="F221" s="162"/>
      <c r="G221" s="162"/>
      <c r="H221" s="162"/>
      <c r="I221" s="162"/>
      <c r="J221" s="162"/>
      <c r="K221" s="162"/>
      <c r="L221" s="162"/>
      <c r="M221" s="162"/>
      <c r="N221" s="38"/>
      <c r="O221" s="38"/>
    </row>
    <row r="222" spans="1:15" ht="15" hidden="1" customHeight="1" x14ac:dyDescent="0.25">
      <c r="A222" s="162"/>
      <c r="B222" s="162"/>
      <c r="C222" s="162"/>
      <c r="D222" s="162"/>
      <c r="E222" s="162"/>
      <c r="F222" s="162"/>
      <c r="G222" s="162"/>
      <c r="H222" s="162"/>
      <c r="I222" s="162"/>
      <c r="J222" s="162"/>
      <c r="K222" s="162"/>
      <c r="L222" s="162"/>
      <c r="M222" s="162"/>
      <c r="N222" s="38"/>
      <c r="O222" s="38"/>
    </row>
    <row r="223" spans="1:15" ht="15" hidden="1" customHeight="1" x14ac:dyDescent="0.25">
      <c r="A223" s="162"/>
      <c r="B223" s="162"/>
      <c r="C223" s="162"/>
      <c r="D223" s="162"/>
      <c r="E223" s="162"/>
      <c r="F223" s="162"/>
      <c r="G223" s="162"/>
      <c r="H223" s="162"/>
      <c r="I223" s="162"/>
      <c r="J223" s="162"/>
      <c r="K223" s="162"/>
      <c r="L223" s="162"/>
      <c r="M223" s="162"/>
      <c r="N223" s="38"/>
      <c r="O223" s="38"/>
    </row>
    <row r="224" spans="1:15" ht="15" hidden="1" customHeight="1" x14ac:dyDescent="0.25">
      <c r="A224" s="162"/>
      <c r="B224" s="162"/>
      <c r="C224" s="162"/>
      <c r="D224" s="162"/>
      <c r="E224" s="162"/>
      <c r="F224" s="162"/>
      <c r="G224" s="162"/>
      <c r="H224" s="162"/>
      <c r="I224" s="162"/>
      <c r="J224" s="162"/>
      <c r="K224" s="162"/>
      <c r="L224" s="162"/>
      <c r="M224" s="162"/>
      <c r="N224" s="38"/>
      <c r="O224" s="38"/>
    </row>
    <row r="225" spans="1:15" ht="15" hidden="1" customHeight="1" x14ac:dyDescent="0.25">
      <c r="A225" s="162"/>
      <c r="B225" s="162"/>
      <c r="C225" s="162"/>
      <c r="D225" s="162"/>
      <c r="E225" s="162"/>
      <c r="F225" s="162"/>
      <c r="G225" s="162"/>
      <c r="H225" s="162"/>
      <c r="I225" s="162"/>
      <c r="J225" s="162"/>
      <c r="K225" s="162"/>
      <c r="L225" s="162"/>
      <c r="M225" s="162"/>
      <c r="N225" s="38"/>
      <c r="O225" s="38"/>
    </row>
    <row r="226" spans="1:15" ht="15" hidden="1" customHeight="1" x14ac:dyDescent="0.25">
      <c r="A226" s="162"/>
      <c r="B226" s="162"/>
      <c r="C226" s="162"/>
      <c r="D226" s="162"/>
      <c r="E226" s="162"/>
      <c r="F226" s="162"/>
      <c r="G226" s="162"/>
      <c r="H226" s="162"/>
      <c r="I226" s="162"/>
      <c r="J226" s="162"/>
      <c r="K226" s="162"/>
      <c r="L226" s="162"/>
      <c r="M226" s="162"/>
      <c r="N226" s="38"/>
      <c r="O226" s="38"/>
    </row>
    <row r="227" spans="1:15" ht="15" hidden="1" customHeight="1" x14ac:dyDescent="0.25">
      <c r="A227" s="162"/>
      <c r="B227" s="162"/>
      <c r="C227" s="162"/>
      <c r="D227" s="162"/>
      <c r="E227" s="162"/>
      <c r="F227" s="162"/>
      <c r="G227" s="162"/>
      <c r="H227" s="162"/>
      <c r="I227" s="162"/>
      <c r="J227" s="162"/>
      <c r="K227" s="162"/>
      <c r="L227" s="162"/>
      <c r="M227" s="162"/>
      <c r="N227" s="38"/>
      <c r="O227" s="38"/>
    </row>
    <row r="228" spans="1:15" ht="15" hidden="1" customHeight="1" x14ac:dyDescent="0.25">
      <c r="A228" s="162"/>
      <c r="B228" s="162"/>
      <c r="C228" s="162"/>
      <c r="D228" s="162"/>
      <c r="E228" s="162"/>
      <c r="F228" s="162"/>
      <c r="G228" s="162"/>
      <c r="H228" s="162"/>
      <c r="I228" s="162"/>
      <c r="J228" s="162"/>
      <c r="K228" s="162"/>
      <c r="L228" s="162"/>
      <c r="M228" s="162"/>
      <c r="N228" s="38"/>
      <c r="O228" s="38"/>
    </row>
    <row r="229" spans="1:15" ht="15" hidden="1" customHeight="1" x14ac:dyDescent="0.25">
      <c r="A229" s="162"/>
      <c r="B229" s="162"/>
      <c r="C229" s="162"/>
      <c r="D229" s="162"/>
      <c r="E229" s="162"/>
      <c r="F229" s="162"/>
      <c r="G229" s="162"/>
      <c r="H229" s="162"/>
      <c r="I229" s="162"/>
      <c r="J229" s="162"/>
      <c r="K229" s="162"/>
      <c r="L229" s="162"/>
      <c r="M229" s="162"/>
      <c r="N229" s="38"/>
      <c r="O229" s="38"/>
    </row>
    <row r="230" spans="1:15" ht="15" hidden="1" customHeight="1" x14ac:dyDescent="0.25">
      <c r="A230" s="162"/>
      <c r="B230" s="162"/>
      <c r="C230" s="162"/>
      <c r="D230" s="162"/>
      <c r="E230" s="162"/>
      <c r="F230" s="162"/>
      <c r="G230" s="162"/>
      <c r="H230" s="162"/>
      <c r="I230" s="162"/>
      <c r="J230" s="162"/>
      <c r="K230" s="162"/>
      <c r="L230" s="162"/>
      <c r="M230" s="162"/>
      <c r="N230" s="38"/>
      <c r="O230" s="38"/>
    </row>
    <row r="231" spans="1:15" ht="15" hidden="1" customHeight="1" x14ac:dyDescent="0.25">
      <c r="A231" s="162"/>
      <c r="B231" s="162"/>
      <c r="C231" s="162"/>
      <c r="D231" s="162"/>
      <c r="E231" s="162"/>
      <c r="F231" s="162"/>
      <c r="G231" s="162"/>
      <c r="H231" s="162"/>
      <c r="I231" s="162"/>
      <c r="J231" s="162"/>
      <c r="K231" s="162"/>
      <c r="L231" s="162"/>
      <c r="M231" s="162"/>
      <c r="N231" s="38"/>
      <c r="O231" s="38"/>
    </row>
    <row r="232" spans="1:15" ht="15" hidden="1" customHeight="1" x14ac:dyDescent="0.25">
      <c r="A232" s="162"/>
      <c r="B232" s="162"/>
      <c r="C232" s="162"/>
      <c r="D232" s="162"/>
      <c r="E232" s="162"/>
      <c r="F232" s="162"/>
      <c r="G232" s="162"/>
      <c r="H232" s="162"/>
      <c r="I232" s="162"/>
      <c r="J232" s="162"/>
      <c r="K232" s="162"/>
      <c r="L232" s="162"/>
      <c r="M232" s="162"/>
      <c r="N232" s="38"/>
      <c r="O232" s="38"/>
    </row>
    <row r="233" spans="1:15" ht="15" hidden="1" customHeight="1" x14ac:dyDescent="0.25">
      <c r="A233" s="162"/>
      <c r="B233" s="162"/>
      <c r="C233" s="162"/>
      <c r="D233" s="162"/>
      <c r="E233" s="162"/>
      <c r="F233" s="162"/>
      <c r="G233" s="162"/>
      <c r="H233" s="162"/>
      <c r="I233" s="162"/>
      <c r="J233" s="162"/>
      <c r="K233" s="162"/>
      <c r="L233" s="162"/>
      <c r="M233" s="162"/>
      <c r="N233" s="38"/>
      <c r="O233" s="38"/>
    </row>
    <row r="234" spans="1:15" ht="15" hidden="1" customHeight="1" x14ac:dyDescent="0.25">
      <c r="A234" s="162"/>
      <c r="B234" s="162"/>
      <c r="C234" s="162"/>
      <c r="D234" s="162"/>
      <c r="E234" s="162"/>
      <c r="F234" s="162"/>
      <c r="G234" s="162"/>
      <c r="H234" s="162"/>
      <c r="I234" s="162"/>
      <c r="J234" s="162"/>
      <c r="K234" s="162"/>
      <c r="L234" s="162"/>
      <c r="M234" s="162"/>
      <c r="N234" s="38"/>
      <c r="O234" s="38"/>
    </row>
    <row r="235" spans="1:15" ht="15" hidden="1" customHeight="1" x14ac:dyDescent="0.25">
      <c r="A235" s="162"/>
      <c r="B235" s="162"/>
      <c r="C235" s="162"/>
      <c r="D235" s="162"/>
      <c r="E235" s="162"/>
      <c r="F235" s="162"/>
      <c r="G235" s="162"/>
      <c r="H235" s="162"/>
      <c r="I235" s="162"/>
      <c r="J235" s="162"/>
      <c r="K235" s="162"/>
      <c r="L235" s="162"/>
      <c r="M235" s="162"/>
      <c r="N235" s="38"/>
      <c r="O235" s="38"/>
    </row>
    <row r="236" spans="1:15" ht="15" hidden="1" customHeight="1" x14ac:dyDescent="0.25">
      <c r="A236" s="162"/>
      <c r="B236" s="162"/>
      <c r="C236" s="162"/>
      <c r="D236" s="162"/>
      <c r="E236" s="162"/>
      <c r="F236" s="162"/>
      <c r="G236" s="162"/>
      <c r="H236" s="162"/>
      <c r="I236" s="162"/>
      <c r="J236" s="162"/>
      <c r="K236" s="162"/>
      <c r="L236" s="162"/>
      <c r="M236" s="162"/>
      <c r="N236" s="38"/>
      <c r="O236" s="38"/>
    </row>
    <row r="237" spans="1:15" ht="15" hidden="1" customHeight="1" x14ac:dyDescent="0.25">
      <c r="A237" s="162"/>
      <c r="B237" s="162"/>
      <c r="C237" s="162"/>
      <c r="D237" s="162"/>
      <c r="E237" s="162"/>
      <c r="F237" s="162"/>
      <c r="G237" s="162"/>
      <c r="H237" s="162"/>
      <c r="I237" s="162"/>
      <c r="J237" s="162"/>
      <c r="K237" s="162"/>
      <c r="L237" s="162"/>
      <c r="M237" s="162"/>
      <c r="N237" s="38"/>
      <c r="O237" s="38"/>
    </row>
    <row r="238" spans="1:15" ht="15" hidden="1" customHeight="1" x14ac:dyDescent="0.25">
      <c r="A238" s="162"/>
      <c r="B238" s="162"/>
      <c r="C238" s="162"/>
      <c r="D238" s="162"/>
      <c r="E238" s="162"/>
      <c r="F238" s="162"/>
      <c r="G238" s="162"/>
      <c r="H238" s="162"/>
      <c r="I238" s="162"/>
      <c r="J238" s="162"/>
      <c r="K238" s="162"/>
      <c r="L238" s="162"/>
      <c r="M238" s="162"/>
      <c r="N238" s="38"/>
      <c r="O238" s="38"/>
    </row>
    <row r="239" spans="1:15" ht="15" hidden="1" customHeight="1" x14ac:dyDescent="0.25">
      <c r="A239" s="162"/>
      <c r="B239" s="162"/>
      <c r="C239" s="162"/>
      <c r="D239" s="162"/>
      <c r="E239" s="162"/>
      <c r="F239" s="162"/>
      <c r="G239" s="162"/>
      <c r="H239" s="162"/>
      <c r="I239" s="162"/>
      <c r="J239" s="162"/>
      <c r="K239" s="162"/>
      <c r="L239" s="162"/>
      <c r="M239" s="162"/>
      <c r="N239" s="38"/>
      <c r="O239" s="38"/>
    </row>
    <row r="240" spans="1:15" ht="15" hidden="1" customHeight="1" x14ac:dyDescent="0.25">
      <c r="A240" s="162"/>
      <c r="B240" s="162"/>
      <c r="C240" s="162"/>
      <c r="D240" s="162"/>
      <c r="E240" s="162"/>
      <c r="F240" s="162"/>
      <c r="G240" s="162"/>
      <c r="H240" s="162"/>
      <c r="I240" s="162"/>
      <c r="J240" s="162"/>
      <c r="K240" s="162"/>
      <c r="L240" s="162"/>
      <c r="M240" s="162"/>
      <c r="N240" s="38"/>
      <c r="O240" s="38"/>
    </row>
    <row r="241" spans="1:15" ht="15" hidden="1" customHeight="1" x14ac:dyDescent="0.25">
      <c r="A241" s="162"/>
      <c r="B241" s="162"/>
      <c r="C241" s="162"/>
      <c r="D241" s="162"/>
      <c r="E241" s="162"/>
      <c r="F241" s="162"/>
      <c r="G241" s="162"/>
      <c r="H241" s="162"/>
      <c r="I241" s="162"/>
      <c r="J241" s="162"/>
      <c r="K241" s="162"/>
      <c r="L241" s="162"/>
      <c r="M241" s="162"/>
      <c r="N241" s="38"/>
      <c r="O241" s="38"/>
    </row>
    <row r="242" spans="1:15" ht="15" hidden="1" customHeight="1" x14ac:dyDescent="0.25">
      <c r="A242" s="162"/>
      <c r="B242" s="162"/>
      <c r="C242" s="162"/>
      <c r="D242" s="162"/>
      <c r="E242" s="162"/>
      <c r="F242" s="162"/>
      <c r="G242" s="162"/>
      <c r="H242" s="162"/>
      <c r="I242" s="162"/>
      <c r="J242" s="162"/>
      <c r="K242" s="162"/>
      <c r="L242" s="162"/>
      <c r="M242" s="162"/>
      <c r="N242" s="38"/>
      <c r="O242" s="38"/>
    </row>
    <row r="243" spans="1:15" ht="15" hidden="1" customHeight="1" x14ac:dyDescent="0.25">
      <c r="A243" s="162"/>
      <c r="B243" s="162"/>
      <c r="C243" s="162"/>
      <c r="D243" s="162"/>
      <c r="E243" s="162"/>
      <c r="F243" s="162"/>
      <c r="G243" s="162"/>
      <c r="H243" s="162"/>
      <c r="I243" s="162"/>
      <c r="J243" s="162"/>
      <c r="K243" s="162"/>
      <c r="L243" s="162"/>
      <c r="M243" s="162"/>
      <c r="N243" s="38"/>
      <c r="O243" s="38"/>
    </row>
    <row r="244" spans="1:15" ht="15" hidden="1" customHeight="1" x14ac:dyDescent="0.25">
      <c r="A244" s="162"/>
      <c r="B244" s="162"/>
      <c r="C244" s="162"/>
      <c r="D244" s="162"/>
      <c r="E244" s="162"/>
      <c r="F244" s="162"/>
      <c r="G244" s="162"/>
      <c r="H244" s="162"/>
      <c r="I244" s="162"/>
      <c r="J244" s="162"/>
      <c r="K244" s="162"/>
      <c r="L244" s="162"/>
      <c r="M244" s="162"/>
      <c r="N244" s="38"/>
      <c r="O244" s="38"/>
    </row>
    <row r="245" spans="1:15" ht="15" hidden="1" customHeight="1" x14ac:dyDescent="0.25">
      <c r="A245" s="162"/>
      <c r="B245" s="162"/>
      <c r="C245" s="162"/>
      <c r="D245" s="162"/>
      <c r="E245" s="162"/>
      <c r="F245" s="162"/>
      <c r="G245" s="162"/>
      <c r="H245" s="162"/>
      <c r="I245" s="162"/>
      <c r="J245" s="162"/>
      <c r="K245" s="162"/>
      <c r="L245" s="162"/>
      <c r="M245" s="162"/>
      <c r="N245" s="38"/>
      <c r="O245" s="38"/>
    </row>
    <row r="246" spans="1:15" ht="15" hidden="1" customHeight="1" x14ac:dyDescent="0.25">
      <c r="A246" s="162"/>
      <c r="B246" s="162"/>
      <c r="C246" s="162"/>
      <c r="D246" s="162"/>
      <c r="E246" s="162"/>
      <c r="F246" s="162"/>
      <c r="G246" s="162"/>
      <c r="H246" s="162"/>
      <c r="I246" s="162"/>
      <c r="J246" s="162"/>
      <c r="K246" s="162"/>
      <c r="L246" s="162"/>
      <c r="M246" s="162"/>
      <c r="N246" s="38"/>
      <c r="O246" s="38"/>
    </row>
    <row r="247" spans="1:15" ht="15" hidden="1" customHeight="1" x14ac:dyDescent="0.25">
      <c r="A247" s="162"/>
      <c r="B247" s="162"/>
      <c r="C247" s="162"/>
      <c r="D247" s="162"/>
      <c r="E247" s="162"/>
      <c r="F247" s="162"/>
      <c r="G247" s="162"/>
      <c r="H247" s="162"/>
      <c r="I247" s="162"/>
      <c r="J247" s="162"/>
      <c r="K247" s="162"/>
      <c r="L247" s="162"/>
      <c r="M247" s="162"/>
      <c r="N247" s="38"/>
      <c r="O247" s="38"/>
    </row>
    <row r="248" spans="1:15" ht="15" hidden="1" customHeight="1" x14ac:dyDescent="0.25">
      <c r="A248" s="162"/>
      <c r="B248" s="162"/>
      <c r="C248" s="162"/>
      <c r="D248" s="162"/>
      <c r="E248" s="162"/>
      <c r="F248" s="162"/>
      <c r="G248" s="162"/>
      <c r="H248" s="162"/>
      <c r="I248" s="162"/>
      <c r="J248" s="162"/>
      <c r="K248" s="162"/>
      <c r="L248" s="162"/>
      <c r="M248" s="162"/>
      <c r="N248" s="38"/>
      <c r="O248" s="38"/>
    </row>
    <row r="249" spans="1:15" ht="15" hidden="1" customHeight="1" x14ac:dyDescent="0.25">
      <c r="A249" s="162"/>
      <c r="B249" s="162"/>
      <c r="C249" s="162"/>
      <c r="D249" s="162"/>
      <c r="E249" s="162"/>
      <c r="F249" s="162"/>
      <c r="G249" s="162"/>
      <c r="H249" s="162"/>
      <c r="I249" s="162"/>
      <c r="J249" s="162"/>
      <c r="K249" s="162"/>
      <c r="L249" s="162"/>
      <c r="M249" s="162"/>
      <c r="N249" s="38"/>
      <c r="O249" s="38"/>
    </row>
    <row r="250" spans="1:15" ht="15" hidden="1" customHeight="1" x14ac:dyDescent="0.25">
      <c r="A250" s="162"/>
      <c r="B250" s="162"/>
      <c r="C250" s="162"/>
      <c r="D250" s="162"/>
      <c r="E250" s="162"/>
      <c r="F250" s="162"/>
      <c r="G250" s="162"/>
      <c r="H250" s="162"/>
      <c r="I250" s="162"/>
      <c r="J250" s="162"/>
      <c r="K250" s="162"/>
      <c r="L250" s="162"/>
      <c r="M250" s="162"/>
      <c r="N250" s="38"/>
      <c r="O250" s="38"/>
    </row>
    <row r="251" spans="1:15" ht="15" hidden="1" customHeight="1" x14ac:dyDescent="0.25">
      <c r="A251" s="162"/>
      <c r="B251" s="162"/>
      <c r="C251" s="162"/>
      <c r="D251" s="162"/>
      <c r="E251" s="162"/>
      <c r="F251" s="162"/>
      <c r="G251" s="162"/>
      <c r="H251" s="162"/>
      <c r="I251" s="162"/>
      <c r="J251" s="162"/>
      <c r="K251" s="162"/>
      <c r="L251" s="162"/>
      <c r="M251" s="162"/>
      <c r="N251" s="38"/>
      <c r="O251" s="38"/>
    </row>
    <row r="252" spans="1:15" ht="15" hidden="1" customHeight="1" x14ac:dyDescent="0.25">
      <c r="A252" s="162"/>
      <c r="B252" s="162"/>
      <c r="C252" s="162"/>
      <c r="D252" s="162"/>
      <c r="E252" s="162"/>
      <c r="F252" s="162"/>
      <c r="G252" s="162"/>
      <c r="H252" s="162"/>
      <c r="I252" s="162"/>
      <c r="J252" s="162"/>
      <c r="K252" s="162"/>
      <c r="L252" s="162"/>
      <c r="M252" s="162"/>
      <c r="N252" s="38"/>
      <c r="O252" s="38"/>
    </row>
    <row r="253" spans="1:15" ht="15" hidden="1" customHeight="1" x14ac:dyDescent="0.25">
      <c r="A253" s="162"/>
      <c r="B253" s="162"/>
      <c r="C253" s="162"/>
      <c r="D253" s="162"/>
      <c r="E253" s="162"/>
      <c r="F253" s="162"/>
      <c r="G253" s="162"/>
      <c r="H253" s="162"/>
      <c r="I253" s="162"/>
      <c r="J253" s="162"/>
      <c r="K253" s="162"/>
      <c r="L253" s="162"/>
      <c r="M253" s="162"/>
      <c r="N253" s="38"/>
      <c r="O253" s="38"/>
    </row>
    <row r="254" spans="1:15" ht="15" hidden="1" customHeight="1" x14ac:dyDescent="0.25">
      <c r="A254" s="162"/>
      <c r="B254" s="162"/>
      <c r="C254" s="162"/>
      <c r="D254" s="162"/>
      <c r="E254" s="162"/>
      <c r="F254" s="162"/>
      <c r="G254" s="162"/>
      <c r="H254" s="162"/>
      <c r="I254" s="162"/>
      <c r="J254" s="162"/>
      <c r="K254" s="162"/>
      <c r="L254" s="162"/>
      <c r="M254" s="162"/>
      <c r="N254" s="38"/>
      <c r="O254" s="38"/>
    </row>
    <row r="255" spans="1:15" ht="15" hidden="1" customHeight="1" x14ac:dyDescent="0.25">
      <c r="A255" s="162"/>
      <c r="B255" s="162"/>
      <c r="C255" s="162"/>
      <c r="D255" s="162"/>
      <c r="E255" s="162"/>
      <c r="F255" s="162"/>
      <c r="G255" s="162"/>
      <c r="H255" s="162"/>
      <c r="I255" s="162"/>
      <c r="J255" s="162"/>
      <c r="K255" s="162"/>
      <c r="L255" s="162"/>
      <c r="M255" s="162"/>
      <c r="N255" s="38"/>
      <c r="O255" s="38"/>
    </row>
    <row r="256" spans="1:15" ht="15" hidden="1" customHeight="1" x14ac:dyDescent="0.25">
      <c r="A256" s="162"/>
      <c r="B256" s="162"/>
      <c r="C256" s="162"/>
      <c r="D256" s="162"/>
      <c r="E256" s="162"/>
      <c r="F256" s="162"/>
      <c r="G256" s="162"/>
      <c r="H256" s="162"/>
      <c r="I256" s="162"/>
      <c r="J256" s="162"/>
      <c r="K256" s="162"/>
      <c r="L256" s="162"/>
      <c r="M256" s="162"/>
      <c r="N256" s="38"/>
      <c r="O256" s="38"/>
    </row>
    <row r="257" spans="1:15" ht="15" hidden="1" customHeight="1" x14ac:dyDescent="0.25">
      <c r="A257" s="162"/>
      <c r="B257" s="162"/>
      <c r="C257" s="162"/>
      <c r="D257" s="162"/>
      <c r="E257" s="162"/>
      <c r="F257" s="162"/>
      <c r="G257" s="162"/>
      <c r="H257" s="162"/>
      <c r="I257" s="162"/>
      <c r="J257" s="162"/>
      <c r="K257" s="162"/>
      <c r="L257" s="162"/>
      <c r="M257" s="162"/>
      <c r="N257" s="38"/>
      <c r="O257" s="38"/>
    </row>
    <row r="258" spans="1:15" ht="15" hidden="1" customHeight="1" x14ac:dyDescent="0.25">
      <c r="A258" s="162"/>
      <c r="B258" s="162"/>
      <c r="C258" s="162"/>
      <c r="D258" s="162"/>
      <c r="E258" s="162"/>
      <c r="F258" s="162"/>
      <c r="G258" s="162"/>
      <c r="H258" s="162"/>
      <c r="I258" s="162"/>
      <c r="J258" s="162"/>
      <c r="K258" s="162"/>
      <c r="L258" s="162"/>
      <c r="M258" s="162"/>
      <c r="N258" s="38"/>
      <c r="O258" s="38"/>
    </row>
    <row r="259" spans="1:15" ht="15" hidden="1" customHeight="1" x14ac:dyDescent="0.25">
      <c r="A259" s="162"/>
      <c r="B259" s="162"/>
      <c r="C259" s="162"/>
      <c r="D259" s="162"/>
      <c r="E259" s="162"/>
      <c r="F259" s="162"/>
      <c r="G259" s="162"/>
      <c r="H259" s="162"/>
      <c r="I259" s="162"/>
      <c r="J259" s="162"/>
      <c r="K259" s="162"/>
      <c r="L259" s="162"/>
      <c r="M259" s="162"/>
      <c r="N259" s="38"/>
      <c r="O259" s="38"/>
    </row>
    <row r="260" spans="1:15" ht="15" hidden="1" customHeight="1" x14ac:dyDescent="0.25">
      <c r="A260" s="162"/>
      <c r="B260" s="162"/>
      <c r="C260" s="162"/>
      <c r="D260" s="162"/>
      <c r="E260" s="162"/>
      <c r="F260" s="162"/>
      <c r="G260" s="162"/>
      <c r="H260" s="162"/>
      <c r="I260" s="162"/>
      <c r="J260" s="162"/>
      <c r="K260" s="162"/>
      <c r="L260" s="162"/>
      <c r="M260" s="162"/>
      <c r="N260" s="38"/>
      <c r="O260" s="38"/>
    </row>
    <row r="261" spans="1:15" ht="15" hidden="1" customHeight="1" x14ac:dyDescent="0.25">
      <c r="A261" s="162"/>
      <c r="B261" s="162"/>
      <c r="C261" s="162"/>
      <c r="D261" s="162"/>
      <c r="E261" s="162"/>
      <c r="F261" s="162"/>
      <c r="G261" s="162"/>
      <c r="H261" s="162"/>
      <c r="I261" s="162"/>
      <c r="J261" s="162"/>
      <c r="K261" s="162"/>
      <c r="L261" s="162"/>
      <c r="M261" s="162"/>
      <c r="N261" s="38"/>
      <c r="O261" s="38"/>
    </row>
    <row r="262" spans="1:15" ht="15" hidden="1" customHeight="1" x14ac:dyDescent="0.25">
      <c r="A262" s="162"/>
      <c r="B262" s="162"/>
      <c r="C262" s="162"/>
      <c r="D262" s="162"/>
      <c r="E262" s="162"/>
      <c r="F262" s="162"/>
      <c r="G262" s="162"/>
      <c r="H262" s="162"/>
      <c r="I262" s="162"/>
      <c r="J262" s="162"/>
      <c r="K262" s="162"/>
      <c r="L262" s="162"/>
      <c r="M262" s="162"/>
      <c r="N262" s="38"/>
      <c r="O262" s="38"/>
    </row>
    <row r="263" spans="1:15" ht="15" hidden="1" customHeight="1" x14ac:dyDescent="0.25">
      <c r="A263" s="162"/>
      <c r="B263" s="162"/>
      <c r="C263" s="162"/>
      <c r="D263" s="162"/>
      <c r="E263" s="162"/>
      <c r="F263" s="162"/>
      <c r="G263" s="162"/>
      <c r="H263" s="162"/>
      <c r="I263" s="162"/>
      <c r="J263" s="162"/>
      <c r="K263" s="162"/>
      <c r="L263" s="162"/>
      <c r="M263" s="162"/>
      <c r="N263" s="38"/>
      <c r="O263" s="38"/>
    </row>
    <row r="264" spans="1:15" ht="15" hidden="1" customHeight="1" x14ac:dyDescent="0.25">
      <c r="A264" s="162"/>
      <c r="B264" s="162"/>
      <c r="C264" s="162"/>
      <c r="D264" s="162"/>
      <c r="E264" s="162"/>
      <c r="F264" s="162"/>
      <c r="G264" s="162"/>
      <c r="H264" s="162"/>
      <c r="I264" s="162"/>
      <c r="J264" s="162"/>
      <c r="K264" s="162"/>
      <c r="L264" s="162"/>
      <c r="M264" s="162"/>
      <c r="N264" s="38"/>
      <c r="O264" s="38"/>
    </row>
    <row r="265" spans="1:15" ht="15" hidden="1" customHeight="1" x14ac:dyDescent="0.25">
      <c r="A265" s="162"/>
      <c r="B265" s="162"/>
      <c r="C265" s="162"/>
      <c r="D265" s="162"/>
      <c r="E265" s="162"/>
      <c r="F265" s="162"/>
      <c r="G265" s="162"/>
      <c r="H265" s="162"/>
      <c r="I265" s="162"/>
      <c r="J265" s="162"/>
      <c r="K265" s="162"/>
      <c r="L265" s="162"/>
      <c r="M265" s="162"/>
      <c r="N265" s="38"/>
      <c r="O265" s="38"/>
    </row>
    <row r="266" spans="1:15" ht="15" hidden="1" customHeight="1" x14ac:dyDescent="0.25">
      <c r="A266" s="162"/>
      <c r="B266" s="162"/>
      <c r="C266" s="162"/>
      <c r="D266" s="162"/>
      <c r="E266" s="162"/>
      <c r="F266" s="162"/>
      <c r="G266" s="162"/>
      <c r="H266" s="162"/>
      <c r="I266" s="162"/>
      <c r="J266" s="162"/>
      <c r="K266" s="162"/>
      <c r="L266" s="162"/>
      <c r="M266" s="162"/>
      <c r="N266" s="38"/>
      <c r="O266" s="38"/>
    </row>
    <row r="267" spans="1:15" ht="15" hidden="1" customHeight="1" x14ac:dyDescent="0.25">
      <c r="A267" s="162"/>
      <c r="B267" s="162"/>
      <c r="C267" s="162"/>
      <c r="D267" s="162"/>
      <c r="E267" s="162"/>
      <c r="F267" s="162"/>
      <c r="G267" s="162"/>
      <c r="H267" s="162"/>
      <c r="I267" s="162"/>
      <c r="J267" s="162"/>
      <c r="K267" s="162"/>
      <c r="L267" s="162"/>
      <c r="M267" s="162"/>
      <c r="N267" s="38"/>
      <c r="O267" s="38"/>
    </row>
    <row r="268" spans="1:15" ht="15" hidden="1" customHeight="1" x14ac:dyDescent="0.25">
      <c r="A268" s="162"/>
      <c r="B268" s="162"/>
      <c r="C268" s="162"/>
      <c r="D268" s="162"/>
      <c r="E268" s="162"/>
      <c r="F268" s="162"/>
      <c r="G268" s="162"/>
      <c r="H268" s="162"/>
      <c r="I268" s="162"/>
      <c r="J268" s="162"/>
      <c r="K268" s="162"/>
      <c r="L268" s="162"/>
      <c r="M268" s="162"/>
      <c r="N268" s="38"/>
      <c r="O268" s="38"/>
    </row>
    <row r="269" spans="1:15" ht="15" hidden="1" customHeight="1" x14ac:dyDescent="0.25">
      <c r="A269" s="162"/>
      <c r="B269" s="162"/>
      <c r="C269" s="162"/>
      <c r="D269" s="162"/>
      <c r="E269" s="162"/>
      <c r="F269" s="162"/>
      <c r="G269" s="162"/>
      <c r="H269" s="162"/>
      <c r="I269" s="162"/>
      <c r="J269" s="162"/>
      <c r="K269" s="162"/>
      <c r="L269" s="162"/>
      <c r="M269" s="162"/>
      <c r="N269" s="38"/>
      <c r="O269" s="38"/>
    </row>
    <row r="270" spans="1:15" ht="15" hidden="1" customHeight="1" x14ac:dyDescent="0.25">
      <c r="A270" s="162"/>
      <c r="B270" s="162"/>
      <c r="C270" s="162"/>
      <c r="D270" s="162"/>
      <c r="E270" s="162"/>
      <c r="F270" s="162"/>
      <c r="G270" s="162"/>
      <c r="H270" s="162"/>
      <c r="I270" s="162"/>
      <c r="J270" s="162"/>
      <c r="K270" s="162"/>
      <c r="L270" s="162"/>
      <c r="M270" s="162"/>
      <c r="N270" s="38"/>
      <c r="O270" s="38"/>
    </row>
    <row r="271" spans="1:15" ht="15" hidden="1" customHeight="1" x14ac:dyDescent="0.25">
      <c r="A271" s="162"/>
      <c r="B271" s="162"/>
      <c r="C271" s="162"/>
      <c r="D271" s="162"/>
      <c r="E271" s="162"/>
      <c r="F271" s="162"/>
      <c r="G271" s="162"/>
      <c r="H271" s="162"/>
      <c r="I271" s="162"/>
      <c r="J271" s="162"/>
      <c r="K271" s="162"/>
      <c r="L271" s="162"/>
      <c r="M271" s="162"/>
      <c r="N271" s="38"/>
      <c r="O271" s="38"/>
    </row>
    <row r="272" spans="1:15" ht="15" hidden="1" customHeight="1" x14ac:dyDescent="0.25">
      <c r="A272" s="162"/>
      <c r="B272" s="162"/>
      <c r="C272" s="162"/>
      <c r="D272" s="162"/>
      <c r="E272" s="162"/>
      <c r="F272" s="162"/>
      <c r="G272" s="162"/>
      <c r="H272" s="162"/>
      <c r="I272" s="162"/>
      <c r="J272" s="162"/>
      <c r="K272" s="162"/>
      <c r="L272" s="162"/>
      <c r="M272" s="162"/>
      <c r="N272" s="38"/>
      <c r="O272" s="38"/>
    </row>
    <row r="273" spans="1:15" ht="15" hidden="1" customHeight="1" x14ac:dyDescent="0.25">
      <c r="A273" s="162"/>
      <c r="B273" s="162"/>
      <c r="C273" s="162"/>
      <c r="D273" s="162"/>
      <c r="E273" s="162"/>
      <c r="F273" s="162"/>
      <c r="G273" s="162"/>
      <c r="H273" s="162"/>
      <c r="I273" s="162"/>
      <c r="J273" s="162"/>
      <c r="K273" s="162"/>
      <c r="L273" s="162"/>
      <c r="M273" s="162"/>
      <c r="N273" s="38"/>
      <c r="O273" s="38"/>
    </row>
    <row r="274" spans="1:15" ht="15" hidden="1" customHeight="1" x14ac:dyDescent="0.25">
      <c r="A274" s="162"/>
      <c r="B274" s="162"/>
      <c r="C274" s="162"/>
      <c r="D274" s="162"/>
      <c r="E274" s="162"/>
      <c r="F274" s="162"/>
      <c r="G274" s="162"/>
      <c r="H274" s="162"/>
      <c r="I274" s="162"/>
      <c r="J274" s="162"/>
      <c r="K274" s="162"/>
      <c r="L274" s="162"/>
      <c r="M274" s="162"/>
      <c r="N274" s="38"/>
      <c r="O274" s="38"/>
    </row>
    <row r="275" spans="1:15" ht="15" hidden="1" customHeight="1" x14ac:dyDescent="0.25">
      <c r="A275" s="162"/>
      <c r="B275" s="162"/>
      <c r="C275" s="162"/>
      <c r="D275" s="162"/>
      <c r="E275" s="162"/>
      <c r="F275" s="162"/>
      <c r="G275" s="162"/>
      <c r="H275" s="162"/>
      <c r="I275" s="162"/>
      <c r="J275" s="162"/>
      <c r="K275" s="162"/>
      <c r="L275" s="162"/>
      <c r="M275" s="162"/>
      <c r="N275" s="38"/>
      <c r="O275" s="38"/>
    </row>
    <row r="276" spans="1:15" ht="15" hidden="1" customHeight="1" x14ac:dyDescent="0.25">
      <c r="A276" s="162"/>
      <c r="B276" s="162"/>
      <c r="C276" s="162"/>
      <c r="D276" s="162"/>
      <c r="E276" s="162"/>
      <c r="F276" s="162"/>
      <c r="G276" s="162"/>
      <c r="H276" s="162"/>
      <c r="I276" s="162"/>
      <c r="J276" s="162"/>
      <c r="K276" s="162"/>
      <c r="L276" s="162"/>
      <c r="M276" s="162"/>
      <c r="N276" s="38"/>
      <c r="O276" s="38"/>
    </row>
    <row r="277" spans="1:15" ht="15" hidden="1" customHeight="1" x14ac:dyDescent="0.25">
      <c r="A277" s="162"/>
      <c r="B277" s="162"/>
      <c r="C277" s="162"/>
      <c r="D277" s="162"/>
      <c r="E277" s="162"/>
      <c r="F277" s="162"/>
      <c r="G277" s="162"/>
      <c r="H277" s="162"/>
      <c r="I277" s="162"/>
      <c r="J277" s="162"/>
      <c r="K277" s="162"/>
      <c r="L277" s="162"/>
      <c r="M277" s="162"/>
      <c r="N277" s="38"/>
      <c r="O277" s="38"/>
    </row>
    <row r="278" spans="1:15" ht="15" hidden="1" customHeight="1" x14ac:dyDescent="0.25">
      <c r="A278" s="162"/>
      <c r="B278" s="162"/>
      <c r="C278" s="162"/>
      <c r="D278" s="162"/>
      <c r="E278" s="162"/>
      <c r="F278" s="162"/>
      <c r="G278" s="162"/>
      <c r="H278" s="162"/>
      <c r="I278" s="162"/>
      <c r="J278" s="162"/>
      <c r="K278" s="162"/>
      <c r="L278" s="162"/>
      <c r="M278" s="162"/>
      <c r="N278" s="38"/>
      <c r="O278" s="38"/>
    </row>
    <row r="279" spans="1:15" ht="15" hidden="1" customHeight="1" x14ac:dyDescent="0.25">
      <c r="A279" s="162"/>
      <c r="B279" s="162"/>
      <c r="C279" s="162"/>
      <c r="D279" s="162"/>
      <c r="E279" s="162"/>
      <c r="F279" s="162"/>
      <c r="G279" s="162"/>
      <c r="H279" s="162"/>
      <c r="I279" s="162"/>
      <c r="J279" s="162"/>
      <c r="K279" s="162"/>
      <c r="L279" s="162"/>
      <c r="M279" s="162"/>
      <c r="N279" s="38"/>
      <c r="O279" s="38"/>
    </row>
    <row r="280" spans="1:15" ht="15" hidden="1" customHeight="1" x14ac:dyDescent="0.25">
      <c r="A280" s="162"/>
      <c r="B280" s="162"/>
      <c r="C280" s="162"/>
      <c r="D280" s="162"/>
      <c r="E280" s="162"/>
      <c r="F280" s="162"/>
      <c r="G280" s="162"/>
      <c r="H280" s="162"/>
      <c r="I280" s="162"/>
      <c r="J280" s="162"/>
      <c r="K280" s="162"/>
      <c r="L280" s="162"/>
      <c r="M280" s="162"/>
      <c r="N280" s="38"/>
      <c r="O280" s="38"/>
    </row>
    <row r="281" spans="1:15" ht="15" hidden="1" customHeight="1" x14ac:dyDescent="0.25">
      <c r="A281" s="162"/>
      <c r="B281" s="162"/>
      <c r="C281" s="162"/>
      <c r="D281" s="162"/>
      <c r="E281" s="162"/>
      <c r="F281" s="162"/>
      <c r="G281" s="162"/>
      <c r="H281" s="162"/>
      <c r="I281" s="162"/>
      <c r="J281" s="162"/>
      <c r="K281" s="162"/>
      <c r="L281" s="162"/>
      <c r="M281" s="162"/>
      <c r="N281" s="38"/>
      <c r="O281" s="38"/>
    </row>
    <row r="282" spans="1:15" ht="15" hidden="1" customHeight="1" x14ac:dyDescent="0.25">
      <c r="A282" s="162"/>
      <c r="B282" s="162"/>
      <c r="C282" s="162"/>
      <c r="D282" s="162"/>
      <c r="E282" s="162"/>
      <c r="F282" s="162"/>
      <c r="G282" s="162"/>
      <c r="H282" s="162"/>
      <c r="I282" s="162"/>
      <c r="J282" s="162"/>
      <c r="K282" s="162"/>
      <c r="L282" s="162"/>
      <c r="M282" s="162"/>
      <c r="N282" s="38"/>
      <c r="O282" s="38"/>
    </row>
    <row r="283" spans="1:15" ht="15" hidden="1" customHeight="1" x14ac:dyDescent="0.25">
      <c r="A283" s="162"/>
      <c r="B283" s="162"/>
      <c r="C283" s="162"/>
      <c r="D283" s="162"/>
      <c r="E283" s="162"/>
      <c r="F283" s="162"/>
      <c r="G283" s="162"/>
      <c r="H283" s="162"/>
      <c r="I283" s="162"/>
      <c r="J283" s="162"/>
      <c r="K283" s="162"/>
      <c r="L283" s="162"/>
      <c r="M283" s="162"/>
      <c r="N283" s="38"/>
      <c r="O283" s="38"/>
    </row>
    <row r="284" spans="1:15" ht="15" hidden="1" customHeight="1" x14ac:dyDescent="0.25">
      <c r="A284" s="162"/>
      <c r="B284" s="162"/>
      <c r="C284" s="162"/>
      <c r="D284" s="162"/>
      <c r="E284" s="162"/>
      <c r="F284" s="162"/>
      <c r="G284" s="162"/>
      <c r="H284" s="162"/>
      <c r="I284" s="162"/>
      <c r="J284" s="162"/>
      <c r="K284" s="162"/>
      <c r="L284" s="162"/>
      <c r="M284" s="162"/>
      <c r="N284" s="38"/>
      <c r="O284" s="38"/>
    </row>
    <row r="285" spans="1:15" ht="15" hidden="1" customHeight="1" x14ac:dyDescent="0.25">
      <c r="A285" s="162"/>
      <c r="B285" s="162"/>
      <c r="C285" s="162"/>
      <c r="D285" s="162"/>
      <c r="E285" s="162"/>
      <c r="F285" s="162"/>
      <c r="G285" s="162"/>
      <c r="H285" s="162"/>
      <c r="I285" s="162"/>
      <c r="J285" s="162"/>
      <c r="K285" s="162"/>
      <c r="L285" s="162"/>
      <c r="M285" s="162"/>
      <c r="N285" s="38"/>
      <c r="O285" s="38"/>
    </row>
    <row r="286" spans="1:15" ht="15" hidden="1" customHeight="1" x14ac:dyDescent="0.25">
      <c r="A286" s="162"/>
      <c r="B286" s="162"/>
      <c r="C286" s="162"/>
      <c r="D286" s="162"/>
      <c r="E286" s="162"/>
      <c r="F286" s="162"/>
      <c r="G286" s="162"/>
      <c r="H286" s="162"/>
      <c r="I286" s="162"/>
      <c r="J286" s="162"/>
      <c r="K286" s="162"/>
      <c r="L286" s="162"/>
      <c r="M286" s="162"/>
      <c r="N286" s="38"/>
      <c r="O286" s="38"/>
    </row>
    <row r="287" spans="1:15" ht="15" hidden="1" customHeight="1" x14ac:dyDescent="0.25">
      <c r="A287" s="162"/>
      <c r="B287" s="162"/>
      <c r="C287" s="162"/>
      <c r="D287" s="162"/>
      <c r="E287" s="162"/>
      <c r="F287" s="162"/>
      <c r="G287" s="162"/>
      <c r="H287" s="162"/>
      <c r="I287" s="162"/>
      <c r="J287" s="162"/>
      <c r="K287" s="162"/>
      <c r="L287" s="162"/>
      <c r="M287" s="162"/>
      <c r="N287" s="38"/>
      <c r="O287" s="38"/>
    </row>
    <row r="288" spans="1:15" ht="15" hidden="1" customHeight="1" x14ac:dyDescent="0.25">
      <c r="A288" s="162"/>
      <c r="B288" s="162"/>
      <c r="C288" s="162"/>
      <c r="D288" s="162"/>
      <c r="E288" s="162"/>
      <c r="F288" s="162"/>
      <c r="G288" s="162"/>
      <c r="H288" s="162"/>
      <c r="I288" s="162"/>
      <c r="J288" s="162"/>
      <c r="K288" s="162"/>
      <c r="L288" s="162"/>
      <c r="M288" s="162"/>
      <c r="N288" s="38"/>
      <c r="O288" s="38"/>
    </row>
    <row r="289" spans="1:15" ht="15" hidden="1" customHeight="1" x14ac:dyDescent="0.25">
      <c r="A289" s="162"/>
      <c r="B289" s="162"/>
      <c r="C289" s="162"/>
      <c r="D289" s="162"/>
      <c r="E289" s="162"/>
      <c r="F289" s="162"/>
      <c r="G289" s="162"/>
      <c r="H289" s="162"/>
      <c r="I289" s="162"/>
      <c r="J289" s="162"/>
      <c r="K289" s="162"/>
      <c r="L289" s="162"/>
      <c r="M289" s="162"/>
      <c r="N289" s="38"/>
      <c r="O289" s="38"/>
    </row>
    <row r="290" spans="1:15" ht="15" hidden="1" customHeight="1" x14ac:dyDescent="0.25">
      <c r="A290" s="162"/>
      <c r="B290" s="162"/>
      <c r="C290" s="162"/>
      <c r="D290" s="162"/>
      <c r="E290" s="162"/>
      <c r="F290" s="162"/>
      <c r="G290" s="162"/>
      <c r="H290" s="162"/>
      <c r="I290" s="162"/>
      <c r="J290" s="162"/>
      <c r="K290" s="162"/>
      <c r="L290" s="162"/>
      <c r="M290" s="162"/>
      <c r="N290" s="38"/>
      <c r="O290" s="38"/>
    </row>
    <row r="291" spans="1:15" ht="15" hidden="1" customHeight="1" x14ac:dyDescent="0.25">
      <c r="A291" s="162"/>
      <c r="B291" s="162"/>
      <c r="C291" s="162"/>
      <c r="D291" s="162"/>
      <c r="E291" s="162"/>
      <c r="F291" s="162"/>
      <c r="G291" s="162"/>
      <c r="H291" s="162"/>
      <c r="I291" s="162"/>
      <c r="J291" s="162"/>
      <c r="K291" s="162"/>
      <c r="L291" s="162"/>
      <c r="M291" s="162"/>
      <c r="N291" s="38"/>
      <c r="O291" s="38"/>
    </row>
    <row r="292" spans="1:15" ht="15" hidden="1" customHeight="1" x14ac:dyDescent="0.25">
      <c r="A292" s="162"/>
      <c r="B292" s="162"/>
      <c r="C292" s="162"/>
      <c r="D292" s="162"/>
      <c r="E292" s="162"/>
      <c r="F292" s="162"/>
      <c r="G292" s="162"/>
      <c r="H292" s="162"/>
      <c r="I292" s="162"/>
      <c r="J292" s="162"/>
      <c r="K292" s="162"/>
      <c r="L292" s="162"/>
      <c r="M292" s="162"/>
      <c r="N292" s="38"/>
      <c r="O292" s="38"/>
    </row>
    <row r="293" spans="1:15" ht="15" hidden="1" customHeight="1" x14ac:dyDescent="0.25">
      <c r="A293" s="162"/>
      <c r="B293" s="162"/>
      <c r="C293" s="162"/>
      <c r="D293" s="162"/>
      <c r="E293" s="162"/>
      <c r="F293" s="162"/>
      <c r="G293" s="162"/>
      <c r="H293" s="162"/>
      <c r="I293" s="162"/>
      <c r="J293" s="162"/>
      <c r="K293" s="162"/>
      <c r="L293" s="162"/>
      <c r="M293" s="162"/>
      <c r="N293" s="38"/>
      <c r="O293" s="38"/>
    </row>
    <row r="294" spans="1:15" ht="15" hidden="1" customHeight="1" x14ac:dyDescent="0.25">
      <c r="A294" s="162"/>
      <c r="B294" s="162"/>
      <c r="C294" s="162"/>
      <c r="D294" s="162"/>
      <c r="E294" s="162"/>
      <c r="F294" s="162"/>
      <c r="G294" s="162"/>
      <c r="H294" s="162"/>
      <c r="I294" s="162"/>
      <c r="J294" s="162"/>
      <c r="K294" s="162"/>
      <c r="L294" s="162"/>
      <c r="M294" s="162"/>
      <c r="N294" s="38"/>
      <c r="O294" s="38"/>
    </row>
    <row r="295" spans="1:15" ht="15" hidden="1" customHeight="1" x14ac:dyDescent="0.25">
      <c r="A295" s="162"/>
      <c r="B295" s="162"/>
      <c r="C295" s="162"/>
      <c r="D295" s="162"/>
      <c r="E295" s="162"/>
      <c r="F295" s="162"/>
      <c r="G295" s="162"/>
      <c r="H295" s="162"/>
      <c r="I295" s="162"/>
      <c r="J295" s="162"/>
      <c r="K295" s="162"/>
      <c r="L295" s="162"/>
      <c r="M295" s="162"/>
      <c r="N295" s="38"/>
      <c r="O295" s="38"/>
    </row>
    <row r="296" spans="1:15" ht="15" hidden="1" customHeight="1" x14ac:dyDescent="0.25">
      <c r="A296" s="162"/>
      <c r="B296" s="162"/>
      <c r="C296" s="162"/>
      <c r="D296" s="162"/>
      <c r="E296" s="162"/>
      <c r="F296" s="162"/>
      <c r="G296" s="162"/>
      <c r="H296" s="162"/>
      <c r="I296" s="162"/>
      <c r="J296" s="162"/>
      <c r="K296" s="162"/>
      <c r="L296" s="162"/>
      <c r="M296" s="162"/>
      <c r="N296" s="38"/>
      <c r="O296" s="38"/>
    </row>
    <row r="297" spans="1:15" ht="15" hidden="1" customHeight="1" x14ac:dyDescent="0.25">
      <c r="A297" s="162"/>
      <c r="B297" s="162"/>
      <c r="C297" s="162"/>
      <c r="D297" s="162"/>
      <c r="E297" s="162"/>
      <c r="F297" s="162"/>
      <c r="G297" s="162"/>
      <c r="H297" s="162"/>
      <c r="I297" s="162"/>
      <c r="J297" s="162"/>
      <c r="K297" s="162"/>
      <c r="L297" s="162"/>
      <c r="M297" s="162"/>
      <c r="N297" s="38"/>
      <c r="O297" s="38"/>
    </row>
    <row r="298" spans="1:15" ht="15" hidden="1" customHeight="1" x14ac:dyDescent="0.25">
      <c r="A298" s="162"/>
      <c r="B298" s="162"/>
      <c r="C298" s="162"/>
      <c r="D298" s="162"/>
      <c r="E298" s="162"/>
      <c r="F298" s="162"/>
      <c r="G298" s="162"/>
      <c r="H298" s="162"/>
      <c r="I298" s="162"/>
      <c r="J298" s="162"/>
      <c r="K298" s="162"/>
      <c r="L298" s="162"/>
      <c r="M298" s="162"/>
      <c r="N298" s="38"/>
      <c r="O298" s="38"/>
    </row>
    <row r="299" spans="1:15" ht="15" hidden="1" customHeight="1" x14ac:dyDescent="0.25">
      <c r="A299" s="162"/>
      <c r="B299" s="162"/>
      <c r="C299" s="162"/>
      <c r="D299" s="162"/>
      <c r="E299" s="162"/>
      <c r="F299" s="162"/>
      <c r="G299" s="162"/>
      <c r="H299" s="162"/>
      <c r="I299" s="162"/>
      <c r="J299" s="162"/>
      <c r="K299" s="162"/>
      <c r="L299" s="162"/>
      <c r="M299" s="162"/>
      <c r="N299" s="38"/>
      <c r="O299" s="38"/>
    </row>
    <row r="300" spans="1:15" ht="15" hidden="1" customHeight="1" x14ac:dyDescent="0.25">
      <c r="A300" s="162"/>
      <c r="B300" s="162"/>
      <c r="C300" s="162"/>
      <c r="D300" s="162"/>
      <c r="E300" s="162"/>
      <c r="F300" s="162"/>
      <c r="G300" s="162"/>
      <c r="H300" s="162"/>
      <c r="I300" s="162"/>
      <c r="J300" s="162"/>
      <c r="K300" s="162"/>
      <c r="L300" s="162"/>
      <c r="M300" s="162"/>
      <c r="N300" s="38"/>
      <c r="O300" s="38"/>
    </row>
    <row r="301" spans="1:15" ht="15" hidden="1" customHeight="1" x14ac:dyDescent="0.25">
      <c r="A301" s="162"/>
      <c r="B301" s="162"/>
      <c r="C301" s="162"/>
      <c r="D301" s="162"/>
      <c r="E301" s="162"/>
      <c r="F301" s="162"/>
      <c r="G301" s="162"/>
      <c r="H301" s="162"/>
      <c r="I301" s="162"/>
      <c r="J301" s="162"/>
      <c r="K301" s="162"/>
      <c r="L301" s="162"/>
      <c r="M301" s="162"/>
      <c r="N301" s="38"/>
      <c r="O301" s="38"/>
    </row>
    <row r="302" spans="1:15" ht="15" hidden="1" customHeight="1" x14ac:dyDescent="0.25">
      <c r="A302" s="162"/>
      <c r="B302" s="162"/>
      <c r="C302" s="162"/>
      <c r="D302" s="162"/>
      <c r="E302" s="162"/>
      <c r="F302" s="162"/>
      <c r="G302" s="162"/>
      <c r="H302" s="162"/>
      <c r="I302" s="162"/>
      <c r="J302" s="162"/>
      <c r="K302" s="162"/>
      <c r="L302" s="162"/>
      <c r="M302" s="162"/>
      <c r="N302" s="38"/>
      <c r="O302" s="38"/>
    </row>
    <row r="303" spans="1:15" ht="15" hidden="1" customHeight="1" x14ac:dyDescent="0.25">
      <c r="A303" s="162"/>
      <c r="B303" s="162"/>
      <c r="C303" s="162"/>
      <c r="D303" s="162"/>
      <c r="E303" s="162"/>
      <c r="F303" s="162"/>
      <c r="G303" s="162"/>
      <c r="H303" s="162"/>
      <c r="I303" s="162"/>
      <c r="J303" s="162"/>
      <c r="K303" s="162"/>
      <c r="L303" s="162"/>
      <c r="M303" s="162"/>
      <c r="N303" s="38"/>
      <c r="O303" s="38"/>
    </row>
    <row r="304" spans="1:15" ht="15" hidden="1" customHeight="1" x14ac:dyDescent="0.25">
      <c r="A304" s="162"/>
      <c r="B304" s="162"/>
      <c r="C304" s="162"/>
      <c r="D304" s="162"/>
      <c r="E304" s="162"/>
      <c r="F304" s="162"/>
      <c r="G304" s="162"/>
      <c r="H304" s="162"/>
      <c r="I304" s="162"/>
      <c r="J304" s="162"/>
      <c r="K304" s="162"/>
      <c r="L304" s="162"/>
      <c r="M304" s="162"/>
      <c r="N304" s="38"/>
      <c r="O304" s="38"/>
    </row>
    <row r="305" spans="1:15" ht="15" hidden="1" customHeight="1" x14ac:dyDescent="0.25">
      <c r="A305" s="162"/>
      <c r="B305" s="162"/>
      <c r="C305" s="162"/>
      <c r="D305" s="162"/>
      <c r="E305" s="162"/>
      <c r="F305" s="162"/>
      <c r="G305" s="162"/>
      <c r="H305" s="162"/>
      <c r="I305" s="162"/>
      <c r="J305" s="162"/>
      <c r="K305" s="162"/>
      <c r="L305" s="162"/>
      <c r="M305" s="162"/>
      <c r="N305" s="38"/>
      <c r="O305" s="38"/>
    </row>
    <row r="306" spans="1:15" ht="15" hidden="1" customHeight="1" x14ac:dyDescent="0.25">
      <c r="A306" s="162"/>
      <c r="B306" s="162"/>
      <c r="C306" s="162"/>
      <c r="D306" s="162"/>
      <c r="E306" s="162"/>
      <c r="F306" s="162"/>
      <c r="G306" s="162"/>
      <c r="H306" s="162"/>
      <c r="I306" s="162"/>
      <c r="J306" s="162"/>
      <c r="K306" s="162"/>
      <c r="L306" s="162"/>
      <c r="M306" s="162"/>
      <c r="N306" s="38"/>
      <c r="O306" s="38"/>
    </row>
    <row r="307" spans="1:15" ht="15" hidden="1" customHeight="1" x14ac:dyDescent="0.25">
      <c r="A307" s="162"/>
      <c r="B307" s="162"/>
      <c r="C307" s="162"/>
      <c r="D307" s="162"/>
      <c r="E307" s="162"/>
      <c r="F307" s="162"/>
      <c r="G307" s="162"/>
      <c r="H307" s="162"/>
      <c r="I307" s="162"/>
      <c r="J307" s="162"/>
      <c r="K307" s="162"/>
      <c r="L307" s="162"/>
      <c r="M307" s="162"/>
      <c r="N307" s="38"/>
      <c r="O307" s="38"/>
    </row>
    <row r="308" spans="1:15" ht="15" hidden="1" customHeight="1" x14ac:dyDescent="0.25">
      <c r="A308" s="162"/>
      <c r="B308" s="162"/>
      <c r="C308" s="162"/>
      <c r="D308" s="162"/>
      <c r="E308" s="162"/>
      <c r="F308" s="162"/>
      <c r="G308" s="162"/>
      <c r="H308" s="162"/>
      <c r="I308" s="162"/>
      <c r="J308" s="162"/>
      <c r="K308" s="162"/>
      <c r="L308" s="162"/>
      <c r="M308" s="162"/>
      <c r="N308" s="38"/>
      <c r="O308" s="38"/>
    </row>
    <row r="309" spans="1:15" ht="15" hidden="1" customHeight="1" x14ac:dyDescent="0.25">
      <c r="A309" s="162"/>
      <c r="B309" s="162"/>
      <c r="C309" s="162"/>
      <c r="D309" s="162"/>
      <c r="E309" s="162"/>
      <c r="F309" s="162"/>
      <c r="G309" s="162"/>
      <c r="H309" s="162"/>
      <c r="I309" s="162"/>
      <c r="J309" s="162"/>
      <c r="K309" s="162"/>
      <c r="L309" s="162"/>
      <c r="M309" s="162"/>
      <c r="N309" s="38"/>
      <c r="O309" s="38"/>
    </row>
    <row r="310" spans="1:15" ht="15" hidden="1" customHeight="1" x14ac:dyDescent="0.25">
      <c r="A310" s="162"/>
      <c r="B310" s="162"/>
      <c r="C310" s="162"/>
      <c r="D310" s="162"/>
      <c r="E310" s="162"/>
      <c r="F310" s="162"/>
      <c r="G310" s="162"/>
      <c r="H310" s="162"/>
      <c r="I310" s="162"/>
      <c r="J310" s="162"/>
      <c r="K310" s="162"/>
      <c r="L310" s="162"/>
      <c r="M310" s="162"/>
      <c r="N310" s="38"/>
      <c r="O310" s="38"/>
    </row>
    <row r="311" spans="1:15" ht="15" hidden="1" customHeight="1" x14ac:dyDescent="0.25">
      <c r="A311" s="162"/>
      <c r="B311" s="162"/>
      <c r="C311" s="162"/>
      <c r="D311" s="162"/>
      <c r="E311" s="162"/>
      <c r="F311" s="162"/>
      <c r="G311" s="162"/>
      <c r="H311" s="162"/>
      <c r="I311" s="162"/>
      <c r="J311" s="162"/>
      <c r="K311" s="162"/>
      <c r="L311" s="162"/>
      <c r="M311" s="162"/>
      <c r="N311" s="38"/>
      <c r="O311" s="38"/>
    </row>
    <row r="312" spans="1:15" ht="15" hidden="1" customHeight="1" x14ac:dyDescent="0.25">
      <c r="A312" s="162"/>
      <c r="B312" s="162"/>
      <c r="C312" s="162"/>
      <c r="D312" s="162"/>
      <c r="E312" s="162"/>
      <c r="F312" s="162"/>
      <c r="G312" s="162"/>
      <c r="H312" s="162"/>
      <c r="I312" s="162"/>
      <c r="J312" s="162"/>
      <c r="K312" s="162"/>
      <c r="L312" s="162"/>
      <c r="M312" s="162"/>
      <c r="N312" s="38"/>
      <c r="O312" s="38"/>
    </row>
    <row r="313" spans="1:15" ht="15" hidden="1" customHeight="1" x14ac:dyDescent="0.25">
      <c r="A313" s="162"/>
      <c r="B313" s="162"/>
      <c r="C313" s="162"/>
      <c r="D313" s="162"/>
      <c r="E313" s="162"/>
      <c r="F313" s="162"/>
      <c r="G313" s="162"/>
      <c r="H313" s="162"/>
      <c r="I313" s="162"/>
      <c r="J313" s="162"/>
      <c r="K313" s="162"/>
      <c r="L313" s="162"/>
      <c r="M313" s="162"/>
      <c r="N313" s="38"/>
      <c r="O313" s="38"/>
    </row>
    <row r="314" spans="1:15" ht="15" hidden="1" customHeight="1" x14ac:dyDescent="0.25">
      <c r="A314" s="162"/>
      <c r="B314" s="162"/>
      <c r="C314" s="162"/>
      <c r="D314" s="162"/>
      <c r="E314" s="162"/>
      <c r="F314" s="162"/>
      <c r="G314" s="162"/>
      <c r="H314" s="162"/>
      <c r="I314" s="162"/>
      <c r="J314" s="162"/>
      <c r="K314" s="162"/>
      <c r="L314" s="162"/>
      <c r="M314" s="162"/>
      <c r="N314" s="38"/>
      <c r="O314" s="38"/>
    </row>
    <row r="315" spans="1:15" ht="15" hidden="1" customHeight="1" x14ac:dyDescent="0.25">
      <c r="A315" s="162"/>
      <c r="B315" s="162"/>
      <c r="C315" s="162"/>
      <c r="D315" s="162"/>
      <c r="E315" s="162"/>
      <c r="F315" s="162"/>
      <c r="G315" s="162"/>
      <c r="H315" s="162"/>
      <c r="I315" s="162"/>
      <c r="J315" s="162"/>
      <c r="K315" s="162"/>
      <c r="L315" s="162"/>
      <c r="M315" s="162"/>
      <c r="N315" s="38"/>
      <c r="O315" s="38"/>
    </row>
    <row r="316" spans="1:15" ht="15" hidden="1" customHeight="1" x14ac:dyDescent="0.25">
      <c r="A316" s="162"/>
      <c r="B316" s="162"/>
      <c r="C316" s="162"/>
      <c r="D316" s="162"/>
      <c r="E316" s="162"/>
      <c r="F316" s="162"/>
      <c r="G316" s="162"/>
      <c r="H316" s="162"/>
      <c r="I316" s="162"/>
      <c r="J316" s="162"/>
      <c r="K316" s="162"/>
      <c r="L316" s="162"/>
      <c r="M316" s="162"/>
      <c r="N316" s="38"/>
      <c r="O316" s="38"/>
    </row>
    <row r="317" spans="1:15" ht="15" hidden="1" customHeight="1" x14ac:dyDescent="0.25">
      <c r="A317" s="162"/>
      <c r="B317" s="162"/>
      <c r="C317" s="162"/>
      <c r="D317" s="162"/>
      <c r="E317" s="162"/>
      <c r="F317" s="162"/>
      <c r="G317" s="162"/>
      <c r="H317" s="162"/>
      <c r="I317" s="162"/>
      <c r="J317" s="162"/>
      <c r="K317" s="162"/>
      <c r="L317" s="162"/>
      <c r="M317" s="162"/>
      <c r="N317" s="38"/>
      <c r="O317" s="38"/>
    </row>
    <row r="318" spans="1:15" ht="15" hidden="1" customHeight="1" x14ac:dyDescent="0.25">
      <c r="A318" s="162"/>
      <c r="B318" s="162"/>
      <c r="C318" s="162"/>
      <c r="D318" s="162"/>
      <c r="E318" s="162"/>
      <c r="F318" s="162"/>
      <c r="G318" s="162"/>
      <c r="H318" s="162"/>
      <c r="I318" s="162"/>
      <c r="J318" s="162"/>
      <c r="K318" s="162"/>
      <c r="L318" s="162"/>
      <c r="M318" s="162"/>
      <c r="N318" s="38"/>
      <c r="O318" s="38"/>
    </row>
    <row r="319" spans="1:15" ht="15" hidden="1" customHeight="1" x14ac:dyDescent="0.25">
      <c r="A319" s="162"/>
      <c r="B319" s="162"/>
      <c r="C319" s="162"/>
      <c r="D319" s="162"/>
      <c r="E319" s="162"/>
      <c r="F319" s="162"/>
      <c r="G319" s="162"/>
      <c r="H319" s="162"/>
      <c r="I319" s="162"/>
      <c r="J319" s="162"/>
      <c r="K319" s="162"/>
      <c r="L319" s="162"/>
      <c r="M319" s="162"/>
      <c r="N319" s="38"/>
      <c r="O319" s="38"/>
    </row>
    <row r="320" spans="1:15" ht="15" hidden="1" customHeight="1" x14ac:dyDescent="0.25">
      <c r="A320" s="162"/>
      <c r="B320" s="162"/>
      <c r="C320" s="162"/>
      <c r="D320" s="162"/>
      <c r="E320" s="162"/>
      <c r="F320" s="162"/>
      <c r="G320" s="162"/>
      <c r="H320" s="162"/>
      <c r="I320" s="162"/>
      <c r="J320" s="162"/>
      <c r="K320" s="162"/>
      <c r="L320" s="162"/>
      <c r="M320" s="162"/>
      <c r="N320" s="38"/>
      <c r="O320" s="38"/>
    </row>
    <row r="321" spans="1:15" ht="15" hidden="1" customHeight="1" x14ac:dyDescent="0.25">
      <c r="A321" s="162"/>
      <c r="B321" s="162"/>
      <c r="C321" s="162"/>
      <c r="D321" s="162"/>
      <c r="E321" s="162"/>
      <c r="F321" s="162"/>
      <c r="G321" s="162"/>
      <c r="H321" s="162"/>
      <c r="I321" s="162"/>
      <c r="J321" s="162"/>
      <c r="K321" s="162"/>
      <c r="L321" s="162"/>
      <c r="M321" s="162"/>
      <c r="N321" s="38"/>
      <c r="O321" s="38"/>
    </row>
    <row r="322" spans="1:15" ht="15" hidden="1" customHeight="1" x14ac:dyDescent="0.25">
      <c r="A322" s="162"/>
      <c r="B322" s="162"/>
      <c r="C322" s="162"/>
      <c r="D322" s="162"/>
      <c r="E322" s="162"/>
      <c r="F322" s="162"/>
      <c r="G322" s="162"/>
      <c r="H322" s="162"/>
      <c r="I322" s="162"/>
      <c r="J322" s="162"/>
      <c r="K322" s="162"/>
      <c r="L322" s="162"/>
      <c r="M322" s="162"/>
      <c r="N322" s="38"/>
      <c r="O322" s="38"/>
    </row>
    <row r="323" spans="1:15" ht="15" hidden="1" customHeight="1" x14ac:dyDescent="0.25">
      <c r="A323" s="162"/>
      <c r="B323" s="162"/>
      <c r="C323" s="162"/>
      <c r="D323" s="162"/>
      <c r="E323" s="162"/>
      <c r="F323" s="162"/>
      <c r="G323" s="162"/>
      <c r="H323" s="162"/>
      <c r="I323" s="162"/>
      <c r="J323" s="162"/>
      <c r="K323" s="162"/>
      <c r="L323" s="162"/>
      <c r="M323" s="162"/>
      <c r="N323" s="38"/>
      <c r="O323" s="38"/>
    </row>
    <row r="324" spans="1:15" ht="15" hidden="1" customHeight="1" x14ac:dyDescent="0.25">
      <c r="A324" s="162"/>
      <c r="B324" s="162"/>
      <c r="C324" s="162"/>
      <c r="D324" s="162"/>
      <c r="E324" s="162"/>
      <c r="F324" s="162"/>
      <c r="G324" s="162"/>
      <c r="H324" s="162"/>
      <c r="I324" s="162"/>
      <c r="J324" s="162"/>
      <c r="K324" s="162"/>
      <c r="L324" s="162"/>
      <c r="M324" s="162"/>
      <c r="N324" s="38"/>
      <c r="O324" s="38"/>
    </row>
    <row r="325" spans="1:15" ht="15" hidden="1" customHeight="1" x14ac:dyDescent="0.25">
      <c r="A325" s="162"/>
      <c r="B325" s="162"/>
      <c r="C325" s="162"/>
      <c r="D325" s="162"/>
      <c r="E325" s="162"/>
      <c r="F325" s="162"/>
      <c r="G325" s="162"/>
      <c r="H325" s="162"/>
      <c r="I325" s="162"/>
      <c r="J325" s="162"/>
      <c r="K325" s="162"/>
      <c r="L325" s="162"/>
      <c r="M325" s="162"/>
      <c r="N325" s="38"/>
      <c r="O325" s="38"/>
    </row>
    <row r="326" spans="1:15" ht="15" hidden="1" customHeight="1" x14ac:dyDescent="0.25">
      <c r="A326" s="162"/>
      <c r="B326" s="162"/>
      <c r="C326" s="162"/>
      <c r="D326" s="162"/>
      <c r="E326" s="162"/>
      <c r="F326" s="162"/>
      <c r="G326" s="162"/>
      <c r="H326" s="162"/>
      <c r="I326" s="162"/>
      <c r="J326" s="162"/>
      <c r="K326" s="162"/>
      <c r="L326" s="162"/>
      <c r="M326" s="162"/>
      <c r="N326" s="38"/>
      <c r="O326" s="38"/>
    </row>
    <row r="327" spans="1:15" ht="15" hidden="1" customHeight="1" x14ac:dyDescent="0.25">
      <c r="A327" s="162"/>
      <c r="B327" s="162"/>
      <c r="C327" s="162"/>
      <c r="D327" s="162"/>
      <c r="E327" s="162"/>
      <c r="F327" s="162"/>
      <c r="G327" s="162"/>
      <c r="H327" s="162"/>
      <c r="I327" s="162"/>
      <c r="J327" s="162"/>
      <c r="K327" s="162"/>
      <c r="L327" s="162"/>
      <c r="M327" s="162"/>
      <c r="N327" s="38"/>
      <c r="O327" s="38"/>
    </row>
    <row r="328" spans="1:15" ht="15" hidden="1" customHeight="1" x14ac:dyDescent="0.25">
      <c r="A328" s="162"/>
      <c r="B328" s="162"/>
      <c r="C328" s="162"/>
      <c r="D328" s="162"/>
      <c r="E328" s="162"/>
      <c r="F328" s="162"/>
      <c r="G328" s="162"/>
      <c r="H328" s="162"/>
      <c r="I328" s="162"/>
      <c r="J328" s="162"/>
      <c r="K328" s="162"/>
      <c r="L328" s="162"/>
      <c r="M328" s="162"/>
      <c r="N328" s="38"/>
      <c r="O328" s="38"/>
    </row>
    <row r="329" spans="1:15" ht="15" hidden="1" customHeight="1" x14ac:dyDescent="0.25">
      <c r="A329" s="162"/>
      <c r="B329" s="162"/>
      <c r="C329" s="162"/>
      <c r="D329" s="162"/>
      <c r="E329" s="162"/>
      <c r="F329" s="162"/>
      <c r="G329" s="162"/>
      <c r="H329" s="162"/>
      <c r="I329" s="162"/>
      <c r="J329" s="162"/>
      <c r="K329" s="162"/>
      <c r="L329" s="162"/>
      <c r="M329" s="162"/>
      <c r="N329" s="38"/>
      <c r="O329" s="38"/>
    </row>
    <row r="330" spans="1:15" ht="15" hidden="1" customHeight="1" x14ac:dyDescent="0.25">
      <c r="A330" s="162"/>
      <c r="B330" s="162"/>
      <c r="C330" s="162"/>
      <c r="D330" s="162"/>
      <c r="E330" s="162"/>
      <c r="F330" s="162"/>
      <c r="G330" s="162"/>
      <c r="H330" s="162"/>
      <c r="I330" s="162"/>
      <c r="J330" s="162"/>
      <c r="K330" s="162"/>
      <c r="L330" s="162"/>
      <c r="M330" s="162"/>
      <c r="N330" s="38"/>
      <c r="O330" s="38"/>
    </row>
    <row r="331" spans="1:15" ht="15" hidden="1" customHeight="1" x14ac:dyDescent="0.25">
      <c r="A331" s="162"/>
      <c r="B331" s="162"/>
      <c r="C331" s="162"/>
      <c r="D331" s="162"/>
      <c r="E331" s="162"/>
      <c r="F331" s="162"/>
      <c r="G331" s="162"/>
      <c r="H331" s="162"/>
      <c r="I331" s="162"/>
      <c r="J331" s="162"/>
      <c r="K331" s="162"/>
      <c r="L331" s="162"/>
      <c r="M331" s="162"/>
      <c r="N331" s="38"/>
      <c r="O331" s="38"/>
    </row>
    <row r="332" spans="1:15" ht="15" hidden="1" customHeight="1" x14ac:dyDescent="0.25">
      <c r="A332" s="162"/>
      <c r="B332" s="162"/>
      <c r="C332" s="162"/>
      <c r="D332" s="162"/>
      <c r="E332" s="162"/>
      <c r="F332" s="162"/>
      <c r="G332" s="162"/>
      <c r="H332" s="162"/>
      <c r="I332" s="162"/>
      <c r="J332" s="162"/>
      <c r="K332" s="162"/>
      <c r="L332" s="162"/>
      <c r="M332" s="162"/>
      <c r="N332" s="38"/>
      <c r="O332" s="38"/>
    </row>
    <row r="333" spans="1:15" ht="15" hidden="1" customHeight="1" x14ac:dyDescent="0.25">
      <c r="A333" s="162"/>
      <c r="B333" s="162"/>
      <c r="C333" s="162"/>
      <c r="D333" s="162"/>
      <c r="E333" s="162"/>
      <c r="F333" s="162"/>
      <c r="G333" s="162"/>
      <c r="H333" s="162"/>
      <c r="I333" s="162"/>
      <c r="J333" s="162"/>
      <c r="K333" s="162"/>
      <c r="L333" s="162"/>
      <c r="M333" s="162"/>
      <c r="N333" s="38"/>
      <c r="O333" s="38"/>
    </row>
    <row r="334" spans="1:15" ht="15" hidden="1" customHeight="1" x14ac:dyDescent="0.25">
      <c r="A334" s="162"/>
      <c r="B334" s="162"/>
      <c r="C334" s="162"/>
      <c r="D334" s="162"/>
      <c r="E334" s="162"/>
      <c r="F334" s="162"/>
      <c r="G334" s="162"/>
      <c r="H334" s="162"/>
      <c r="I334" s="162"/>
      <c r="J334" s="162"/>
      <c r="K334" s="162"/>
      <c r="L334" s="162"/>
      <c r="M334" s="162"/>
      <c r="N334" s="38"/>
      <c r="O334" s="38"/>
    </row>
    <row r="335" spans="1:15" ht="15" hidden="1" customHeight="1" x14ac:dyDescent="0.25">
      <c r="A335" s="162"/>
      <c r="B335" s="162"/>
      <c r="C335" s="162"/>
      <c r="D335" s="162"/>
      <c r="E335" s="162"/>
      <c r="F335" s="162"/>
      <c r="G335" s="162"/>
      <c r="H335" s="162"/>
      <c r="I335" s="162"/>
      <c r="J335" s="162"/>
      <c r="K335" s="162"/>
      <c r="L335" s="162"/>
      <c r="M335" s="162"/>
      <c r="N335" s="38"/>
      <c r="O335" s="38"/>
    </row>
    <row r="336" spans="1:15" ht="15" hidden="1" customHeight="1" x14ac:dyDescent="0.25">
      <c r="A336" s="162"/>
      <c r="B336" s="162"/>
      <c r="C336" s="162"/>
      <c r="D336" s="162"/>
      <c r="E336" s="162"/>
      <c r="F336" s="162"/>
      <c r="G336" s="162"/>
      <c r="H336" s="162"/>
      <c r="I336" s="162"/>
      <c r="J336" s="162"/>
      <c r="K336" s="162"/>
      <c r="L336" s="162"/>
      <c r="M336" s="162"/>
      <c r="N336" s="38"/>
      <c r="O336" s="38"/>
    </row>
    <row r="337" spans="1:15" ht="15" hidden="1" customHeight="1" x14ac:dyDescent="0.25">
      <c r="A337" s="162"/>
      <c r="B337" s="162"/>
      <c r="C337" s="162"/>
      <c r="D337" s="162"/>
      <c r="E337" s="162"/>
      <c r="F337" s="162"/>
      <c r="G337" s="162"/>
      <c r="H337" s="162"/>
      <c r="I337" s="162"/>
      <c r="J337" s="162"/>
      <c r="K337" s="162"/>
      <c r="L337" s="162"/>
      <c r="M337" s="162"/>
      <c r="N337" s="38"/>
      <c r="O337" s="38"/>
    </row>
    <row r="338" spans="1:15" ht="15" hidden="1" customHeight="1" x14ac:dyDescent="0.25">
      <c r="A338" s="162"/>
      <c r="B338" s="162"/>
      <c r="C338" s="162"/>
      <c r="D338" s="162"/>
      <c r="E338" s="162"/>
      <c r="F338" s="162"/>
      <c r="G338" s="162"/>
      <c r="H338" s="162"/>
      <c r="I338" s="162"/>
      <c r="J338" s="162"/>
      <c r="K338" s="162"/>
      <c r="L338" s="162"/>
      <c r="M338" s="162"/>
      <c r="N338" s="38"/>
      <c r="O338" s="38"/>
    </row>
    <row r="339" spans="1:15" ht="15" hidden="1" customHeight="1" x14ac:dyDescent="0.25">
      <c r="A339" s="162"/>
      <c r="B339" s="162"/>
      <c r="C339" s="162"/>
      <c r="D339" s="162"/>
      <c r="E339" s="162"/>
      <c r="F339" s="162"/>
      <c r="G339" s="162"/>
      <c r="H339" s="162"/>
      <c r="I339" s="162"/>
      <c r="J339" s="162"/>
      <c r="K339" s="162"/>
      <c r="L339" s="162"/>
      <c r="M339" s="162"/>
      <c r="N339" s="38"/>
      <c r="O339" s="38"/>
    </row>
    <row r="340" spans="1:15" ht="15" hidden="1" customHeight="1" x14ac:dyDescent="0.25">
      <c r="A340" s="162"/>
      <c r="B340" s="162"/>
      <c r="C340" s="162"/>
      <c r="D340" s="162"/>
      <c r="E340" s="162"/>
      <c r="F340" s="162"/>
      <c r="G340" s="162"/>
      <c r="H340" s="162"/>
      <c r="I340" s="162"/>
      <c r="J340" s="162"/>
      <c r="K340" s="162"/>
      <c r="L340" s="162"/>
      <c r="M340" s="162"/>
      <c r="N340" s="38"/>
      <c r="O340" s="38"/>
    </row>
    <row r="341" spans="1:15" ht="15" hidden="1" customHeight="1" x14ac:dyDescent="0.25">
      <c r="A341" s="162"/>
      <c r="B341" s="162"/>
      <c r="C341" s="162"/>
      <c r="D341" s="162"/>
      <c r="E341" s="162"/>
      <c r="F341" s="162"/>
      <c r="G341" s="162"/>
      <c r="H341" s="162"/>
      <c r="I341" s="162"/>
      <c r="J341" s="162"/>
      <c r="K341" s="162"/>
      <c r="L341" s="162"/>
      <c r="M341" s="162"/>
      <c r="N341" s="38"/>
      <c r="O341" s="38"/>
    </row>
    <row r="342" spans="1:15" ht="15" hidden="1" customHeight="1" x14ac:dyDescent="0.25">
      <c r="A342" s="162"/>
      <c r="B342" s="162"/>
      <c r="C342" s="162"/>
      <c r="D342" s="162"/>
      <c r="E342" s="162"/>
      <c r="F342" s="162"/>
      <c r="G342" s="162"/>
      <c r="H342" s="162"/>
      <c r="I342" s="162"/>
      <c r="J342" s="162"/>
      <c r="K342" s="162"/>
      <c r="L342" s="162"/>
      <c r="M342" s="162"/>
      <c r="N342" s="38"/>
      <c r="O342" s="38"/>
    </row>
    <row r="343" spans="1:15" ht="15" hidden="1" customHeight="1" x14ac:dyDescent="0.25">
      <c r="A343" s="162"/>
      <c r="B343" s="162"/>
      <c r="C343" s="162"/>
      <c r="D343" s="162"/>
      <c r="E343" s="162"/>
      <c r="F343" s="162"/>
      <c r="G343" s="162"/>
      <c r="H343" s="162"/>
      <c r="I343" s="162"/>
      <c r="J343" s="162"/>
      <c r="K343" s="162"/>
      <c r="L343" s="162"/>
      <c r="M343" s="162"/>
      <c r="N343" s="38"/>
      <c r="O343" s="38"/>
    </row>
    <row r="344" spans="1:15" ht="15" hidden="1" customHeight="1" x14ac:dyDescent="0.25">
      <c r="A344" s="162"/>
      <c r="B344" s="162"/>
      <c r="C344" s="162"/>
      <c r="D344" s="162"/>
      <c r="E344" s="162"/>
      <c r="F344" s="162"/>
      <c r="G344" s="162"/>
      <c r="H344" s="162"/>
      <c r="I344" s="162"/>
      <c r="J344" s="162"/>
      <c r="K344" s="162"/>
      <c r="L344" s="162"/>
      <c r="M344" s="162"/>
      <c r="N344" s="38"/>
      <c r="O344" s="38"/>
    </row>
    <row r="345" spans="1:15" ht="15" hidden="1" customHeight="1" x14ac:dyDescent="0.25">
      <c r="A345" s="162"/>
      <c r="B345" s="162"/>
      <c r="C345" s="162"/>
      <c r="D345" s="162"/>
      <c r="E345" s="162"/>
      <c r="F345" s="162"/>
      <c r="G345" s="162"/>
      <c r="H345" s="162"/>
      <c r="I345" s="162"/>
      <c r="J345" s="162"/>
      <c r="K345" s="162"/>
      <c r="L345" s="162"/>
      <c r="M345" s="162"/>
      <c r="N345" s="38"/>
      <c r="O345" s="38"/>
    </row>
    <row r="346" spans="1:15" ht="15" hidden="1" customHeight="1" x14ac:dyDescent="0.25">
      <c r="A346" s="162"/>
      <c r="B346" s="162"/>
      <c r="C346" s="162"/>
      <c r="D346" s="162"/>
      <c r="E346" s="162"/>
      <c r="F346" s="162"/>
      <c r="G346" s="162"/>
      <c r="H346" s="162"/>
      <c r="I346" s="162"/>
      <c r="J346" s="162"/>
      <c r="K346" s="162"/>
      <c r="L346" s="162"/>
      <c r="M346" s="162"/>
      <c r="N346" s="38"/>
      <c r="O346" s="38"/>
    </row>
    <row r="347" spans="1:15" ht="15" hidden="1" customHeight="1" x14ac:dyDescent="0.25">
      <c r="A347" s="162"/>
      <c r="B347" s="162"/>
      <c r="C347" s="162"/>
      <c r="D347" s="162"/>
      <c r="E347" s="162"/>
      <c r="F347" s="162"/>
      <c r="G347" s="162"/>
      <c r="H347" s="162"/>
      <c r="I347" s="162"/>
      <c r="J347" s="162"/>
      <c r="K347" s="162"/>
      <c r="L347" s="162"/>
      <c r="M347" s="162"/>
      <c r="N347" s="38"/>
      <c r="O347" s="38"/>
    </row>
    <row r="348" spans="1:15" ht="15" hidden="1" customHeight="1" x14ac:dyDescent="0.25">
      <c r="A348" s="162"/>
      <c r="B348" s="162"/>
      <c r="C348" s="162"/>
      <c r="D348" s="162"/>
      <c r="E348" s="162"/>
      <c r="F348" s="162"/>
      <c r="G348" s="162"/>
      <c r="H348" s="162"/>
      <c r="I348" s="162"/>
      <c r="J348" s="162"/>
      <c r="K348" s="162"/>
      <c r="L348" s="162"/>
      <c r="M348" s="162"/>
      <c r="N348" s="38"/>
      <c r="O348" s="38"/>
    </row>
    <row r="349" spans="1:15" ht="15" hidden="1" customHeight="1" x14ac:dyDescent="0.25">
      <c r="A349" s="162"/>
      <c r="B349" s="162"/>
      <c r="C349" s="162"/>
      <c r="D349" s="162"/>
      <c r="E349" s="162"/>
      <c r="F349" s="162"/>
      <c r="G349" s="162"/>
      <c r="H349" s="162"/>
      <c r="I349" s="162"/>
      <c r="J349" s="162"/>
      <c r="K349" s="162"/>
      <c r="L349" s="162"/>
      <c r="M349" s="162"/>
      <c r="N349" s="38"/>
      <c r="O349" s="38"/>
    </row>
    <row r="350" spans="1:15" ht="15" hidden="1" customHeight="1" x14ac:dyDescent="0.25">
      <c r="A350" s="162"/>
      <c r="B350" s="162"/>
      <c r="C350" s="162"/>
      <c r="D350" s="162"/>
      <c r="E350" s="162"/>
      <c r="F350" s="162"/>
      <c r="G350" s="162"/>
      <c r="H350" s="162"/>
      <c r="I350" s="162"/>
      <c r="J350" s="162"/>
      <c r="K350" s="162"/>
      <c r="L350" s="162"/>
      <c r="M350" s="162"/>
      <c r="N350" s="38"/>
      <c r="O350" s="38"/>
    </row>
    <row r="351" spans="1:15" ht="15" hidden="1" customHeight="1" x14ac:dyDescent="0.25">
      <c r="A351" s="162"/>
      <c r="B351" s="162"/>
      <c r="C351" s="162"/>
      <c r="D351" s="162"/>
      <c r="E351" s="162"/>
      <c r="F351" s="162"/>
      <c r="G351" s="162"/>
      <c r="H351" s="162"/>
      <c r="I351" s="162"/>
      <c r="J351" s="162"/>
      <c r="K351" s="162"/>
      <c r="L351" s="162"/>
      <c r="M351" s="162"/>
      <c r="N351" s="38"/>
      <c r="O351" s="38"/>
    </row>
    <row r="352" spans="1:15" ht="15" hidden="1" customHeight="1" x14ac:dyDescent="0.25">
      <c r="A352" s="162"/>
      <c r="B352" s="162"/>
      <c r="C352" s="162"/>
      <c r="D352" s="162"/>
      <c r="E352" s="162"/>
      <c r="F352" s="162"/>
      <c r="G352" s="162"/>
      <c r="H352" s="162"/>
      <c r="I352" s="162"/>
      <c r="J352" s="162"/>
      <c r="K352" s="162"/>
      <c r="L352" s="162"/>
      <c r="M352" s="162"/>
      <c r="N352" s="38"/>
      <c r="O352" s="38"/>
    </row>
    <row r="353" spans="1:15" ht="15" hidden="1" customHeight="1" x14ac:dyDescent="0.25">
      <c r="A353" s="162"/>
      <c r="B353" s="162"/>
      <c r="C353" s="162"/>
      <c r="D353" s="162"/>
      <c r="E353" s="162"/>
      <c r="F353" s="162"/>
      <c r="G353" s="162"/>
      <c r="H353" s="162"/>
      <c r="I353" s="162"/>
      <c r="J353" s="162"/>
      <c r="K353" s="162"/>
      <c r="L353" s="162"/>
      <c r="M353" s="162"/>
      <c r="N353" s="38"/>
      <c r="O353" s="38"/>
    </row>
    <row r="354" spans="1:15" ht="15" hidden="1" customHeight="1" x14ac:dyDescent="0.25">
      <c r="A354" s="162"/>
      <c r="B354" s="162"/>
      <c r="C354" s="162"/>
      <c r="D354" s="162"/>
      <c r="E354" s="162"/>
      <c r="F354" s="162"/>
      <c r="G354" s="162"/>
      <c r="H354" s="162"/>
      <c r="I354" s="162"/>
      <c r="J354" s="162"/>
      <c r="K354" s="162"/>
      <c r="L354" s="162"/>
      <c r="M354" s="162"/>
      <c r="N354" s="38"/>
      <c r="O354" s="38"/>
    </row>
    <row r="355" spans="1:15" ht="15" hidden="1" customHeight="1" x14ac:dyDescent="0.25">
      <c r="A355" s="162"/>
      <c r="B355" s="162"/>
      <c r="C355" s="162"/>
      <c r="D355" s="162"/>
      <c r="E355" s="162"/>
      <c r="F355" s="162"/>
      <c r="G355" s="162"/>
      <c r="H355" s="162"/>
      <c r="I355" s="162"/>
      <c r="J355" s="162"/>
      <c r="K355" s="162"/>
      <c r="L355" s="162"/>
      <c r="M355" s="162"/>
      <c r="N355" s="38"/>
      <c r="O355" s="38"/>
    </row>
    <row r="356" spans="1:15" ht="15" hidden="1" customHeight="1" x14ac:dyDescent="0.25">
      <c r="A356" s="162"/>
      <c r="B356" s="162"/>
      <c r="C356" s="162"/>
      <c r="D356" s="162"/>
      <c r="E356" s="162"/>
      <c r="F356" s="162"/>
      <c r="G356" s="162"/>
      <c r="H356" s="162"/>
      <c r="I356" s="162"/>
      <c r="J356" s="162"/>
      <c r="K356" s="162"/>
      <c r="L356" s="162"/>
      <c r="M356" s="162"/>
      <c r="N356" s="38"/>
      <c r="O356" s="38"/>
    </row>
    <row r="357" spans="1:15" ht="15" hidden="1" customHeight="1" x14ac:dyDescent="0.25">
      <c r="A357" s="162"/>
      <c r="B357" s="162"/>
      <c r="C357" s="162"/>
      <c r="D357" s="162"/>
      <c r="E357" s="162"/>
      <c r="F357" s="162"/>
      <c r="G357" s="162"/>
      <c r="H357" s="162"/>
      <c r="I357" s="162"/>
      <c r="J357" s="162"/>
      <c r="K357" s="162"/>
      <c r="L357" s="162"/>
      <c r="M357" s="162"/>
      <c r="N357" s="38"/>
      <c r="O357" s="38"/>
    </row>
    <row r="358" spans="1:15" ht="15" hidden="1" customHeight="1" x14ac:dyDescent="0.25">
      <c r="A358" s="162"/>
      <c r="B358" s="162"/>
      <c r="C358" s="162"/>
      <c r="D358" s="162"/>
      <c r="E358" s="162"/>
      <c r="F358" s="162"/>
      <c r="G358" s="162"/>
      <c r="H358" s="162"/>
      <c r="I358" s="162"/>
      <c r="J358" s="162"/>
      <c r="K358" s="162"/>
      <c r="L358" s="162"/>
      <c r="M358" s="162"/>
      <c r="N358" s="38"/>
      <c r="O358" s="38"/>
    </row>
    <row r="359" spans="1:15" ht="15" hidden="1" customHeight="1" x14ac:dyDescent="0.25">
      <c r="A359" s="162"/>
      <c r="B359" s="162"/>
      <c r="C359" s="162"/>
      <c r="D359" s="162"/>
      <c r="E359" s="162"/>
      <c r="F359" s="162"/>
      <c r="G359" s="162"/>
      <c r="H359" s="162"/>
      <c r="I359" s="162"/>
      <c r="J359" s="162"/>
      <c r="K359" s="162"/>
      <c r="L359" s="162"/>
      <c r="M359" s="162"/>
      <c r="N359" s="38"/>
      <c r="O359" s="38"/>
    </row>
    <row r="360" spans="1:15" ht="15" hidden="1" customHeight="1" x14ac:dyDescent="0.25">
      <c r="A360" s="162"/>
      <c r="B360" s="162"/>
      <c r="C360" s="162"/>
      <c r="D360" s="162"/>
      <c r="E360" s="162"/>
      <c r="F360" s="162"/>
      <c r="G360" s="162"/>
      <c r="H360" s="162"/>
      <c r="I360" s="162"/>
      <c r="J360" s="162"/>
      <c r="K360" s="162"/>
      <c r="L360" s="162"/>
      <c r="M360" s="162"/>
      <c r="N360" s="38"/>
      <c r="O360" s="38"/>
    </row>
    <row r="361" spans="1:15" ht="15" hidden="1" customHeight="1" x14ac:dyDescent="0.25">
      <c r="A361" s="162"/>
      <c r="B361" s="162"/>
      <c r="C361" s="162"/>
      <c r="D361" s="162"/>
      <c r="E361" s="162"/>
      <c r="F361" s="162"/>
      <c r="G361" s="162"/>
      <c r="H361" s="162"/>
      <c r="I361" s="162"/>
      <c r="J361" s="162"/>
      <c r="K361" s="162"/>
      <c r="L361" s="162"/>
      <c r="M361" s="162"/>
      <c r="N361" s="38"/>
      <c r="O361" s="38"/>
    </row>
    <row r="362" spans="1:15" ht="15" hidden="1" customHeight="1" x14ac:dyDescent="0.25">
      <c r="A362" s="162"/>
      <c r="B362" s="162"/>
      <c r="C362" s="162"/>
      <c r="D362" s="162"/>
      <c r="E362" s="162"/>
      <c r="F362" s="162"/>
      <c r="G362" s="162"/>
      <c r="H362" s="162"/>
      <c r="I362" s="162"/>
      <c r="J362" s="162"/>
      <c r="K362" s="162"/>
      <c r="L362" s="162"/>
      <c r="M362" s="162"/>
      <c r="N362" s="38"/>
      <c r="O362" s="38"/>
    </row>
    <row r="363" spans="1:15" ht="15" hidden="1" customHeight="1" x14ac:dyDescent="0.25">
      <c r="A363" s="162"/>
      <c r="B363" s="162"/>
      <c r="C363" s="162"/>
      <c r="D363" s="162"/>
      <c r="E363" s="162"/>
      <c r="F363" s="162"/>
      <c r="G363" s="162"/>
      <c r="H363" s="162"/>
      <c r="I363" s="162"/>
      <c r="J363" s="162"/>
      <c r="K363" s="162"/>
      <c r="L363" s="162"/>
      <c r="M363" s="162"/>
      <c r="N363" s="38"/>
      <c r="O363" s="38"/>
    </row>
    <row r="364" spans="1:15" ht="15" hidden="1" customHeight="1" x14ac:dyDescent="0.25">
      <c r="A364" s="162"/>
      <c r="B364" s="162"/>
      <c r="C364" s="162"/>
      <c r="D364" s="162"/>
      <c r="E364" s="162"/>
      <c r="F364" s="162"/>
      <c r="G364" s="162"/>
      <c r="H364" s="162"/>
      <c r="I364" s="162"/>
      <c r="J364" s="162"/>
      <c r="K364" s="162"/>
      <c r="L364" s="162"/>
      <c r="M364" s="162"/>
      <c r="N364" s="38"/>
      <c r="O364" s="38"/>
    </row>
    <row r="365" spans="1:15" ht="15" hidden="1" customHeight="1" x14ac:dyDescent="0.25">
      <c r="A365" s="162"/>
      <c r="B365" s="162"/>
      <c r="C365" s="162"/>
      <c r="D365" s="162"/>
      <c r="E365" s="162"/>
      <c r="F365" s="162"/>
      <c r="G365" s="162"/>
      <c r="H365" s="162"/>
      <c r="I365" s="162"/>
      <c r="J365" s="162"/>
      <c r="K365" s="162"/>
      <c r="L365" s="162"/>
      <c r="M365" s="162"/>
      <c r="N365" s="38"/>
      <c r="O365" s="38"/>
    </row>
    <row r="366" spans="1:15" ht="15" hidden="1" customHeight="1" x14ac:dyDescent="0.25">
      <c r="A366" s="162"/>
      <c r="B366" s="162"/>
      <c r="C366" s="162"/>
      <c r="D366" s="162"/>
      <c r="E366" s="162"/>
      <c r="F366" s="162"/>
      <c r="G366" s="162"/>
      <c r="H366" s="162"/>
      <c r="I366" s="162"/>
      <c r="J366" s="162"/>
      <c r="K366" s="162"/>
      <c r="L366" s="162"/>
      <c r="M366" s="162"/>
      <c r="N366" s="38"/>
      <c r="O366" s="38"/>
    </row>
    <row r="367" spans="1:15" ht="15" hidden="1" customHeight="1" x14ac:dyDescent="0.25">
      <c r="A367" s="162"/>
      <c r="B367" s="162"/>
      <c r="C367" s="162"/>
      <c r="D367" s="162"/>
      <c r="E367" s="162"/>
      <c r="F367" s="162"/>
      <c r="G367" s="162"/>
      <c r="H367" s="162"/>
      <c r="I367" s="162"/>
      <c r="J367" s="162"/>
      <c r="K367" s="162"/>
      <c r="L367" s="162"/>
      <c r="M367" s="162"/>
      <c r="N367" s="38"/>
      <c r="O367" s="38"/>
    </row>
    <row r="368" spans="1:15" ht="15" hidden="1" customHeight="1" x14ac:dyDescent="0.25">
      <c r="A368" s="162"/>
      <c r="B368" s="162"/>
      <c r="C368" s="162"/>
      <c r="D368" s="162"/>
      <c r="E368" s="162"/>
      <c r="F368" s="162"/>
      <c r="G368" s="162"/>
      <c r="H368" s="162"/>
      <c r="I368" s="162"/>
      <c r="J368" s="162"/>
      <c r="K368" s="162"/>
      <c r="L368" s="162"/>
      <c r="M368" s="162"/>
      <c r="N368" s="38"/>
      <c r="O368" s="38"/>
    </row>
    <row r="369" spans="1:15" ht="15" hidden="1" customHeight="1" x14ac:dyDescent="0.25">
      <c r="A369" s="162"/>
      <c r="B369" s="162"/>
      <c r="C369" s="162"/>
      <c r="D369" s="162"/>
      <c r="E369" s="162"/>
      <c r="F369" s="162"/>
      <c r="G369" s="162"/>
      <c r="H369" s="162"/>
      <c r="I369" s="162"/>
      <c r="J369" s="162"/>
      <c r="K369" s="162"/>
      <c r="L369" s="162"/>
      <c r="M369" s="162"/>
      <c r="N369" s="38"/>
      <c r="O369" s="38"/>
    </row>
    <row r="370" spans="1:15" ht="15" hidden="1" customHeight="1" x14ac:dyDescent="0.25">
      <c r="A370" s="162"/>
      <c r="B370" s="162"/>
      <c r="C370" s="162"/>
      <c r="D370" s="162"/>
      <c r="E370" s="162"/>
      <c r="F370" s="162"/>
      <c r="G370" s="162"/>
      <c r="H370" s="162"/>
      <c r="I370" s="162"/>
      <c r="J370" s="162"/>
      <c r="K370" s="162"/>
      <c r="L370" s="162"/>
      <c r="M370" s="162"/>
      <c r="N370" s="38"/>
      <c r="O370" s="38"/>
    </row>
    <row r="371" spans="1:15" ht="15" hidden="1" customHeight="1" x14ac:dyDescent="0.25">
      <c r="A371" s="162"/>
      <c r="B371" s="162"/>
      <c r="C371" s="162"/>
      <c r="D371" s="162"/>
      <c r="E371" s="162"/>
      <c r="F371" s="162"/>
      <c r="G371" s="162"/>
      <c r="H371" s="162"/>
      <c r="I371" s="162"/>
      <c r="J371" s="162"/>
      <c r="K371" s="162"/>
      <c r="L371" s="162"/>
      <c r="M371" s="162"/>
      <c r="N371" s="38"/>
      <c r="O371" s="38"/>
    </row>
    <row r="372" spans="1:15" ht="15" hidden="1" customHeight="1" x14ac:dyDescent="0.25">
      <c r="A372" s="162"/>
      <c r="B372" s="162"/>
      <c r="C372" s="162"/>
      <c r="D372" s="162"/>
      <c r="E372" s="162"/>
      <c r="F372" s="162"/>
      <c r="G372" s="162"/>
      <c r="H372" s="162"/>
      <c r="I372" s="162"/>
      <c r="J372" s="162"/>
      <c r="K372" s="162"/>
      <c r="L372" s="162"/>
      <c r="M372" s="162"/>
      <c r="N372" s="38"/>
      <c r="O372" s="38"/>
    </row>
    <row r="373" spans="1:15" ht="15" hidden="1" customHeight="1" x14ac:dyDescent="0.25">
      <c r="A373" s="162"/>
      <c r="B373" s="162"/>
      <c r="C373" s="162"/>
      <c r="D373" s="162"/>
      <c r="E373" s="162"/>
      <c r="F373" s="162"/>
      <c r="G373" s="162"/>
      <c r="H373" s="162"/>
      <c r="I373" s="162"/>
      <c r="J373" s="162"/>
      <c r="K373" s="162"/>
      <c r="L373" s="162"/>
      <c r="M373" s="162"/>
      <c r="N373" s="38"/>
      <c r="O373" s="38"/>
    </row>
    <row r="374" spans="1:15" ht="15" hidden="1" customHeight="1" x14ac:dyDescent="0.25">
      <c r="A374" s="162"/>
      <c r="B374" s="162"/>
      <c r="C374" s="162"/>
      <c r="D374" s="162"/>
      <c r="E374" s="162"/>
      <c r="F374" s="162"/>
      <c r="G374" s="162"/>
      <c r="H374" s="162"/>
      <c r="I374" s="162"/>
      <c r="J374" s="162"/>
      <c r="K374" s="162"/>
      <c r="L374" s="162"/>
      <c r="M374" s="162"/>
      <c r="N374" s="38"/>
      <c r="O374" s="38"/>
    </row>
    <row r="375" spans="1:15" ht="15" hidden="1" customHeight="1" x14ac:dyDescent="0.25">
      <c r="A375" s="162"/>
      <c r="B375" s="162"/>
      <c r="C375" s="162"/>
      <c r="D375" s="162"/>
      <c r="E375" s="162"/>
      <c r="F375" s="162"/>
      <c r="G375" s="162"/>
      <c r="H375" s="162"/>
      <c r="I375" s="162"/>
      <c r="J375" s="162"/>
      <c r="K375" s="162"/>
      <c r="L375" s="162"/>
      <c r="M375" s="162"/>
      <c r="N375" s="38"/>
      <c r="O375" s="38"/>
    </row>
    <row r="376" spans="1:15" ht="15" hidden="1" customHeight="1" x14ac:dyDescent="0.25">
      <c r="A376" s="162"/>
      <c r="B376" s="162"/>
      <c r="C376" s="162"/>
      <c r="D376" s="162"/>
      <c r="E376" s="162"/>
      <c r="F376" s="162"/>
      <c r="G376" s="162"/>
      <c r="H376" s="162"/>
      <c r="I376" s="162"/>
      <c r="J376" s="162"/>
      <c r="K376" s="162"/>
      <c r="L376" s="162"/>
      <c r="M376" s="162"/>
      <c r="N376" s="38"/>
      <c r="O376" s="38"/>
    </row>
    <row r="377" spans="1:15" ht="15" hidden="1" customHeight="1" x14ac:dyDescent="0.25">
      <c r="A377" s="162"/>
      <c r="B377" s="162"/>
      <c r="C377" s="162"/>
      <c r="D377" s="162"/>
      <c r="E377" s="162"/>
      <c r="F377" s="162"/>
      <c r="G377" s="162"/>
      <c r="H377" s="162"/>
      <c r="I377" s="162"/>
      <c r="J377" s="162"/>
      <c r="K377" s="162"/>
      <c r="L377" s="162"/>
      <c r="M377" s="162"/>
      <c r="N377" s="38"/>
      <c r="O377" s="38"/>
    </row>
    <row r="378" spans="1:15" ht="15" hidden="1" customHeight="1" x14ac:dyDescent="0.25">
      <c r="A378" s="162"/>
      <c r="B378" s="162"/>
      <c r="C378" s="162"/>
      <c r="D378" s="162"/>
      <c r="E378" s="162"/>
      <c r="F378" s="162"/>
      <c r="G378" s="162"/>
      <c r="H378" s="162"/>
      <c r="I378" s="162"/>
      <c r="J378" s="162"/>
      <c r="K378" s="162"/>
      <c r="L378" s="162"/>
      <c r="M378" s="162"/>
      <c r="N378" s="38"/>
      <c r="O378" s="38"/>
    </row>
    <row r="379" spans="1:15" ht="15" hidden="1" customHeight="1" x14ac:dyDescent="0.25">
      <c r="A379" s="162"/>
      <c r="B379" s="162"/>
      <c r="C379" s="162"/>
      <c r="D379" s="162"/>
      <c r="E379" s="162"/>
      <c r="F379" s="162"/>
      <c r="G379" s="162"/>
      <c r="H379" s="162"/>
      <c r="I379" s="162"/>
      <c r="J379" s="162"/>
      <c r="K379" s="162"/>
      <c r="L379" s="162"/>
      <c r="M379" s="162"/>
      <c r="N379" s="38"/>
      <c r="O379" s="38"/>
    </row>
    <row r="380" spans="1:15" ht="15" hidden="1" customHeight="1" x14ac:dyDescent="0.25">
      <c r="A380" s="162"/>
      <c r="B380" s="162"/>
      <c r="C380" s="162"/>
      <c r="D380" s="162"/>
      <c r="E380" s="162"/>
      <c r="F380" s="162"/>
      <c r="G380" s="162"/>
      <c r="H380" s="162"/>
      <c r="I380" s="162"/>
      <c r="J380" s="162"/>
      <c r="K380" s="162"/>
      <c r="L380" s="162"/>
      <c r="M380" s="162"/>
      <c r="N380" s="38"/>
      <c r="O380" s="38"/>
    </row>
    <row r="381" spans="1:15" ht="15" hidden="1" customHeight="1" x14ac:dyDescent="0.25">
      <c r="A381" s="162"/>
      <c r="B381" s="162"/>
      <c r="C381" s="162"/>
      <c r="D381" s="162"/>
      <c r="E381" s="162"/>
      <c r="F381" s="162"/>
      <c r="G381" s="162"/>
      <c r="H381" s="162"/>
      <c r="I381" s="162"/>
      <c r="J381" s="162"/>
      <c r="K381" s="162"/>
      <c r="L381" s="162"/>
      <c r="M381" s="162"/>
      <c r="N381" s="38"/>
      <c r="O381" s="38"/>
    </row>
    <row r="382" spans="1:15" ht="15" hidden="1" customHeight="1" x14ac:dyDescent="0.25">
      <c r="A382" s="162"/>
      <c r="B382" s="162"/>
      <c r="C382" s="162"/>
      <c r="D382" s="162"/>
      <c r="E382" s="162"/>
      <c r="F382" s="162"/>
      <c r="G382" s="162"/>
      <c r="H382" s="162"/>
      <c r="I382" s="162"/>
      <c r="J382" s="162"/>
      <c r="K382" s="162"/>
      <c r="L382" s="162"/>
      <c r="M382" s="162"/>
      <c r="N382" s="38"/>
      <c r="O382" s="38"/>
    </row>
    <row r="383" spans="1:15" ht="15" hidden="1" customHeight="1" x14ac:dyDescent="0.25">
      <c r="A383" s="162"/>
      <c r="B383" s="162"/>
      <c r="C383" s="162"/>
      <c r="D383" s="162"/>
      <c r="E383" s="162"/>
      <c r="F383" s="162"/>
      <c r="G383" s="162"/>
      <c r="H383" s="162"/>
      <c r="I383" s="162"/>
      <c r="J383" s="162"/>
      <c r="K383" s="162"/>
      <c r="L383" s="162"/>
      <c r="M383" s="162"/>
      <c r="N383" s="38"/>
      <c r="O383" s="38"/>
    </row>
    <row r="384" spans="1:15" ht="15" hidden="1" customHeight="1" x14ac:dyDescent="0.25">
      <c r="A384" s="162"/>
      <c r="B384" s="162"/>
      <c r="C384" s="162"/>
      <c r="D384" s="162"/>
      <c r="E384" s="162"/>
      <c r="F384" s="162"/>
      <c r="G384" s="162"/>
      <c r="H384" s="162"/>
      <c r="I384" s="162"/>
      <c r="J384" s="162"/>
      <c r="K384" s="162"/>
      <c r="L384" s="162"/>
      <c r="M384" s="162"/>
      <c r="N384" s="38"/>
      <c r="O384" s="38"/>
    </row>
    <row r="385" spans="1:15" ht="15" hidden="1" customHeight="1" x14ac:dyDescent="0.25">
      <c r="A385" s="162"/>
      <c r="B385" s="162"/>
      <c r="C385" s="162"/>
      <c r="D385" s="162"/>
      <c r="E385" s="162"/>
      <c r="F385" s="162"/>
      <c r="G385" s="162"/>
      <c r="H385" s="162"/>
      <c r="I385" s="162"/>
      <c r="J385" s="162"/>
      <c r="K385" s="162"/>
      <c r="L385" s="162"/>
      <c r="M385" s="162"/>
      <c r="N385" s="38"/>
      <c r="O385" s="38"/>
    </row>
    <row r="386" spans="1:15" ht="15" hidden="1" customHeight="1" x14ac:dyDescent="0.25">
      <c r="A386" s="162"/>
      <c r="B386" s="162"/>
      <c r="C386" s="162"/>
      <c r="D386" s="162"/>
      <c r="E386" s="162"/>
      <c r="F386" s="162"/>
      <c r="G386" s="162"/>
      <c r="H386" s="162"/>
      <c r="I386" s="162"/>
      <c r="J386" s="162"/>
      <c r="K386" s="162"/>
      <c r="L386" s="162"/>
      <c r="M386" s="162"/>
      <c r="N386" s="38"/>
      <c r="O386" s="38"/>
    </row>
    <row r="387" spans="1:15" ht="15" hidden="1" customHeight="1" x14ac:dyDescent="0.25">
      <c r="A387" s="162"/>
      <c r="B387" s="162"/>
      <c r="C387" s="162"/>
      <c r="D387" s="162"/>
      <c r="E387" s="162"/>
      <c r="F387" s="162"/>
      <c r="G387" s="162"/>
      <c r="H387" s="162"/>
      <c r="I387" s="162"/>
      <c r="J387" s="162"/>
      <c r="K387" s="162"/>
      <c r="L387" s="162"/>
      <c r="M387" s="162"/>
      <c r="N387" s="38"/>
      <c r="O387" s="38"/>
    </row>
    <row r="388" spans="1:15" ht="15" hidden="1" customHeight="1" x14ac:dyDescent="0.25">
      <c r="A388" s="162"/>
      <c r="B388" s="162"/>
      <c r="C388" s="162"/>
      <c r="D388" s="162"/>
      <c r="E388" s="162"/>
      <c r="F388" s="162"/>
      <c r="G388" s="162"/>
      <c r="H388" s="162"/>
      <c r="I388" s="162"/>
      <c r="J388" s="162"/>
      <c r="K388" s="162"/>
      <c r="L388" s="162"/>
      <c r="M388" s="162"/>
      <c r="N388" s="38"/>
      <c r="O388" s="38"/>
    </row>
    <row r="389" spans="1:15" ht="15" hidden="1" customHeight="1" x14ac:dyDescent="0.25">
      <c r="A389" s="162"/>
      <c r="B389" s="162"/>
      <c r="C389" s="162"/>
      <c r="D389" s="162"/>
      <c r="E389" s="162"/>
      <c r="F389" s="162"/>
      <c r="G389" s="162"/>
      <c r="H389" s="162"/>
      <c r="I389" s="162"/>
      <c r="J389" s="162"/>
      <c r="K389" s="162"/>
      <c r="L389" s="162"/>
      <c r="M389" s="162"/>
      <c r="N389" s="38"/>
      <c r="O389" s="38"/>
    </row>
    <row r="390" spans="1:15" ht="15" hidden="1" customHeight="1" x14ac:dyDescent="0.25">
      <c r="A390" s="162"/>
      <c r="B390" s="162"/>
      <c r="C390" s="162"/>
      <c r="D390" s="162"/>
      <c r="E390" s="162"/>
      <c r="F390" s="162"/>
      <c r="G390" s="162"/>
      <c r="H390" s="162"/>
      <c r="I390" s="162"/>
      <c r="J390" s="162"/>
      <c r="K390" s="162"/>
      <c r="L390" s="162"/>
      <c r="M390" s="162"/>
      <c r="N390" s="38"/>
      <c r="O390" s="38"/>
    </row>
    <row r="391" spans="1:15" ht="15" hidden="1" customHeight="1" x14ac:dyDescent="0.25">
      <c r="A391" s="162"/>
      <c r="B391" s="162"/>
      <c r="C391" s="162"/>
      <c r="D391" s="162"/>
      <c r="E391" s="162"/>
      <c r="F391" s="162"/>
      <c r="G391" s="162"/>
      <c r="H391" s="162"/>
      <c r="I391" s="162"/>
      <c r="J391" s="162"/>
      <c r="K391" s="162"/>
      <c r="L391" s="162"/>
      <c r="M391" s="162"/>
      <c r="N391" s="38"/>
      <c r="O391" s="38"/>
    </row>
    <row r="392" spans="1:15" ht="15" hidden="1" customHeight="1" x14ac:dyDescent="0.25">
      <c r="A392" s="162"/>
      <c r="B392" s="162"/>
      <c r="C392" s="162"/>
      <c r="D392" s="162"/>
      <c r="E392" s="162"/>
      <c r="F392" s="162"/>
      <c r="G392" s="162"/>
      <c r="H392" s="162"/>
      <c r="I392" s="162"/>
      <c r="J392" s="162"/>
      <c r="K392" s="162"/>
      <c r="L392" s="162"/>
      <c r="M392" s="162"/>
      <c r="N392" s="38"/>
      <c r="O392" s="38"/>
    </row>
    <row r="393" spans="1:15" ht="15" hidden="1" customHeight="1" x14ac:dyDescent="0.25">
      <c r="A393" s="162"/>
      <c r="B393" s="162"/>
      <c r="C393" s="162"/>
      <c r="D393" s="162"/>
      <c r="E393" s="162"/>
      <c r="F393" s="162"/>
      <c r="G393" s="162"/>
      <c r="H393" s="162"/>
      <c r="I393" s="162"/>
      <c r="J393" s="162"/>
      <c r="K393" s="162"/>
      <c r="L393" s="162"/>
      <c r="M393" s="162"/>
      <c r="N393" s="38"/>
      <c r="O393" s="38"/>
    </row>
    <row r="394" spans="1:15" ht="15" hidden="1" customHeight="1" x14ac:dyDescent="0.25">
      <c r="A394" s="162"/>
      <c r="B394" s="162"/>
      <c r="C394" s="162"/>
      <c r="D394" s="162"/>
      <c r="E394" s="162"/>
      <c r="F394" s="162"/>
      <c r="G394" s="162"/>
      <c r="H394" s="162"/>
      <c r="I394" s="162"/>
      <c r="J394" s="162"/>
      <c r="K394" s="162"/>
      <c r="L394" s="162"/>
      <c r="M394" s="162"/>
      <c r="N394" s="38"/>
      <c r="O394" s="38"/>
    </row>
    <row r="395" spans="1:15" ht="15" hidden="1" customHeight="1" x14ac:dyDescent="0.25">
      <c r="A395" s="162"/>
      <c r="B395" s="162"/>
      <c r="C395" s="162"/>
      <c r="D395" s="162"/>
      <c r="E395" s="162"/>
      <c r="F395" s="162"/>
      <c r="G395" s="162"/>
      <c r="H395" s="162"/>
      <c r="I395" s="162"/>
      <c r="J395" s="162"/>
      <c r="K395" s="162"/>
      <c r="L395" s="162"/>
      <c r="M395" s="162"/>
      <c r="N395" s="38"/>
      <c r="O395" s="38"/>
    </row>
    <row r="396" spans="1:15" ht="15" hidden="1" customHeight="1" x14ac:dyDescent="0.25">
      <c r="A396" s="162"/>
      <c r="B396" s="162"/>
      <c r="C396" s="162"/>
      <c r="D396" s="162"/>
      <c r="E396" s="162"/>
      <c r="F396" s="162"/>
      <c r="G396" s="162"/>
      <c r="H396" s="162"/>
      <c r="I396" s="162"/>
      <c r="J396" s="162"/>
      <c r="K396" s="162"/>
      <c r="L396" s="162"/>
      <c r="M396" s="162"/>
      <c r="N396" s="38"/>
      <c r="O396" s="38"/>
    </row>
    <row r="397" spans="1:15" ht="15" hidden="1" customHeight="1" x14ac:dyDescent="0.25">
      <c r="A397" s="162"/>
      <c r="B397" s="162"/>
      <c r="C397" s="162"/>
      <c r="D397" s="162"/>
      <c r="E397" s="162"/>
      <c r="F397" s="162"/>
      <c r="G397" s="162"/>
      <c r="H397" s="162"/>
      <c r="I397" s="162"/>
      <c r="J397" s="162"/>
      <c r="K397" s="162"/>
      <c r="L397" s="162"/>
      <c r="M397" s="162"/>
      <c r="N397" s="38"/>
      <c r="O397" s="38"/>
    </row>
    <row r="398" spans="1:15" ht="15" hidden="1" customHeight="1" x14ac:dyDescent="0.25">
      <c r="A398" s="162"/>
      <c r="B398" s="162"/>
      <c r="C398" s="162"/>
      <c r="D398" s="162"/>
      <c r="E398" s="162"/>
      <c r="F398" s="162"/>
      <c r="G398" s="162"/>
      <c r="H398" s="162"/>
      <c r="I398" s="162"/>
      <c r="J398" s="162"/>
      <c r="K398" s="162"/>
      <c r="L398" s="162"/>
      <c r="M398" s="162"/>
      <c r="N398" s="38"/>
      <c r="O398" s="38"/>
    </row>
    <row r="399" spans="1:15" ht="15" hidden="1" customHeight="1" x14ac:dyDescent="0.25">
      <c r="A399" s="162"/>
      <c r="B399" s="162"/>
      <c r="C399" s="162"/>
      <c r="D399" s="162"/>
      <c r="E399" s="162"/>
      <c r="F399" s="162"/>
      <c r="G399" s="162"/>
      <c r="H399" s="162"/>
      <c r="I399" s="162"/>
      <c r="J399" s="162"/>
      <c r="K399" s="162"/>
      <c r="L399" s="162"/>
      <c r="M399" s="162"/>
      <c r="N399" s="38"/>
      <c r="O399" s="38"/>
    </row>
    <row r="400" spans="1:15" ht="15" hidden="1" customHeight="1" x14ac:dyDescent="0.25">
      <c r="A400" s="162"/>
      <c r="B400" s="162"/>
      <c r="C400" s="162"/>
      <c r="D400" s="162"/>
      <c r="E400" s="162"/>
      <c r="F400" s="162"/>
      <c r="G400" s="162"/>
      <c r="H400" s="162"/>
      <c r="I400" s="162"/>
      <c r="J400" s="162"/>
      <c r="K400" s="162"/>
      <c r="L400" s="162"/>
      <c r="M400" s="162"/>
      <c r="N400" s="38"/>
      <c r="O400" s="38"/>
    </row>
    <row r="401" spans="1:15" ht="15" hidden="1" customHeight="1" x14ac:dyDescent="0.25">
      <c r="A401" s="162"/>
      <c r="B401" s="162"/>
      <c r="C401" s="162"/>
      <c r="D401" s="162"/>
      <c r="E401" s="162"/>
      <c r="F401" s="162"/>
      <c r="G401" s="162"/>
      <c r="H401" s="162"/>
      <c r="I401" s="162"/>
      <c r="J401" s="162"/>
      <c r="K401" s="162"/>
      <c r="L401" s="162"/>
      <c r="M401" s="162"/>
      <c r="N401" s="38"/>
      <c r="O401" s="38"/>
    </row>
    <row r="402" spans="1:15" ht="15" hidden="1" customHeight="1" x14ac:dyDescent="0.25">
      <c r="A402" s="162"/>
      <c r="B402" s="162"/>
      <c r="C402" s="162"/>
      <c r="D402" s="162"/>
      <c r="E402" s="162"/>
      <c r="F402" s="162"/>
      <c r="G402" s="162"/>
      <c r="H402" s="162"/>
      <c r="I402" s="162"/>
      <c r="J402" s="162"/>
      <c r="K402" s="162"/>
      <c r="L402" s="162"/>
      <c r="M402" s="162"/>
      <c r="N402" s="38"/>
      <c r="O402" s="38"/>
    </row>
    <row r="403" spans="1:15" ht="15" hidden="1" customHeight="1" x14ac:dyDescent="0.25">
      <c r="A403" s="162"/>
      <c r="B403" s="162"/>
      <c r="C403" s="162"/>
      <c r="D403" s="162"/>
      <c r="E403" s="162"/>
      <c r="F403" s="162"/>
      <c r="G403" s="162"/>
      <c r="H403" s="162"/>
      <c r="I403" s="162"/>
      <c r="J403" s="162"/>
      <c r="K403" s="162"/>
      <c r="L403" s="162"/>
      <c r="M403" s="162"/>
      <c r="N403" s="38"/>
      <c r="O403" s="38"/>
    </row>
    <row r="404" spans="1:15" ht="15" hidden="1" customHeight="1" x14ac:dyDescent="0.25">
      <c r="A404" s="162"/>
      <c r="B404" s="162"/>
      <c r="C404" s="162"/>
      <c r="D404" s="162"/>
      <c r="E404" s="162"/>
      <c r="F404" s="162"/>
      <c r="G404" s="162"/>
      <c r="H404" s="162"/>
      <c r="I404" s="162"/>
      <c r="J404" s="162"/>
      <c r="K404" s="162"/>
      <c r="L404" s="162"/>
      <c r="M404" s="162"/>
      <c r="N404" s="38"/>
      <c r="O404" s="38"/>
    </row>
    <row r="405" spans="1:15" ht="15" hidden="1" customHeight="1" x14ac:dyDescent="0.25">
      <c r="A405" s="162"/>
      <c r="B405" s="162"/>
      <c r="C405" s="162"/>
      <c r="D405" s="162"/>
      <c r="E405" s="162"/>
      <c r="F405" s="162"/>
      <c r="G405" s="162"/>
      <c r="H405" s="162"/>
      <c r="I405" s="162"/>
      <c r="J405" s="162"/>
      <c r="K405" s="162"/>
      <c r="L405" s="162"/>
      <c r="M405" s="162"/>
      <c r="N405" s="38"/>
      <c r="O405" s="38"/>
    </row>
    <row r="406" spans="1:15" ht="15" hidden="1" customHeight="1" x14ac:dyDescent="0.25">
      <c r="A406" s="162"/>
      <c r="B406" s="162"/>
      <c r="C406" s="162"/>
      <c r="D406" s="162"/>
      <c r="E406" s="162"/>
      <c r="F406" s="162"/>
      <c r="G406" s="162"/>
      <c r="H406" s="162"/>
      <c r="I406" s="162"/>
      <c r="J406" s="162"/>
      <c r="K406" s="162"/>
      <c r="L406" s="162"/>
      <c r="M406" s="162"/>
      <c r="N406" s="38"/>
      <c r="O406" s="38"/>
    </row>
    <row r="407" spans="1:15" ht="15" hidden="1" customHeight="1" x14ac:dyDescent="0.25">
      <c r="A407" s="162"/>
      <c r="B407" s="162"/>
      <c r="C407" s="162"/>
      <c r="D407" s="162"/>
      <c r="E407" s="162"/>
      <c r="F407" s="162"/>
      <c r="G407" s="162"/>
      <c r="H407" s="162"/>
      <c r="I407" s="162"/>
      <c r="J407" s="162"/>
      <c r="K407" s="162"/>
      <c r="L407" s="162"/>
      <c r="M407" s="162"/>
      <c r="N407" s="38"/>
      <c r="O407" s="38"/>
    </row>
    <row r="408" spans="1:15" ht="15" hidden="1" customHeight="1" x14ac:dyDescent="0.25">
      <c r="A408" s="162"/>
      <c r="B408" s="162"/>
      <c r="C408" s="162"/>
      <c r="D408" s="162"/>
      <c r="E408" s="162"/>
      <c r="F408" s="162"/>
      <c r="G408" s="162"/>
      <c r="H408" s="162"/>
      <c r="I408" s="162"/>
      <c r="J408" s="162"/>
      <c r="K408" s="162"/>
      <c r="L408" s="162"/>
      <c r="M408" s="162"/>
      <c r="N408" s="38"/>
      <c r="O408" s="38"/>
    </row>
    <row r="409" spans="1:15" ht="15" hidden="1" customHeight="1" x14ac:dyDescent="0.25">
      <c r="A409" s="162"/>
      <c r="B409" s="162"/>
      <c r="C409" s="162"/>
      <c r="D409" s="162"/>
      <c r="E409" s="162"/>
      <c r="F409" s="162"/>
      <c r="G409" s="162"/>
      <c r="H409" s="162"/>
      <c r="I409" s="162"/>
      <c r="J409" s="162"/>
      <c r="K409" s="162"/>
      <c r="L409" s="162"/>
      <c r="M409" s="162"/>
      <c r="N409" s="38"/>
      <c r="O409" s="38"/>
    </row>
    <row r="410" spans="1:15" ht="15" hidden="1" customHeight="1" x14ac:dyDescent="0.25">
      <c r="A410" s="162"/>
      <c r="B410" s="162"/>
      <c r="C410" s="162"/>
      <c r="D410" s="162"/>
      <c r="E410" s="162"/>
      <c r="F410" s="162"/>
      <c r="G410" s="162"/>
      <c r="H410" s="162"/>
      <c r="I410" s="162"/>
      <c r="J410" s="162"/>
      <c r="K410" s="162"/>
      <c r="L410" s="162"/>
      <c r="M410" s="162"/>
      <c r="N410" s="38"/>
      <c r="O410" s="38"/>
    </row>
    <row r="411" spans="1:15" ht="15" hidden="1" customHeight="1" x14ac:dyDescent="0.25">
      <c r="A411" s="162"/>
      <c r="B411" s="162"/>
      <c r="C411" s="162"/>
      <c r="D411" s="162"/>
      <c r="E411" s="162"/>
      <c r="F411" s="162"/>
      <c r="G411" s="162"/>
      <c r="H411" s="162"/>
      <c r="I411" s="162"/>
      <c r="J411" s="162"/>
      <c r="K411" s="162"/>
      <c r="L411" s="162"/>
      <c r="M411" s="162"/>
      <c r="N411" s="38"/>
      <c r="O411" s="38"/>
    </row>
    <row r="412" spans="1:15" ht="15" hidden="1" customHeight="1" x14ac:dyDescent="0.25">
      <c r="A412" s="162"/>
      <c r="B412" s="162"/>
      <c r="C412" s="162"/>
      <c r="D412" s="162"/>
      <c r="E412" s="162"/>
      <c r="F412" s="162"/>
      <c r="G412" s="162"/>
      <c r="H412" s="162"/>
      <c r="I412" s="162"/>
      <c r="J412" s="162"/>
      <c r="K412" s="162"/>
      <c r="L412" s="162"/>
      <c r="M412" s="162"/>
      <c r="N412" s="38"/>
      <c r="O412" s="38"/>
    </row>
    <row r="413" spans="1:15" ht="15" hidden="1" customHeight="1" x14ac:dyDescent="0.25">
      <c r="A413" s="162"/>
      <c r="B413" s="162"/>
      <c r="C413" s="162"/>
      <c r="D413" s="162"/>
      <c r="E413" s="162"/>
      <c r="F413" s="162"/>
      <c r="G413" s="162"/>
      <c r="H413" s="162"/>
      <c r="I413" s="162"/>
      <c r="J413" s="162"/>
      <c r="K413" s="162"/>
      <c r="L413" s="162"/>
      <c r="M413" s="162"/>
      <c r="N413" s="38"/>
      <c r="O413" s="38"/>
    </row>
    <row r="414" spans="1:15" ht="15" hidden="1" customHeight="1" x14ac:dyDescent="0.25">
      <c r="A414" s="162"/>
      <c r="B414" s="162"/>
      <c r="C414" s="162"/>
      <c r="D414" s="162"/>
      <c r="E414" s="162"/>
      <c r="F414" s="162"/>
      <c r="G414" s="162"/>
      <c r="H414" s="162"/>
      <c r="I414" s="162"/>
      <c r="J414" s="162"/>
      <c r="K414" s="162"/>
      <c r="L414" s="162"/>
      <c r="M414" s="162"/>
      <c r="N414" s="38"/>
      <c r="O414" s="38"/>
    </row>
    <row r="415" spans="1:15" ht="15" hidden="1" customHeight="1" x14ac:dyDescent="0.25">
      <c r="A415" s="162"/>
      <c r="B415" s="162"/>
      <c r="C415" s="162"/>
      <c r="D415" s="162"/>
      <c r="E415" s="162"/>
      <c r="F415" s="162"/>
      <c r="G415" s="162"/>
      <c r="H415" s="162"/>
      <c r="I415" s="162"/>
      <c r="J415" s="162"/>
      <c r="K415" s="162"/>
      <c r="L415" s="162"/>
      <c r="M415" s="162"/>
      <c r="N415" s="38"/>
      <c r="O415" s="38"/>
    </row>
    <row r="416" spans="1:15" ht="15" hidden="1" customHeight="1" x14ac:dyDescent="0.25">
      <c r="A416" s="162"/>
      <c r="B416" s="162"/>
      <c r="C416" s="162"/>
      <c r="D416" s="162"/>
      <c r="E416" s="162"/>
      <c r="F416" s="162"/>
      <c r="G416" s="162"/>
      <c r="H416" s="162"/>
      <c r="I416" s="162"/>
      <c r="J416" s="162"/>
      <c r="K416" s="162"/>
      <c r="L416" s="162"/>
      <c r="M416" s="162"/>
      <c r="N416" s="38"/>
      <c r="O416" s="38"/>
    </row>
    <row r="417" spans="1:15" ht="15" hidden="1" customHeight="1" x14ac:dyDescent="0.25">
      <c r="A417" s="162"/>
      <c r="B417" s="162"/>
      <c r="C417" s="162"/>
      <c r="D417" s="162"/>
      <c r="E417" s="162"/>
      <c r="F417" s="162"/>
      <c r="G417" s="162"/>
      <c r="H417" s="162"/>
      <c r="I417" s="162"/>
      <c r="J417" s="162"/>
      <c r="K417" s="162"/>
      <c r="L417" s="162"/>
      <c r="M417" s="162"/>
      <c r="N417" s="38"/>
      <c r="O417" s="38"/>
    </row>
    <row r="418" spans="1:15" ht="15" hidden="1" customHeight="1" x14ac:dyDescent="0.25">
      <c r="A418" s="162"/>
      <c r="B418" s="162"/>
      <c r="C418" s="162"/>
      <c r="D418" s="162"/>
      <c r="E418" s="162"/>
      <c r="F418" s="162"/>
      <c r="G418" s="162"/>
      <c r="H418" s="162"/>
      <c r="I418" s="162"/>
      <c r="J418" s="162"/>
      <c r="K418" s="162"/>
      <c r="L418" s="162"/>
      <c r="M418" s="162"/>
      <c r="N418" s="38"/>
      <c r="O418" s="38"/>
    </row>
    <row r="419" spans="1:15" ht="15" hidden="1" customHeight="1" x14ac:dyDescent="0.25">
      <c r="A419" s="162"/>
      <c r="B419" s="162"/>
      <c r="C419" s="162"/>
      <c r="D419" s="162"/>
      <c r="E419" s="162"/>
      <c r="F419" s="162"/>
      <c r="G419" s="162"/>
      <c r="H419" s="162"/>
      <c r="I419" s="162"/>
      <c r="J419" s="162"/>
      <c r="K419" s="162"/>
      <c r="L419" s="162"/>
      <c r="M419" s="162"/>
      <c r="N419" s="38"/>
      <c r="O419" s="38"/>
    </row>
    <row r="420" spans="1:15" ht="15" hidden="1" customHeight="1" x14ac:dyDescent="0.25">
      <c r="A420" s="162"/>
      <c r="B420" s="162"/>
      <c r="C420" s="162"/>
      <c r="D420" s="162"/>
      <c r="E420" s="162"/>
      <c r="F420" s="162"/>
      <c r="G420" s="162"/>
      <c r="H420" s="162"/>
      <c r="I420" s="162"/>
      <c r="J420" s="162"/>
      <c r="K420" s="162"/>
      <c r="L420" s="162"/>
      <c r="M420" s="162"/>
      <c r="N420" s="38"/>
      <c r="O420" s="38"/>
    </row>
    <row r="421" spans="1:15" ht="15" hidden="1" customHeight="1" x14ac:dyDescent="0.25">
      <c r="A421" s="162"/>
      <c r="B421" s="162"/>
      <c r="C421" s="162"/>
      <c r="D421" s="162"/>
      <c r="E421" s="162"/>
      <c r="F421" s="162"/>
      <c r="G421" s="162"/>
      <c r="H421" s="162"/>
      <c r="I421" s="162"/>
      <c r="J421" s="162"/>
      <c r="K421" s="162"/>
      <c r="L421" s="162"/>
      <c r="M421" s="162"/>
      <c r="N421" s="38"/>
      <c r="O421" s="38"/>
    </row>
    <row r="422" spans="1:15" ht="15" hidden="1" customHeight="1" x14ac:dyDescent="0.25">
      <c r="A422" s="162"/>
      <c r="B422" s="162"/>
      <c r="C422" s="162"/>
      <c r="D422" s="162"/>
      <c r="E422" s="162"/>
      <c r="F422" s="162"/>
      <c r="G422" s="162"/>
      <c r="H422" s="162"/>
      <c r="I422" s="162"/>
      <c r="J422" s="162"/>
      <c r="K422" s="162"/>
      <c r="L422" s="162"/>
      <c r="M422" s="162"/>
      <c r="N422" s="38"/>
      <c r="O422" s="38"/>
    </row>
    <row r="423" spans="1:15" ht="15" hidden="1" customHeight="1" x14ac:dyDescent="0.25">
      <c r="A423" s="162"/>
      <c r="B423" s="162"/>
      <c r="C423" s="162"/>
      <c r="D423" s="162"/>
      <c r="E423" s="162"/>
      <c r="F423" s="162"/>
      <c r="G423" s="162"/>
      <c r="H423" s="162"/>
      <c r="I423" s="162"/>
      <c r="J423" s="162"/>
      <c r="K423" s="162"/>
      <c r="L423" s="162"/>
      <c r="M423" s="162"/>
      <c r="N423" s="38"/>
      <c r="O423" s="38"/>
    </row>
    <row r="424" spans="1:15" ht="15" hidden="1" customHeight="1" x14ac:dyDescent="0.25">
      <c r="A424" s="162"/>
      <c r="B424" s="162"/>
      <c r="C424" s="162"/>
      <c r="D424" s="162"/>
      <c r="E424" s="162"/>
      <c r="F424" s="162"/>
      <c r="G424" s="162"/>
      <c r="H424" s="162"/>
      <c r="I424" s="162"/>
      <c r="J424" s="162"/>
      <c r="K424" s="162"/>
      <c r="L424" s="162"/>
      <c r="M424" s="162"/>
      <c r="N424" s="38"/>
      <c r="O424" s="38"/>
    </row>
    <row r="425" spans="1:15" ht="15" hidden="1" customHeight="1" x14ac:dyDescent="0.25">
      <c r="A425" s="162"/>
      <c r="B425" s="162"/>
      <c r="C425" s="162"/>
      <c r="D425" s="162"/>
      <c r="E425" s="162"/>
      <c r="F425" s="162"/>
      <c r="G425" s="162"/>
      <c r="H425" s="162"/>
      <c r="I425" s="162"/>
      <c r="J425" s="162"/>
      <c r="K425" s="162"/>
      <c r="L425" s="162"/>
      <c r="M425" s="162"/>
      <c r="N425" s="38"/>
      <c r="O425" s="38"/>
    </row>
    <row r="426" spans="1:15" ht="15" hidden="1" customHeight="1" x14ac:dyDescent="0.25">
      <c r="A426" s="162"/>
      <c r="B426" s="162"/>
      <c r="C426" s="162"/>
      <c r="D426" s="162"/>
      <c r="E426" s="162"/>
      <c r="F426" s="162"/>
      <c r="G426" s="162"/>
      <c r="H426" s="162"/>
      <c r="I426" s="162"/>
      <c r="J426" s="162"/>
      <c r="K426" s="162"/>
      <c r="L426" s="162"/>
      <c r="M426" s="162"/>
      <c r="N426" s="38"/>
      <c r="O426" s="38"/>
    </row>
    <row r="427" spans="1:15" ht="15" hidden="1" customHeight="1" x14ac:dyDescent="0.25">
      <c r="A427" s="162"/>
      <c r="B427" s="162"/>
      <c r="C427" s="162"/>
      <c r="D427" s="162"/>
      <c r="E427" s="162"/>
      <c r="F427" s="162"/>
      <c r="G427" s="162"/>
      <c r="H427" s="162"/>
      <c r="I427" s="162"/>
      <c r="J427" s="162"/>
      <c r="K427" s="162"/>
      <c r="L427" s="162"/>
      <c r="M427" s="162"/>
      <c r="N427" s="38"/>
      <c r="O427" s="38"/>
    </row>
    <row r="428" spans="1:15" ht="15" hidden="1" customHeight="1" x14ac:dyDescent="0.25">
      <c r="A428" s="162"/>
      <c r="B428" s="162"/>
      <c r="C428" s="162"/>
      <c r="D428" s="162"/>
      <c r="E428" s="162"/>
      <c r="F428" s="162"/>
      <c r="G428" s="162"/>
      <c r="H428" s="162"/>
      <c r="I428" s="162"/>
      <c r="J428" s="162"/>
      <c r="K428" s="162"/>
      <c r="L428" s="162"/>
      <c r="M428" s="162"/>
      <c r="N428" s="38"/>
      <c r="O428" s="38"/>
    </row>
    <row r="429" spans="1:15" ht="15" hidden="1" customHeight="1" x14ac:dyDescent="0.25">
      <c r="A429" s="162"/>
      <c r="B429" s="162"/>
      <c r="C429" s="162"/>
      <c r="D429" s="162"/>
      <c r="E429" s="162"/>
      <c r="F429" s="162"/>
      <c r="G429" s="162"/>
      <c r="H429" s="162"/>
      <c r="I429" s="162"/>
      <c r="J429" s="162"/>
      <c r="K429" s="162"/>
      <c r="L429" s="162"/>
      <c r="M429" s="162"/>
      <c r="N429" s="38"/>
      <c r="O429" s="38"/>
    </row>
    <row r="430" spans="1:15" ht="15" hidden="1" customHeight="1" x14ac:dyDescent="0.25">
      <c r="A430" s="162"/>
      <c r="B430" s="162"/>
      <c r="C430" s="162"/>
      <c r="D430" s="162"/>
      <c r="E430" s="162"/>
      <c r="F430" s="162"/>
      <c r="G430" s="162"/>
      <c r="H430" s="162"/>
      <c r="I430" s="162"/>
      <c r="J430" s="162"/>
      <c r="K430" s="162"/>
      <c r="L430" s="162"/>
      <c r="M430" s="162"/>
      <c r="N430" s="38"/>
      <c r="O430" s="38"/>
    </row>
    <row r="431" spans="1:15" ht="15" hidden="1" customHeight="1" x14ac:dyDescent="0.25">
      <c r="A431" s="162"/>
      <c r="B431" s="162"/>
      <c r="C431" s="162"/>
      <c r="D431" s="162"/>
      <c r="E431" s="162"/>
      <c r="F431" s="162"/>
      <c r="G431" s="162"/>
      <c r="H431" s="162"/>
      <c r="I431" s="162"/>
      <c r="J431" s="162"/>
      <c r="K431" s="162"/>
      <c r="L431" s="162"/>
      <c r="M431" s="162"/>
      <c r="N431" s="38"/>
      <c r="O431" s="38"/>
    </row>
    <row r="432" spans="1:15" ht="15" hidden="1" customHeight="1" x14ac:dyDescent="0.25">
      <c r="A432" s="162"/>
      <c r="B432" s="162"/>
      <c r="C432" s="162"/>
      <c r="D432" s="162"/>
      <c r="E432" s="162"/>
      <c r="F432" s="162"/>
      <c r="G432" s="162"/>
      <c r="H432" s="162"/>
      <c r="I432" s="162"/>
      <c r="J432" s="162"/>
      <c r="K432" s="162"/>
      <c r="L432" s="162"/>
      <c r="M432" s="162"/>
      <c r="N432" s="38"/>
      <c r="O432" s="38"/>
    </row>
    <row r="433" spans="1:15" ht="15" hidden="1" customHeight="1" x14ac:dyDescent="0.25">
      <c r="A433" s="162"/>
      <c r="B433" s="162"/>
      <c r="C433" s="162"/>
      <c r="D433" s="162"/>
      <c r="E433" s="162"/>
      <c r="F433" s="162"/>
      <c r="G433" s="162"/>
      <c r="H433" s="162"/>
      <c r="I433" s="162"/>
      <c r="J433" s="162"/>
      <c r="K433" s="162"/>
      <c r="L433" s="162"/>
      <c r="M433" s="162"/>
      <c r="N433" s="38"/>
      <c r="O433" s="38"/>
    </row>
    <row r="434" spans="1:15" ht="15" hidden="1" customHeight="1" x14ac:dyDescent="0.25">
      <c r="A434" s="162"/>
      <c r="B434" s="162"/>
      <c r="C434" s="162"/>
      <c r="D434" s="162"/>
      <c r="E434" s="162"/>
      <c r="F434" s="162"/>
      <c r="G434" s="162"/>
      <c r="H434" s="162"/>
      <c r="I434" s="162"/>
      <c r="J434" s="162"/>
      <c r="K434" s="162"/>
      <c r="L434" s="162"/>
      <c r="M434" s="162"/>
      <c r="N434" s="38"/>
      <c r="O434" s="38"/>
    </row>
    <row r="435" spans="1:15" ht="15" hidden="1" customHeight="1" x14ac:dyDescent="0.25">
      <c r="A435" s="162"/>
      <c r="B435" s="162"/>
      <c r="C435" s="162"/>
      <c r="D435" s="162"/>
      <c r="E435" s="162"/>
      <c r="F435" s="162"/>
      <c r="G435" s="162"/>
      <c r="H435" s="162"/>
      <c r="I435" s="162"/>
      <c r="J435" s="162"/>
      <c r="K435" s="162"/>
      <c r="L435" s="162"/>
      <c r="M435" s="162"/>
      <c r="N435" s="38"/>
      <c r="O435" s="38"/>
    </row>
    <row r="436" spans="1:15" ht="15" hidden="1" customHeight="1" x14ac:dyDescent="0.25">
      <c r="A436" s="162"/>
      <c r="B436" s="162"/>
      <c r="C436" s="162"/>
      <c r="D436" s="162"/>
      <c r="E436" s="162"/>
      <c r="F436" s="162"/>
      <c r="G436" s="162"/>
      <c r="H436" s="162"/>
      <c r="I436" s="162"/>
      <c r="J436" s="162"/>
      <c r="K436" s="162"/>
      <c r="L436" s="162"/>
      <c r="M436" s="162"/>
      <c r="N436" s="38"/>
      <c r="O436" s="38"/>
    </row>
    <row r="437" spans="1:15" ht="15" hidden="1" customHeight="1" x14ac:dyDescent="0.25">
      <c r="A437" s="162"/>
      <c r="B437" s="162"/>
      <c r="C437" s="162"/>
      <c r="D437" s="162"/>
      <c r="E437" s="162"/>
      <c r="F437" s="162"/>
      <c r="G437" s="162"/>
      <c r="H437" s="162"/>
      <c r="I437" s="162"/>
      <c r="J437" s="162"/>
      <c r="K437" s="162"/>
      <c r="L437" s="162"/>
      <c r="M437" s="162"/>
      <c r="N437" s="38"/>
      <c r="O437" s="38"/>
    </row>
    <row r="438" spans="1:15" ht="15" hidden="1" customHeight="1" x14ac:dyDescent="0.25">
      <c r="A438" s="162"/>
      <c r="B438" s="162"/>
      <c r="C438" s="162"/>
      <c r="D438" s="162"/>
      <c r="E438" s="162"/>
      <c r="F438" s="162"/>
      <c r="G438" s="162"/>
      <c r="H438" s="162"/>
      <c r="I438" s="162"/>
      <c r="J438" s="162"/>
      <c r="K438" s="162"/>
      <c r="L438" s="162"/>
      <c r="M438" s="162"/>
      <c r="N438" s="38"/>
      <c r="O438" s="38"/>
    </row>
    <row r="439" spans="1:15" ht="15" hidden="1" customHeight="1" x14ac:dyDescent="0.25">
      <c r="A439" s="162"/>
      <c r="B439" s="162"/>
      <c r="C439" s="162"/>
      <c r="D439" s="162"/>
      <c r="E439" s="162"/>
      <c r="F439" s="162"/>
      <c r="G439" s="162"/>
      <c r="H439" s="162"/>
      <c r="I439" s="162"/>
      <c r="J439" s="162"/>
      <c r="K439" s="162"/>
      <c r="L439" s="162"/>
      <c r="M439" s="162"/>
      <c r="N439" s="38"/>
      <c r="O439" s="38"/>
    </row>
    <row r="440" spans="1:15" ht="15" hidden="1" customHeight="1" x14ac:dyDescent="0.25">
      <c r="A440" s="162"/>
      <c r="B440" s="162"/>
      <c r="C440" s="162"/>
      <c r="D440" s="162"/>
      <c r="E440" s="162"/>
      <c r="F440" s="162"/>
      <c r="G440" s="162"/>
      <c r="H440" s="162"/>
      <c r="I440" s="162"/>
      <c r="J440" s="162"/>
      <c r="K440" s="162"/>
      <c r="L440" s="162"/>
      <c r="M440" s="162"/>
      <c r="N440" s="38"/>
      <c r="O440" s="38"/>
    </row>
    <row r="441" spans="1:15" ht="15" hidden="1" customHeight="1" x14ac:dyDescent="0.25">
      <c r="A441" s="162"/>
      <c r="B441" s="162"/>
      <c r="C441" s="162"/>
      <c r="D441" s="162"/>
      <c r="E441" s="162"/>
      <c r="F441" s="162"/>
      <c r="G441" s="162"/>
      <c r="H441" s="162"/>
      <c r="I441" s="162"/>
      <c r="J441" s="162"/>
      <c r="K441" s="162"/>
      <c r="L441" s="162"/>
      <c r="M441" s="162"/>
      <c r="N441" s="38"/>
      <c r="O441" s="38"/>
    </row>
    <row r="442" spans="1:15" ht="15" hidden="1" customHeight="1" x14ac:dyDescent="0.25">
      <c r="A442" s="162"/>
      <c r="B442" s="162"/>
      <c r="C442" s="162"/>
      <c r="D442" s="162"/>
      <c r="E442" s="162"/>
      <c r="F442" s="162"/>
      <c r="G442" s="162"/>
      <c r="H442" s="162"/>
      <c r="I442" s="162"/>
      <c r="J442" s="162"/>
      <c r="K442" s="162"/>
      <c r="L442" s="162"/>
      <c r="M442" s="162"/>
      <c r="N442" s="38"/>
      <c r="O442" s="38"/>
    </row>
    <row r="443" spans="1:15" ht="15" hidden="1" customHeight="1" x14ac:dyDescent="0.25">
      <c r="A443" s="162"/>
      <c r="B443" s="162"/>
      <c r="C443" s="162"/>
      <c r="D443" s="162"/>
      <c r="E443" s="162"/>
      <c r="F443" s="162"/>
      <c r="G443" s="162"/>
      <c r="H443" s="162"/>
      <c r="I443" s="162"/>
      <c r="J443" s="162"/>
      <c r="K443" s="162"/>
      <c r="L443" s="162"/>
      <c r="M443" s="162"/>
      <c r="N443" s="38"/>
      <c r="O443" s="38"/>
    </row>
    <row r="444" spans="1:15" ht="15" hidden="1" customHeight="1" x14ac:dyDescent="0.25">
      <c r="A444" s="162"/>
      <c r="B444" s="162"/>
      <c r="C444" s="162"/>
      <c r="D444" s="162"/>
      <c r="E444" s="162"/>
      <c r="F444" s="162"/>
      <c r="G444" s="162"/>
      <c r="H444" s="162"/>
      <c r="I444" s="162"/>
      <c r="J444" s="162"/>
      <c r="K444" s="162"/>
      <c r="L444" s="162"/>
      <c r="M444" s="162"/>
      <c r="N444" s="38"/>
      <c r="O444" s="38"/>
    </row>
    <row r="445" spans="1:15" ht="15" hidden="1" customHeight="1" x14ac:dyDescent="0.25">
      <c r="A445" s="162"/>
      <c r="B445" s="162"/>
      <c r="C445" s="162"/>
      <c r="D445" s="162"/>
      <c r="E445" s="162"/>
      <c r="F445" s="162"/>
      <c r="G445" s="162"/>
      <c r="H445" s="162"/>
      <c r="I445" s="162"/>
      <c r="J445" s="162"/>
      <c r="K445" s="162"/>
      <c r="L445" s="162"/>
      <c r="M445" s="162"/>
      <c r="N445" s="38"/>
      <c r="O445" s="38"/>
    </row>
    <row r="446" spans="1:15" ht="15" hidden="1" customHeight="1" x14ac:dyDescent="0.25">
      <c r="A446" s="162"/>
      <c r="B446" s="162"/>
      <c r="C446" s="162"/>
      <c r="D446" s="162"/>
      <c r="E446" s="162"/>
      <c r="F446" s="162"/>
      <c r="G446" s="162"/>
      <c r="H446" s="162"/>
      <c r="I446" s="162"/>
      <c r="J446" s="162"/>
      <c r="K446" s="162"/>
      <c r="L446" s="162"/>
      <c r="M446" s="162"/>
      <c r="N446" s="38"/>
      <c r="O446" s="38"/>
    </row>
    <row r="447" spans="1:15" ht="15" hidden="1" customHeight="1" x14ac:dyDescent="0.25">
      <c r="A447" s="162"/>
      <c r="B447" s="162"/>
      <c r="C447" s="162"/>
      <c r="D447" s="162"/>
      <c r="E447" s="162"/>
      <c r="F447" s="162"/>
      <c r="G447" s="162"/>
      <c r="H447" s="162"/>
      <c r="I447" s="162"/>
      <c r="J447" s="162"/>
      <c r="K447" s="162"/>
      <c r="L447" s="162"/>
      <c r="M447" s="162"/>
      <c r="N447" s="38"/>
      <c r="O447" s="38"/>
    </row>
    <row r="448" spans="1:15" ht="15" hidden="1" customHeight="1" x14ac:dyDescent="0.25">
      <c r="A448" s="162"/>
      <c r="B448" s="162"/>
      <c r="C448" s="162"/>
      <c r="D448" s="162"/>
      <c r="E448" s="162"/>
      <c r="F448" s="162"/>
      <c r="G448" s="162"/>
      <c r="H448" s="162"/>
      <c r="I448" s="162"/>
      <c r="J448" s="162"/>
      <c r="K448" s="162"/>
      <c r="L448" s="162"/>
      <c r="M448" s="162"/>
      <c r="N448" s="38"/>
      <c r="O448" s="38"/>
    </row>
    <row r="449" spans="1:15" ht="15" hidden="1" customHeight="1" x14ac:dyDescent="0.25">
      <c r="A449" s="162"/>
      <c r="B449" s="162"/>
      <c r="C449" s="162"/>
      <c r="D449" s="162"/>
      <c r="E449" s="162"/>
      <c r="F449" s="162"/>
      <c r="G449" s="162"/>
      <c r="H449" s="162"/>
      <c r="I449" s="162"/>
      <c r="J449" s="162"/>
      <c r="K449" s="162"/>
      <c r="L449" s="162"/>
      <c r="M449" s="162"/>
      <c r="N449" s="38"/>
      <c r="O449" s="38"/>
    </row>
    <row r="450" spans="1:15" ht="15" hidden="1" customHeight="1" x14ac:dyDescent="0.25">
      <c r="A450" s="162"/>
      <c r="B450" s="162"/>
      <c r="C450" s="162"/>
      <c r="D450" s="162"/>
      <c r="E450" s="162"/>
      <c r="F450" s="162"/>
      <c r="G450" s="162"/>
      <c r="H450" s="162"/>
      <c r="I450" s="162"/>
      <c r="J450" s="162"/>
      <c r="K450" s="162"/>
      <c r="L450" s="162"/>
      <c r="M450" s="162"/>
      <c r="N450" s="38"/>
      <c r="O450" s="38"/>
    </row>
    <row r="451" spans="1:15" ht="15" hidden="1" customHeight="1" x14ac:dyDescent="0.25">
      <c r="A451" s="162"/>
      <c r="B451" s="162"/>
      <c r="C451" s="162"/>
      <c r="D451" s="162"/>
      <c r="E451" s="162"/>
      <c r="F451" s="162"/>
      <c r="G451" s="162"/>
      <c r="H451" s="162"/>
      <c r="I451" s="162"/>
      <c r="J451" s="162"/>
      <c r="K451" s="162"/>
      <c r="L451" s="162"/>
      <c r="M451" s="162"/>
      <c r="N451" s="38"/>
      <c r="O451" s="38"/>
    </row>
    <row r="452" spans="1:15" ht="15" hidden="1" customHeight="1" x14ac:dyDescent="0.25">
      <c r="A452" s="162"/>
      <c r="B452" s="162"/>
      <c r="C452" s="162"/>
      <c r="D452" s="162"/>
      <c r="E452" s="162"/>
      <c r="F452" s="162"/>
      <c r="G452" s="162"/>
      <c r="H452" s="162"/>
      <c r="I452" s="162"/>
      <c r="J452" s="162"/>
      <c r="K452" s="162"/>
      <c r="L452" s="162"/>
      <c r="M452" s="162"/>
      <c r="N452" s="38"/>
      <c r="O452" s="38"/>
    </row>
    <row r="453" spans="1:15" ht="15" hidden="1" customHeight="1" x14ac:dyDescent="0.25">
      <c r="A453" s="162"/>
      <c r="B453" s="162"/>
      <c r="C453" s="162"/>
      <c r="D453" s="162"/>
      <c r="E453" s="162"/>
      <c r="F453" s="162"/>
      <c r="G453" s="162"/>
      <c r="H453" s="162"/>
      <c r="I453" s="162"/>
      <c r="J453" s="162"/>
      <c r="K453" s="162"/>
      <c r="L453" s="162"/>
      <c r="M453" s="162"/>
      <c r="N453" s="38"/>
      <c r="O453" s="38"/>
    </row>
    <row r="454" spans="1:15" ht="15" hidden="1" customHeight="1" x14ac:dyDescent="0.25">
      <c r="A454" s="162"/>
      <c r="B454" s="162"/>
      <c r="C454" s="162"/>
      <c r="D454" s="162"/>
      <c r="E454" s="162"/>
      <c r="F454" s="162"/>
      <c r="G454" s="162"/>
      <c r="H454" s="162"/>
      <c r="I454" s="162"/>
      <c r="J454" s="162"/>
      <c r="K454" s="162"/>
      <c r="L454" s="162"/>
      <c r="M454" s="162"/>
      <c r="N454" s="38"/>
      <c r="O454" s="38"/>
    </row>
    <row r="455" spans="1:15" ht="15" hidden="1" customHeight="1" x14ac:dyDescent="0.25">
      <c r="A455" s="162"/>
      <c r="B455" s="162"/>
      <c r="C455" s="162"/>
      <c r="D455" s="162"/>
      <c r="E455" s="162"/>
      <c r="F455" s="162"/>
      <c r="G455" s="162"/>
      <c r="H455" s="162"/>
      <c r="I455" s="162"/>
      <c r="J455" s="162"/>
      <c r="K455" s="162"/>
      <c r="L455" s="162"/>
      <c r="M455" s="162"/>
      <c r="N455" s="38"/>
      <c r="O455" s="38"/>
    </row>
    <row r="456" spans="1:15" ht="15" hidden="1" customHeight="1" x14ac:dyDescent="0.25">
      <c r="A456" s="162"/>
      <c r="B456" s="162"/>
      <c r="C456" s="162"/>
      <c r="D456" s="162"/>
      <c r="E456" s="162"/>
      <c r="F456" s="162"/>
      <c r="G456" s="162"/>
      <c r="H456" s="162"/>
      <c r="I456" s="162"/>
      <c r="J456" s="162"/>
      <c r="K456" s="162"/>
      <c r="L456" s="162"/>
      <c r="M456" s="162"/>
      <c r="N456" s="38"/>
      <c r="O456" s="38"/>
    </row>
    <row r="457" spans="1:15" ht="15" hidden="1" customHeight="1" x14ac:dyDescent="0.25">
      <c r="A457" s="162"/>
      <c r="B457" s="162"/>
      <c r="C457" s="162"/>
      <c r="D457" s="162"/>
      <c r="E457" s="162"/>
      <c r="F457" s="162"/>
      <c r="G457" s="162"/>
      <c r="H457" s="162"/>
      <c r="I457" s="162"/>
      <c r="J457" s="162"/>
      <c r="K457" s="162"/>
      <c r="L457" s="162"/>
      <c r="M457" s="162"/>
      <c r="N457" s="38"/>
      <c r="O457" s="38"/>
    </row>
    <row r="458" spans="1:15" ht="15" hidden="1" customHeight="1" x14ac:dyDescent="0.25">
      <c r="A458" s="162"/>
      <c r="B458" s="162"/>
      <c r="C458" s="162"/>
      <c r="D458" s="162"/>
      <c r="E458" s="162"/>
      <c r="F458" s="162"/>
      <c r="G458" s="162"/>
      <c r="H458" s="162"/>
      <c r="I458" s="162"/>
      <c r="J458" s="162"/>
      <c r="K458" s="162"/>
      <c r="L458" s="162"/>
      <c r="M458" s="162"/>
      <c r="N458" s="38"/>
      <c r="O458" s="38"/>
    </row>
    <row r="459" spans="1:15" ht="15" hidden="1" customHeight="1" x14ac:dyDescent="0.25">
      <c r="A459" s="162"/>
      <c r="B459" s="162"/>
      <c r="C459" s="162"/>
      <c r="D459" s="162"/>
      <c r="E459" s="162"/>
      <c r="F459" s="162"/>
      <c r="G459" s="162"/>
      <c r="H459" s="162"/>
      <c r="I459" s="162"/>
      <c r="J459" s="162"/>
      <c r="K459" s="162"/>
      <c r="L459" s="162"/>
      <c r="M459" s="162"/>
      <c r="N459" s="38"/>
      <c r="O459" s="38"/>
    </row>
    <row r="460" spans="1:15" ht="15" hidden="1" customHeight="1" x14ac:dyDescent="0.25">
      <c r="A460" s="162"/>
      <c r="B460" s="162"/>
      <c r="C460" s="162"/>
      <c r="D460" s="162"/>
      <c r="E460" s="162"/>
      <c r="F460" s="162"/>
      <c r="G460" s="162"/>
      <c r="H460" s="162"/>
      <c r="I460" s="162"/>
      <c r="J460" s="162"/>
      <c r="K460" s="162"/>
      <c r="L460" s="162"/>
      <c r="M460" s="162"/>
      <c r="N460" s="38"/>
      <c r="O460" s="38"/>
    </row>
    <row r="461" spans="1:15" ht="15" hidden="1" customHeight="1" x14ac:dyDescent="0.25">
      <c r="A461" s="162"/>
      <c r="B461" s="162"/>
      <c r="C461" s="162"/>
      <c r="D461" s="162"/>
      <c r="E461" s="162"/>
      <c r="F461" s="162"/>
      <c r="G461" s="162"/>
      <c r="H461" s="162"/>
      <c r="I461" s="162"/>
      <c r="J461" s="162"/>
      <c r="K461" s="162"/>
      <c r="L461" s="162"/>
      <c r="M461" s="162"/>
      <c r="N461" s="38"/>
      <c r="O461" s="38"/>
    </row>
    <row r="462" spans="1:15" ht="15" hidden="1" customHeight="1" x14ac:dyDescent="0.25">
      <c r="A462" s="162"/>
      <c r="B462" s="162"/>
      <c r="C462" s="162"/>
      <c r="D462" s="162"/>
      <c r="E462" s="162"/>
      <c r="F462" s="162"/>
      <c r="G462" s="162"/>
      <c r="H462" s="162"/>
      <c r="I462" s="162"/>
      <c r="J462" s="162"/>
      <c r="K462" s="162"/>
      <c r="L462" s="162"/>
      <c r="M462" s="162"/>
      <c r="N462" s="38"/>
      <c r="O462" s="38"/>
    </row>
    <row r="463" spans="1:15" ht="15" hidden="1" customHeight="1" x14ac:dyDescent="0.25">
      <c r="A463" s="162"/>
      <c r="B463" s="162"/>
      <c r="C463" s="162"/>
      <c r="D463" s="162"/>
      <c r="E463" s="162"/>
      <c r="F463" s="162"/>
      <c r="G463" s="162"/>
      <c r="H463" s="162"/>
      <c r="I463" s="162"/>
      <c r="J463" s="162"/>
      <c r="K463" s="162"/>
      <c r="L463" s="162"/>
      <c r="M463" s="162"/>
      <c r="N463" s="38"/>
      <c r="O463" s="38"/>
    </row>
    <row r="464" spans="1:15" ht="15" hidden="1" customHeight="1" x14ac:dyDescent="0.25">
      <c r="A464" s="162"/>
      <c r="B464" s="162"/>
      <c r="C464" s="162"/>
      <c r="D464" s="162"/>
      <c r="E464" s="162"/>
      <c r="F464" s="162"/>
      <c r="G464" s="162"/>
      <c r="H464" s="162"/>
      <c r="I464" s="162"/>
      <c r="J464" s="162"/>
      <c r="K464" s="162"/>
      <c r="L464" s="162"/>
      <c r="M464" s="162"/>
      <c r="N464" s="38"/>
      <c r="O464" s="38"/>
    </row>
    <row r="465" spans="1:15" ht="15" hidden="1" customHeight="1" x14ac:dyDescent="0.25">
      <c r="A465" s="162"/>
      <c r="B465" s="162"/>
      <c r="C465" s="162"/>
      <c r="D465" s="162"/>
      <c r="E465" s="162"/>
      <c r="F465" s="162"/>
      <c r="G465" s="162"/>
      <c r="H465" s="162"/>
      <c r="I465" s="162"/>
      <c r="J465" s="162"/>
      <c r="K465" s="162"/>
      <c r="L465" s="162"/>
      <c r="M465" s="162"/>
      <c r="N465" s="38"/>
      <c r="O465" s="38"/>
    </row>
    <row r="466" spans="1:15" ht="15" hidden="1" customHeight="1" x14ac:dyDescent="0.25">
      <c r="A466" s="162"/>
      <c r="B466" s="162"/>
      <c r="C466" s="162"/>
      <c r="D466" s="162"/>
      <c r="E466" s="162"/>
      <c r="F466" s="162"/>
      <c r="G466" s="162"/>
      <c r="H466" s="162"/>
      <c r="I466" s="162"/>
      <c r="J466" s="162"/>
      <c r="K466" s="162"/>
      <c r="L466" s="162"/>
      <c r="M466" s="162"/>
      <c r="N466" s="38"/>
      <c r="O466" s="38"/>
    </row>
    <row r="467" spans="1:15" ht="15" hidden="1" customHeight="1" x14ac:dyDescent="0.25">
      <c r="A467" s="162"/>
      <c r="B467" s="162"/>
      <c r="C467" s="162"/>
      <c r="D467" s="162"/>
      <c r="E467" s="162"/>
      <c r="F467" s="162"/>
      <c r="G467" s="162"/>
      <c r="H467" s="162"/>
      <c r="I467" s="162"/>
      <c r="J467" s="162"/>
      <c r="K467" s="162"/>
      <c r="L467" s="162"/>
      <c r="M467" s="162"/>
      <c r="N467" s="38"/>
      <c r="O467" s="38"/>
    </row>
    <row r="468" spans="1:15" ht="15" hidden="1" customHeight="1" x14ac:dyDescent="0.25">
      <c r="A468" s="162"/>
      <c r="B468" s="162"/>
      <c r="C468" s="162"/>
      <c r="D468" s="162"/>
      <c r="E468" s="162"/>
      <c r="F468" s="162"/>
      <c r="G468" s="162"/>
      <c r="H468" s="162"/>
      <c r="I468" s="162"/>
      <c r="J468" s="162"/>
      <c r="K468" s="162"/>
      <c r="L468" s="162"/>
      <c r="M468" s="162"/>
      <c r="N468" s="38"/>
      <c r="O468" s="38"/>
    </row>
    <row r="469" spans="1:15" ht="15" hidden="1" customHeight="1" x14ac:dyDescent="0.25">
      <c r="A469" s="162"/>
      <c r="B469" s="162"/>
      <c r="C469" s="162"/>
      <c r="D469" s="162"/>
      <c r="E469" s="162"/>
      <c r="F469" s="162"/>
      <c r="G469" s="162"/>
      <c r="H469" s="162"/>
      <c r="I469" s="162"/>
      <c r="J469" s="162"/>
      <c r="K469" s="162"/>
      <c r="L469" s="162"/>
      <c r="M469" s="162"/>
      <c r="N469" s="38"/>
      <c r="O469" s="38"/>
    </row>
    <row r="470" spans="1:15" ht="15" hidden="1" customHeight="1" x14ac:dyDescent="0.25">
      <c r="A470" s="162"/>
      <c r="B470" s="162"/>
      <c r="C470" s="162"/>
      <c r="D470" s="162"/>
      <c r="E470" s="162"/>
      <c r="F470" s="162"/>
      <c r="G470" s="162"/>
      <c r="H470" s="162"/>
      <c r="I470" s="162"/>
      <c r="J470" s="162"/>
      <c r="K470" s="162"/>
      <c r="L470" s="162"/>
      <c r="M470" s="162"/>
      <c r="N470" s="38"/>
      <c r="O470" s="38"/>
    </row>
    <row r="471" spans="1:15" ht="15" hidden="1" customHeight="1" x14ac:dyDescent="0.25">
      <c r="A471" s="162"/>
      <c r="B471" s="162"/>
      <c r="C471" s="162"/>
      <c r="D471" s="162"/>
      <c r="E471" s="162"/>
      <c r="F471" s="162"/>
      <c r="G471" s="162"/>
      <c r="H471" s="162"/>
      <c r="I471" s="162"/>
      <c r="J471" s="162"/>
      <c r="K471" s="162"/>
      <c r="L471" s="162"/>
      <c r="M471" s="162"/>
      <c r="N471" s="38"/>
      <c r="O471" s="38"/>
    </row>
    <row r="472" spans="1:15" ht="15" hidden="1" customHeight="1" x14ac:dyDescent="0.25">
      <c r="A472" s="162"/>
      <c r="B472" s="162"/>
      <c r="C472" s="162"/>
      <c r="D472" s="162"/>
      <c r="E472" s="162"/>
      <c r="F472" s="162"/>
      <c r="G472" s="162"/>
      <c r="H472" s="162"/>
      <c r="I472" s="162"/>
      <c r="J472" s="162"/>
      <c r="K472" s="162"/>
      <c r="L472" s="162"/>
      <c r="M472" s="162"/>
      <c r="N472" s="38"/>
      <c r="O472" s="38"/>
    </row>
    <row r="473" spans="1:15" ht="15" hidden="1" customHeight="1" x14ac:dyDescent="0.25">
      <c r="A473" s="162"/>
      <c r="B473" s="162"/>
      <c r="C473" s="162"/>
      <c r="D473" s="162"/>
      <c r="E473" s="162"/>
      <c r="F473" s="162"/>
      <c r="G473" s="162"/>
      <c r="H473" s="162"/>
      <c r="I473" s="162"/>
      <c r="J473" s="162"/>
      <c r="K473" s="162"/>
      <c r="L473" s="162"/>
      <c r="M473" s="162"/>
      <c r="N473" s="38"/>
      <c r="O473" s="38"/>
    </row>
    <row r="474" spans="1:15" ht="15" hidden="1" customHeight="1" x14ac:dyDescent="0.25">
      <c r="A474" s="162"/>
      <c r="B474" s="162"/>
      <c r="C474" s="162"/>
      <c r="D474" s="162"/>
      <c r="E474" s="162"/>
      <c r="F474" s="162"/>
      <c r="G474" s="162"/>
      <c r="H474" s="162"/>
      <c r="I474" s="162"/>
      <c r="J474" s="162"/>
      <c r="K474" s="162"/>
      <c r="L474" s="162"/>
      <c r="M474" s="162"/>
      <c r="N474" s="38"/>
      <c r="O474" s="38"/>
    </row>
    <row r="475" spans="1:15" ht="15" hidden="1" customHeight="1" x14ac:dyDescent="0.25">
      <c r="A475" s="162"/>
      <c r="B475" s="162"/>
      <c r="C475" s="162"/>
      <c r="D475" s="162"/>
      <c r="E475" s="162"/>
      <c r="F475" s="162"/>
      <c r="G475" s="162"/>
      <c r="H475" s="162"/>
      <c r="I475" s="162"/>
      <c r="J475" s="162"/>
      <c r="K475" s="162"/>
      <c r="L475" s="162"/>
      <c r="M475" s="162"/>
      <c r="N475" s="38"/>
      <c r="O475" s="38"/>
    </row>
    <row r="476" spans="1:15" ht="15" hidden="1" customHeight="1" x14ac:dyDescent="0.25">
      <c r="A476" s="162"/>
      <c r="B476" s="162"/>
      <c r="C476" s="162"/>
      <c r="D476" s="162"/>
      <c r="E476" s="162"/>
      <c r="F476" s="162"/>
      <c r="G476" s="162"/>
      <c r="H476" s="162"/>
      <c r="I476" s="162"/>
      <c r="J476" s="162"/>
      <c r="K476" s="162"/>
      <c r="L476" s="162"/>
      <c r="M476" s="162"/>
      <c r="N476" s="38"/>
      <c r="O476" s="38"/>
    </row>
    <row r="477" spans="1:15" ht="15" hidden="1" customHeight="1" x14ac:dyDescent="0.25">
      <c r="A477" s="162"/>
      <c r="B477" s="162"/>
      <c r="C477" s="162"/>
      <c r="D477" s="162"/>
      <c r="E477" s="162"/>
      <c r="F477" s="162"/>
      <c r="G477" s="162"/>
      <c r="H477" s="162"/>
      <c r="I477" s="162"/>
      <c r="J477" s="162"/>
      <c r="K477" s="162"/>
      <c r="L477" s="162"/>
      <c r="M477" s="162"/>
      <c r="N477" s="38"/>
      <c r="O477" s="38"/>
    </row>
    <row r="478" spans="1:15" ht="15" hidden="1" customHeight="1" x14ac:dyDescent="0.25">
      <c r="A478" s="162"/>
      <c r="B478" s="162"/>
      <c r="C478" s="162"/>
      <c r="D478" s="162"/>
      <c r="E478" s="162"/>
      <c r="F478" s="162"/>
      <c r="G478" s="162"/>
      <c r="H478" s="162"/>
      <c r="I478" s="162"/>
      <c r="J478" s="162"/>
      <c r="K478" s="162"/>
      <c r="L478" s="162"/>
      <c r="M478" s="162"/>
      <c r="N478" s="38"/>
      <c r="O478" s="38"/>
    </row>
    <row r="479" spans="1:15" ht="15" hidden="1" customHeight="1" x14ac:dyDescent="0.25">
      <c r="A479" s="162"/>
      <c r="B479" s="162"/>
      <c r="C479" s="162"/>
      <c r="D479" s="162"/>
      <c r="E479" s="162"/>
      <c r="F479" s="162"/>
      <c r="G479" s="162"/>
      <c r="H479" s="162"/>
      <c r="I479" s="162"/>
      <c r="J479" s="162"/>
      <c r="K479" s="162"/>
      <c r="L479" s="162"/>
      <c r="M479" s="162"/>
      <c r="N479" s="38"/>
      <c r="O479" s="38"/>
    </row>
    <row r="480" spans="1:15" ht="15" hidden="1" customHeight="1" x14ac:dyDescent="0.25">
      <c r="A480" s="162"/>
      <c r="B480" s="162"/>
      <c r="C480" s="162"/>
      <c r="D480" s="162"/>
      <c r="E480" s="162"/>
      <c r="F480" s="162"/>
      <c r="G480" s="162"/>
      <c r="H480" s="162"/>
      <c r="I480" s="162"/>
      <c r="J480" s="162"/>
      <c r="K480" s="162"/>
      <c r="L480" s="162"/>
      <c r="M480" s="162"/>
      <c r="N480" s="38"/>
      <c r="O480" s="38"/>
    </row>
    <row r="481" spans="1:15" ht="15" hidden="1" customHeight="1" x14ac:dyDescent="0.25">
      <c r="A481" s="162"/>
      <c r="B481" s="162"/>
      <c r="C481" s="162"/>
      <c r="D481" s="162"/>
      <c r="E481" s="162"/>
      <c r="F481" s="162"/>
      <c r="G481" s="162"/>
      <c r="H481" s="162"/>
      <c r="I481" s="162"/>
      <c r="J481" s="162"/>
      <c r="K481" s="162"/>
      <c r="L481" s="162"/>
      <c r="M481" s="162"/>
      <c r="N481" s="38"/>
      <c r="O481" s="38"/>
    </row>
    <row r="482" spans="1:15" ht="15" hidden="1" customHeight="1" x14ac:dyDescent="0.25">
      <c r="A482" s="162"/>
      <c r="B482" s="162"/>
      <c r="C482" s="162"/>
      <c r="D482" s="162"/>
      <c r="E482" s="162"/>
      <c r="F482" s="162"/>
      <c r="G482" s="162"/>
      <c r="H482" s="162"/>
      <c r="I482" s="162"/>
      <c r="J482" s="162"/>
      <c r="K482" s="162"/>
      <c r="L482" s="162"/>
      <c r="M482" s="162"/>
      <c r="N482" s="38"/>
      <c r="O482" s="38"/>
    </row>
    <row r="483" spans="1:15" ht="15" hidden="1" customHeight="1" x14ac:dyDescent="0.25">
      <c r="A483" s="162"/>
      <c r="B483" s="162"/>
      <c r="C483" s="162"/>
      <c r="D483" s="162"/>
      <c r="E483" s="162"/>
      <c r="F483" s="162"/>
      <c r="G483" s="162"/>
      <c r="H483" s="162"/>
      <c r="I483" s="162"/>
      <c r="J483" s="162"/>
      <c r="K483" s="162"/>
      <c r="L483" s="162"/>
      <c r="M483" s="162"/>
      <c r="N483" s="38"/>
      <c r="O483" s="38"/>
    </row>
    <row r="484" spans="1:15" ht="15" hidden="1" customHeight="1" x14ac:dyDescent="0.25">
      <c r="A484" s="162"/>
      <c r="B484" s="162"/>
      <c r="C484" s="162"/>
      <c r="D484" s="162"/>
      <c r="E484" s="162"/>
      <c r="F484" s="162"/>
      <c r="G484" s="162"/>
      <c r="H484" s="162"/>
      <c r="I484" s="162"/>
      <c r="J484" s="162"/>
      <c r="K484" s="162"/>
      <c r="L484" s="162"/>
      <c r="M484" s="162"/>
      <c r="N484" s="38"/>
      <c r="O484" s="38"/>
    </row>
    <row r="485" spans="1:15" ht="15" hidden="1" customHeight="1" x14ac:dyDescent="0.25">
      <c r="A485" s="162"/>
      <c r="B485" s="162"/>
      <c r="C485" s="162"/>
      <c r="D485" s="162"/>
      <c r="E485" s="162"/>
      <c r="F485" s="162"/>
      <c r="G485" s="162"/>
      <c r="H485" s="162"/>
      <c r="I485" s="162"/>
      <c r="J485" s="162"/>
      <c r="K485" s="162"/>
      <c r="L485" s="162"/>
      <c r="M485" s="162"/>
      <c r="N485" s="38"/>
      <c r="O485" s="38"/>
    </row>
    <row r="486" spans="1:15" ht="15" hidden="1" customHeight="1" x14ac:dyDescent="0.25">
      <c r="A486" s="162"/>
      <c r="B486" s="162"/>
      <c r="C486" s="162"/>
      <c r="D486" s="162"/>
      <c r="E486" s="162"/>
      <c r="F486" s="162"/>
      <c r="G486" s="162"/>
      <c r="H486" s="162"/>
      <c r="I486" s="162"/>
      <c r="J486" s="162"/>
      <c r="K486" s="162"/>
      <c r="L486" s="162"/>
      <c r="M486" s="162"/>
      <c r="N486" s="38"/>
      <c r="O486" s="38"/>
    </row>
    <row r="487" spans="1:15" ht="15" hidden="1" customHeight="1" x14ac:dyDescent="0.25">
      <c r="A487" s="162"/>
      <c r="B487" s="162"/>
      <c r="C487" s="162"/>
      <c r="D487" s="162"/>
      <c r="E487" s="162"/>
      <c r="F487" s="162"/>
      <c r="G487" s="162"/>
      <c r="H487" s="162"/>
      <c r="I487" s="162"/>
      <c r="J487" s="162"/>
      <c r="K487" s="162"/>
      <c r="L487" s="162"/>
      <c r="M487" s="162"/>
      <c r="N487" s="38"/>
      <c r="O487" s="38"/>
    </row>
    <row r="488" spans="1:15" ht="15" hidden="1" customHeight="1" x14ac:dyDescent="0.25">
      <c r="A488" s="162"/>
      <c r="B488" s="162"/>
      <c r="C488" s="162"/>
      <c r="D488" s="162"/>
      <c r="E488" s="162"/>
      <c r="F488" s="162"/>
      <c r="G488" s="162"/>
      <c r="H488" s="162"/>
      <c r="I488" s="162"/>
      <c r="J488" s="162"/>
      <c r="K488" s="162"/>
      <c r="L488" s="162"/>
      <c r="M488" s="162"/>
      <c r="N488" s="38"/>
      <c r="O488" s="38"/>
    </row>
    <row r="489" spans="1:15" ht="15" hidden="1" customHeight="1" x14ac:dyDescent="0.25">
      <c r="A489" s="162"/>
      <c r="B489" s="162"/>
      <c r="C489" s="162"/>
      <c r="D489" s="162"/>
      <c r="E489" s="162"/>
      <c r="F489" s="162"/>
      <c r="G489" s="162"/>
      <c r="H489" s="162"/>
      <c r="I489" s="162"/>
      <c r="J489" s="162"/>
      <c r="K489" s="162"/>
      <c r="L489" s="162"/>
      <c r="M489" s="162"/>
      <c r="N489" s="38"/>
      <c r="O489" s="38"/>
    </row>
    <row r="490" spans="1:15" ht="15" hidden="1" customHeight="1" x14ac:dyDescent="0.25">
      <c r="A490" s="162"/>
      <c r="B490" s="162"/>
      <c r="C490" s="162"/>
      <c r="D490" s="162"/>
      <c r="E490" s="162"/>
      <c r="F490" s="162"/>
      <c r="G490" s="162"/>
      <c r="H490" s="162"/>
      <c r="I490" s="162"/>
      <c r="J490" s="162"/>
      <c r="K490" s="162"/>
      <c r="L490" s="162"/>
      <c r="M490" s="162"/>
      <c r="N490" s="38"/>
      <c r="O490" s="38"/>
    </row>
    <row r="491" spans="1:15" ht="15" hidden="1" customHeight="1" x14ac:dyDescent="0.25">
      <c r="A491" s="162"/>
      <c r="B491" s="162"/>
      <c r="C491" s="162"/>
      <c r="D491" s="162"/>
      <c r="E491" s="162"/>
      <c r="F491" s="162"/>
      <c r="G491" s="162"/>
      <c r="H491" s="162"/>
      <c r="I491" s="162"/>
      <c r="J491" s="162"/>
      <c r="K491" s="162"/>
      <c r="L491" s="162"/>
      <c r="M491" s="162"/>
      <c r="N491" s="38"/>
      <c r="O491" s="38"/>
    </row>
    <row r="492" spans="1:15" ht="15" hidden="1" customHeight="1" x14ac:dyDescent="0.25">
      <c r="A492" s="162"/>
      <c r="B492" s="162"/>
      <c r="C492" s="162"/>
      <c r="D492" s="162"/>
      <c r="E492" s="162"/>
      <c r="F492" s="162"/>
      <c r="G492" s="162"/>
      <c r="H492" s="162"/>
      <c r="I492" s="162"/>
      <c r="J492" s="162"/>
      <c r="K492" s="162"/>
      <c r="L492" s="162"/>
      <c r="M492" s="162"/>
      <c r="N492" s="38"/>
      <c r="O492" s="38"/>
    </row>
    <row r="493" spans="1:15" ht="15" hidden="1" customHeight="1" x14ac:dyDescent="0.25">
      <c r="A493" s="162"/>
      <c r="B493" s="162"/>
      <c r="C493" s="162"/>
      <c r="D493" s="162"/>
      <c r="E493" s="162"/>
      <c r="F493" s="162"/>
      <c r="G493" s="162"/>
      <c r="H493" s="162"/>
      <c r="I493" s="162"/>
      <c r="J493" s="162"/>
      <c r="K493" s="162"/>
      <c r="L493" s="162"/>
      <c r="M493" s="162"/>
      <c r="N493" s="38"/>
      <c r="O493" s="38"/>
    </row>
    <row r="494" spans="1:15" ht="15" hidden="1" customHeight="1" x14ac:dyDescent="0.25">
      <c r="A494" s="162"/>
      <c r="B494" s="162"/>
      <c r="C494" s="162"/>
      <c r="D494" s="162"/>
      <c r="E494" s="162"/>
      <c r="F494" s="162"/>
      <c r="G494" s="162"/>
      <c r="H494" s="162"/>
      <c r="I494" s="162"/>
      <c r="J494" s="162"/>
      <c r="K494" s="162"/>
      <c r="L494" s="162"/>
      <c r="M494" s="162"/>
      <c r="N494" s="38"/>
      <c r="O494" s="38"/>
    </row>
    <row r="495" spans="1:15" ht="15" hidden="1" customHeight="1" x14ac:dyDescent="0.25">
      <c r="A495" s="162"/>
      <c r="B495" s="162"/>
      <c r="C495" s="162"/>
      <c r="D495" s="162"/>
      <c r="E495" s="162"/>
      <c r="F495" s="162"/>
      <c r="G495" s="162"/>
      <c r="H495" s="162"/>
      <c r="I495" s="162"/>
      <c r="J495" s="162"/>
      <c r="K495" s="162"/>
      <c r="L495" s="162"/>
      <c r="M495" s="162"/>
      <c r="N495" s="38"/>
      <c r="O495" s="38"/>
    </row>
    <row r="496" spans="1:15" ht="15" hidden="1" customHeight="1" x14ac:dyDescent="0.25">
      <c r="A496" s="162"/>
      <c r="B496" s="162"/>
      <c r="C496" s="162"/>
      <c r="D496" s="162"/>
      <c r="E496" s="162"/>
      <c r="F496" s="162"/>
      <c r="G496" s="162"/>
      <c r="H496" s="162"/>
      <c r="I496" s="162"/>
      <c r="J496" s="162"/>
      <c r="K496" s="162"/>
      <c r="L496" s="162"/>
      <c r="M496" s="162"/>
      <c r="N496" s="38"/>
      <c r="O496" s="38"/>
    </row>
    <row r="497" spans="1:15" ht="15" hidden="1" customHeight="1" x14ac:dyDescent="0.25">
      <c r="A497" s="162"/>
      <c r="B497" s="162"/>
      <c r="C497" s="162"/>
      <c r="D497" s="162"/>
      <c r="E497" s="162"/>
      <c r="F497" s="162"/>
      <c r="G497" s="162"/>
      <c r="H497" s="162"/>
      <c r="I497" s="162"/>
      <c r="J497" s="162"/>
      <c r="K497" s="162"/>
      <c r="L497" s="162"/>
      <c r="M497" s="162"/>
      <c r="N497" s="38"/>
      <c r="O497" s="38"/>
    </row>
    <row r="498" spans="1:15" ht="15" hidden="1" customHeight="1" x14ac:dyDescent="0.25">
      <c r="A498" s="162"/>
      <c r="B498" s="162"/>
      <c r="C498" s="162"/>
      <c r="D498" s="162"/>
      <c r="E498" s="162"/>
      <c r="F498" s="162"/>
      <c r="G498" s="162"/>
      <c r="H498" s="162"/>
      <c r="I498" s="162"/>
      <c r="J498" s="162"/>
      <c r="K498" s="162"/>
      <c r="L498" s="162"/>
      <c r="M498" s="162"/>
      <c r="N498" s="38"/>
      <c r="O498" s="38"/>
    </row>
    <row r="499" spans="1:15" ht="15" hidden="1" customHeight="1" x14ac:dyDescent="0.25">
      <c r="A499" s="162"/>
      <c r="B499" s="162"/>
      <c r="C499" s="162"/>
      <c r="D499" s="162"/>
      <c r="E499" s="162"/>
      <c r="F499" s="162"/>
      <c r="G499" s="162"/>
      <c r="H499" s="162"/>
      <c r="I499" s="162"/>
      <c r="J499" s="162"/>
      <c r="K499" s="162"/>
      <c r="L499" s="162"/>
      <c r="M499" s="162"/>
      <c r="N499" s="38"/>
      <c r="O499" s="38"/>
    </row>
    <row r="500" spans="1:15" ht="15" hidden="1" customHeight="1" x14ac:dyDescent="0.25">
      <c r="A500" s="162"/>
      <c r="B500" s="162"/>
      <c r="C500" s="162"/>
      <c r="D500" s="162"/>
      <c r="E500" s="162"/>
      <c r="F500" s="162"/>
      <c r="G500" s="162"/>
      <c r="H500" s="162"/>
      <c r="I500" s="162"/>
      <c r="J500" s="162"/>
      <c r="K500" s="162"/>
      <c r="L500" s="162"/>
      <c r="M500" s="162"/>
      <c r="N500" s="38"/>
      <c r="O500" s="38"/>
    </row>
    <row r="501" spans="1:15" ht="15" hidden="1" customHeight="1" x14ac:dyDescent="0.25">
      <c r="A501" s="162"/>
      <c r="B501" s="162"/>
      <c r="C501" s="162"/>
      <c r="D501" s="162"/>
      <c r="E501" s="162"/>
      <c r="F501" s="162"/>
      <c r="G501" s="162"/>
      <c r="H501" s="162"/>
      <c r="I501" s="162"/>
      <c r="J501" s="162"/>
      <c r="K501" s="162"/>
      <c r="L501" s="162"/>
      <c r="M501" s="162"/>
      <c r="N501" s="38"/>
      <c r="O501" s="38"/>
    </row>
    <row r="502" spans="1:15" ht="15" hidden="1" customHeight="1" x14ac:dyDescent="0.25">
      <c r="A502" s="162"/>
      <c r="B502" s="162"/>
      <c r="C502" s="162"/>
      <c r="D502" s="162"/>
      <c r="E502" s="162"/>
      <c r="F502" s="162"/>
      <c r="G502" s="162"/>
      <c r="H502" s="162"/>
      <c r="I502" s="162"/>
      <c r="J502" s="162"/>
      <c r="K502" s="162"/>
      <c r="L502" s="162"/>
      <c r="M502" s="162"/>
      <c r="N502" s="38"/>
      <c r="O502" s="38"/>
    </row>
    <row r="503" spans="1:15" ht="15" hidden="1" customHeight="1" x14ac:dyDescent="0.25">
      <c r="A503" s="162"/>
      <c r="B503" s="162"/>
      <c r="C503" s="162"/>
      <c r="D503" s="162"/>
      <c r="E503" s="162"/>
      <c r="F503" s="162"/>
      <c r="G503" s="162"/>
      <c r="H503" s="162"/>
      <c r="I503" s="162"/>
      <c r="J503" s="162"/>
      <c r="K503" s="162"/>
      <c r="L503" s="162"/>
      <c r="M503" s="162"/>
      <c r="N503" s="38"/>
      <c r="O503" s="38"/>
    </row>
    <row r="504" spans="1:15" ht="15" hidden="1" customHeight="1" x14ac:dyDescent="0.25">
      <c r="A504" s="162"/>
      <c r="B504" s="162"/>
      <c r="C504" s="162"/>
      <c r="D504" s="162"/>
      <c r="E504" s="162"/>
      <c r="F504" s="162"/>
      <c r="G504" s="162"/>
      <c r="H504" s="162"/>
      <c r="I504" s="162"/>
      <c r="J504" s="162"/>
      <c r="K504" s="162"/>
      <c r="L504" s="162"/>
      <c r="M504" s="162"/>
      <c r="N504" s="38"/>
      <c r="O504" s="38"/>
    </row>
    <row r="505" spans="1:15" ht="15" hidden="1" customHeight="1" x14ac:dyDescent="0.25">
      <c r="A505" s="162"/>
      <c r="B505" s="162"/>
      <c r="C505" s="162"/>
      <c r="D505" s="162"/>
      <c r="E505" s="162"/>
      <c r="F505" s="162"/>
      <c r="G505" s="162"/>
      <c r="H505" s="162"/>
      <c r="I505" s="162"/>
      <c r="J505" s="162"/>
      <c r="K505" s="162"/>
      <c r="L505" s="162"/>
      <c r="M505" s="162"/>
      <c r="N505" s="38"/>
      <c r="O505" s="38"/>
    </row>
    <row r="506" spans="1:15" ht="15" hidden="1" customHeight="1" x14ac:dyDescent="0.25">
      <c r="A506" s="162"/>
      <c r="B506" s="162"/>
      <c r="C506" s="162"/>
      <c r="D506" s="162"/>
      <c r="E506" s="162"/>
      <c r="F506" s="162"/>
      <c r="G506" s="162"/>
      <c r="H506" s="162"/>
      <c r="I506" s="162"/>
      <c r="J506" s="162"/>
      <c r="K506" s="162"/>
      <c r="L506" s="162"/>
      <c r="M506" s="162"/>
      <c r="N506" s="38"/>
      <c r="O506" s="38"/>
    </row>
    <row r="507" spans="1:15" ht="15" hidden="1" customHeight="1" x14ac:dyDescent="0.25">
      <c r="A507" s="162"/>
      <c r="B507" s="162"/>
      <c r="C507" s="162"/>
      <c r="D507" s="162"/>
      <c r="E507" s="162"/>
      <c r="F507" s="162"/>
      <c r="G507" s="162"/>
      <c r="H507" s="162"/>
      <c r="I507" s="162"/>
      <c r="J507" s="162"/>
      <c r="K507" s="162"/>
      <c r="L507" s="162"/>
      <c r="M507" s="162"/>
      <c r="N507" s="38"/>
      <c r="O507" s="38"/>
    </row>
    <row r="508" spans="1:15" ht="15" hidden="1" customHeight="1" x14ac:dyDescent="0.25">
      <c r="A508" s="162"/>
      <c r="B508" s="162"/>
      <c r="C508" s="162"/>
      <c r="D508" s="162"/>
      <c r="E508" s="162"/>
      <c r="F508" s="162"/>
      <c r="G508" s="162"/>
      <c r="H508" s="162"/>
      <c r="I508" s="162"/>
      <c r="J508" s="162"/>
      <c r="K508" s="162"/>
      <c r="L508" s="162"/>
      <c r="M508" s="162"/>
      <c r="N508" s="38"/>
      <c r="O508" s="38"/>
    </row>
    <row r="509" spans="1:15" ht="15" hidden="1" customHeight="1" x14ac:dyDescent="0.25">
      <c r="A509" s="162"/>
      <c r="B509" s="162"/>
      <c r="C509" s="162"/>
      <c r="D509" s="162"/>
      <c r="E509" s="162"/>
      <c r="F509" s="162"/>
      <c r="G509" s="162"/>
      <c r="H509" s="162"/>
      <c r="I509" s="162"/>
      <c r="J509" s="162"/>
      <c r="K509" s="162"/>
      <c r="L509" s="162"/>
      <c r="M509" s="162"/>
      <c r="N509" s="38"/>
      <c r="O509" s="38"/>
    </row>
    <row r="510" spans="1:15" ht="15" hidden="1" customHeight="1" x14ac:dyDescent="0.25">
      <c r="A510" s="162"/>
      <c r="B510" s="162"/>
      <c r="C510" s="162"/>
      <c r="D510" s="162"/>
      <c r="E510" s="162"/>
      <c r="F510" s="162"/>
      <c r="G510" s="162"/>
      <c r="H510" s="162"/>
      <c r="I510" s="162"/>
      <c r="J510" s="162"/>
      <c r="K510" s="162"/>
      <c r="L510" s="162"/>
      <c r="M510" s="162"/>
      <c r="N510" s="38"/>
      <c r="O510" s="38"/>
    </row>
    <row r="511" spans="1:15" ht="15" hidden="1" customHeight="1" x14ac:dyDescent="0.25">
      <c r="A511" s="162"/>
      <c r="B511" s="162"/>
      <c r="C511" s="162"/>
      <c r="D511" s="162"/>
      <c r="E511" s="162"/>
      <c r="F511" s="162"/>
      <c r="G511" s="162"/>
      <c r="H511" s="162"/>
      <c r="I511" s="162"/>
      <c r="J511" s="162"/>
      <c r="K511" s="162"/>
      <c r="L511" s="162"/>
      <c r="M511" s="162"/>
      <c r="N511" s="38"/>
      <c r="O511" s="38"/>
    </row>
    <row r="512" spans="1:15" ht="15" hidden="1" customHeight="1" x14ac:dyDescent="0.25">
      <c r="A512" s="162"/>
      <c r="B512" s="162"/>
      <c r="C512" s="162"/>
      <c r="D512" s="162"/>
      <c r="E512" s="162"/>
      <c r="F512" s="162"/>
      <c r="G512" s="162"/>
      <c r="H512" s="162"/>
      <c r="I512" s="162"/>
      <c r="J512" s="162"/>
      <c r="K512" s="162"/>
      <c r="L512" s="162"/>
      <c r="M512" s="162"/>
      <c r="N512" s="38"/>
      <c r="O512" s="38"/>
    </row>
    <row r="513" spans="1:15" ht="15" hidden="1" customHeight="1" x14ac:dyDescent="0.25">
      <c r="A513" s="162"/>
      <c r="B513" s="162"/>
      <c r="C513" s="162"/>
      <c r="D513" s="162"/>
      <c r="E513" s="162"/>
      <c r="F513" s="162"/>
      <c r="G513" s="162"/>
      <c r="H513" s="162"/>
      <c r="I513" s="162"/>
      <c r="J513" s="162"/>
      <c r="K513" s="162"/>
      <c r="L513" s="162"/>
      <c r="M513" s="162"/>
      <c r="N513" s="38"/>
      <c r="O513" s="38"/>
    </row>
    <row r="514" spans="1:15" ht="15" hidden="1" customHeight="1" x14ac:dyDescent="0.25">
      <c r="A514" s="162"/>
      <c r="B514" s="162"/>
      <c r="C514" s="162"/>
      <c r="D514" s="162"/>
      <c r="E514" s="162"/>
      <c r="F514" s="162"/>
      <c r="G514" s="162"/>
      <c r="H514" s="162"/>
      <c r="I514" s="162"/>
      <c r="J514" s="162"/>
      <c r="K514" s="162"/>
      <c r="L514" s="162"/>
      <c r="M514" s="162"/>
      <c r="N514" s="38"/>
      <c r="O514" s="38"/>
    </row>
    <row r="515" spans="1:15" ht="15" hidden="1" customHeight="1" x14ac:dyDescent="0.25">
      <c r="A515" s="162"/>
      <c r="B515" s="162"/>
      <c r="C515" s="162"/>
      <c r="D515" s="162"/>
      <c r="E515" s="162"/>
      <c r="F515" s="162"/>
      <c r="G515" s="162"/>
      <c r="H515" s="162"/>
      <c r="I515" s="162"/>
      <c r="J515" s="162"/>
      <c r="K515" s="162"/>
      <c r="L515" s="162"/>
      <c r="M515" s="162"/>
      <c r="N515" s="38"/>
      <c r="O515" s="38"/>
    </row>
    <row r="516" spans="1:15" ht="15" hidden="1" customHeight="1" x14ac:dyDescent="0.25">
      <c r="A516" s="162"/>
      <c r="B516" s="162"/>
      <c r="C516" s="162"/>
      <c r="D516" s="162"/>
      <c r="E516" s="162"/>
      <c r="F516" s="162"/>
      <c r="G516" s="162"/>
      <c r="H516" s="162"/>
      <c r="I516" s="162"/>
      <c r="J516" s="162"/>
      <c r="K516" s="162"/>
      <c r="L516" s="162"/>
      <c r="M516" s="162"/>
      <c r="N516" s="38"/>
      <c r="O516" s="38"/>
    </row>
    <row r="517" spans="1:15" ht="15" hidden="1" customHeight="1" x14ac:dyDescent="0.25">
      <c r="A517" s="162"/>
      <c r="B517" s="162"/>
      <c r="C517" s="162"/>
      <c r="D517" s="162"/>
      <c r="E517" s="162"/>
      <c r="F517" s="162"/>
      <c r="G517" s="162"/>
      <c r="H517" s="162"/>
      <c r="I517" s="162"/>
      <c r="J517" s="162"/>
      <c r="K517" s="162"/>
      <c r="L517" s="162"/>
      <c r="M517" s="162"/>
      <c r="N517" s="38"/>
      <c r="O517" s="38"/>
    </row>
    <row r="518" spans="1:15" ht="15" hidden="1" customHeight="1" x14ac:dyDescent="0.25">
      <c r="A518" s="162"/>
      <c r="B518" s="162"/>
      <c r="C518" s="162"/>
      <c r="D518" s="162"/>
      <c r="E518" s="162"/>
      <c r="F518" s="162"/>
      <c r="G518" s="162"/>
      <c r="H518" s="162"/>
      <c r="I518" s="162"/>
      <c r="J518" s="162"/>
      <c r="K518" s="162"/>
      <c r="L518" s="162"/>
      <c r="M518" s="162"/>
      <c r="N518" s="38"/>
      <c r="O518" s="38"/>
    </row>
    <row r="519" spans="1:15" ht="15" hidden="1" customHeight="1" x14ac:dyDescent="0.25">
      <c r="A519" s="162"/>
      <c r="B519" s="162"/>
      <c r="C519" s="162"/>
      <c r="D519" s="162"/>
      <c r="E519" s="162"/>
      <c r="F519" s="162"/>
      <c r="G519" s="162"/>
      <c r="H519" s="162"/>
      <c r="I519" s="162"/>
      <c r="J519" s="162"/>
      <c r="K519" s="162"/>
      <c r="L519" s="162"/>
      <c r="M519" s="162"/>
      <c r="N519" s="38"/>
      <c r="O519" s="38"/>
    </row>
    <row r="520" spans="1:15" ht="15" hidden="1" customHeight="1" x14ac:dyDescent="0.25">
      <c r="A520" s="162"/>
      <c r="B520" s="162"/>
      <c r="C520" s="162"/>
      <c r="D520" s="162"/>
      <c r="E520" s="162"/>
      <c r="F520" s="162"/>
      <c r="G520" s="162"/>
      <c r="H520" s="162"/>
      <c r="I520" s="162"/>
      <c r="J520" s="162"/>
      <c r="K520" s="162"/>
      <c r="L520" s="162"/>
      <c r="M520" s="162"/>
      <c r="N520" s="38"/>
      <c r="O520" s="38"/>
    </row>
    <row r="521" spans="1:15" ht="15" hidden="1" customHeight="1" x14ac:dyDescent="0.25">
      <c r="A521" s="162"/>
      <c r="B521" s="162"/>
      <c r="C521" s="162"/>
      <c r="D521" s="162"/>
      <c r="E521" s="162"/>
      <c r="F521" s="162"/>
      <c r="G521" s="162"/>
      <c r="H521" s="162"/>
      <c r="I521" s="162"/>
      <c r="J521" s="162"/>
      <c r="K521" s="162"/>
      <c r="L521" s="162"/>
      <c r="M521" s="162"/>
      <c r="N521" s="38"/>
      <c r="O521" s="38"/>
    </row>
    <row r="522" spans="1:15" ht="15" hidden="1" customHeight="1" x14ac:dyDescent="0.25">
      <c r="A522" s="162"/>
      <c r="B522" s="162"/>
      <c r="C522" s="162"/>
      <c r="D522" s="162"/>
      <c r="E522" s="162"/>
      <c r="F522" s="162"/>
      <c r="G522" s="162"/>
      <c r="H522" s="162"/>
      <c r="I522" s="162"/>
      <c r="J522" s="162"/>
      <c r="K522" s="162"/>
      <c r="L522" s="162"/>
      <c r="M522" s="162"/>
      <c r="N522" s="38"/>
      <c r="O522" s="38"/>
    </row>
    <row r="523" spans="1:15" ht="15" hidden="1" customHeight="1" x14ac:dyDescent="0.25">
      <c r="A523" s="162"/>
      <c r="B523" s="162"/>
      <c r="C523" s="162"/>
      <c r="D523" s="162"/>
      <c r="E523" s="162"/>
      <c r="F523" s="162"/>
      <c r="G523" s="162"/>
      <c r="H523" s="162"/>
      <c r="I523" s="162"/>
      <c r="J523" s="162"/>
      <c r="K523" s="162"/>
      <c r="L523" s="162"/>
      <c r="M523" s="162"/>
      <c r="N523" s="38"/>
      <c r="O523" s="38"/>
    </row>
    <row r="524" spans="1:15" ht="15" hidden="1" customHeight="1" x14ac:dyDescent="0.25">
      <c r="A524" s="162"/>
      <c r="B524" s="162"/>
      <c r="C524" s="162"/>
      <c r="D524" s="162"/>
      <c r="E524" s="162"/>
      <c r="F524" s="162"/>
      <c r="G524" s="162"/>
      <c r="H524" s="162"/>
      <c r="I524" s="162"/>
      <c r="J524" s="162"/>
      <c r="K524" s="162"/>
      <c r="L524" s="162"/>
      <c r="M524" s="162"/>
      <c r="N524" s="38"/>
      <c r="O524" s="38"/>
    </row>
    <row r="525" spans="1:15" ht="15" hidden="1" customHeight="1" x14ac:dyDescent="0.25">
      <c r="A525" s="162"/>
      <c r="B525" s="162"/>
      <c r="C525" s="162"/>
      <c r="D525" s="162"/>
      <c r="E525" s="162"/>
      <c r="F525" s="162"/>
      <c r="G525" s="162"/>
      <c r="H525" s="162"/>
      <c r="I525" s="162"/>
      <c r="J525" s="162"/>
      <c r="K525" s="162"/>
      <c r="L525" s="162"/>
      <c r="M525" s="162"/>
      <c r="N525" s="38"/>
      <c r="O525" s="38"/>
    </row>
    <row r="526" spans="1:15" ht="15" hidden="1" customHeight="1" x14ac:dyDescent="0.25">
      <c r="A526" s="162"/>
      <c r="B526" s="162"/>
      <c r="C526" s="162"/>
      <c r="D526" s="162"/>
      <c r="E526" s="162"/>
      <c r="F526" s="162"/>
      <c r="G526" s="162"/>
      <c r="H526" s="162"/>
      <c r="I526" s="162"/>
      <c r="J526" s="162"/>
      <c r="K526" s="162"/>
      <c r="L526" s="162"/>
      <c r="M526" s="162"/>
      <c r="N526" s="38"/>
      <c r="O526" s="38"/>
    </row>
    <row r="527" spans="1:15" ht="15" hidden="1" customHeight="1" x14ac:dyDescent="0.25">
      <c r="A527" s="162"/>
      <c r="B527" s="162"/>
      <c r="C527" s="162"/>
      <c r="D527" s="162"/>
      <c r="E527" s="162"/>
      <c r="F527" s="162"/>
      <c r="G527" s="162"/>
      <c r="H527" s="162"/>
      <c r="I527" s="162"/>
      <c r="J527" s="162"/>
      <c r="K527" s="162"/>
      <c r="L527" s="162"/>
      <c r="M527" s="162"/>
      <c r="N527" s="38"/>
      <c r="O527" s="38"/>
    </row>
    <row r="528" spans="1:15" ht="15" hidden="1" customHeight="1" x14ac:dyDescent="0.25">
      <c r="A528" s="162"/>
      <c r="B528" s="162"/>
      <c r="C528" s="162"/>
      <c r="D528" s="162"/>
      <c r="E528" s="162"/>
      <c r="F528" s="162"/>
      <c r="G528" s="162"/>
      <c r="H528" s="162"/>
      <c r="I528" s="162"/>
      <c r="J528" s="162"/>
      <c r="K528" s="162"/>
      <c r="L528" s="162"/>
      <c r="M528" s="162"/>
      <c r="N528" s="38"/>
      <c r="O528" s="38"/>
    </row>
    <row r="529" spans="1:15" ht="15" hidden="1" customHeight="1" x14ac:dyDescent="0.25">
      <c r="A529" s="162"/>
      <c r="B529" s="162"/>
      <c r="C529" s="162"/>
      <c r="D529" s="162"/>
      <c r="E529" s="162"/>
      <c r="F529" s="162"/>
      <c r="G529" s="162"/>
      <c r="H529" s="162"/>
      <c r="I529" s="162"/>
      <c r="J529" s="162"/>
      <c r="K529" s="162"/>
      <c r="L529" s="162"/>
      <c r="M529" s="162"/>
      <c r="N529" s="38"/>
      <c r="O529" s="38"/>
    </row>
    <row r="530" spans="1:15" ht="15" hidden="1" customHeight="1" x14ac:dyDescent="0.25">
      <c r="A530" s="162"/>
      <c r="B530" s="162"/>
      <c r="C530" s="162"/>
      <c r="D530" s="162"/>
      <c r="E530" s="162"/>
      <c r="F530" s="162"/>
      <c r="G530" s="162"/>
      <c r="H530" s="162"/>
      <c r="I530" s="162"/>
      <c r="J530" s="162"/>
      <c r="K530" s="162"/>
      <c r="L530" s="162"/>
      <c r="M530" s="162"/>
      <c r="N530" s="38"/>
      <c r="O530" s="38"/>
    </row>
    <row r="531" spans="1:15" ht="15" hidden="1" customHeight="1" x14ac:dyDescent="0.25">
      <c r="A531" s="162"/>
      <c r="B531" s="162"/>
      <c r="C531" s="162"/>
      <c r="D531" s="162"/>
      <c r="E531" s="162"/>
      <c r="F531" s="162"/>
      <c r="G531" s="162"/>
      <c r="H531" s="162"/>
      <c r="I531" s="162"/>
      <c r="J531" s="162"/>
      <c r="K531" s="162"/>
      <c r="L531" s="162"/>
      <c r="M531" s="162"/>
      <c r="N531" s="38"/>
      <c r="O531" s="38"/>
    </row>
    <row r="532" spans="1:15" ht="15" hidden="1" customHeight="1" x14ac:dyDescent="0.25">
      <c r="A532" s="162"/>
      <c r="B532" s="162"/>
      <c r="C532" s="162"/>
      <c r="D532" s="162"/>
      <c r="E532" s="162"/>
      <c r="F532" s="162"/>
      <c r="G532" s="162"/>
      <c r="H532" s="162"/>
      <c r="I532" s="162"/>
      <c r="J532" s="162"/>
      <c r="K532" s="162"/>
      <c r="L532" s="162"/>
      <c r="M532" s="162"/>
      <c r="N532" s="38"/>
      <c r="O532" s="38"/>
    </row>
    <row r="533" spans="1:15" ht="15" hidden="1" customHeight="1" x14ac:dyDescent="0.25">
      <c r="A533" s="162"/>
      <c r="B533" s="162"/>
      <c r="C533" s="162"/>
      <c r="D533" s="162"/>
      <c r="E533" s="162"/>
      <c r="F533" s="162"/>
      <c r="G533" s="162"/>
      <c r="H533" s="162"/>
      <c r="I533" s="162"/>
      <c r="J533" s="162"/>
      <c r="K533" s="162"/>
      <c r="L533" s="162"/>
      <c r="M533" s="162"/>
      <c r="N533" s="38"/>
      <c r="O533" s="38"/>
    </row>
    <row r="534" spans="1:15" ht="15" hidden="1" customHeight="1" x14ac:dyDescent="0.25">
      <c r="A534" s="162"/>
      <c r="B534" s="162"/>
      <c r="C534" s="162"/>
      <c r="D534" s="162"/>
      <c r="E534" s="162"/>
      <c r="F534" s="162"/>
      <c r="G534" s="162"/>
      <c r="H534" s="162"/>
      <c r="I534" s="162"/>
      <c r="J534" s="162"/>
      <c r="K534" s="162"/>
      <c r="L534" s="162"/>
      <c r="M534" s="162"/>
      <c r="N534" s="38"/>
      <c r="O534" s="38"/>
    </row>
    <row r="535" spans="1:15" ht="15" hidden="1" customHeight="1" x14ac:dyDescent="0.25">
      <c r="A535" s="162"/>
      <c r="B535" s="162"/>
      <c r="C535" s="162"/>
      <c r="D535" s="162"/>
      <c r="E535" s="162"/>
      <c r="F535" s="162"/>
      <c r="G535" s="162"/>
      <c r="H535" s="162"/>
      <c r="I535" s="162"/>
      <c r="J535" s="162"/>
      <c r="K535" s="162"/>
      <c r="L535" s="162"/>
      <c r="M535" s="162"/>
      <c r="N535" s="38"/>
      <c r="O535" s="38"/>
    </row>
    <row r="536" spans="1:15" ht="15" hidden="1" customHeight="1" x14ac:dyDescent="0.25">
      <c r="A536" s="162"/>
      <c r="B536" s="162"/>
      <c r="C536" s="162"/>
      <c r="D536" s="162"/>
      <c r="E536" s="162"/>
      <c r="F536" s="162"/>
      <c r="G536" s="162"/>
      <c r="H536" s="162"/>
      <c r="I536" s="162"/>
      <c r="J536" s="162"/>
      <c r="K536" s="162"/>
      <c r="L536" s="162"/>
      <c r="M536" s="162"/>
      <c r="N536" s="38"/>
      <c r="O536" s="38"/>
    </row>
    <row r="537" spans="1:15" ht="15" hidden="1" customHeight="1" x14ac:dyDescent="0.25">
      <c r="A537" s="162"/>
      <c r="B537" s="162"/>
      <c r="C537" s="162"/>
      <c r="D537" s="162"/>
      <c r="E537" s="162"/>
      <c r="F537" s="162"/>
      <c r="G537" s="162"/>
      <c r="H537" s="162"/>
      <c r="I537" s="162"/>
      <c r="J537" s="162"/>
      <c r="K537" s="162"/>
      <c r="L537" s="162"/>
      <c r="M537" s="162"/>
      <c r="N537" s="38"/>
      <c r="O537" s="38"/>
    </row>
    <row r="538" spans="1:15" ht="15" hidden="1" customHeight="1" x14ac:dyDescent="0.25">
      <c r="A538" s="162"/>
      <c r="B538" s="162"/>
      <c r="C538" s="162"/>
      <c r="D538" s="162"/>
      <c r="E538" s="162"/>
      <c r="F538" s="162"/>
      <c r="G538" s="162"/>
      <c r="H538" s="162"/>
      <c r="I538" s="162"/>
      <c r="J538" s="162"/>
      <c r="K538" s="162"/>
      <c r="L538" s="162"/>
      <c r="M538" s="162"/>
      <c r="N538" s="38"/>
      <c r="O538" s="38"/>
    </row>
    <row r="539" spans="1:15" ht="15" hidden="1" customHeight="1" x14ac:dyDescent="0.25">
      <c r="A539" s="162"/>
      <c r="B539" s="162"/>
      <c r="C539" s="162"/>
      <c r="D539" s="162"/>
      <c r="E539" s="162"/>
      <c r="F539" s="162"/>
      <c r="G539" s="162"/>
      <c r="H539" s="162"/>
      <c r="I539" s="162"/>
      <c r="J539" s="162"/>
      <c r="K539" s="162"/>
      <c r="L539" s="162"/>
      <c r="M539" s="162"/>
      <c r="N539" s="38"/>
      <c r="O539" s="38"/>
    </row>
    <row r="540" spans="1:15" ht="15" hidden="1" customHeight="1" x14ac:dyDescent="0.25">
      <c r="A540" s="162"/>
      <c r="B540" s="162"/>
      <c r="C540" s="162"/>
      <c r="D540" s="162"/>
      <c r="E540" s="162"/>
      <c r="F540" s="162"/>
      <c r="G540" s="162"/>
      <c r="H540" s="162"/>
      <c r="I540" s="162"/>
      <c r="J540" s="162"/>
      <c r="K540" s="162"/>
      <c r="L540" s="162"/>
      <c r="M540" s="162"/>
      <c r="N540" s="38"/>
      <c r="O540" s="38"/>
    </row>
    <row r="541" spans="1:15" ht="15" hidden="1" customHeight="1" x14ac:dyDescent="0.25">
      <c r="A541" s="162"/>
      <c r="B541" s="162"/>
      <c r="C541" s="162"/>
      <c r="D541" s="162"/>
      <c r="E541" s="162"/>
      <c r="F541" s="162"/>
      <c r="G541" s="162"/>
      <c r="H541" s="162"/>
      <c r="I541" s="162"/>
      <c r="J541" s="162"/>
      <c r="K541" s="162"/>
      <c r="L541" s="162"/>
      <c r="M541" s="162"/>
      <c r="N541" s="38"/>
      <c r="O541" s="38"/>
    </row>
    <row r="542" spans="1:15" ht="15" hidden="1" customHeight="1" x14ac:dyDescent="0.25">
      <c r="A542" s="162"/>
      <c r="B542" s="162"/>
      <c r="C542" s="162"/>
      <c r="D542" s="162"/>
      <c r="E542" s="162"/>
      <c r="F542" s="162"/>
      <c r="G542" s="162"/>
      <c r="H542" s="162"/>
      <c r="I542" s="162"/>
      <c r="J542" s="162"/>
      <c r="K542" s="162"/>
      <c r="L542" s="162"/>
      <c r="M542" s="162"/>
      <c r="N542" s="38"/>
      <c r="O542" s="38"/>
    </row>
    <row r="543" spans="1:15" ht="15" hidden="1" customHeight="1" x14ac:dyDescent="0.25">
      <c r="A543" s="162"/>
      <c r="B543" s="162"/>
      <c r="C543" s="162"/>
      <c r="D543" s="162"/>
      <c r="E543" s="162"/>
      <c r="F543" s="162"/>
      <c r="G543" s="162"/>
      <c r="H543" s="162"/>
      <c r="I543" s="162"/>
      <c r="J543" s="162"/>
      <c r="K543" s="162"/>
      <c r="L543" s="162"/>
      <c r="M543" s="162"/>
      <c r="N543" s="38"/>
      <c r="O543" s="38"/>
    </row>
    <row r="544" spans="1:15" ht="15" hidden="1" customHeight="1" x14ac:dyDescent="0.25">
      <c r="A544" s="162"/>
      <c r="B544" s="162"/>
      <c r="C544" s="162"/>
      <c r="D544" s="162"/>
      <c r="E544" s="162"/>
      <c r="F544" s="162"/>
      <c r="G544" s="162"/>
      <c r="H544" s="162"/>
      <c r="I544" s="162"/>
      <c r="J544" s="162"/>
      <c r="K544" s="162"/>
      <c r="L544" s="162"/>
      <c r="M544" s="162"/>
      <c r="N544" s="38"/>
      <c r="O544" s="38"/>
    </row>
    <row r="545" spans="1:15" ht="15" hidden="1" customHeight="1" x14ac:dyDescent="0.25">
      <c r="A545" s="162"/>
      <c r="B545" s="162"/>
      <c r="C545" s="162"/>
      <c r="D545" s="162"/>
      <c r="E545" s="162"/>
      <c r="F545" s="162"/>
      <c r="G545" s="162"/>
      <c r="H545" s="162"/>
      <c r="I545" s="162"/>
      <c r="J545" s="162"/>
      <c r="K545" s="162"/>
      <c r="L545" s="162"/>
      <c r="M545" s="162"/>
      <c r="N545" s="38"/>
      <c r="O545" s="38"/>
    </row>
    <row r="546" spans="1:15" ht="15" hidden="1" customHeight="1" x14ac:dyDescent="0.25">
      <c r="A546" s="162"/>
      <c r="B546" s="162"/>
      <c r="C546" s="162"/>
      <c r="D546" s="162"/>
      <c r="E546" s="162"/>
      <c r="F546" s="162"/>
      <c r="G546" s="162"/>
      <c r="H546" s="162"/>
      <c r="I546" s="162"/>
      <c r="J546" s="162"/>
      <c r="K546" s="162"/>
      <c r="L546" s="162"/>
      <c r="M546" s="162"/>
      <c r="N546" s="38"/>
      <c r="O546" s="38"/>
    </row>
    <row r="547" spans="1:15" ht="15" hidden="1" customHeight="1" x14ac:dyDescent="0.25">
      <c r="A547" s="162"/>
      <c r="B547" s="162"/>
      <c r="C547" s="162"/>
      <c r="D547" s="162"/>
      <c r="E547" s="162"/>
      <c r="F547" s="162"/>
      <c r="G547" s="162"/>
      <c r="H547" s="162"/>
      <c r="I547" s="162"/>
      <c r="J547" s="162"/>
      <c r="K547" s="162"/>
      <c r="L547" s="162"/>
      <c r="M547" s="162"/>
      <c r="N547" s="38"/>
      <c r="O547" s="38"/>
    </row>
    <row r="548" spans="1:15" ht="15" hidden="1" customHeight="1" x14ac:dyDescent="0.25">
      <c r="A548" s="162"/>
      <c r="B548" s="162"/>
      <c r="C548" s="162"/>
      <c r="D548" s="162"/>
      <c r="E548" s="162"/>
      <c r="F548" s="162"/>
      <c r="G548" s="162"/>
      <c r="H548" s="162"/>
      <c r="I548" s="162"/>
      <c r="J548" s="162"/>
      <c r="K548" s="162"/>
      <c r="L548" s="162"/>
      <c r="M548" s="162"/>
      <c r="N548" s="38"/>
      <c r="O548" s="38"/>
    </row>
    <row r="549" spans="1:15" ht="15" hidden="1" customHeight="1" x14ac:dyDescent="0.25">
      <c r="A549" s="162"/>
      <c r="B549" s="162"/>
      <c r="C549" s="162"/>
      <c r="D549" s="162"/>
      <c r="E549" s="162"/>
      <c r="F549" s="162"/>
      <c r="G549" s="162"/>
      <c r="H549" s="162"/>
      <c r="I549" s="162"/>
      <c r="J549" s="162"/>
      <c r="K549" s="162"/>
      <c r="L549" s="162"/>
      <c r="M549" s="162"/>
      <c r="N549" s="38"/>
      <c r="O549" s="38"/>
    </row>
    <row r="550" spans="1:15" ht="15" hidden="1" customHeight="1" x14ac:dyDescent="0.25">
      <c r="A550" s="162"/>
      <c r="B550" s="162"/>
      <c r="C550" s="162"/>
      <c r="D550" s="162"/>
      <c r="E550" s="162"/>
      <c r="F550" s="162"/>
      <c r="G550" s="162"/>
      <c r="H550" s="162"/>
      <c r="I550" s="162"/>
      <c r="J550" s="162"/>
      <c r="K550" s="162"/>
      <c r="L550" s="162"/>
      <c r="M550" s="162"/>
      <c r="N550" s="38"/>
      <c r="O550" s="38"/>
    </row>
    <row r="551" spans="1:15" ht="15" hidden="1" customHeight="1" x14ac:dyDescent="0.25">
      <c r="A551" s="162"/>
      <c r="B551" s="162"/>
      <c r="C551" s="162"/>
      <c r="D551" s="162"/>
      <c r="E551" s="162"/>
      <c r="F551" s="162"/>
      <c r="G551" s="162"/>
      <c r="H551" s="162"/>
      <c r="I551" s="162"/>
      <c r="J551" s="162"/>
      <c r="K551" s="162"/>
      <c r="L551" s="162"/>
      <c r="M551" s="162"/>
      <c r="N551" s="38"/>
      <c r="O551" s="38"/>
    </row>
    <row r="552" spans="1:15" ht="15" hidden="1" customHeight="1" x14ac:dyDescent="0.25">
      <c r="A552" s="162"/>
      <c r="B552" s="162"/>
      <c r="C552" s="162"/>
      <c r="D552" s="162"/>
      <c r="E552" s="162"/>
      <c r="F552" s="162"/>
      <c r="G552" s="162"/>
      <c r="H552" s="162"/>
      <c r="I552" s="162"/>
      <c r="J552" s="162"/>
      <c r="K552" s="162"/>
      <c r="L552" s="162"/>
      <c r="M552" s="162"/>
      <c r="N552" s="38"/>
      <c r="O552" s="38"/>
    </row>
    <row r="553" spans="1:15" ht="15" hidden="1" customHeight="1" x14ac:dyDescent="0.25">
      <c r="A553" s="162"/>
      <c r="B553" s="162"/>
      <c r="C553" s="162"/>
      <c r="D553" s="162"/>
      <c r="E553" s="162"/>
      <c r="F553" s="162"/>
      <c r="G553" s="162"/>
      <c r="H553" s="162"/>
      <c r="I553" s="162"/>
      <c r="J553" s="162"/>
      <c r="K553" s="162"/>
      <c r="L553" s="162"/>
      <c r="M553" s="162"/>
      <c r="N553" s="38"/>
      <c r="O553" s="38"/>
    </row>
    <row r="554" spans="1:15" ht="15" hidden="1" customHeight="1" x14ac:dyDescent="0.25">
      <c r="A554" s="162"/>
      <c r="B554" s="162"/>
      <c r="C554" s="162"/>
      <c r="D554" s="162"/>
      <c r="E554" s="162"/>
      <c r="F554" s="162"/>
      <c r="G554" s="162"/>
      <c r="H554" s="162"/>
      <c r="I554" s="162"/>
      <c r="J554" s="162"/>
      <c r="K554" s="162"/>
      <c r="L554" s="162"/>
      <c r="M554" s="162"/>
      <c r="N554" s="38"/>
      <c r="O554" s="38"/>
    </row>
    <row r="555" spans="1:15" ht="15" hidden="1" customHeight="1" x14ac:dyDescent="0.25">
      <c r="A555" s="162"/>
      <c r="B555" s="162"/>
      <c r="C555" s="162"/>
      <c r="D555" s="162"/>
      <c r="E555" s="162"/>
      <c r="F555" s="162"/>
      <c r="G555" s="162"/>
      <c r="H555" s="162"/>
      <c r="I555" s="162"/>
      <c r="J555" s="162"/>
      <c r="K555" s="162"/>
      <c r="L555" s="162"/>
      <c r="M555" s="162"/>
      <c r="N555" s="38"/>
      <c r="O555" s="38"/>
    </row>
    <row r="556" spans="1:15" ht="15" hidden="1" customHeight="1" x14ac:dyDescent="0.25">
      <c r="A556" s="162"/>
      <c r="B556" s="162"/>
      <c r="C556" s="162"/>
      <c r="D556" s="162"/>
      <c r="E556" s="162"/>
      <c r="F556" s="162"/>
      <c r="G556" s="162"/>
      <c r="H556" s="162"/>
      <c r="I556" s="162"/>
      <c r="J556" s="162"/>
      <c r="K556" s="162"/>
      <c r="L556" s="162"/>
      <c r="M556" s="162"/>
      <c r="N556" s="38"/>
      <c r="O556" s="38"/>
    </row>
    <row r="557" spans="1:15" ht="15" hidden="1" customHeight="1" x14ac:dyDescent="0.25">
      <c r="A557" s="162"/>
      <c r="B557" s="162"/>
      <c r="C557" s="162"/>
      <c r="D557" s="162"/>
      <c r="E557" s="162"/>
      <c r="F557" s="162"/>
      <c r="G557" s="162"/>
      <c r="H557" s="162"/>
      <c r="I557" s="162"/>
      <c r="J557" s="162"/>
      <c r="K557" s="162"/>
      <c r="L557" s="162"/>
      <c r="M557" s="162"/>
      <c r="N557" s="38"/>
      <c r="O557" s="38"/>
    </row>
    <row r="558" spans="1:15" ht="15" hidden="1" customHeight="1" x14ac:dyDescent="0.25">
      <c r="A558" s="162"/>
      <c r="B558" s="162"/>
      <c r="C558" s="162"/>
      <c r="D558" s="162"/>
      <c r="E558" s="162"/>
      <c r="F558" s="162"/>
      <c r="G558" s="162"/>
      <c r="H558" s="162"/>
      <c r="I558" s="162"/>
      <c r="J558" s="162"/>
      <c r="K558" s="162"/>
      <c r="L558" s="162"/>
      <c r="M558" s="162"/>
      <c r="N558" s="38"/>
      <c r="O558" s="38"/>
    </row>
    <row r="559" spans="1:15" ht="15" hidden="1" customHeight="1" x14ac:dyDescent="0.25">
      <c r="A559" s="162"/>
      <c r="B559" s="162"/>
      <c r="C559" s="162"/>
      <c r="D559" s="162"/>
      <c r="E559" s="162"/>
      <c r="F559" s="162"/>
      <c r="G559" s="162"/>
      <c r="H559" s="162"/>
      <c r="I559" s="162"/>
      <c r="J559" s="162"/>
      <c r="K559" s="162"/>
      <c r="L559" s="162"/>
      <c r="M559" s="162"/>
      <c r="N559" s="38"/>
      <c r="O559" s="38"/>
    </row>
    <row r="560" spans="1:15" ht="15" hidden="1" customHeight="1" x14ac:dyDescent="0.25">
      <c r="A560" s="162"/>
      <c r="B560" s="162"/>
      <c r="C560" s="162"/>
      <c r="D560" s="162"/>
      <c r="E560" s="162"/>
      <c r="F560" s="162"/>
      <c r="G560" s="162"/>
      <c r="H560" s="162"/>
      <c r="I560" s="162"/>
      <c r="J560" s="162"/>
      <c r="K560" s="162"/>
      <c r="L560" s="162"/>
      <c r="M560" s="162"/>
      <c r="N560" s="38"/>
      <c r="O560" s="38"/>
    </row>
    <row r="561" spans="1:15" ht="15" hidden="1" customHeight="1" x14ac:dyDescent="0.25">
      <c r="A561" s="162"/>
      <c r="B561" s="162"/>
      <c r="C561" s="162"/>
      <c r="D561" s="162"/>
      <c r="E561" s="162"/>
      <c r="F561" s="162"/>
      <c r="G561" s="162"/>
      <c r="H561" s="162"/>
      <c r="I561" s="162"/>
      <c r="J561" s="162"/>
      <c r="K561" s="162"/>
      <c r="L561" s="162"/>
      <c r="M561" s="162"/>
      <c r="N561" s="38"/>
      <c r="O561" s="38"/>
    </row>
    <row r="562" spans="1:15" ht="15" hidden="1" customHeight="1" x14ac:dyDescent="0.25">
      <c r="A562" s="162"/>
      <c r="B562" s="162"/>
      <c r="C562" s="162"/>
      <c r="D562" s="162"/>
      <c r="E562" s="162"/>
      <c r="F562" s="162"/>
      <c r="G562" s="162"/>
      <c r="H562" s="162"/>
      <c r="I562" s="162"/>
      <c r="J562" s="162"/>
      <c r="K562" s="162"/>
      <c r="L562" s="162"/>
      <c r="M562" s="162"/>
      <c r="N562" s="38"/>
      <c r="O562" s="38"/>
    </row>
    <row r="563" spans="1:15" ht="15" hidden="1" customHeight="1" x14ac:dyDescent="0.25">
      <c r="A563" s="162"/>
      <c r="B563" s="162"/>
      <c r="C563" s="162"/>
      <c r="D563" s="162"/>
      <c r="E563" s="162"/>
      <c r="F563" s="162"/>
      <c r="G563" s="162"/>
      <c r="H563" s="162"/>
      <c r="I563" s="162"/>
      <c r="J563" s="162"/>
      <c r="K563" s="162"/>
      <c r="L563" s="162"/>
      <c r="M563" s="162"/>
      <c r="N563" s="38"/>
      <c r="O563" s="38"/>
    </row>
    <row r="564" spans="1:15" ht="15" hidden="1" customHeight="1" x14ac:dyDescent="0.25">
      <c r="A564" s="162"/>
      <c r="B564" s="162"/>
      <c r="C564" s="162"/>
      <c r="D564" s="162"/>
      <c r="E564" s="162"/>
      <c r="F564" s="162"/>
      <c r="G564" s="162"/>
      <c r="H564" s="162"/>
      <c r="I564" s="162"/>
      <c r="J564" s="162"/>
      <c r="K564" s="162"/>
      <c r="L564" s="162"/>
      <c r="M564" s="162"/>
      <c r="N564" s="38"/>
      <c r="O564" s="38"/>
    </row>
    <row r="565" spans="1:15" ht="15" hidden="1" customHeight="1" x14ac:dyDescent="0.25">
      <c r="A565" s="162"/>
      <c r="B565" s="162"/>
      <c r="C565" s="162"/>
      <c r="D565" s="162"/>
      <c r="E565" s="162"/>
      <c r="F565" s="162"/>
      <c r="G565" s="162"/>
      <c r="H565" s="162"/>
      <c r="I565" s="162"/>
      <c r="J565" s="162"/>
      <c r="K565" s="162"/>
      <c r="L565" s="162"/>
      <c r="M565" s="162"/>
      <c r="N565" s="38"/>
      <c r="O565" s="38"/>
    </row>
    <row r="566" spans="1:15" ht="15" hidden="1" customHeight="1" x14ac:dyDescent="0.25">
      <c r="A566" s="162"/>
      <c r="B566" s="162"/>
      <c r="C566" s="162"/>
      <c r="D566" s="162"/>
      <c r="E566" s="162"/>
      <c r="F566" s="162"/>
      <c r="G566" s="162"/>
      <c r="H566" s="162"/>
      <c r="I566" s="162"/>
      <c r="J566" s="162"/>
      <c r="K566" s="162"/>
      <c r="L566" s="162"/>
      <c r="M566" s="162"/>
      <c r="N566" s="38"/>
      <c r="O566" s="38"/>
    </row>
    <row r="567" spans="1:15" ht="15" hidden="1" customHeight="1" x14ac:dyDescent="0.25">
      <c r="A567" s="162"/>
      <c r="B567" s="162"/>
      <c r="C567" s="162"/>
      <c r="D567" s="162"/>
      <c r="E567" s="162"/>
      <c r="F567" s="162"/>
      <c r="G567" s="162"/>
      <c r="H567" s="162"/>
      <c r="I567" s="162"/>
      <c r="J567" s="162"/>
      <c r="K567" s="162"/>
      <c r="L567" s="162"/>
      <c r="M567" s="162"/>
      <c r="N567" s="38"/>
      <c r="O567" s="38"/>
    </row>
    <row r="568" spans="1:15" ht="15" hidden="1" customHeight="1" x14ac:dyDescent="0.25">
      <c r="A568" s="162"/>
      <c r="B568" s="162"/>
      <c r="C568" s="162"/>
      <c r="D568" s="162"/>
      <c r="E568" s="162"/>
      <c r="F568" s="162"/>
      <c r="G568" s="162"/>
      <c r="H568" s="162"/>
      <c r="I568" s="162"/>
      <c r="J568" s="162"/>
      <c r="K568" s="162"/>
      <c r="L568" s="162"/>
      <c r="M568" s="162"/>
      <c r="N568" s="38"/>
      <c r="O568" s="38"/>
    </row>
    <row r="569" spans="1:15" ht="15" hidden="1" customHeight="1" x14ac:dyDescent="0.25">
      <c r="A569" s="162"/>
      <c r="B569" s="162"/>
      <c r="C569" s="162"/>
      <c r="D569" s="162"/>
      <c r="E569" s="162"/>
      <c r="F569" s="162"/>
      <c r="G569" s="162"/>
      <c r="H569" s="162"/>
      <c r="I569" s="162"/>
      <c r="J569" s="162"/>
      <c r="K569" s="162"/>
      <c r="L569" s="162"/>
      <c r="M569" s="162"/>
      <c r="N569" s="38"/>
      <c r="O569" s="38"/>
    </row>
    <row r="570" spans="1:15" ht="15" hidden="1" customHeight="1" x14ac:dyDescent="0.25">
      <c r="A570" s="162"/>
      <c r="B570" s="162"/>
      <c r="C570" s="162"/>
      <c r="D570" s="162"/>
      <c r="E570" s="162"/>
      <c r="F570" s="162"/>
      <c r="G570" s="162"/>
      <c r="H570" s="162"/>
      <c r="I570" s="162"/>
      <c r="J570" s="162"/>
      <c r="K570" s="162"/>
      <c r="L570" s="162"/>
      <c r="M570" s="162"/>
      <c r="N570" s="38"/>
      <c r="O570" s="38"/>
    </row>
    <row r="571" spans="1:15" ht="15" hidden="1" customHeight="1" x14ac:dyDescent="0.25">
      <c r="A571" s="162"/>
      <c r="B571" s="162"/>
      <c r="C571" s="162"/>
      <c r="D571" s="162"/>
      <c r="E571" s="162"/>
      <c r="F571" s="162"/>
      <c r="G571" s="162"/>
      <c r="H571" s="162"/>
      <c r="I571" s="162"/>
      <c r="J571" s="162"/>
      <c r="K571" s="162"/>
      <c r="L571" s="162"/>
      <c r="M571" s="162"/>
      <c r="N571" s="38"/>
      <c r="O571" s="38"/>
    </row>
    <row r="572" spans="1:15" ht="15" hidden="1" customHeight="1" x14ac:dyDescent="0.25">
      <c r="A572" s="162"/>
      <c r="B572" s="162"/>
      <c r="C572" s="162"/>
      <c r="D572" s="162"/>
      <c r="E572" s="162"/>
      <c r="F572" s="162"/>
      <c r="G572" s="162"/>
      <c r="H572" s="162"/>
      <c r="I572" s="162"/>
      <c r="J572" s="162"/>
      <c r="K572" s="162"/>
      <c r="L572" s="162"/>
      <c r="M572" s="162"/>
      <c r="N572" s="38"/>
      <c r="O572" s="38"/>
    </row>
    <row r="573" spans="1:15" ht="15" hidden="1" customHeight="1" x14ac:dyDescent="0.25">
      <c r="A573" s="162"/>
      <c r="B573" s="162"/>
      <c r="C573" s="162"/>
      <c r="D573" s="162"/>
      <c r="E573" s="162"/>
      <c r="F573" s="162"/>
      <c r="G573" s="162"/>
      <c r="H573" s="162"/>
      <c r="I573" s="162"/>
      <c r="J573" s="162"/>
      <c r="K573" s="162"/>
      <c r="L573" s="162"/>
      <c r="M573" s="162"/>
      <c r="N573" s="38"/>
      <c r="O573" s="38"/>
    </row>
    <row r="574" spans="1:15" ht="15" hidden="1" customHeight="1" x14ac:dyDescent="0.25">
      <c r="A574" s="162"/>
      <c r="B574" s="162"/>
      <c r="C574" s="162"/>
      <c r="D574" s="162"/>
      <c r="E574" s="162"/>
      <c r="F574" s="162"/>
      <c r="G574" s="162"/>
      <c r="H574" s="162"/>
      <c r="I574" s="162"/>
      <c r="J574" s="162"/>
      <c r="K574" s="162"/>
      <c r="L574" s="162"/>
      <c r="M574" s="162"/>
      <c r="N574" s="38"/>
      <c r="O574" s="38"/>
    </row>
    <row r="575" spans="1:15" ht="15" hidden="1" customHeight="1" x14ac:dyDescent="0.25">
      <c r="A575" s="162"/>
      <c r="B575" s="162"/>
      <c r="C575" s="162"/>
      <c r="D575" s="162"/>
      <c r="E575" s="162"/>
      <c r="F575" s="162"/>
      <c r="G575" s="162"/>
      <c r="H575" s="162"/>
      <c r="I575" s="162"/>
      <c r="J575" s="162"/>
      <c r="K575" s="162"/>
      <c r="L575" s="162"/>
      <c r="M575" s="162"/>
      <c r="N575" s="38"/>
      <c r="O575" s="38"/>
    </row>
    <row r="576" spans="1:15" ht="15" hidden="1" customHeight="1" x14ac:dyDescent="0.25">
      <c r="A576" s="162"/>
      <c r="B576" s="162"/>
      <c r="C576" s="162"/>
      <c r="D576" s="162"/>
      <c r="E576" s="162"/>
      <c r="F576" s="162"/>
      <c r="G576" s="162"/>
      <c r="H576" s="162"/>
      <c r="I576" s="162"/>
      <c r="J576" s="162"/>
      <c r="K576" s="162"/>
      <c r="L576" s="162"/>
      <c r="M576" s="162"/>
      <c r="N576" s="38"/>
      <c r="O576" s="38"/>
    </row>
    <row r="577" spans="1:15" ht="15" hidden="1" customHeight="1" x14ac:dyDescent="0.25">
      <c r="A577" s="162"/>
      <c r="B577" s="162"/>
      <c r="C577" s="162"/>
      <c r="D577" s="162"/>
      <c r="E577" s="162"/>
      <c r="F577" s="162"/>
      <c r="G577" s="162"/>
      <c r="H577" s="162"/>
      <c r="I577" s="162"/>
      <c r="J577" s="162"/>
      <c r="K577" s="162"/>
      <c r="L577" s="162"/>
      <c r="M577" s="162"/>
      <c r="N577" s="38"/>
      <c r="O577" s="38"/>
    </row>
    <row r="578" spans="1:15" ht="15" hidden="1" customHeight="1" x14ac:dyDescent="0.25">
      <c r="A578" s="162"/>
      <c r="B578" s="162"/>
      <c r="C578" s="162"/>
      <c r="D578" s="162"/>
      <c r="E578" s="162"/>
      <c r="F578" s="162"/>
      <c r="G578" s="162"/>
      <c r="H578" s="162"/>
      <c r="I578" s="162"/>
      <c r="J578" s="162"/>
      <c r="K578" s="162"/>
      <c r="L578" s="162"/>
      <c r="M578" s="162"/>
      <c r="N578" s="38"/>
      <c r="O578" s="38"/>
    </row>
    <row r="579" spans="1:15" ht="15" hidden="1" customHeight="1" x14ac:dyDescent="0.25">
      <c r="A579" s="162"/>
      <c r="B579" s="162"/>
      <c r="C579" s="162"/>
      <c r="D579" s="162"/>
      <c r="E579" s="162"/>
      <c r="F579" s="162"/>
      <c r="G579" s="162"/>
      <c r="H579" s="162"/>
      <c r="I579" s="162"/>
      <c r="J579" s="162"/>
      <c r="K579" s="162"/>
      <c r="L579" s="162"/>
      <c r="M579" s="162"/>
      <c r="N579" s="38"/>
      <c r="O579" s="38"/>
    </row>
    <row r="580" spans="1:15" ht="15" hidden="1" customHeight="1" x14ac:dyDescent="0.25">
      <c r="A580" s="162"/>
      <c r="B580" s="162"/>
      <c r="C580" s="162"/>
      <c r="D580" s="162"/>
      <c r="E580" s="162"/>
      <c r="F580" s="162"/>
      <c r="G580" s="162"/>
      <c r="H580" s="162"/>
      <c r="I580" s="162"/>
      <c r="J580" s="162"/>
      <c r="K580" s="162"/>
      <c r="L580" s="162"/>
      <c r="M580" s="162"/>
      <c r="N580" s="38"/>
      <c r="O580" s="38"/>
    </row>
    <row r="581" spans="1:15" ht="15" hidden="1" customHeight="1" x14ac:dyDescent="0.25">
      <c r="A581" s="162"/>
      <c r="B581" s="162"/>
      <c r="C581" s="162"/>
      <c r="D581" s="162"/>
      <c r="E581" s="162"/>
      <c r="F581" s="162"/>
      <c r="G581" s="162"/>
      <c r="H581" s="162"/>
      <c r="I581" s="162"/>
      <c r="J581" s="162"/>
      <c r="K581" s="162"/>
      <c r="L581" s="162"/>
      <c r="M581" s="162"/>
      <c r="N581" s="38"/>
      <c r="O581" s="38"/>
    </row>
    <row r="582" spans="1:15" ht="15" hidden="1" customHeight="1" x14ac:dyDescent="0.25">
      <c r="A582" s="162"/>
      <c r="B582" s="162"/>
      <c r="C582" s="162"/>
      <c r="D582" s="162"/>
      <c r="E582" s="162"/>
      <c r="F582" s="162"/>
      <c r="G582" s="162"/>
      <c r="H582" s="162"/>
      <c r="I582" s="162"/>
      <c r="J582" s="162"/>
      <c r="K582" s="162"/>
      <c r="L582" s="162"/>
      <c r="M582" s="162"/>
      <c r="N582" s="38"/>
      <c r="O582" s="38"/>
    </row>
    <row r="583" spans="1:15" ht="15" hidden="1" customHeight="1" x14ac:dyDescent="0.25">
      <c r="A583" s="162"/>
      <c r="B583" s="162"/>
      <c r="C583" s="162"/>
      <c r="D583" s="162"/>
      <c r="E583" s="162"/>
      <c r="F583" s="162"/>
      <c r="G583" s="162"/>
      <c r="H583" s="162"/>
      <c r="I583" s="162"/>
      <c r="J583" s="162"/>
      <c r="K583" s="162"/>
      <c r="L583" s="162"/>
      <c r="M583" s="162"/>
      <c r="N583" s="38"/>
      <c r="O583" s="38"/>
    </row>
    <row r="584" spans="1:15" ht="15" hidden="1" customHeight="1" x14ac:dyDescent="0.25">
      <c r="A584" s="162"/>
      <c r="B584" s="162"/>
      <c r="C584" s="162"/>
      <c r="D584" s="162"/>
      <c r="E584" s="162"/>
      <c r="F584" s="162"/>
      <c r="G584" s="162"/>
      <c r="H584" s="162"/>
      <c r="I584" s="162"/>
      <c r="J584" s="162"/>
      <c r="K584" s="162"/>
      <c r="L584" s="162"/>
      <c r="M584" s="162"/>
      <c r="N584" s="38"/>
      <c r="O584" s="38"/>
    </row>
    <row r="585" spans="1:15" ht="15" hidden="1" customHeight="1" x14ac:dyDescent="0.25">
      <c r="A585" s="162"/>
      <c r="B585" s="162"/>
      <c r="C585" s="162"/>
      <c r="D585" s="162"/>
      <c r="E585" s="162"/>
      <c r="F585" s="162"/>
      <c r="G585" s="162"/>
      <c r="H585" s="162"/>
      <c r="I585" s="162"/>
      <c r="J585" s="162"/>
      <c r="K585" s="162"/>
      <c r="L585" s="162"/>
      <c r="M585" s="162"/>
      <c r="N585" s="38"/>
      <c r="O585" s="38"/>
    </row>
    <row r="586" spans="1:15" ht="15" hidden="1" customHeight="1" x14ac:dyDescent="0.25">
      <c r="A586" s="162"/>
      <c r="B586" s="162"/>
      <c r="C586" s="162"/>
      <c r="D586" s="162"/>
      <c r="E586" s="162"/>
      <c r="F586" s="162"/>
      <c r="G586" s="162"/>
      <c r="H586" s="162"/>
      <c r="I586" s="162"/>
      <c r="J586" s="162"/>
      <c r="K586" s="162"/>
      <c r="L586" s="162"/>
      <c r="M586" s="162"/>
      <c r="N586" s="38"/>
      <c r="O586" s="38"/>
    </row>
    <row r="587" spans="1:15" ht="15" hidden="1" customHeight="1" x14ac:dyDescent="0.25">
      <c r="A587" s="162"/>
      <c r="B587" s="162"/>
      <c r="C587" s="162"/>
      <c r="D587" s="162"/>
      <c r="E587" s="162"/>
      <c r="F587" s="162"/>
      <c r="G587" s="162"/>
      <c r="H587" s="162"/>
      <c r="I587" s="162"/>
      <c r="J587" s="162"/>
      <c r="K587" s="162"/>
      <c r="L587" s="162"/>
      <c r="M587" s="162"/>
      <c r="N587" s="38"/>
      <c r="O587" s="38"/>
    </row>
    <row r="588" spans="1:15" ht="15" hidden="1" customHeight="1" x14ac:dyDescent="0.25">
      <c r="A588" s="162"/>
      <c r="B588" s="162"/>
      <c r="C588" s="162"/>
      <c r="D588" s="162"/>
      <c r="E588" s="162"/>
      <c r="F588" s="162"/>
      <c r="G588" s="162"/>
      <c r="H588" s="162"/>
      <c r="I588" s="162"/>
      <c r="J588" s="162"/>
      <c r="K588" s="162"/>
      <c r="L588" s="162"/>
      <c r="M588" s="162"/>
      <c r="N588" s="38"/>
      <c r="O588" s="38"/>
    </row>
    <row r="589" spans="1:15" ht="15" hidden="1" customHeight="1" x14ac:dyDescent="0.25">
      <c r="A589" s="162"/>
      <c r="B589" s="162"/>
      <c r="C589" s="162"/>
      <c r="D589" s="162"/>
      <c r="E589" s="162"/>
      <c r="F589" s="162"/>
      <c r="G589" s="162"/>
      <c r="H589" s="162"/>
      <c r="I589" s="162"/>
      <c r="J589" s="162"/>
      <c r="K589" s="162"/>
      <c r="L589" s="162"/>
      <c r="M589" s="162"/>
      <c r="N589" s="38"/>
      <c r="O589" s="38"/>
    </row>
    <row r="590" spans="1:15" ht="15" hidden="1" customHeight="1" x14ac:dyDescent="0.25">
      <c r="A590" s="162"/>
      <c r="B590" s="162"/>
      <c r="C590" s="162"/>
      <c r="D590" s="162"/>
      <c r="E590" s="162"/>
      <c r="F590" s="162"/>
      <c r="G590" s="162"/>
      <c r="H590" s="162"/>
      <c r="I590" s="162"/>
      <c r="J590" s="162"/>
      <c r="K590" s="162"/>
      <c r="L590" s="162"/>
      <c r="M590" s="162"/>
      <c r="N590" s="38"/>
      <c r="O590" s="38"/>
    </row>
    <row r="591" spans="1:15" ht="15" hidden="1" customHeight="1" x14ac:dyDescent="0.25">
      <c r="A591" s="162"/>
      <c r="B591" s="162"/>
      <c r="C591" s="162"/>
      <c r="D591" s="162"/>
      <c r="E591" s="162"/>
      <c r="F591" s="162"/>
      <c r="G591" s="162"/>
      <c r="H591" s="162"/>
      <c r="I591" s="162"/>
      <c r="J591" s="162"/>
      <c r="K591" s="162"/>
      <c r="L591" s="162"/>
      <c r="M591" s="162"/>
      <c r="N591" s="38"/>
      <c r="O591" s="38"/>
    </row>
    <row r="592" spans="1:15" ht="15" hidden="1" customHeight="1" x14ac:dyDescent="0.25">
      <c r="A592" s="162"/>
      <c r="B592" s="162"/>
      <c r="C592" s="162"/>
      <c r="D592" s="162"/>
      <c r="E592" s="162"/>
      <c r="F592" s="162"/>
      <c r="G592" s="162"/>
      <c r="H592" s="162"/>
      <c r="I592" s="162"/>
      <c r="J592" s="162"/>
      <c r="K592" s="162"/>
      <c r="L592" s="162"/>
      <c r="M592" s="162"/>
      <c r="N592" s="38"/>
      <c r="O592" s="38"/>
    </row>
    <row r="593" spans="1:15" ht="15" hidden="1" customHeight="1" x14ac:dyDescent="0.25">
      <c r="A593" s="162"/>
      <c r="B593" s="162"/>
      <c r="C593" s="162"/>
      <c r="D593" s="162"/>
      <c r="E593" s="162"/>
      <c r="F593" s="162"/>
      <c r="G593" s="162"/>
      <c r="H593" s="162"/>
      <c r="I593" s="162"/>
      <c r="J593" s="162"/>
      <c r="K593" s="162"/>
      <c r="L593" s="162"/>
      <c r="M593" s="162"/>
      <c r="N593" s="38"/>
      <c r="O593" s="38"/>
    </row>
    <row r="594" spans="1:15" ht="15" hidden="1" customHeight="1" x14ac:dyDescent="0.25">
      <c r="A594" s="162"/>
      <c r="B594" s="162"/>
      <c r="C594" s="162"/>
      <c r="D594" s="162"/>
      <c r="E594" s="162"/>
      <c r="F594" s="162"/>
      <c r="G594" s="162"/>
      <c r="H594" s="162"/>
      <c r="I594" s="162"/>
      <c r="J594" s="162"/>
      <c r="K594" s="162"/>
      <c r="L594" s="162"/>
      <c r="M594" s="162"/>
      <c r="N594" s="38"/>
      <c r="O594" s="38"/>
    </row>
    <row r="595" spans="1:15" ht="15" hidden="1" customHeight="1" x14ac:dyDescent="0.25">
      <c r="A595" s="162"/>
      <c r="B595" s="162"/>
      <c r="C595" s="162"/>
      <c r="D595" s="162"/>
      <c r="E595" s="162"/>
      <c r="F595" s="162"/>
      <c r="G595" s="162"/>
      <c r="H595" s="162"/>
      <c r="I595" s="162"/>
      <c r="J595" s="162"/>
      <c r="K595" s="162"/>
      <c r="L595" s="162"/>
      <c r="M595" s="162"/>
      <c r="N595" s="38"/>
      <c r="O595" s="38"/>
    </row>
    <row r="596" spans="1:15" ht="15" hidden="1" customHeight="1" x14ac:dyDescent="0.25">
      <c r="A596" s="162"/>
      <c r="B596" s="162"/>
      <c r="C596" s="162"/>
      <c r="D596" s="162"/>
      <c r="E596" s="162"/>
      <c r="F596" s="162"/>
      <c r="G596" s="162"/>
      <c r="H596" s="162"/>
      <c r="I596" s="162"/>
      <c r="J596" s="162"/>
      <c r="K596" s="162"/>
      <c r="L596" s="162"/>
      <c r="M596" s="162"/>
      <c r="N596" s="38"/>
      <c r="O596" s="38"/>
    </row>
    <row r="597" spans="1:15" ht="15" hidden="1" customHeight="1" x14ac:dyDescent="0.25">
      <c r="A597" s="162"/>
      <c r="B597" s="162"/>
      <c r="C597" s="162"/>
      <c r="D597" s="162"/>
      <c r="E597" s="162"/>
      <c r="F597" s="162"/>
      <c r="G597" s="162"/>
      <c r="H597" s="162"/>
      <c r="I597" s="162"/>
      <c r="J597" s="162"/>
      <c r="K597" s="162"/>
      <c r="L597" s="162"/>
      <c r="M597" s="162"/>
      <c r="N597" s="38"/>
      <c r="O597" s="38"/>
    </row>
    <row r="598" spans="1:15" ht="15" hidden="1" customHeight="1" x14ac:dyDescent="0.25">
      <c r="A598" s="162"/>
      <c r="B598" s="162"/>
      <c r="C598" s="162"/>
      <c r="D598" s="162"/>
      <c r="E598" s="162"/>
      <c r="F598" s="162"/>
      <c r="G598" s="162"/>
      <c r="H598" s="162"/>
      <c r="I598" s="162"/>
      <c r="J598" s="162"/>
      <c r="K598" s="162"/>
      <c r="L598" s="162"/>
      <c r="M598" s="162"/>
      <c r="N598" s="38"/>
      <c r="O598" s="38"/>
    </row>
    <row r="599" spans="1:15" ht="15" hidden="1" customHeight="1" x14ac:dyDescent="0.25">
      <c r="A599" s="162"/>
      <c r="B599" s="162"/>
      <c r="C599" s="162"/>
      <c r="D599" s="162"/>
      <c r="E599" s="162"/>
      <c r="F599" s="162"/>
      <c r="G599" s="162"/>
      <c r="H599" s="162"/>
      <c r="I599" s="162"/>
      <c r="J599" s="162"/>
      <c r="K599" s="162"/>
      <c r="L599" s="162"/>
      <c r="M599" s="162"/>
      <c r="N599" s="38"/>
      <c r="O599" s="38"/>
    </row>
    <row r="600" spans="1:15" ht="15" hidden="1" customHeight="1" x14ac:dyDescent="0.25">
      <c r="A600" s="162"/>
      <c r="B600" s="162"/>
      <c r="C600" s="162"/>
      <c r="D600" s="162"/>
      <c r="E600" s="162"/>
      <c r="F600" s="162"/>
      <c r="G600" s="162"/>
      <c r="H600" s="162"/>
      <c r="I600" s="162"/>
      <c r="J600" s="162"/>
      <c r="K600" s="162"/>
      <c r="L600" s="162"/>
      <c r="M600" s="162"/>
      <c r="N600" s="38"/>
      <c r="O600" s="38"/>
    </row>
    <row r="601" spans="1:15" ht="15" hidden="1" customHeight="1" x14ac:dyDescent="0.25">
      <c r="A601" s="162"/>
      <c r="B601" s="162"/>
      <c r="C601" s="162"/>
      <c r="D601" s="162"/>
      <c r="E601" s="162"/>
      <c r="F601" s="162"/>
      <c r="G601" s="162"/>
      <c r="H601" s="162"/>
      <c r="I601" s="162"/>
      <c r="J601" s="162"/>
      <c r="K601" s="162"/>
      <c r="L601" s="162"/>
      <c r="M601" s="162"/>
      <c r="N601" s="38"/>
      <c r="O601" s="38"/>
    </row>
    <row r="602" spans="1:15" ht="15" hidden="1" customHeight="1" x14ac:dyDescent="0.25">
      <c r="A602" s="162"/>
      <c r="B602" s="162"/>
      <c r="C602" s="162"/>
      <c r="D602" s="162"/>
      <c r="E602" s="162"/>
      <c r="F602" s="162"/>
      <c r="G602" s="162"/>
      <c r="H602" s="162"/>
      <c r="I602" s="162"/>
      <c r="J602" s="162"/>
      <c r="K602" s="162"/>
      <c r="L602" s="162"/>
      <c r="M602" s="162"/>
      <c r="N602" s="38"/>
      <c r="O602" s="38"/>
    </row>
    <row r="603" spans="1:15" ht="15" hidden="1" customHeight="1" x14ac:dyDescent="0.25">
      <c r="A603" s="162"/>
      <c r="B603" s="162"/>
      <c r="C603" s="162"/>
      <c r="D603" s="162"/>
      <c r="E603" s="162"/>
      <c r="F603" s="162"/>
      <c r="G603" s="162"/>
      <c r="H603" s="162"/>
      <c r="I603" s="162"/>
      <c r="J603" s="162"/>
      <c r="K603" s="162"/>
      <c r="L603" s="162"/>
      <c r="M603" s="162"/>
      <c r="N603" s="38"/>
      <c r="O603" s="38"/>
    </row>
    <row r="604" spans="1:15" ht="15" hidden="1" customHeight="1" x14ac:dyDescent="0.25">
      <c r="A604" s="162"/>
      <c r="B604" s="162"/>
      <c r="C604" s="162"/>
      <c r="D604" s="162"/>
      <c r="E604" s="162"/>
      <c r="F604" s="162"/>
      <c r="G604" s="162"/>
      <c r="H604" s="162"/>
      <c r="I604" s="162"/>
      <c r="J604" s="162"/>
      <c r="K604" s="162"/>
      <c r="L604" s="162"/>
      <c r="M604" s="162"/>
      <c r="N604" s="38"/>
      <c r="O604" s="38"/>
    </row>
    <row r="605" spans="1:15" ht="15" hidden="1" customHeight="1" x14ac:dyDescent="0.25">
      <c r="A605" s="162"/>
      <c r="B605" s="162"/>
      <c r="C605" s="162"/>
      <c r="D605" s="162"/>
      <c r="E605" s="162"/>
      <c r="F605" s="162"/>
      <c r="G605" s="162"/>
      <c r="H605" s="162"/>
      <c r="I605" s="162"/>
      <c r="J605" s="162"/>
      <c r="K605" s="162"/>
      <c r="L605" s="162"/>
      <c r="M605" s="162"/>
      <c r="N605" s="38"/>
      <c r="O605" s="38"/>
    </row>
    <row r="606" spans="1:15" ht="15" hidden="1" customHeight="1" x14ac:dyDescent="0.25">
      <c r="A606" s="162"/>
      <c r="B606" s="162"/>
      <c r="C606" s="162"/>
      <c r="D606" s="162"/>
      <c r="E606" s="162"/>
      <c r="F606" s="162"/>
      <c r="G606" s="162"/>
      <c r="H606" s="162"/>
      <c r="I606" s="162"/>
      <c r="J606" s="162"/>
      <c r="K606" s="162"/>
      <c r="L606" s="162"/>
      <c r="M606" s="162"/>
      <c r="N606" s="38"/>
      <c r="O606" s="38"/>
    </row>
    <row r="607" spans="1:15" ht="15" hidden="1" customHeight="1" x14ac:dyDescent="0.25">
      <c r="A607" s="162"/>
      <c r="B607" s="162"/>
      <c r="C607" s="162"/>
      <c r="D607" s="162"/>
      <c r="E607" s="162"/>
      <c r="F607" s="162"/>
      <c r="G607" s="162"/>
      <c r="H607" s="162"/>
      <c r="I607" s="162"/>
      <c r="J607" s="162"/>
      <c r="K607" s="162"/>
      <c r="L607" s="162"/>
      <c r="M607" s="162"/>
      <c r="N607" s="38"/>
      <c r="O607" s="38"/>
    </row>
    <row r="608" spans="1:15" ht="15" hidden="1" customHeight="1" x14ac:dyDescent="0.25">
      <c r="A608" s="162"/>
      <c r="B608" s="162"/>
      <c r="C608" s="162"/>
      <c r="D608" s="162"/>
      <c r="E608" s="162"/>
      <c r="F608" s="162"/>
      <c r="G608" s="162"/>
      <c r="H608" s="162"/>
      <c r="I608" s="162"/>
      <c r="J608" s="162"/>
      <c r="K608" s="162"/>
      <c r="L608" s="162"/>
      <c r="M608" s="162"/>
      <c r="N608" s="38"/>
      <c r="O608" s="38"/>
    </row>
    <row r="609" spans="1:15" ht="15" hidden="1" customHeight="1" x14ac:dyDescent="0.25">
      <c r="A609" s="162"/>
      <c r="B609" s="162"/>
      <c r="C609" s="162"/>
      <c r="D609" s="162"/>
      <c r="E609" s="162"/>
      <c r="F609" s="162"/>
      <c r="G609" s="162"/>
      <c r="H609" s="162"/>
      <c r="I609" s="162"/>
      <c r="J609" s="162"/>
      <c r="K609" s="162"/>
      <c r="L609" s="162"/>
      <c r="M609" s="162"/>
      <c r="N609" s="38"/>
      <c r="O609" s="38"/>
    </row>
    <row r="610" spans="1:15" ht="15" hidden="1" customHeight="1" x14ac:dyDescent="0.25">
      <c r="A610" s="162"/>
      <c r="B610" s="162"/>
      <c r="C610" s="162"/>
      <c r="D610" s="162"/>
      <c r="E610" s="162"/>
      <c r="F610" s="162"/>
      <c r="G610" s="162"/>
      <c r="H610" s="162"/>
      <c r="I610" s="162"/>
      <c r="J610" s="162"/>
      <c r="K610" s="162"/>
      <c r="L610" s="162"/>
      <c r="M610" s="162"/>
      <c r="N610" s="38"/>
      <c r="O610" s="38"/>
    </row>
    <row r="611" spans="1:15" ht="15" hidden="1" customHeight="1" x14ac:dyDescent="0.25">
      <c r="A611" s="162"/>
      <c r="B611" s="162"/>
      <c r="C611" s="162"/>
      <c r="D611" s="162"/>
      <c r="E611" s="162"/>
      <c r="F611" s="162"/>
      <c r="G611" s="162"/>
      <c r="H611" s="162"/>
      <c r="I611" s="162"/>
      <c r="J611" s="162"/>
      <c r="K611" s="162"/>
      <c r="L611" s="162"/>
      <c r="M611" s="162"/>
      <c r="N611" s="38"/>
      <c r="O611" s="38"/>
    </row>
    <row r="612" spans="1:15" ht="15" hidden="1" customHeight="1" x14ac:dyDescent="0.25">
      <c r="A612" s="162"/>
      <c r="B612" s="162"/>
      <c r="C612" s="162"/>
      <c r="D612" s="162"/>
      <c r="E612" s="162"/>
      <c r="F612" s="162"/>
      <c r="G612" s="162"/>
      <c r="H612" s="162"/>
      <c r="I612" s="162"/>
      <c r="J612" s="162"/>
      <c r="K612" s="162"/>
      <c r="L612" s="162"/>
      <c r="M612" s="162"/>
      <c r="N612" s="38"/>
      <c r="O612" s="38"/>
    </row>
    <row r="613" spans="1:15" ht="15" hidden="1" customHeight="1" x14ac:dyDescent="0.25">
      <c r="A613" s="162"/>
      <c r="B613" s="162"/>
      <c r="C613" s="162"/>
      <c r="D613" s="162"/>
      <c r="E613" s="162"/>
      <c r="F613" s="162"/>
      <c r="G613" s="162"/>
      <c r="H613" s="162"/>
      <c r="I613" s="162"/>
      <c r="J613" s="162"/>
      <c r="K613" s="162"/>
      <c r="L613" s="162"/>
      <c r="M613" s="162"/>
      <c r="N613" s="38"/>
      <c r="O613" s="38"/>
    </row>
    <row r="614" spans="1:15" ht="15" hidden="1" customHeight="1" x14ac:dyDescent="0.25">
      <c r="A614" s="162"/>
      <c r="B614" s="162"/>
      <c r="C614" s="162"/>
      <c r="D614" s="162"/>
      <c r="E614" s="162"/>
      <c r="F614" s="162"/>
      <c r="G614" s="162"/>
      <c r="H614" s="162"/>
      <c r="I614" s="162"/>
      <c r="J614" s="162"/>
      <c r="K614" s="162"/>
      <c r="L614" s="162"/>
      <c r="M614" s="162"/>
      <c r="N614" s="38"/>
      <c r="O614" s="38"/>
    </row>
    <row r="615" spans="1:15" ht="15" hidden="1" customHeight="1" x14ac:dyDescent="0.25">
      <c r="A615" s="162"/>
      <c r="B615" s="162"/>
      <c r="C615" s="162"/>
      <c r="D615" s="162"/>
      <c r="E615" s="162"/>
      <c r="F615" s="162"/>
      <c r="G615" s="162"/>
      <c r="H615" s="162"/>
      <c r="I615" s="162"/>
      <c r="J615" s="162"/>
      <c r="K615" s="162"/>
      <c r="L615" s="162"/>
      <c r="M615" s="162"/>
      <c r="N615" s="38"/>
      <c r="O615" s="38"/>
    </row>
    <row r="616" spans="1:15" ht="15" hidden="1" customHeight="1" x14ac:dyDescent="0.25">
      <c r="A616" s="162"/>
      <c r="B616" s="162"/>
      <c r="C616" s="162"/>
      <c r="D616" s="162"/>
      <c r="E616" s="162"/>
      <c r="F616" s="162"/>
      <c r="G616" s="162"/>
      <c r="H616" s="162"/>
      <c r="I616" s="162"/>
      <c r="J616" s="162"/>
      <c r="K616" s="162"/>
      <c r="L616" s="162"/>
      <c r="M616" s="162"/>
      <c r="N616" s="38"/>
      <c r="O616" s="38"/>
    </row>
    <row r="617" spans="1:15" ht="15" hidden="1" customHeight="1" x14ac:dyDescent="0.25">
      <c r="A617" s="162"/>
      <c r="B617" s="162"/>
      <c r="C617" s="162"/>
      <c r="D617" s="162"/>
      <c r="E617" s="162"/>
      <c r="F617" s="162"/>
      <c r="G617" s="162"/>
      <c r="H617" s="162"/>
      <c r="I617" s="162"/>
      <c r="J617" s="162"/>
      <c r="K617" s="162"/>
      <c r="L617" s="162"/>
      <c r="M617" s="162"/>
      <c r="N617" s="38"/>
      <c r="O617" s="38"/>
    </row>
    <row r="618" spans="1:15" ht="15" hidden="1" customHeight="1" x14ac:dyDescent="0.25">
      <c r="A618" s="162"/>
      <c r="B618" s="162"/>
      <c r="C618" s="162"/>
      <c r="D618" s="162"/>
      <c r="E618" s="162"/>
      <c r="F618" s="162"/>
      <c r="G618" s="162"/>
      <c r="H618" s="162"/>
      <c r="I618" s="162"/>
      <c r="J618" s="162"/>
      <c r="K618" s="162"/>
      <c r="L618" s="162"/>
      <c r="M618" s="162"/>
      <c r="N618" s="38"/>
      <c r="O618" s="38"/>
    </row>
    <row r="619" spans="1:15" ht="15" hidden="1" customHeight="1" x14ac:dyDescent="0.25">
      <c r="A619" s="162"/>
      <c r="B619" s="162"/>
      <c r="C619" s="162"/>
      <c r="D619" s="162"/>
      <c r="E619" s="162"/>
      <c r="F619" s="162"/>
      <c r="G619" s="162"/>
      <c r="H619" s="162"/>
      <c r="I619" s="162"/>
      <c r="J619" s="162"/>
      <c r="K619" s="162"/>
      <c r="L619" s="162"/>
      <c r="M619" s="162"/>
      <c r="N619" s="38"/>
      <c r="O619" s="38"/>
    </row>
    <row r="620" spans="1:15" ht="15" hidden="1" customHeight="1" x14ac:dyDescent="0.25">
      <c r="A620" s="162"/>
      <c r="B620" s="162"/>
      <c r="C620" s="162"/>
      <c r="D620" s="162"/>
      <c r="E620" s="162"/>
      <c r="F620" s="162"/>
      <c r="G620" s="162"/>
      <c r="H620" s="162"/>
      <c r="I620" s="162"/>
      <c r="J620" s="162"/>
      <c r="K620" s="162"/>
      <c r="L620" s="162"/>
      <c r="M620" s="162"/>
      <c r="N620" s="38"/>
      <c r="O620" s="38"/>
    </row>
    <row r="621" spans="1:15" ht="15" hidden="1" customHeight="1" x14ac:dyDescent="0.25">
      <c r="A621" s="162"/>
      <c r="B621" s="162"/>
      <c r="C621" s="162"/>
      <c r="D621" s="162"/>
      <c r="E621" s="162"/>
      <c r="F621" s="162"/>
      <c r="G621" s="162"/>
      <c r="H621" s="162"/>
      <c r="I621" s="162"/>
      <c r="J621" s="162"/>
      <c r="K621" s="162"/>
      <c r="L621" s="162"/>
      <c r="M621" s="162"/>
      <c r="N621" s="38"/>
      <c r="O621" s="38"/>
    </row>
    <row r="622" spans="1:15" ht="15" hidden="1" customHeight="1" x14ac:dyDescent="0.25">
      <c r="A622" s="162"/>
      <c r="B622" s="162"/>
      <c r="C622" s="162"/>
      <c r="D622" s="162"/>
      <c r="E622" s="162"/>
      <c r="F622" s="162"/>
      <c r="G622" s="162"/>
      <c r="H622" s="162"/>
      <c r="I622" s="162"/>
      <c r="J622" s="162"/>
      <c r="K622" s="162"/>
      <c r="L622" s="162"/>
      <c r="M622" s="162"/>
      <c r="N622" s="38"/>
      <c r="O622" s="38"/>
    </row>
    <row r="623" spans="1:15" ht="15" hidden="1" customHeight="1" x14ac:dyDescent="0.25">
      <c r="A623" s="162"/>
      <c r="B623" s="162"/>
      <c r="C623" s="162"/>
      <c r="D623" s="162"/>
      <c r="E623" s="162"/>
      <c r="F623" s="162"/>
      <c r="G623" s="162"/>
      <c r="H623" s="162"/>
      <c r="I623" s="162"/>
      <c r="J623" s="162"/>
      <c r="K623" s="162"/>
      <c r="L623" s="162"/>
      <c r="M623" s="162"/>
      <c r="N623" s="38"/>
      <c r="O623" s="38"/>
    </row>
    <row r="624" spans="1:15" ht="15" hidden="1" customHeight="1" x14ac:dyDescent="0.25">
      <c r="A624" s="162"/>
      <c r="B624" s="162"/>
      <c r="C624" s="162"/>
      <c r="D624" s="162"/>
      <c r="E624" s="162"/>
      <c r="F624" s="162"/>
      <c r="G624" s="162"/>
      <c r="H624" s="162"/>
      <c r="I624" s="162"/>
      <c r="J624" s="162"/>
      <c r="K624" s="162"/>
      <c r="L624" s="162"/>
      <c r="M624" s="162"/>
      <c r="N624" s="38"/>
      <c r="O624" s="38"/>
    </row>
    <row r="625" spans="1:15" ht="15" hidden="1" customHeight="1" x14ac:dyDescent="0.25">
      <c r="A625" s="162"/>
      <c r="B625" s="162"/>
      <c r="C625" s="162"/>
      <c r="D625" s="162"/>
      <c r="E625" s="162"/>
      <c r="F625" s="162"/>
      <c r="G625" s="162"/>
      <c r="H625" s="162"/>
      <c r="I625" s="162"/>
      <c r="J625" s="162"/>
      <c r="K625" s="162"/>
      <c r="L625" s="162"/>
      <c r="M625" s="162"/>
      <c r="N625" s="38"/>
      <c r="O625" s="38"/>
    </row>
    <row r="626" spans="1:15" ht="15" hidden="1" customHeight="1" x14ac:dyDescent="0.25">
      <c r="A626" s="162"/>
      <c r="B626" s="162"/>
      <c r="C626" s="162"/>
      <c r="D626" s="162"/>
      <c r="E626" s="162"/>
      <c r="F626" s="162"/>
      <c r="G626" s="162"/>
      <c r="H626" s="162"/>
      <c r="I626" s="162"/>
      <c r="J626" s="162"/>
      <c r="K626" s="162"/>
      <c r="L626" s="162"/>
      <c r="M626" s="162"/>
      <c r="N626" s="38"/>
      <c r="O626" s="38"/>
    </row>
    <row r="627" spans="1:15" ht="15" hidden="1" customHeight="1" x14ac:dyDescent="0.25">
      <c r="A627" s="162"/>
      <c r="B627" s="162"/>
      <c r="C627" s="162"/>
      <c r="D627" s="162"/>
      <c r="E627" s="162"/>
      <c r="F627" s="162"/>
      <c r="G627" s="162"/>
      <c r="H627" s="162"/>
      <c r="I627" s="162"/>
      <c r="J627" s="162"/>
      <c r="K627" s="162"/>
      <c r="L627" s="162"/>
      <c r="M627" s="162"/>
      <c r="N627" s="38"/>
      <c r="O627" s="38"/>
    </row>
    <row r="628" spans="1:15" ht="15" hidden="1" customHeight="1" x14ac:dyDescent="0.25">
      <c r="A628" s="162"/>
      <c r="B628" s="162"/>
      <c r="C628" s="162"/>
      <c r="D628" s="162"/>
      <c r="E628" s="162"/>
      <c r="F628" s="162"/>
      <c r="G628" s="162"/>
      <c r="H628" s="162"/>
      <c r="I628" s="162"/>
      <c r="J628" s="162"/>
      <c r="K628" s="162"/>
      <c r="L628" s="162"/>
      <c r="M628" s="162"/>
      <c r="N628" s="38"/>
      <c r="O628" s="38"/>
    </row>
    <row r="629" spans="1:15" ht="15" hidden="1" customHeight="1" x14ac:dyDescent="0.25">
      <c r="A629" s="162"/>
      <c r="B629" s="162"/>
      <c r="C629" s="162"/>
      <c r="D629" s="162"/>
      <c r="E629" s="162"/>
      <c r="F629" s="162"/>
      <c r="G629" s="162"/>
      <c r="H629" s="162"/>
      <c r="I629" s="162"/>
      <c r="J629" s="162"/>
      <c r="K629" s="162"/>
      <c r="L629" s="162"/>
      <c r="M629" s="162"/>
      <c r="N629" s="38"/>
      <c r="O629" s="38"/>
    </row>
    <row r="630" spans="1:15" ht="15" hidden="1" customHeight="1" x14ac:dyDescent="0.25">
      <c r="A630" s="162"/>
      <c r="B630" s="162"/>
      <c r="C630" s="162"/>
      <c r="D630" s="162"/>
      <c r="E630" s="162"/>
      <c r="F630" s="162"/>
      <c r="G630" s="162"/>
      <c r="H630" s="162"/>
      <c r="I630" s="162"/>
      <c r="J630" s="162"/>
      <c r="K630" s="162"/>
      <c r="L630" s="162"/>
      <c r="M630" s="162"/>
      <c r="N630" s="38"/>
      <c r="O630" s="38"/>
    </row>
    <row r="631" spans="1:15" ht="15" hidden="1" customHeight="1" x14ac:dyDescent="0.25">
      <c r="A631" s="162"/>
      <c r="B631" s="162"/>
      <c r="C631" s="162"/>
      <c r="D631" s="162"/>
      <c r="E631" s="162"/>
      <c r="F631" s="162"/>
      <c r="G631" s="162"/>
      <c r="H631" s="162"/>
      <c r="I631" s="162"/>
      <c r="J631" s="162"/>
      <c r="K631" s="162"/>
      <c r="L631" s="162"/>
      <c r="M631" s="162"/>
      <c r="N631" s="38"/>
      <c r="O631" s="38"/>
    </row>
    <row r="632" spans="1:15" ht="15" hidden="1" customHeight="1" x14ac:dyDescent="0.25">
      <c r="A632" s="162"/>
      <c r="B632" s="162"/>
      <c r="C632" s="162"/>
      <c r="D632" s="162"/>
      <c r="E632" s="162"/>
      <c r="F632" s="162"/>
      <c r="G632" s="162"/>
      <c r="H632" s="162"/>
      <c r="I632" s="162"/>
      <c r="J632" s="162"/>
      <c r="K632" s="162"/>
      <c r="L632" s="162"/>
      <c r="M632" s="162"/>
      <c r="N632" s="38"/>
      <c r="O632" s="38"/>
    </row>
    <row r="633" spans="1:15" ht="15" hidden="1" customHeight="1" x14ac:dyDescent="0.25">
      <c r="A633" s="162"/>
      <c r="B633" s="162"/>
      <c r="C633" s="162"/>
      <c r="D633" s="162"/>
      <c r="E633" s="162"/>
      <c r="F633" s="162"/>
      <c r="G633" s="162"/>
      <c r="H633" s="162"/>
      <c r="I633" s="162"/>
      <c r="J633" s="162"/>
      <c r="K633" s="162"/>
      <c r="L633" s="162"/>
      <c r="M633" s="162"/>
      <c r="N633" s="38"/>
      <c r="O633" s="38"/>
    </row>
    <row r="634" spans="1:15" ht="15" hidden="1" customHeight="1" x14ac:dyDescent="0.25">
      <c r="A634" s="162"/>
      <c r="B634" s="162"/>
      <c r="C634" s="162"/>
      <c r="D634" s="162"/>
      <c r="E634" s="162"/>
      <c r="F634" s="162"/>
      <c r="G634" s="162"/>
      <c r="H634" s="162"/>
      <c r="I634" s="162"/>
      <c r="J634" s="162"/>
      <c r="K634" s="162"/>
      <c r="L634" s="162"/>
      <c r="M634" s="162"/>
      <c r="N634" s="38"/>
      <c r="O634" s="38"/>
    </row>
    <row r="635" spans="1:15" ht="15" hidden="1" customHeight="1" x14ac:dyDescent="0.25">
      <c r="A635" s="162"/>
      <c r="B635" s="162"/>
      <c r="C635" s="162"/>
      <c r="D635" s="162"/>
      <c r="E635" s="162"/>
      <c r="F635" s="162"/>
      <c r="G635" s="162"/>
      <c r="H635" s="162"/>
      <c r="I635" s="162"/>
      <c r="J635" s="162"/>
      <c r="K635" s="162"/>
      <c r="L635" s="162"/>
      <c r="M635" s="162"/>
      <c r="N635" s="38"/>
      <c r="O635" s="38"/>
    </row>
    <row r="636" spans="1:15" ht="15" hidden="1" customHeight="1" x14ac:dyDescent="0.25">
      <c r="A636" s="162"/>
      <c r="B636" s="162"/>
      <c r="C636" s="162"/>
      <c r="D636" s="162"/>
      <c r="E636" s="162"/>
      <c r="F636" s="162"/>
      <c r="G636" s="162"/>
      <c r="H636" s="162"/>
      <c r="I636" s="162"/>
      <c r="J636" s="162"/>
      <c r="K636" s="162"/>
      <c r="L636" s="162"/>
      <c r="M636" s="162"/>
      <c r="N636" s="38"/>
      <c r="O636" s="38"/>
    </row>
    <row r="637" spans="1:15" ht="15" hidden="1" customHeight="1" x14ac:dyDescent="0.25">
      <c r="A637" s="162"/>
      <c r="B637" s="162"/>
      <c r="C637" s="162"/>
      <c r="D637" s="162"/>
      <c r="E637" s="162"/>
      <c r="F637" s="162"/>
      <c r="G637" s="162"/>
      <c r="H637" s="162"/>
      <c r="I637" s="162"/>
      <c r="J637" s="162"/>
      <c r="K637" s="162"/>
      <c r="L637" s="162"/>
      <c r="M637" s="162"/>
      <c r="N637" s="38"/>
      <c r="O637" s="38"/>
    </row>
    <row r="638" spans="1:15" ht="15" hidden="1" customHeight="1" x14ac:dyDescent="0.25">
      <c r="A638" s="162"/>
      <c r="B638" s="162"/>
      <c r="C638" s="162"/>
      <c r="D638" s="162"/>
      <c r="E638" s="162"/>
      <c r="F638" s="162"/>
      <c r="G638" s="162"/>
      <c r="H638" s="162"/>
      <c r="I638" s="162"/>
      <c r="J638" s="162"/>
      <c r="K638" s="162"/>
      <c r="L638" s="162"/>
      <c r="M638" s="162"/>
      <c r="N638" s="38"/>
      <c r="O638" s="38"/>
    </row>
    <row r="639" spans="1:15" ht="15" hidden="1" customHeight="1" x14ac:dyDescent="0.25">
      <c r="A639" s="162"/>
      <c r="B639" s="162"/>
      <c r="C639" s="162"/>
      <c r="D639" s="162"/>
      <c r="E639" s="162"/>
      <c r="F639" s="162"/>
      <c r="G639" s="162"/>
      <c r="H639" s="162"/>
      <c r="I639" s="162"/>
      <c r="J639" s="162"/>
      <c r="K639" s="162"/>
      <c r="L639" s="162"/>
      <c r="M639" s="162"/>
      <c r="N639" s="38"/>
      <c r="O639" s="38"/>
    </row>
    <row r="640" spans="1:15" ht="15" hidden="1" customHeight="1" x14ac:dyDescent="0.25">
      <c r="A640" s="162"/>
      <c r="B640" s="162"/>
      <c r="C640" s="162"/>
      <c r="D640" s="162"/>
      <c r="E640" s="162"/>
      <c r="F640" s="162"/>
      <c r="G640" s="162"/>
      <c r="H640" s="162"/>
      <c r="I640" s="162"/>
      <c r="J640" s="162"/>
      <c r="K640" s="162"/>
      <c r="L640" s="162"/>
      <c r="M640" s="162"/>
      <c r="N640" s="38"/>
      <c r="O640" s="38"/>
    </row>
    <row r="641" spans="1:15" ht="15" hidden="1" customHeight="1" x14ac:dyDescent="0.25">
      <c r="A641" s="162"/>
      <c r="B641" s="162"/>
      <c r="C641" s="162"/>
      <c r="D641" s="162"/>
      <c r="E641" s="162"/>
      <c r="F641" s="162"/>
      <c r="G641" s="162"/>
      <c r="H641" s="162"/>
      <c r="I641" s="162"/>
      <c r="J641" s="162"/>
      <c r="K641" s="162"/>
      <c r="L641" s="162"/>
      <c r="M641" s="162"/>
      <c r="N641" s="38"/>
      <c r="O641" s="38"/>
    </row>
    <row r="642" spans="1:15" ht="15" hidden="1" customHeight="1" x14ac:dyDescent="0.25">
      <c r="A642" s="162"/>
      <c r="B642" s="162"/>
      <c r="C642" s="162"/>
      <c r="D642" s="162"/>
      <c r="E642" s="162"/>
      <c r="F642" s="162"/>
      <c r="G642" s="162"/>
      <c r="H642" s="162"/>
      <c r="I642" s="162"/>
      <c r="J642" s="162"/>
      <c r="K642" s="162"/>
      <c r="L642" s="162"/>
      <c r="M642" s="162"/>
      <c r="N642" s="38"/>
      <c r="O642" s="38"/>
    </row>
    <row r="643" spans="1:15" ht="15" hidden="1" customHeight="1" x14ac:dyDescent="0.25">
      <c r="A643" s="162"/>
      <c r="B643" s="162"/>
      <c r="C643" s="162"/>
      <c r="D643" s="162"/>
      <c r="E643" s="162"/>
      <c r="F643" s="162"/>
      <c r="G643" s="162"/>
      <c r="H643" s="162"/>
      <c r="I643" s="162"/>
      <c r="J643" s="162"/>
      <c r="K643" s="162"/>
      <c r="L643" s="162"/>
      <c r="M643" s="162"/>
      <c r="N643" s="38"/>
      <c r="O643" s="38"/>
    </row>
    <row r="644" spans="1:15" ht="15" hidden="1" customHeight="1" x14ac:dyDescent="0.25">
      <c r="A644" s="162"/>
      <c r="B644" s="162"/>
      <c r="C644" s="162"/>
      <c r="D644" s="162"/>
      <c r="E644" s="162"/>
      <c r="F644" s="162"/>
      <c r="G644" s="162"/>
      <c r="H644" s="162"/>
      <c r="I644" s="162"/>
      <c r="J644" s="162"/>
      <c r="K644" s="162"/>
      <c r="L644" s="162"/>
      <c r="M644" s="162"/>
      <c r="N644" s="38"/>
      <c r="O644" s="38"/>
    </row>
    <row r="645" spans="1:15" ht="15" hidden="1" customHeight="1" x14ac:dyDescent="0.25">
      <c r="A645" s="162"/>
      <c r="B645" s="162"/>
      <c r="C645" s="162"/>
      <c r="D645" s="162"/>
      <c r="E645" s="162"/>
      <c r="F645" s="162"/>
      <c r="G645" s="162"/>
      <c r="H645" s="162"/>
      <c r="I645" s="162"/>
      <c r="J645" s="162"/>
      <c r="K645" s="162"/>
      <c r="L645" s="162"/>
      <c r="M645" s="162"/>
      <c r="N645" s="38"/>
      <c r="O645" s="38"/>
    </row>
    <row r="646" spans="1:15" ht="15" hidden="1" customHeight="1" x14ac:dyDescent="0.25">
      <c r="A646" s="162"/>
      <c r="B646" s="162"/>
      <c r="C646" s="162"/>
      <c r="D646" s="162"/>
      <c r="E646" s="162"/>
      <c r="F646" s="162"/>
      <c r="G646" s="162"/>
      <c r="H646" s="162"/>
      <c r="I646" s="162"/>
      <c r="J646" s="162"/>
      <c r="K646" s="162"/>
      <c r="L646" s="162"/>
      <c r="M646" s="162"/>
      <c r="N646" s="38"/>
      <c r="O646" s="38"/>
    </row>
    <row r="647" spans="1:15" ht="15" hidden="1" customHeight="1" x14ac:dyDescent="0.25">
      <c r="A647" s="162"/>
      <c r="B647" s="162"/>
      <c r="C647" s="162"/>
      <c r="D647" s="162"/>
      <c r="E647" s="162"/>
      <c r="F647" s="162"/>
      <c r="G647" s="162"/>
      <c r="H647" s="162"/>
      <c r="I647" s="162"/>
      <c r="J647" s="162"/>
      <c r="K647" s="162"/>
      <c r="L647" s="162"/>
      <c r="M647" s="162"/>
      <c r="N647" s="38"/>
      <c r="O647" s="38"/>
    </row>
    <row r="648" spans="1:15" ht="15" hidden="1" customHeight="1" x14ac:dyDescent="0.25">
      <c r="A648" s="162"/>
      <c r="B648" s="162"/>
      <c r="C648" s="162"/>
      <c r="D648" s="162"/>
      <c r="E648" s="162"/>
      <c r="F648" s="162"/>
      <c r="G648" s="162"/>
      <c r="H648" s="162"/>
      <c r="I648" s="162"/>
      <c r="J648" s="162"/>
      <c r="K648" s="162"/>
      <c r="L648" s="162"/>
      <c r="M648" s="162"/>
      <c r="N648" s="38"/>
      <c r="O648" s="38"/>
    </row>
    <row r="649" spans="1:15" ht="15" hidden="1" customHeight="1" x14ac:dyDescent="0.25">
      <c r="A649" s="162"/>
      <c r="B649" s="162"/>
      <c r="C649" s="162"/>
      <c r="D649" s="162"/>
      <c r="E649" s="162"/>
      <c r="F649" s="162"/>
      <c r="G649" s="162"/>
      <c r="H649" s="162"/>
      <c r="I649" s="162"/>
      <c r="J649" s="162"/>
      <c r="K649" s="162"/>
      <c r="L649" s="162"/>
      <c r="M649" s="162"/>
      <c r="N649" s="38"/>
      <c r="O649" s="38"/>
    </row>
    <row r="650" spans="1:15" ht="15" hidden="1" customHeight="1" x14ac:dyDescent="0.25">
      <c r="A650" s="162"/>
      <c r="B650" s="162"/>
      <c r="C650" s="162"/>
      <c r="D650" s="162"/>
      <c r="E650" s="162"/>
      <c r="F650" s="162"/>
      <c r="G650" s="162"/>
      <c r="H650" s="162"/>
      <c r="I650" s="162"/>
      <c r="J650" s="162"/>
      <c r="K650" s="162"/>
      <c r="L650" s="162"/>
      <c r="M650" s="162"/>
      <c r="N650" s="38"/>
      <c r="O650" s="38"/>
    </row>
    <row r="651" spans="1:15" ht="15" hidden="1" customHeight="1" x14ac:dyDescent="0.25">
      <c r="A651" s="162"/>
      <c r="B651" s="162"/>
      <c r="C651" s="162"/>
      <c r="D651" s="162"/>
      <c r="E651" s="162"/>
      <c r="F651" s="162"/>
      <c r="G651" s="162"/>
      <c r="H651" s="162"/>
      <c r="I651" s="162"/>
      <c r="J651" s="162"/>
      <c r="K651" s="162"/>
      <c r="L651" s="162"/>
      <c r="M651" s="162"/>
      <c r="N651" s="38"/>
      <c r="O651" s="38"/>
    </row>
    <row r="652" spans="1:15" ht="15" hidden="1" customHeight="1" x14ac:dyDescent="0.25">
      <c r="A652" s="162"/>
      <c r="B652" s="162"/>
      <c r="C652" s="162"/>
      <c r="D652" s="162"/>
      <c r="E652" s="162"/>
      <c r="F652" s="162"/>
      <c r="G652" s="162"/>
      <c r="H652" s="162"/>
      <c r="I652" s="162"/>
      <c r="J652" s="162"/>
      <c r="K652" s="162"/>
      <c r="L652" s="162"/>
      <c r="M652" s="162"/>
      <c r="N652" s="38"/>
      <c r="O652" s="38"/>
    </row>
    <row r="653" spans="1:15" ht="15" hidden="1" customHeight="1" x14ac:dyDescent="0.25">
      <c r="A653" s="162"/>
      <c r="B653" s="162"/>
      <c r="C653" s="162"/>
      <c r="D653" s="162"/>
      <c r="E653" s="162"/>
      <c r="F653" s="162"/>
      <c r="G653" s="162"/>
      <c r="H653" s="162"/>
      <c r="I653" s="162"/>
      <c r="J653" s="162"/>
      <c r="K653" s="162"/>
      <c r="L653" s="162"/>
      <c r="M653" s="162"/>
      <c r="N653" s="38"/>
      <c r="O653" s="38"/>
    </row>
    <row r="654" spans="1:15" ht="15" hidden="1" customHeight="1" x14ac:dyDescent="0.25">
      <c r="A654" s="162"/>
      <c r="B654" s="162"/>
      <c r="C654" s="162"/>
      <c r="D654" s="162"/>
      <c r="E654" s="162"/>
      <c r="F654" s="162"/>
      <c r="G654" s="162"/>
      <c r="H654" s="162"/>
      <c r="I654" s="162"/>
      <c r="J654" s="162"/>
      <c r="K654" s="162"/>
      <c r="L654" s="162"/>
      <c r="M654" s="162"/>
      <c r="N654" s="38"/>
      <c r="O654" s="38"/>
    </row>
    <row r="655" spans="1:15" ht="15" hidden="1" customHeight="1" x14ac:dyDescent="0.25">
      <c r="A655" s="162"/>
      <c r="B655" s="162"/>
      <c r="C655" s="162"/>
      <c r="D655" s="162"/>
      <c r="E655" s="162"/>
      <c r="F655" s="162"/>
      <c r="G655" s="162"/>
      <c r="H655" s="162"/>
      <c r="I655" s="162"/>
      <c r="J655" s="162"/>
      <c r="K655" s="162"/>
      <c r="L655" s="162"/>
      <c r="M655" s="162"/>
      <c r="N655" s="38"/>
      <c r="O655" s="38"/>
    </row>
    <row r="656" spans="1:15" ht="15" hidden="1" customHeight="1" x14ac:dyDescent="0.25">
      <c r="A656" s="162"/>
      <c r="B656" s="162"/>
      <c r="C656" s="162"/>
      <c r="D656" s="162"/>
      <c r="E656" s="162"/>
      <c r="F656" s="162"/>
      <c r="G656" s="162"/>
      <c r="H656" s="162"/>
      <c r="I656" s="162"/>
      <c r="J656" s="162"/>
      <c r="K656" s="162"/>
      <c r="L656" s="162"/>
      <c r="M656" s="162"/>
      <c r="N656" s="38"/>
      <c r="O656" s="38"/>
    </row>
    <row r="657" spans="1:15" ht="15" hidden="1" customHeight="1" x14ac:dyDescent="0.25">
      <c r="A657" s="162"/>
      <c r="B657" s="162"/>
      <c r="C657" s="162"/>
      <c r="D657" s="162"/>
      <c r="E657" s="162"/>
      <c r="F657" s="162"/>
      <c r="G657" s="162"/>
      <c r="H657" s="162"/>
      <c r="I657" s="162"/>
      <c r="J657" s="162"/>
      <c r="K657" s="162"/>
      <c r="L657" s="162"/>
      <c r="M657" s="162"/>
      <c r="N657" s="38"/>
      <c r="O657" s="38"/>
    </row>
    <row r="658" spans="1:15" ht="15" hidden="1" customHeight="1" x14ac:dyDescent="0.25">
      <c r="A658" s="162"/>
      <c r="B658" s="162"/>
      <c r="C658" s="162"/>
      <c r="D658" s="162"/>
      <c r="E658" s="162"/>
      <c r="F658" s="162"/>
      <c r="G658" s="162"/>
      <c r="H658" s="162"/>
      <c r="I658" s="162"/>
      <c r="J658" s="162"/>
      <c r="K658" s="162"/>
      <c r="L658" s="162"/>
      <c r="M658" s="162"/>
      <c r="N658" s="38"/>
      <c r="O658" s="38"/>
    </row>
    <row r="659" spans="1:15" ht="15" hidden="1" customHeight="1" x14ac:dyDescent="0.25">
      <c r="A659" s="162"/>
      <c r="B659" s="162"/>
      <c r="C659" s="162"/>
      <c r="D659" s="162"/>
      <c r="E659" s="162"/>
      <c r="F659" s="162"/>
      <c r="G659" s="162"/>
      <c r="H659" s="162"/>
      <c r="I659" s="162"/>
      <c r="J659" s="162"/>
      <c r="K659" s="162"/>
      <c r="L659" s="162"/>
      <c r="M659" s="162"/>
      <c r="N659" s="38"/>
      <c r="O659" s="38"/>
    </row>
    <row r="660" spans="1:15" ht="15" hidden="1" customHeight="1" x14ac:dyDescent="0.25">
      <c r="A660" s="162"/>
      <c r="B660" s="162"/>
      <c r="C660" s="162"/>
      <c r="D660" s="162"/>
      <c r="E660" s="162"/>
      <c r="F660" s="162"/>
      <c r="G660" s="162"/>
      <c r="H660" s="162"/>
      <c r="I660" s="162"/>
      <c r="J660" s="162"/>
      <c r="K660" s="162"/>
      <c r="L660" s="162"/>
      <c r="M660" s="162"/>
      <c r="N660" s="38"/>
      <c r="O660" s="38"/>
    </row>
    <row r="661" spans="1:15" ht="15" hidden="1" customHeight="1" x14ac:dyDescent="0.25">
      <c r="A661" s="162"/>
      <c r="B661" s="162"/>
      <c r="C661" s="162"/>
      <c r="D661" s="162"/>
      <c r="E661" s="162"/>
      <c r="F661" s="162"/>
      <c r="G661" s="162"/>
      <c r="H661" s="162"/>
      <c r="I661" s="162"/>
      <c r="J661" s="162"/>
      <c r="K661" s="162"/>
      <c r="L661" s="162"/>
      <c r="M661" s="162"/>
      <c r="N661" s="38"/>
      <c r="O661" s="38"/>
    </row>
    <row r="662" spans="1:15" ht="15" hidden="1" customHeight="1" x14ac:dyDescent="0.25">
      <c r="A662" s="162"/>
      <c r="B662" s="162"/>
      <c r="C662" s="162"/>
      <c r="D662" s="162"/>
      <c r="E662" s="162"/>
      <c r="F662" s="162"/>
      <c r="G662" s="162"/>
      <c r="H662" s="162"/>
      <c r="I662" s="162"/>
      <c r="J662" s="162"/>
      <c r="K662" s="162"/>
      <c r="L662" s="162"/>
      <c r="M662" s="162"/>
      <c r="N662" s="38"/>
      <c r="O662" s="38"/>
    </row>
    <row r="663" spans="1:15" ht="15" hidden="1" customHeight="1" x14ac:dyDescent="0.25">
      <c r="A663" s="162"/>
      <c r="B663" s="162"/>
      <c r="C663" s="162"/>
      <c r="D663" s="162"/>
      <c r="E663" s="162"/>
      <c r="F663" s="162"/>
      <c r="G663" s="162"/>
      <c r="H663" s="162"/>
      <c r="I663" s="162"/>
      <c r="J663" s="162"/>
      <c r="K663" s="162"/>
      <c r="L663" s="162"/>
      <c r="M663" s="162"/>
      <c r="N663" s="38"/>
      <c r="O663" s="38"/>
    </row>
    <row r="664" spans="1:15" ht="15" hidden="1" customHeight="1" x14ac:dyDescent="0.25">
      <c r="A664" s="162"/>
      <c r="B664" s="162"/>
      <c r="C664" s="162"/>
      <c r="D664" s="162"/>
      <c r="E664" s="162"/>
      <c r="F664" s="162"/>
      <c r="G664" s="162"/>
      <c r="H664" s="162"/>
      <c r="I664" s="162"/>
      <c r="J664" s="162"/>
      <c r="K664" s="162"/>
      <c r="L664" s="162"/>
      <c r="M664" s="162"/>
      <c r="N664" s="38"/>
      <c r="O664" s="38"/>
    </row>
    <row r="665" spans="1:15" ht="15" hidden="1" customHeight="1" x14ac:dyDescent="0.25">
      <c r="A665" s="162"/>
      <c r="B665" s="162"/>
      <c r="C665" s="162"/>
      <c r="D665" s="162"/>
      <c r="E665" s="162"/>
      <c r="F665" s="162"/>
      <c r="G665" s="162"/>
      <c r="H665" s="162"/>
      <c r="I665" s="162"/>
      <c r="J665" s="162"/>
      <c r="K665" s="162"/>
      <c r="L665" s="162"/>
      <c r="M665" s="162"/>
      <c r="N665" s="38"/>
      <c r="O665" s="38"/>
    </row>
    <row r="666" spans="1:15" ht="15" hidden="1" customHeight="1" x14ac:dyDescent="0.25">
      <c r="A666" s="162"/>
      <c r="B666" s="162"/>
      <c r="C666" s="162"/>
      <c r="D666" s="162"/>
      <c r="E666" s="162"/>
      <c r="F666" s="162"/>
      <c r="G666" s="162"/>
      <c r="H666" s="162"/>
      <c r="I666" s="162"/>
      <c r="J666" s="162"/>
      <c r="K666" s="162"/>
      <c r="L666" s="162"/>
      <c r="M666" s="162"/>
      <c r="N666" s="38"/>
      <c r="O666" s="38"/>
    </row>
    <row r="667" spans="1:15" ht="15" hidden="1" customHeight="1" x14ac:dyDescent="0.25">
      <c r="A667" s="162"/>
      <c r="B667" s="162"/>
      <c r="C667" s="162"/>
      <c r="D667" s="162"/>
      <c r="E667" s="162"/>
      <c r="F667" s="162"/>
      <c r="G667" s="162"/>
      <c r="H667" s="162"/>
      <c r="I667" s="162"/>
      <c r="J667" s="162"/>
      <c r="K667" s="162"/>
      <c r="L667" s="162"/>
      <c r="M667" s="162"/>
      <c r="N667" s="38"/>
      <c r="O667" s="38"/>
    </row>
    <row r="668" spans="1:15" ht="15" hidden="1" customHeight="1" x14ac:dyDescent="0.25">
      <c r="A668" s="162"/>
      <c r="B668" s="162"/>
      <c r="C668" s="162"/>
      <c r="D668" s="162"/>
      <c r="E668" s="162"/>
      <c r="F668" s="162"/>
      <c r="G668" s="162"/>
      <c r="H668" s="162"/>
      <c r="I668" s="162"/>
      <c r="J668" s="162"/>
      <c r="K668" s="162"/>
      <c r="L668" s="162"/>
      <c r="M668" s="162"/>
      <c r="N668" s="38"/>
      <c r="O668" s="38"/>
    </row>
    <row r="669" spans="1:15" ht="15" hidden="1" customHeight="1" x14ac:dyDescent="0.25">
      <c r="A669" s="162"/>
      <c r="B669" s="162"/>
      <c r="C669" s="162"/>
      <c r="D669" s="162"/>
      <c r="E669" s="162"/>
      <c r="F669" s="162"/>
      <c r="G669" s="162"/>
      <c r="H669" s="162"/>
      <c r="I669" s="162"/>
      <c r="J669" s="162"/>
      <c r="K669" s="162"/>
      <c r="L669" s="162"/>
      <c r="M669" s="162"/>
      <c r="N669" s="38"/>
      <c r="O669" s="38"/>
    </row>
    <row r="670" spans="1:15" ht="15" hidden="1" customHeight="1" x14ac:dyDescent="0.25">
      <c r="A670" s="162"/>
      <c r="B670" s="162"/>
      <c r="C670" s="162"/>
      <c r="D670" s="162"/>
      <c r="E670" s="162"/>
      <c r="F670" s="162"/>
      <c r="G670" s="162"/>
      <c r="H670" s="162"/>
      <c r="I670" s="162"/>
      <c r="J670" s="162"/>
      <c r="K670" s="162"/>
      <c r="L670" s="162"/>
      <c r="M670" s="162"/>
      <c r="N670" s="38"/>
      <c r="O670" s="38"/>
    </row>
    <row r="671" spans="1:15" ht="15" hidden="1" customHeight="1" x14ac:dyDescent="0.25">
      <c r="A671" s="162"/>
      <c r="B671" s="162"/>
      <c r="C671" s="162"/>
      <c r="D671" s="162"/>
      <c r="E671" s="162"/>
      <c r="F671" s="162"/>
      <c r="G671" s="162"/>
      <c r="H671" s="162"/>
      <c r="I671" s="162"/>
      <c r="J671" s="162"/>
      <c r="K671" s="162"/>
      <c r="L671" s="162"/>
      <c r="M671" s="162"/>
      <c r="N671" s="38"/>
      <c r="O671" s="38"/>
    </row>
    <row r="672" spans="1:15" ht="15" hidden="1" customHeight="1" x14ac:dyDescent="0.25">
      <c r="A672" s="162"/>
      <c r="B672" s="162"/>
      <c r="C672" s="162"/>
      <c r="D672" s="162"/>
      <c r="E672" s="162"/>
      <c r="F672" s="162"/>
      <c r="G672" s="162"/>
      <c r="H672" s="162"/>
      <c r="I672" s="162"/>
      <c r="J672" s="162"/>
      <c r="K672" s="162"/>
      <c r="L672" s="162"/>
      <c r="M672" s="162"/>
      <c r="N672" s="38"/>
      <c r="O672" s="38"/>
    </row>
    <row r="673" spans="1:15" ht="15" hidden="1" customHeight="1" x14ac:dyDescent="0.25">
      <c r="A673" s="162"/>
      <c r="B673" s="162"/>
      <c r="C673" s="162"/>
      <c r="D673" s="162"/>
      <c r="E673" s="162"/>
      <c r="F673" s="162"/>
      <c r="G673" s="162"/>
      <c r="H673" s="162"/>
      <c r="I673" s="162"/>
      <c r="J673" s="162"/>
      <c r="K673" s="162"/>
      <c r="L673" s="162"/>
      <c r="M673" s="162"/>
      <c r="N673" s="38"/>
      <c r="O673" s="38"/>
    </row>
    <row r="674" spans="1:15" ht="15" hidden="1" customHeight="1" x14ac:dyDescent="0.25">
      <c r="A674" s="162"/>
      <c r="B674" s="162"/>
      <c r="C674" s="162"/>
      <c r="D674" s="162"/>
      <c r="E674" s="162"/>
      <c r="F674" s="162"/>
      <c r="G674" s="162"/>
      <c r="H674" s="162"/>
      <c r="I674" s="162"/>
      <c r="J674" s="162"/>
      <c r="K674" s="162"/>
      <c r="L674" s="162"/>
      <c r="M674" s="162"/>
      <c r="N674" s="38"/>
      <c r="O674" s="38"/>
    </row>
    <row r="675" spans="1:15" ht="15" hidden="1" customHeight="1" x14ac:dyDescent="0.25">
      <c r="A675" s="162"/>
      <c r="B675" s="162"/>
      <c r="C675" s="162"/>
      <c r="D675" s="162"/>
      <c r="E675" s="162"/>
      <c r="F675" s="162"/>
      <c r="G675" s="162"/>
      <c r="H675" s="162"/>
      <c r="I675" s="162"/>
      <c r="J675" s="162"/>
      <c r="K675" s="162"/>
      <c r="L675" s="162"/>
      <c r="M675" s="162"/>
      <c r="N675" s="38"/>
      <c r="O675" s="38"/>
    </row>
    <row r="676" spans="1:15" ht="15" hidden="1" customHeight="1" x14ac:dyDescent="0.25">
      <c r="A676" s="162"/>
      <c r="B676" s="162"/>
      <c r="C676" s="162"/>
      <c r="D676" s="162"/>
      <c r="E676" s="162"/>
      <c r="F676" s="162"/>
      <c r="G676" s="162"/>
      <c r="H676" s="162"/>
      <c r="I676" s="162"/>
      <c r="J676" s="162"/>
      <c r="K676" s="162"/>
      <c r="L676" s="162"/>
      <c r="M676" s="162"/>
      <c r="N676" s="38"/>
      <c r="O676" s="38"/>
    </row>
    <row r="677" spans="1:15" ht="15" hidden="1" customHeight="1" x14ac:dyDescent="0.25">
      <c r="A677" s="162"/>
      <c r="B677" s="162"/>
      <c r="C677" s="162"/>
      <c r="D677" s="162"/>
      <c r="E677" s="162"/>
      <c r="F677" s="162"/>
      <c r="G677" s="162"/>
      <c r="H677" s="162"/>
      <c r="I677" s="162"/>
      <c r="J677" s="162"/>
      <c r="K677" s="162"/>
      <c r="L677" s="162"/>
      <c r="M677" s="162"/>
      <c r="N677" s="38"/>
      <c r="O677" s="38"/>
    </row>
    <row r="678" spans="1:15" ht="15" hidden="1" customHeight="1" x14ac:dyDescent="0.25">
      <c r="A678" s="162"/>
      <c r="B678" s="162"/>
      <c r="C678" s="162"/>
      <c r="D678" s="162"/>
      <c r="E678" s="162"/>
      <c r="F678" s="162"/>
      <c r="G678" s="162"/>
      <c r="H678" s="162"/>
      <c r="I678" s="162"/>
      <c r="J678" s="162"/>
      <c r="K678" s="162"/>
      <c r="L678" s="162"/>
      <c r="M678" s="162"/>
      <c r="N678" s="38"/>
      <c r="O678" s="38"/>
    </row>
    <row r="679" spans="1:15" ht="15" hidden="1" customHeight="1" x14ac:dyDescent="0.25">
      <c r="A679" s="162"/>
      <c r="B679" s="162"/>
      <c r="C679" s="162"/>
      <c r="D679" s="162"/>
      <c r="E679" s="162"/>
      <c r="F679" s="162"/>
      <c r="G679" s="162"/>
      <c r="H679" s="162"/>
      <c r="I679" s="162"/>
      <c r="J679" s="162"/>
      <c r="K679" s="162"/>
      <c r="L679" s="162"/>
      <c r="M679" s="162"/>
      <c r="N679" s="38"/>
      <c r="O679" s="38"/>
    </row>
    <row r="680" spans="1:15" ht="15" hidden="1" customHeight="1" x14ac:dyDescent="0.25">
      <c r="A680" s="162"/>
      <c r="B680" s="162"/>
      <c r="C680" s="162"/>
      <c r="D680" s="162"/>
      <c r="E680" s="162"/>
      <c r="F680" s="162"/>
      <c r="G680" s="162"/>
      <c r="H680" s="162"/>
      <c r="I680" s="162"/>
      <c r="J680" s="162"/>
      <c r="K680" s="162"/>
      <c r="L680" s="162"/>
      <c r="M680" s="162"/>
      <c r="N680" s="38"/>
      <c r="O680" s="38"/>
    </row>
    <row r="681" spans="1:15" ht="15" hidden="1" customHeight="1" x14ac:dyDescent="0.25">
      <c r="A681" s="162"/>
      <c r="B681" s="162"/>
      <c r="C681" s="162"/>
      <c r="D681" s="162"/>
      <c r="E681" s="162"/>
      <c r="F681" s="162"/>
      <c r="G681" s="162"/>
      <c r="H681" s="162"/>
      <c r="I681" s="162"/>
      <c r="J681" s="162"/>
      <c r="K681" s="162"/>
      <c r="L681" s="162"/>
      <c r="M681" s="162"/>
      <c r="N681" s="38"/>
      <c r="O681" s="38"/>
    </row>
    <row r="682" spans="1:15" ht="15" hidden="1" customHeight="1" x14ac:dyDescent="0.25">
      <c r="A682" s="162"/>
      <c r="B682" s="162"/>
      <c r="C682" s="162"/>
      <c r="D682" s="162"/>
      <c r="E682" s="162"/>
      <c r="F682" s="162"/>
      <c r="G682" s="162"/>
      <c r="H682" s="162"/>
      <c r="I682" s="162"/>
      <c r="J682" s="162"/>
      <c r="K682" s="162"/>
      <c r="L682" s="162"/>
      <c r="M682" s="162"/>
      <c r="N682" s="38"/>
      <c r="O682" s="38"/>
    </row>
    <row r="683" spans="1:15" ht="15" hidden="1" customHeight="1" x14ac:dyDescent="0.25">
      <c r="A683" s="162"/>
      <c r="B683" s="162"/>
      <c r="C683" s="162"/>
      <c r="D683" s="162"/>
      <c r="E683" s="162"/>
      <c r="F683" s="162"/>
      <c r="G683" s="162"/>
      <c r="H683" s="162"/>
      <c r="I683" s="162"/>
      <c r="J683" s="162"/>
      <c r="K683" s="162"/>
      <c r="L683" s="162"/>
      <c r="M683" s="162"/>
      <c r="N683" s="38"/>
      <c r="O683" s="38"/>
    </row>
    <row r="684" spans="1:15" ht="15" hidden="1" customHeight="1" x14ac:dyDescent="0.25">
      <c r="A684" s="162"/>
      <c r="B684" s="162"/>
      <c r="C684" s="162"/>
      <c r="D684" s="162"/>
      <c r="E684" s="162"/>
      <c r="F684" s="162"/>
      <c r="G684" s="162"/>
      <c r="H684" s="162"/>
      <c r="I684" s="162"/>
      <c r="J684" s="162"/>
      <c r="K684" s="162"/>
      <c r="L684" s="162"/>
      <c r="M684" s="162"/>
      <c r="N684" s="38"/>
      <c r="O684" s="38"/>
    </row>
    <row r="685" spans="1:15" ht="15" hidden="1" customHeight="1" x14ac:dyDescent="0.25">
      <c r="A685" s="162"/>
      <c r="B685" s="162"/>
      <c r="C685" s="162"/>
      <c r="D685" s="162"/>
      <c r="E685" s="162"/>
      <c r="F685" s="162"/>
      <c r="G685" s="162"/>
      <c r="H685" s="162"/>
      <c r="I685" s="162"/>
      <c r="J685" s="162"/>
      <c r="K685" s="162"/>
      <c r="L685" s="162"/>
      <c r="M685" s="162"/>
      <c r="N685" s="38"/>
      <c r="O685" s="38"/>
    </row>
    <row r="686" spans="1:15" ht="15" hidden="1" customHeight="1" x14ac:dyDescent="0.25">
      <c r="A686" s="162"/>
      <c r="B686" s="162"/>
      <c r="C686" s="162"/>
      <c r="D686" s="162"/>
      <c r="E686" s="162"/>
      <c r="F686" s="162"/>
      <c r="G686" s="162"/>
      <c r="H686" s="162"/>
      <c r="I686" s="162"/>
      <c r="J686" s="162"/>
      <c r="K686" s="162"/>
      <c r="L686" s="162"/>
      <c r="M686" s="162"/>
      <c r="N686" s="38"/>
      <c r="O686" s="38"/>
    </row>
    <row r="687" spans="1:15" ht="15" hidden="1" customHeight="1" x14ac:dyDescent="0.25">
      <c r="A687" s="162"/>
      <c r="B687" s="162"/>
      <c r="C687" s="162"/>
      <c r="D687" s="162"/>
      <c r="E687" s="162"/>
      <c r="F687" s="162"/>
      <c r="G687" s="162"/>
      <c r="H687" s="162"/>
      <c r="I687" s="162"/>
      <c r="J687" s="162"/>
      <c r="K687" s="162"/>
      <c r="L687" s="162"/>
      <c r="M687" s="162"/>
      <c r="N687" s="38"/>
      <c r="O687" s="38"/>
    </row>
    <row r="688" spans="1:15" ht="15" hidden="1" customHeight="1" x14ac:dyDescent="0.25">
      <c r="A688" s="162"/>
      <c r="B688" s="162"/>
      <c r="C688" s="162"/>
      <c r="D688" s="162"/>
      <c r="E688" s="162"/>
      <c r="F688" s="162"/>
      <c r="G688" s="162"/>
      <c r="H688" s="162"/>
      <c r="I688" s="162"/>
      <c r="J688" s="162"/>
      <c r="K688" s="162"/>
      <c r="L688" s="162"/>
      <c r="M688" s="162"/>
      <c r="N688" s="38"/>
      <c r="O688" s="38"/>
    </row>
    <row r="689" spans="1:15" ht="15" hidden="1" customHeight="1" x14ac:dyDescent="0.25">
      <c r="A689" s="162"/>
      <c r="B689" s="162"/>
      <c r="C689" s="162"/>
      <c r="D689" s="162"/>
      <c r="E689" s="162"/>
      <c r="F689" s="162"/>
      <c r="G689" s="162"/>
      <c r="H689" s="162"/>
      <c r="I689" s="162"/>
      <c r="J689" s="162"/>
      <c r="K689" s="162"/>
      <c r="L689" s="162"/>
      <c r="M689" s="162"/>
      <c r="N689" s="38"/>
      <c r="O689" s="38"/>
    </row>
    <row r="690" spans="1:15" ht="15" hidden="1" customHeight="1" x14ac:dyDescent="0.25">
      <c r="A690" s="162"/>
      <c r="B690" s="162"/>
      <c r="C690" s="162"/>
      <c r="D690" s="162"/>
      <c r="E690" s="162"/>
      <c r="F690" s="162"/>
      <c r="G690" s="162"/>
      <c r="H690" s="162"/>
      <c r="I690" s="162"/>
      <c r="J690" s="162"/>
      <c r="K690" s="162"/>
      <c r="L690" s="162"/>
      <c r="M690" s="162"/>
      <c r="N690" s="38"/>
      <c r="O690" s="38"/>
    </row>
    <row r="691" spans="1:15" ht="15" hidden="1" customHeight="1" x14ac:dyDescent="0.25">
      <c r="A691" s="162"/>
      <c r="B691" s="162"/>
      <c r="C691" s="162"/>
      <c r="D691" s="162"/>
      <c r="E691" s="162"/>
      <c r="F691" s="162"/>
      <c r="G691" s="162"/>
      <c r="H691" s="162"/>
      <c r="I691" s="162"/>
      <c r="J691" s="162"/>
      <c r="K691" s="162"/>
      <c r="L691" s="162"/>
      <c r="M691" s="162"/>
      <c r="N691" s="38"/>
      <c r="O691" s="38"/>
    </row>
    <row r="692" spans="1:15" ht="15" hidden="1" customHeight="1" x14ac:dyDescent="0.25">
      <c r="A692" s="162"/>
      <c r="B692" s="162"/>
      <c r="C692" s="162"/>
      <c r="D692" s="162"/>
      <c r="E692" s="162"/>
      <c r="F692" s="162"/>
      <c r="G692" s="162"/>
      <c r="H692" s="162"/>
      <c r="I692" s="162"/>
      <c r="J692" s="162"/>
      <c r="K692" s="162"/>
      <c r="L692" s="162"/>
      <c r="M692" s="162"/>
      <c r="N692" s="38"/>
      <c r="O692" s="38"/>
    </row>
    <row r="693" spans="1:15" ht="15" hidden="1" customHeight="1" x14ac:dyDescent="0.25">
      <c r="A693" s="162"/>
      <c r="B693" s="162"/>
      <c r="C693" s="162"/>
      <c r="D693" s="162"/>
      <c r="E693" s="162"/>
      <c r="F693" s="162"/>
      <c r="G693" s="162"/>
      <c r="H693" s="162"/>
      <c r="I693" s="162"/>
      <c r="J693" s="162"/>
      <c r="K693" s="162"/>
      <c r="L693" s="162"/>
      <c r="M693" s="162"/>
      <c r="N693" s="38"/>
      <c r="O693" s="38"/>
    </row>
    <row r="694" spans="1:15" ht="15" hidden="1" customHeight="1" x14ac:dyDescent="0.25">
      <c r="A694" s="162"/>
      <c r="B694" s="162"/>
      <c r="C694" s="162"/>
      <c r="D694" s="162"/>
      <c r="E694" s="162"/>
      <c r="F694" s="162"/>
      <c r="G694" s="162"/>
      <c r="H694" s="162"/>
      <c r="I694" s="162"/>
      <c r="J694" s="162"/>
      <c r="K694" s="162"/>
      <c r="L694" s="162"/>
      <c r="M694" s="162"/>
      <c r="N694" s="38"/>
      <c r="O694" s="38"/>
    </row>
    <row r="695" spans="1:15" ht="15" hidden="1" customHeight="1" x14ac:dyDescent="0.25">
      <c r="A695" s="162"/>
      <c r="B695" s="162"/>
      <c r="C695" s="162"/>
      <c r="D695" s="162"/>
      <c r="E695" s="162"/>
      <c r="F695" s="162"/>
      <c r="G695" s="162"/>
      <c r="H695" s="162"/>
      <c r="I695" s="162"/>
      <c r="J695" s="162"/>
      <c r="K695" s="162"/>
      <c r="L695" s="162"/>
      <c r="M695" s="162"/>
      <c r="N695" s="38"/>
      <c r="O695" s="38"/>
    </row>
    <row r="696" spans="1:15" ht="15" hidden="1" customHeight="1" x14ac:dyDescent="0.25">
      <c r="A696" s="162"/>
      <c r="B696" s="162"/>
      <c r="C696" s="162"/>
      <c r="D696" s="162"/>
      <c r="E696" s="162"/>
      <c r="F696" s="162"/>
      <c r="G696" s="162"/>
      <c r="H696" s="162"/>
      <c r="I696" s="162"/>
      <c r="J696" s="162"/>
      <c r="K696" s="162"/>
      <c r="L696" s="162"/>
      <c r="M696" s="162"/>
      <c r="N696" s="38"/>
      <c r="O696" s="38"/>
    </row>
    <row r="697" spans="1:15" ht="15" hidden="1" customHeight="1" x14ac:dyDescent="0.25">
      <c r="A697" s="162"/>
      <c r="B697" s="162"/>
      <c r="C697" s="162"/>
      <c r="D697" s="162"/>
      <c r="E697" s="162"/>
      <c r="F697" s="162"/>
      <c r="G697" s="162"/>
      <c r="H697" s="162"/>
      <c r="I697" s="162"/>
      <c r="J697" s="162"/>
      <c r="K697" s="162"/>
      <c r="L697" s="162"/>
      <c r="M697" s="162"/>
      <c r="N697" s="38"/>
      <c r="O697" s="38"/>
    </row>
    <row r="698" spans="1:15" ht="15" hidden="1" customHeight="1" x14ac:dyDescent="0.25">
      <c r="A698" s="162"/>
      <c r="B698" s="162"/>
      <c r="C698" s="162"/>
      <c r="D698" s="162"/>
      <c r="E698" s="162"/>
      <c r="F698" s="162"/>
      <c r="G698" s="162"/>
      <c r="H698" s="162"/>
      <c r="I698" s="162"/>
      <c r="J698" s="162"/>
      <c r="K698" s="162"/>
      <c r="L698" s="162"/>
      <c r="M698" s="162"/>
      <c r="N698" s="38"/>
      <c r="O698" s="38"/>
    </row>
    <row r="699" spans="1:15" ht="15" hidden="1" customHeight="1" x14ac:dyDescent="0.25">
      <c r="A699" s="162"/>
      <c r="B699" s="162"/>
      <c r="C699" s="162"/>
      <c r="D699" s="162"/>
      <c r="E699" s="162"/>
      <c r="F699" s="162"/>
      <c r="G699" s="162"/>
      <c r="H699" s="162"/>
      <c r="I699" s="162"/>
      <c r="J699" s="162"/>
      <c r="K699" s="162"/>
      <c r="L699" s="162"/>
      <c r="M699" s="162"/>
      <c r="N699" s="38"/>
      <c r="O699" s="38"/>
    </row>
    <row r="700" spans="1:15" ht="15" hidden="1" customHeight="1" x14ac:dyDescent="0.25">
      <c r="A700" s="162"/>
      <c r="B700" s="162"/>
      <c r="C700" s="162"/>
      <c r="D700" s="162"/>
      <c r="E700" s="162"/>
      <c r="F700" s="162"/>
      <c r="G700" s="162"/>
      <c r="H700" s="162"/>
      <c r="I700" s="162"/>
      <c r="J700" s="162"/>
      <c r="K700" s="162"/>
      <c r="L700" s="162"/>
      <c r="M700" s="162"/>
      <c r="N700" s="38"/>
      <c r="O700" s="38"/>
    </row>
    <row r="701" spans="1:15" ht="15" hidden="1" customHeight="1" x14ac:dyDescent="0.25">
      <c r="A701" s="162"/>
      <c r="B701" s="162"/>
      <c r="C701" s="162"/>
      <c r="D701" s="162"/>
      <c r="E701" s="162"/>
      <c r="F701" s="162"/>
      <c r="G701" s="162"/>
      <c r="H701" s="162"/>
      <c r="I701" s="162"/>
      <c r="J701" s="162"/>
      <c r="K701" s="162"/>
      <c r="L701" s="162"/>
      <c r="M701" s="162"/>
      <c r="N701" s="38"/>
      <c r="O701" s="38"/>
    </row>
    <row r="702" spans="1:15" ht="15" hidden="1" customHeight="1" x14ac:dyDescent="0.25">
      <c r="A702" s="162"/>
      <c r="B702" s="162"/>
      <c r="C702" s="162"/>
      <c r="D702" s="162"/>
      <c r="E702" s="162"/>
      <c r="F702" s="162"/>
      <c r="G702" s="162"/>
      <c r="H702" s="162"/>
      <c r="I702" s="162"/>
      <c r="J702" s="162"/>
      <c r="K702" s="162"/>
      <c r="L702" s="162"/>
      <c r="M702" s="162"/>
      <c r="N702" s="38"/>
      <c r="O702" s="38"/>
    </row>
    <row r="703" spans="1:15" ht="15" hidden="1" customHeight="1" x14ac:dyDescent="0.25">
      <c r="A703" s="162"/>
      <c r="B703" s="162"/>
      <c r="C703" s="162"/>
      <c r="D703" s="162"/>
      <c r="E703" s="162"/>
      <c r="F703" s="162"/>
      <c r="G703" s="162"/>
      <c r="H703" s="162"/>
      <c r="I703" s="162"/>
      <c r="J703" s="162"/>
      <c r="K703" s="162"/>
      <c r="L703" s="162"/>
      <c r="M703" s="162"/>
      <c r="N703" s="38"/>
      <c r="O703" s="38"/>
    </row>
    <row r="704" spans="1:15" ht="15" hidden="1" customHeight="1" x14ac:dyDescent="0.25">
      <c r="A704" s="162"/>
      <c r="B704" s="162"/>
      <c r="C704" s="162"/>
      <c r="D704" s="162"/>
      <c r="E704" s="162"/>
      <c r="F704" s="162"/>
      <c r="G704" s="162"/>
      <c r="H704" s="162"/>
      <c r="I704" s="162"/>
      <c r="J704" s="162"/>
      <c r="K704" s="162"/>
      <c r="L704" s="162"/>
      <c r="M704" s="162"/>
      <c r="N704" s="38"/>
      <c r="O704" s="38"/>
    </row>
    <row r="705" spans="1:15" ht="15" hidden="1" customHeight="1" x14ac:dyDescent="0.25">
      <c r="A705" s="162"/>
      <c r="B705" s="162"/>
      <c r="C705" s="162"/>
      <c r="D705" s="162"/>
      <c r="E705" s="162"/>
      <c r="F705" s="162"/>
      <c r="G705" s="162"/>
      <c r="H705" s="162"/>
      <c r="I705" s="162"/>
      <c r="J705" s="162"/>
      <c r="K705" s="162"/>
      <c r="L705" s="162"/>
      <c r="M705" s="162"/>
      <c r="N705" s="38"/>
      <c r="O705" s="38"/>
    </row>
    <row r="706" spans="1:15" ht="15" hidden="1" customHeight="1" x14ac:dyDescent="0.25">
      <c r="A706" s="162"/>
      <c r="B706" s="162"/>
      <c r="C706" s="162"/>
      <c r="D706" s="162"/>
      <c r="E706" s="162"/>
      <c r="F706" s="162"/>
      <c r="G706" s="162"/>
      <c r="H706" s="162"/>
      <c r="I706" s="162"/>
      <c r="J706" s="162"/>
      <c r="K706" s="162"/>
      <c r="L706" s="162"/>
      <c r="M706" s="162"/>
      <c r="N706" s="38"/>
      <c r="O706" s="38"/>
    </row>
    <row r="707" spans="1:15" ht="15" hidden="1" customHeight="1" x14ac:dyDescent="0.25">
      <c r="A707" s="162"/>
      <c r="B707" s="162"/>
      <c r="C707" s="162"/>
      <c r="D707" s="162"/>
      <c r="E707" s="162"/>
      <c r="F707" s="162"/>
      <c r="G707" s="162"/>
      <c r="H707" s="162"/>
      <c r="I707" s="162"/>
      <c r="J707" s="162"/>
      <c r="K707" s="162"/>
      <c r="L707" s="162"/>
      <c r="M707" s="162"/>
      <c r="N707" s="38"/>
      <c r="O707" s="38"/>
    </row>
    <row r="708" spans="1:15" ht="15" hidden="1" customHeight="1" x14ac:dyDescent="0.25">
      <c r="A708" s="162"/>
      <c r="B708" s="162"/>
      <c r="C708" s="162"/>
      <c r="D708" s="162"/>
      <c r="E708" s="162"/>
      <c r="F708" s="162"/>
      <c r="G708" s="162"/>
      <c r="H708" s="162"/>
      <c r="I708" s="162"/>
      <c r="J708" s="162"/>
      <c r="K708" s="162"/>
      <c r="L708" s="162"/>
      <c r="M708" s="162"/>
      <c r="N708" s="38"/>
      <c r="O708" s="38"/>
    </row>
    <row r="709" spans="1:15" ht="15" hidden="1" customHeight="1" x14ac:dyDescent="0.25">
      <c r="A709" s="162"/>
      <c r="B709" s="162"/>
      <c r="C709" s="162"/>
      <c r="D709" s="162"/>
      <c r="E709" s="162"/>
      <c r="F709" s="162"/>
      <c r="G709" s="162"/>
      <c r="H709" s="162"/>
      <c r="I709" s="162"/>
      <c r="J709" s="162"/>
      <c r="K709" s="162"/>
      <c r="L709" s="162"/>
      <c r="M709" s="162"/>
      <c r="N709" s="38"/>
      <c r="O709" s="38"/>
    </row>
    <row r="710" spans="1:15" ht="15" hidden="1" customHeight="1" x14ac:dyDescent="0.25">
      <c r="A710" s="162"/>
      <c r="B710" s="162"/>
      <c r="C710" s="162"/>
      <c r="D710" s="162"/>
      <c r="E710" s="162"/>
      <c r="F710" s="162"/>
      <c r="G710" s="162"/>
      <c r="H710" s="162"/>
      <c r="I710" s="162"/>
      <c r="J710" s="162"/>
      <c r="K710" s="162"/>
      <c r="L710" s="162"/>
      <c r="M710" s="162"/>
      <c r="N710" s="38"/>
      <c r="O710" s="38"/>
    </row>
    <row r="711" spans="1:15" ht="15" hidden="1" customHeight="1" x14ac:dyDescent="0.25">
      <c r="A711" s="162"/>
      <c r="B711" s="162"/>
      <c r="C711" s="162"/>
      <c r="D711" s="162"/>
      <c r="E711" s="162"/>
      <c r="F711" s="162"/>
      <c r="G711" s="162"/>
      <c r="H711" s="162"/>
      <c r="I711" s="162"/>
      <c r="J711" s="162"/>
      <c r="K711" s="162"/>
      <c r="L711" s="162"/>
      <c r="M711" s="162"/>
      <c r="N711" s="38"/>
      <c r="O711" s="38"/>
    </row>
    <row r="712" spans="1:15" ht="15" hidden="1" customHeight="1" x14ac:dyDescent="0.25">
      <c r="A712" s="162"/>
      <c r="B712" s="162"/>
      <c r="C712" s="162"/>
      <c r="D712" s="162"/>
      <c r="E712" s="162"/>
      <c r="F712" s="162"/>
      <c r="G712" s="162"/>
      <c r="H712" s="162"/>
      <c r="I712" s="162"/>
      <c r="J712" s="162"/>
      <c r="K712" s="162"/>
      <c r="L712" s="162"/>
      <c r="M712" s="162"/>
      <c r="N712" s="38"/>
      <c r="O712" s="38"/>
    </row>
    <row r="713" spans="1:15" ht="15" hidden="1" customHeight="1" x14ac:dyDescent="0.25">
      <c r="A713" s="162"/>
      <c r="B713" s="162"/>
      <c r="C713" s="162"/>
      <c r="D713" s="162"/>
      <c r="E713" s="162"/>
      <c r="F713" s="162"/>
      <c r="G713" s="162"/>
      <c r="H713" s="162"/>
      <c r="I713" s="162"/>
      <c r="J713" s="162"/>
      <c r="K713" s="162"/>
      <c r="L713" s="162"/>
      <c r="M713" s="162"/>
      <c r="N713" s="38"/>
      <c r="O713" s="38"/>
    </row>
    <row r="714" spans="1:15" ht="15" hidden="1" customHeight="1" x14ac:dyDescent="0.25">
      <c r="A714" s="162"/>
      <c r="B714" s="162"/>
      <c r="C714" s="162"/>
      <c r="D714" s="162"/>
      <c r="E714" s="162"/>
      <c r="F714" s="162"/>
      <c r="G714" s="162"/>
      <c r="H714" s="162"/>
      <c r="I714" s="162"/>
      <c r="J714" s="162"/>
      <c r="K714" s="162"/>
      <c r="L714" s="162"/>
      <c r="M714" s="162"/>
      <c r="N714" s="38"/>
      <c r="O714" s="38"/>
    </row>
    <row r="715" spans="1:15" ht="15" hidden="1" customHeight="1" x14ac:dyDescent="0.25">
      <c r="A715" s="162"/>
      <c r="B715" s="162"/>
      <c r="C715" s="162"/>
      <c r="D715" s="162"/>
      <c r="E715" s="162"/>
      <c r="F715" s="162"/>
      <c r="G715" s="162"/>
      <c r="H715" s="162"/>
      <c r="I715" s="162"/>
      <c r="J715" s="162"/>
      <c r="K715" s="162"/>
      <c r="L715" s="162"/>
      <c r="M715" s="162"/>
      <c r="N715" s="38"/>
      <c r="O715" s="38"/>
    </row>
    <row r="716" spans="1:15" ht="15" hidden="1" customHeight="1" x14ac:dyDescent="0.25">
      <c r="A716" s="162"/>
      <c r="B716" s="162"/>
      <c r="C716" s="162"/>
      <c r="D716" s="162"/>
      <c r="E716" s="162"/>
      <c r="F716" s="162"/>
      <c r="G716" s="162"/>
      <c r="H716" s="162"/>
      <c r="I716" s="162"/>
      <c r="J716" s="162"/>
      <c r="K716" s="162"/>
      <c r="L716" s="162"/>
      <c r="M716" s="162"/>
      <c r="N716" s="38"/>
      <c r="O716" s="38"/>
    </row>
    <row r="717" spans="1:15" ht="15" hidden="1" customHeight="1" x14ac:dyDescent="0.25">
      <c r="A717" s="162"/>
      <c r="B717" s="162"/>
      <c r="C717" s="162"/>
      <c r="D717" s="162"/>
      <c r="E717" s="162"/>
      <c r="F717" s="162"/>
      <c r="G717" s="162"/>
      <c r="H717" s="162"/>
      <c r="I717" s="162"/>
      <c r="J717" s="162"/>
      <c r="K717" s="162"/>
      <c r="L717" s="162"/>
      <c r="M717" s="162"/>
      <c r="N717" s="38"/>
      <c r="O717" s="38"/>
    </row>
    <row r="718" spans="1:15" ht="15" hidden="1" customHeight="1" x14ac:dyDescent="0.25">
      <c r="A718" s="162"/>
      <c r="B718" s="162"/>
      <c r="C718" s="162"/>
      <c r="D718" s="162"/>
      <c r="E718" s="162"/>
      <c r="F718" s="162"/>
      <c r="G718" s="162"/>
      <c r="H718" s="162"/>
      <c r="I718" s="162"/>
      <c r="J718" s="162"/>
      <c r="K718" s="162"/>
      <c r="L718" s="162"/>
      <c r="M718" s="162"/>
      <c r="N718" s="38"/>
      <c r="O718" s="38"/>
    </row>
    <row r="719" spans="1:15" ht="15" hidden="1" customHeight="1" x14ac:dyDescent="0.25">
      <c r="A719" s="162"/>
      <c r="B719" s="162"/>
      <c r="C719" s="162"/>
      <c r="D719" s="162"/>
      <c r="E719" s="162"/>
      <c r="F719" s="162"/>
      <c r="G719" s="162"/>
      <c r="H719" s="162"/>
      <c r="I719" s="162"/>
      <c r="J719" s="162"/>
      <c r="K719" s="162"/>
      <c r="L719" s="162"/>
      <c r="M719" s="162"/>
      <c r="N719" s="38"/>
      <c r="O719" s="38"/>
    </row>
    <row r="720" spans="1:15" ht="15" hidden="1" customHeight="1" x14ac:dyDescent="0.25">
      <c r="A720" s="162"/>
      <c r="B720" s="162"/>
      <c r="C720" s="162"/>
      <c r="D720" s="162"/>
      <c r="E720" s="162"/>
      <c r="F720" s="162"/>
      <c r="G720" s="162"/>
      <c r="H720" s="162"/>
      <c r="I720" s="162"/>
      <c r="J720" s="162"/>
      <c r="K720" s="162"/>
      <c r="L720" s="162"/>
      <c r="M720" s="162"/>
      <c r="N720" s="38"/>
      <c r="O720" s="38"/>
    </row>
    <row r="721" spans="1:15" ht="15" hidden="1" customHeight="1" x14ac:dyDescent="0.25">
      <c r="A721" s="162"/>
      <c r="B721" s="162"/>
      <c r="C721" s="162"/>
      <c r="D721" s="162"/>
      <c r="E721" s="162"/>
      <c r="F721" s="162"/>
      <c r="G721" s="162"/>
      <c r="H721" s="162"/>
      <c r="I721" s="162"/>
      <c r="J721" s="162"/>
      <c r="K721" s="162"/>
      <c r="L721" s="162"/>
      <c r="M721" s="162"/>
      <c r="N721" s="38"/>
      <c r="O721" s="38"/>
    </row>
    <row r="722" spans="1:15" ht="15" hidden="1" customHeight="1" x14ac:dyDescent="0.25">
      <c r="A722" s="162"/>
      <c r="B722" s="162"/>
      <c r="C722" s="162"/>
      <c r="D722" s="162"/>
      <c r="E722" s="162"/>
      <c r="F722" s="162"/>
      <c r="G722" s="162"/>
      <c r="H722" s="162"/>
      <c r="I722" s="162"/>
      <c r="J722" s="162"/>
      <c r="K722" s="162"/>
      <c r="L722" s="162"/>
      <c r="M722" s="162"/>
      <c r="N722" s="38"/>
      <c r="O722" s="38"/>
    </row>
    <row r="723" spans="1:15" ht="15" hidden="1" customHeight="1" x14ac:dyDescent="0.25">
      <c r="A723" s="162"/>
      <c r="B723" s="162"/>
      <c r="C723" s="162"/>
      <c r="D723" s="162"/>
      <c r="E723" s="162"/>
      <c r="F723" s="162"/>
      <c r="G723" s="162"/>
      <c r="H723" s="162"/>
      <c r="I723" s="162"/>
      <c r="J723" s="162"/>
      <c r="K723" s="162"/>
      <c r="L723" s="162"/>
      <c r="M723" s="162"/>
      <c r="N723" s="38"/>
      <c r="O723" s="38"/>
    </row>
    <row r="724" spans="1:15" ht="15" hidden="1" customHeight="1" x14ac:dyDescent="0.25">
      <c r="A724" s="162"/>
      <c r="B724" s="162"/>
      <c r="C724" s="162"/>
      <c r="D724" s="162"/>
      <c r="E724" s="162"/>
      <c r="F724" s="162"/>
      <c r="G724" s="162"/>
      <c r="H724" s="162"/>
      <c r="I724" s="162"/>
      <c r="J724" s="162"/>
      <c r="K724" s="162"/>
      <c r="L724" s="162"/>
      <c r="M724" s="162"/>
      <c r="N724" s="38"/>
      <c r="O724" s="38"/>
    </row>
    <row r="725" spans="1:15" ht="15" hidden="1" customHeight="1" x14ac:dyDescent="0.25">
      <c r="A725" s="162"/>
      <c r="B725" s="162"/>
      <c r="C725" s="162"/>
      <c r="D725" s="162"/>
      <c r="E725" s="162"/>
      <c r="F725" s="162"/>
      <c r="G725" s="162"/>
      <c r="H725" s="162"/>
      <c r="I725" s="162"/>
      <c r="J725" s="162"/>
      <c r="K725" s="162"/>
      <c r="L725" s="162"/>
      <c r="M725" s="162"/>
      <c r="N725" s="38"/>
      <c r="O725" s="38"/>
    </row>
    <row r="726" spans="1:15" ht="15" hidden="1" customHeight="1" x14ac:dyDescent="0.25">
      <c r="A726" s="162"/>
      <c r="B726" s="162"/>
      <c r="C726" s="162"/>
      <c r="D726" s="162"/>
      <c r="E726" s="162"/>
      <c r="F726" s="162"/>
      <c r="G726" s="162"/>
      <c r="H726" s="162"/>
      <c r="I726" s="162"/>
      <c r="J726" s="162"/>
      <c r="K726" s="162"/>
      <c r="L726" s="162"/>
      <c r="M726" s="162"/>
      <c r="N726" s="38"/>
      <c r="O726" s="38"/>
    </row>
    <row r="727" spans="1:15" ht="15" hidden="1" customHeight="1" x14ac:dyDescent="0.25">
      <c r="A727" s="162"/>
      <c r="B727" s="162"/>
      <c r="C727" s="162"/>
      <c r="D727" s="162"/>
      <c r="E727" s="162"/>
      <c r="F727" s="162"/>
      <c r="G727" s="162"/>
      <c r="H727" s="162"/>
      <c r="I727" s="162"/>
      <c r="J727" s="162"/>
      <c r="K727" s="162"/>
      <c r="L727" s="162"/>
      <c r="M727" s="162"/>
      <c r="N727" s="38"/>
      <c r="O727" s="38"/>
    </row>
    <row r="728" spans="1:15" ht="15" hidden="1" customHeight="1" x14ac:dyDescent="0.25">
      <c r="A728" s="162"/>
      <c r="B728" s="162"/>
      <c r="C728" s="162"/>
      <c r="D728" s="162"/>
      <c r="E728" s="162"/>
      <c r="F728" s="162"/>
      <c r="G728" s="162"/>
      <c r="H728" s="162"/>
      <c r="I728" s="162"/>
      <c r="J728" s="162"/>
      <c r="K728" s="162"/>
      <c r="L728" s="162"/>
      <c r="M728" s="162"/>
      <c r="N728" s="38"/>
      <c r="O728" s="38"/>
    </row>
    <row r="729" spans="1:15" ht="15" hidden="1" customHeight="1" x14ac:dyDescent="0.25">
      <c r="A729" s="162"/>
      <c r="B729" s="162"/>
      <c r="C729" s="162"/>
      <c r="D729" s="162"/>
      <c r="E729" s="162"/>
      <c r="F729" s="162"/>
      <c r="G729" s="162"/>
      <c r="H729" s="162"/>
      <c r="I729" s="162"/>
      <c r="J729" s="162"/>
      <c r="K729" s="162"/>
      <c r="L729" s="162"/>
      <c r="M729" s="162"/>
      <c r="N729" s="38"/>
      <c r="O729" s="38"/>
    </row>
    <row r="730" spans="1:15" ht="15" hidden="1" customHeight="1" x14ac:dyDescent="0.25">
      <c r="A730" s="162"/>
      <c r="B730" s="162"/>
      <c r="C730" s="162"/>
      <c r="D730" s="162"/>
      <c r="E730" s="162"/>
      <c r="F730" s="162"/>
      <c r="G730" s="162"/>
      <c r="H730" s="162"/>
      <c r="I730" s="162"/>
      <c r="J730" s="162"/>
      <c r="K730" s="162"/>
      <c r="L730" s="162"/>
      <c r="M730" s="162"/>
      <c r="N730" s="38"/>
      <c r="O730" s="38"/>
    </row>
    <row r="731" spans="1:15" ht="15" hidden="1" customHeight="1" x14ac:dyDescent="0.25">
      <c r="A731" s="162"/>
      <c r="B731" s="162"/>
      <c r="C731" s="162"/>
      <c r="D731" s="162"/>
      <c r="E731" s="162"/>
      <c r="F731" s="162"/>
      <c r="G731" s="162"/>
      <c r="H731" s="162"/>
      <c r="I731" s="162"/>
      <c r="J731" s="162"/>
      <c r="K731" s="162"/>
      <c r="L731" s="162"/>
      <c r="M731" s="162"/>
      <c r="N731" s="38"/>
      <c r="O731" s="38"/>
    </row>
    <row r="732" spans="1:15" ht="15" hidden="1" customHeight="1" x14ac:dyDescent="0.25">
      <c r="A732" s="162"/>
      <c r="B732" s="162"/>
      <c r="C732" s="162"/>
      <c r="D732" s="162"/>
      <c r="E732" s="162"/>
      <c r="F732" s="162"/>
      <c r="G732" s="162"/>
      <c r="H732" s="162"/>
      <c r="I732" s="162"/>
      <c r="J732" s="162"/>
      <c r="K732" s="162"/>
      <c r="L732" s="162"/>
      <c r="M732" s="162"/>
      <c r="N732" s="38"/>
      <c r="O732" s="38"/>
    </row>
    <row r="733" spans="1:15" ht="15" hidden="1" customHeight="1" x14ac:dyDescent="0.25">
      <c r="A733" s="162"/>
      <c r="B733" s="162"/>
      <c r="C733" s="162"/>
      <c r="D733" s="162"/>
      <c r="E733" s="162"/>
      <c r="F733" s="162"/>
      <c r="G733" s="162"/>
      <c r="H733" s="162"/>
      <c r="I733" s="162"/>
      <c r="J733" s="162"/>
      <c r="K733" s="162"/>
      <c r="L733" s="162"/>
      <c r="M733" s="162"/>
      <c r="N733" s="38"/>
      <c r="O733" s="38"/>
    </row>
    <row r="734" spans="1:15" ht="15" hidden="1" customHeight="1" x14ac:dyDescent="0.25">
      <c r="A734" s="162"/>
      <c r="B734" s="162"/>
      <c r="C734" s="162"/>
      <c r="D734" s="162"/>
      <c r="E734" s="162"/>
      <c r="F734" s="162"/>
      <c r="G734" s="162"/>
      <c r="H734" s="162"/>
      <c r="I734" s="162"/>
      <c r="J734" s="162"/>
      <c r="K734" s="162"/>
      <c r="L734" s="162"/>
      <c r="M734" s="162"/>
      <c r="N734" s="38"/>
      <c r="O734" s="38"/>
    </row>
    <row r="735" spans="1:15" ht="15" hidden="1" customHeight="1" x14ac:dyDescent="0.25">
      <c r="A735" s="162"/>
      <c r="B735" s="162"/>
      <c r="C735" s="162"/>
      <c r="D735" s="162"/>
      <c r="E735" s="162"/>
      <c r="F735" s="162"/>
      <c r="G735" s="162"/>
      <c r="H735" s="162"/>
      <c r="I735" s="162"/>
      <c r="J735" s="162"/>
      <c r="K735" s="162"/>
      <c r="L735" s="162"/>
      <c r="M735" s="162"/>
      <c r="N735" s="38"/>
      <c r="O735" s="38"/>
    </row>
    <row r="736" spans="1:15" ht="15" hidden="1" customHeight="1" x14ac:dyDescent="0.25">
      <c r="A736" s="162"/>
      <c r="B736" s="162"/>
      <c r="C736" s="162"/>
      <c r="D736" s="162"/>
      <c r="E736" s="162"/>
      <c r="F736" s="162"/>
      <c r="G736" s="162"/>
      <c r="H736" s="162"/>
      <c r="I736" s="162"/>
      <c r="J736" s="162"/>
      <c r="K736" s="162"/>
      <c r="L736" s="162"/>
      <c r="M736" s="162"/>
      <c r="N736" s="38"/>
      <c r="O736" s="38"/>
    </row>
    <row r="737" spans="1:15" ht="15" hidden="1" customHeight="1" x14ac:dyDescent="0.25">
      <c r="A737" s="162"/>
      <c r="B737" s="162"/>
      <c r="C737" s="162"/>
      <c r="D737" s="162"/>
      <c r="E737" s="162"/>
      <c r="F737" s="162"/>
      <c r="G737" s="162"/>
      <c r="H737" s="162"/>
      <c r="I737" s="162"/>
      <c r="J737" s="162"/>
      <c r="K737" s="162"/>
      <c r="L737" s="162"/>
      <c r="M737" s="162"/>
      <c r="N737" s="38"/>
      <c r="O737" s="38"/>
    </row>
    <row r="738" spans="1:15" ht="15" hidden="1" customHeight="1" x14ac:dyDescent="0.25">
      <c r="A738" s="162"/>
      <c r="B738" s="162"/>
      <c r="C738" s="162"/>
      <c r="D738" s="162"/>
      <c r="E738" s="162"/>
      <c r="F738" s="162"/>
      <c r="G738" s="162"/>
      <c r="H738" s="162"/>
      <c r="I738" s="162"/>
      <c r="J738" s="162"/>
      <c r="K738" s="162"/>
      <c r="L738" s="162"/>
      <c r="M738" s="162"/>
      <c r="N738" s="38"/>
      <c r="O738" s="38"/>
    </row>
    <row r="739" spans="1:15" ht="15" hidden="1" customHeight="1" x14ac:dyDescent="0.25">
      <c r="A739" s="162"/>
      <c r="B739" s="162"/>
      <c r="C739" s="162"/>
      <c r="D739" s="162"/>
      <c r="E739" s="162"/>
      <c r="F739" s="162"/>
      <c r="G739" s="162"/>
      <c r="H739" s="162"/>
      <c r="I739" s="162"/>
      <c r="J739" s="162"/>
      <c r="K739" s="162"/>
      <c r="L739" s="162"/>
      <c r="M739" s="162"/>
      <c r="N739" s="38"/>
      <c r="O739" s="38"/>
    </row>
    <row r="740" spans="1:15" ht="15" hidden="1" customHeight="1" x14ac:dyDescent="0.25">
      <c r="A740" s="162"/>
      <c r="B740" s="162"/>
      <c r="C740" s="162"/>
      <c r="D740" s="162"/>
      <c r="E740" s="162"/>
      <c r="F740" s="162"/>
      <c r="G740" s="162"/>
      <c r="H740" s="162"/>
      <c r="I740" s="162"/>
      <c r="J740" s="162"/>
      <c r="K740" s="162"/>
      <c r="L740" s="162"/>
      <c r="M740" s="162"/>
      <c r="N740" s="38"/>
      <c r="O740" s="38"/>
    </row>
    <row r="741" spans="1:15" ht="15" hidden="1" customHeight="1" x14ac:dyDescent="0.25">
      <c r="A741" s="162"/>
      <c r="B741" s="162"/>
      <c r="C741" s="162"/>
      <c r="D741" s="162"/>
      <c r="E741" s="162"/>
      <c r="F741" s="162"/>
      <c r="G741" s="162"/>
      <c r="H741" s="162"/>
      <c r="I741" s="162"/>
      <c r="J741" s="162"/>
      <c r="K741" s="162"/>
      <c r="L741" s="162"/>
      <c r="M741" s="162"/>
      <c r="N741" s="38"/>
      <c r="O741" s="38"/>
    </row>
    <row r="742" spans="1:15" ht="15" hidden="1" customHeight="1" x14ac:dyDescent="0.25">
      <c r="A742" s="162"/>
      <c r="B742" s="162"/>
      <c r="C742" s="162"/>
      <c r="D742" s="162"/>
      <c r="E742" s="162"/>
      <c r="F742" s="162"/>
      <c r="G742" s="162"/>
      <c r="H742" s="162"/>
      <c r="I742" s="162"/>
      <c r="J742" s="162"/>
      <c r="K742" s="162"/>
      <c r="L742" s="162"/>
      <c r="M742" s="162"/>
      <c r="N742" s="38"/>
      <c r="O742" s="38"/>
    </row>
    <row r="743" spans="1:15" ht="15" hidden="1" customHeight="1" x14ac:dyDescent="0.25">
      <c r="A743" s="162"/>
      <c r="B743" s="162"/>
      <c r="C743" s="162"/>
      <c r="D743" s="162"/>
      <c r="E743" s="162"/>
      <c r="F743" s="162"/>
      <c r="G743" s="162"/>
      <c r="H743" s="162"/>
      <c r="I743" s="162"/>
      <c r="J743" s="162"/>
      <c r="K743" s="162"/>
      <c r="L743" s="162"/>
      <c r="M743" s="162"/>
      <c r="N743" s="38"/>
      <c r="O743" s="38"/>
    </row>
    <row r="744" spans="1:15" ht="15" hidden="1" customHeight="1" x14ac:dyDescent="0.25">
      <c r="A744" s="162"/>
      <c r="B744" s="162"/>
      <c r="C744" s="162"/>
      <c r="D744" s="162"/>
      <c r="E744" s="162"/>
      <c r="F744" s="162"/>
      <c r="G744" s="162"/>
      <c r="H744" s="162"/>
      <c r="I744" s="162"/>
      <c r="J744" s="162"/>
      <c r="K744" s="162"/>
      <c r="L744" s="162"/>
      <c r="M744" s="162"/>
      <c r="N744" s="38"/>
      <c r="O744" s="38"/>
    </row>
    <row r="745" spans="1:15" ht="15" hidden="1" customHeight="1" x14ac:dyDescent="0.25">
      <c r="A745" s="162"/>
      <c r="B745" s="162"/>
      <c r="C745" s="162"/>
      <c r="D745" s="162"/>
      <c r="E745" s="162"/>
      <c r="F745" s="162"/>
      <c r="G745" s="162"/>
      <c r="H745" s="162"/>
      <c r="I745" s="162"/>
      <c r="J745" s="162"/>
      <c r="K745" s="162"/>
      <c r="L745" s="162"/>
      <c r="M745" s="162"/>
      <c r="N745" s="38"/>
      <c r="O745" s="38"/>
    </row>
    <row r="746" spans="1:15" ht="15" hidden="1" customHeight="1" x14ac:dyDescent="0.25">
      <c r="A746" s="162"/>
      <c r="B746" s="162"/>
      <c r="C746" s="162"/>
      <c r="D746" s="162"/>
      <c r="E746" s="162"/>
      <c r="F746" s="162"/>
      <c r="G746" s="162"/>
      <c r="H746" s="162"/>
      <c r="I746" s="162"/>
      <c r="J746" s="162"/>
      <c r="K746" s="162"/>
      <c r="L746" s="162"/>
      <c r="M746" s="162"/>
      <c r="N746" s="38"/>
      <c r="O746" s="38"/>
    </row>
    <row r="747" spans="1:15" ht="15" hidden="1" customHeight="1" x14ac:dyDescent="0.25">
      <c r="A747" s="162"/>
      <c r="B747" s="162"/>
      <c r="C747" s="162"/>
      <c r="D747" s="162"/>
      <c r="E747" s="162"/>
      <c r="F747" s="162"/>
      <c r="G747" s="162"/>
      <c r="H747" s="162"/>
      <c r="I747" s="162"/>
      <c r="J747" s="162"/>
      <c r="K747" s="162"/>
      <c r="L747" s="162"/>
      <c r="M747" s="162"/>
      <c r="N747" s="38"/>
      <c r="O747" s="38"/>
    </row>
    <row r="748" spans="1:15" ht="15" hidden="1" customHeight="1" x14ac:dyDescent="0.25">
      <c r="A748" s="162"/>
      <c r="B748" s="162"/>
      <c r="C748" s="162"/>
      <c r="D748" s="162"/>
      <c r="E748" s="162"/>
      <c r="F748" s="162"/>
      <c r="G748" s="162"/>
      <c r="H748" s="162"/>
      <c r="I748" s="162"/>
      <c r="J748" s="162"/>
      <c r="K748" s="162"/>
      <c r="L748" s="162"/>
      <c r="M748" s="162"/>
      <c r="N748" s="38"/>
      <c r="O748" s="38"/>
    </row>
    <row r="749" spans="1:15" ht="15" hidden="1" customHeight="1" x14ac:dyDescent="0.25">
      <c r="A749" s="162"/>
      <c r="B749" s="162"/>
      <c r="C749" s="162"/>
      <c r="D749" s="162"/>
      <c r="E749" s="162"/>
      <c r="F749" s="162"/>
      <c r="G749" s="162"/>
      <c r="H749" s="162"/>
      <c r="I749" s="162"/>
      <c r="J749" s="162"/>
      <c r="K749" s="162"/>
      <c r="L749" s="162"/>
      <c r="M749" s="162"/>
      <c r="N749" s="38"/>
      <c r="O749" s="38"/>
    </row>
    <row r="750" spans="1:15" ht="15" hidden="1" customHeight="1" x14ac:dyDescent="0.25">
      <c r="A750" s="162"/>
      <c r="B750" s="162"/>
      <c r="C750" s="162"/>
      <c r="D750" s="162"/>
      <c r="E750" s="162"/>
      <c r="F750" s="162"/>
      <c r="G750" s="162"/>
      <c r="H750" s="162"/>
      <c r="I750" s="162"/>
      <c r="J750" s="162"/>
      <c r="K750" s="162"/>
      <c r="L750" s="162"/>
      <c r="M750" s="162"/>
      <c r="N750" s="38"/>
      <c r="O750" s="38"/>
    </row>
    <row r="751" spans="1:15" ht="15" hidden="1" customHeight="1" x14ac:dyDescent="0.25">
      <c r="A751" s="162"/>
      <c r="B751" s="162"/>
      <c r="C751" s="162"/>
      <c r="D751" s="162"/>
      <c r="E751" s="162"/>
      <c r="F751" s="162"/>
      <c r="G751" s="162"/>
      <c r="H751" s="162"/>
      <c r="I751" s="162"/>
      <c r="J751" s="162"/>
      <c r="K751" s="162"/>
      <c r="L751" s="162"/>
      <c r="M751" s="162"/>
      <c r="N751" s="38"/>
      <c r="O751" s="38"/>
    </row>
    <row r="752" spans="1:15" ht="15" hidden="1" customHeight="1" x14ac:dyDescent="0.25">
      <c r="A752" s="162"/>
      <c r="B752" s="162"/>
      <c r="C752" s="162"/>
      <c r="D752" s="162"/>
      <c r="E752" s="162"/>
      <c r="F752" s="162"/>
      <c r="G752" s="162"/>
      <c r="H752" s="162"/>
      <c r="I752" s="162"/>
      <c r="J752" s="162"/>
      <c r="K752" s="162"/>
      <c r="L752" s="162"/>
      <c r="M752" s="162"/>
      <c r="N752" s="38"/>
      <c r="O752" s="38"/>
    </row>
    <row r="753" spans="1:15" ht="15" hidden="1" customHeight="1" x14ac:dyDescent="0.25">
      <c r="A753" s="162"/>
      <c r="B753" s="162"/>
      <c r="C753" s="162"/>
      <c r="D753" s="162"/>
      <c r="E753" s="162"/>
      <c r="F753" s="162"/>
      <c r="G753" s="162"/>
      <c r="H753" s="162"/>
      <c r="I753" s="162"/>
      <c r="J753" s="162"/>
      <c r="K753" s="162"/>
      <c r="L753" s="162"/>
      <c r="M753" s="162"/>
      <c r="N753" s="38"/>
      <c r="O753" s="38"/>
    </row>
    <row r="754" spans="1:15" ht="15" hidden="1" customHeight="1" x14ac:dyDescent="0.25">
      <c r="A754" s="162"/>
      <c r="B754" s="162"/>
      <c r="C754" s="162"/>
      <c r="D754" s="162"/>
      <c r="E754" s="162"/>
      <c r="F754" s="162"/>
      <c r="G754" s="162"/>
      <c r="H754" s="162"/>
      <c r="I754" s="162"/>
      <c r="J754" s="162"/>
      <c r="K754" s="162"/>
      <c r="L754" s="162"/>
      <c r="M754" s="162"/>
      <c r="N754" s="38"/>
      <c r="O754" s="38"/>
    </row>
    <row r="755" spans="1:15" ht="15" hidden="1" customHeight="1" x14ac:dyDescent="0.25">
      <c r="A755" s="162"/>
      <c r="B755" s="162"/>
      <c r="C755" s="162"/>
      <c r="D755" s="162"/>
      <c r="E755" s="162"/>
      <c r="F755" s="162"/>
      <c r="G755" s="162"/>
      <c r="H755" s="162"/>
      <c r="I755" s="162"/>
      <c r="J755" s="162"/>
      <c r="K755" s="162"/>
      <c r="L755" s="162"/>
      <c r="M755" s="162"/>
      <c r="N755" s="38"/>
      <c r="O755" s="38"/>
    </row>
    <row r="756" spans="1:15" ht="15" hidden="1" customHeight="1" x14ac:dyDescent="0.25">
      <c r="A756" s="162"/>
      <c r="B756" s="162"/>
      <c r="C756" s="162"/>
      <c r="D756" s="162"/>
      <c r="E756" s="162"/>
      <c r="F756" s="162"/>
      <c r="G756" s="162"/>
      <c r="H756" s="162"/>
      <c r="I756" s="162"/>
      <c r="J756" s="162"/>
      <c r="K756" s="162"/>
      <c r="L756" s="162"/>
      <c r="M756" s="162"/>
      <c r="N756" s="38"/>
      <c r="O756" s="38"/>
    </row>
    <row r="757" spans="1:15" ht="15" hidden="1" customHeight="1" x14ac:dyDescent="0.25">
      <c r="A757" s="162"/>
      <c r="B757" s="162"/>
      <c r="C757" s="162"/>
      <c r="D757" s="162"/>
      <c r="E757" s="162"/>
      <c r="F757" s="162"/>
      <c r="G757" s="162"/>
      <c r="H757" s="162"/>
      <c r="I757" s="162"/>
      <c r="J757" s="162"/>
      <c r="K757" s="162"/>
      <c r="L757" s="162"/>
      <c r="M757" s="162"/>
      <c r="N757" s="38"/>
      <c r="O757" s="38"/>
    </row>
    <row r="758" spans="1:15" ht="15" hidden="1" customHeight="1" x14ac:dyDescent="0.25">
      <c r="A758" s="162"/>
      <c r="B758" s="162"/>
      <c r="C758" s="162"/>
      <c r="D758" s="162"/>
      <c r="E758" s="162"/>
      <c r="F758" s="162"/>
      <c r="G758" s="162"/>
      <c r="H758" s="162"/>
      <c r="I758" s="162"/>
      <c r="J758" s="162"/>
      <c r="K758" s="162"/>
      <c r="L758" s="162"/>
      <c r="M758" s="162"/>
      <c r="N758" s="38"/>
      <c r="O758" s="38"/>
    </row>
    <row r="759" spans="1:15" ht="15" hidden="1" customHeight="1" x14ac:dyDescent="0.25">
      <c r="A759" s="162"/>
      <c r="B759" s="162"/>
      <c r="C759" s="162"/>
      <c r="D759" s="162"/>
      <c r="E759" s="162"/>
      <c r="F759" s="162"/>
      <c r="G759" s="162"/>
      <c r="H759" s="162"/>
      <c r="I759" s="162"/>
      <c r="J759" s="162"/>
      <c r="K759" s="162"/>
      <c r="L759" s="162"/>
      <c r="M759" s="162"/>
      <c r="N759" s="38"/>
      <c r="O759" s="38"/>
    </row>
    <row r="760" spans="1:15" ht="15" hidden="1" customHeight="1" x14ac:dyDescent="0.25">
      <c r="A760" s="162"/>
      <c r="B760" s="162"/>
      <c r="C760" s="162"/>
      <c r="D760" s="162"/>
      <c r="E760" s="162"/>
      <c r="F760" s="162"/>
      <c r="G760" s="162"/>
      <c r="H760" s="162"/>
      <c r="I760" s="162"/>
      <c r="J760" s="162"/>
      <c r="K760" s="162"/>
      <c r="L760" s="162"/>
      <c r="M760" s="162"/>
      <c r="N760" s="38"/>
      <c r="O760" s="38"/>
    </row>
    <row r="761" spans="1:15" ht="15" hidden="1" customHeight="1" x14ac:dyDescent="0.25">
      <c r="A761" s="162"/>
      <c r="B761" s="162"/>
      <c r="C761" s="162"/>
      <c r="D761" s="162"/>
      <c r="E761" s="162"/>
      <c r="F761" s="162"/>
      <c r="G761" s="162"/>
      <c r="H761" s="162"/>
      <c r="I761" s="162"/>
      <c r="J761" s="162"/>
      <c r="K761" s="162"/>
      <c r="L761" s="162"/>
      <c r="M761" s="162"/>
      <c r="N761" s="38"/>
      <c r="O761" s="38"/>
    </row>
    <row r="762" spans="1:15" ht="15" hidden="1" customHeight="1" x14ac:dyDescent="0.25">
      <c r="A762" s="162"/>
      <c r="B762" s="162"/>
      <c r="C762" s="162"/>
      <c r="D762" s="162"/>
      <c r="E762" s="162"/>
      <c r="F762" s="162"/>
      <c r="G762" s="162"/>
      <c r="H762" s="162"/>
      <c r="I762" s="162"/>
      <c r="J762" s="162"/>
      <c r="K762" s="162"/>
      <c r="L762" s="162"/>
      <c r="M762" s="162"/>
      <c r="N762" s="38"/>
      <c r="O762" s="38"/>
    </row>
    <row r="763" spans="1:15" ht="15" hidden="1" customHeight="1" x14ac:dyDescent="0.25">
      <c r="A763" s="162"/>
      <c r="B763" s="162"/>
      <c r="C763" s="162"/>
      <c r="D763" s="162"/>
      <c r="E763" s="162"/>
      <c r="F763" s="162"/>
      <c r="G763" s="162"/>
      <c r="H763" s="162"/>
      <c r="I763" s="162"/>
      <c r="J763" s="162"/>
      <c r="K763" s="162"/>
      <c r="L763" s="162"/>
      <c r="M763" s="162"/>
      <c r="N763" s="38"/>
      <c r="O763" s="38"/>
    </row>
    <row r="764" spans="1:15" ht="15" hidden="1" customHeight="1" x14ac:dyDescent="0.25">
      <c r="A764" s="162"/>
      <c r="B764" s="162"/>
      <c r="C764" s="162"/>
      <c r="D764" s="162"/>
      <c r="E764" s="162"/>
      <c r="F764" s="162"/>
      <c r="G764" s="162"/>
      <c r="H764" s="162"/>
      <c r="I764" s="162"/>
      <c r="J764" s="162"/>
      <c r="K764" s="162"/>
      <c r="L764" s="162"/>
      <c r="M764" s="162"/>
      <c r="N764" s="38"/>
      <c r="O764" s="38"/>
    </row>
    <row r="765" spans="1:15" ht="15" hidden="1" customHeight="1" x14ac:dyDescent="0.25">
      <c r="A765" s="162"/>
      <c r="B765" s="162"/>
      <c r="C765" s="162"/>
      <c r="D765" s="162"/>
      <c r="E765" s="162"/>
      <c r="F765" s="162"/>
      <c r="G765" s="162"/>
      <c r="H765" s="162"/>
      <c r="I765" s="162"/>
      <c r="J765" s="162"/>
      <c r="K765" s="162"/>
      <c r="L765" s="162"/>
      <c r="M765" s="162"/>
      <c r="N765" s="38"/>
      <c r="O765" s="38"/>
    </row>
    <row r="766" spans="1:15" ht="15" hidden="1" customHeight="1" x14ac:dyDescent="0.25">
      <c r="A766" s="162"/>
      <c r="B766" s="162"/>
      <c r="C766" s="162"/>
      <c r="D766" s="162"/>
      <c r="E766" s="162"/>
      <c r="F766" s="162"/>
      <c r="G766" s="162"/>
      <c r="H766" s="162"/>
      <c r="I766" s="162"/>
      <c r="J766" s="162"/>
      <c r="K766" s="162"/>
      <c r="L766" s="162"/>
      <c r="M766" s="162"/>
      <c r="N766" s="38"/>
      <c r="O766" s="38"/>
    </row>
    <row r="767" spans="1:15" ht="15" hidden="1" customHeight="1" x14ac:dyDescent="0.25">
      <c r="A767" s="162"/>
      <c r="B767" s="162"/>
      <c r="C767" s="162"/>
      <c r="D767" s="162"/>
      <c r="E767" s="162"/>
      <c r="F767" s="162"/>
      <c r="G767" s="162"/>
      <c r="H767" s="162"/>
      <c r="I767" s="162"/>
      <c r="J767" s="162"/>
      <c r="K767" s="162"/>
      <c r="L767" s="162"/>
      <c r="M767" s="162"/>
      <c r="N767" s="38"/>
      <c r="O767" s="38"/>
    </row>
    <row r="768" spans="1:15" ht="15" hidden="1" customHeight="1" x14ac:dyDescent="0.25">
      <c r="A768" s="162"/>
      <c r="B768" s="162"/>
      <c r="C768" s="162"/>
      <c r="D768" s="162"/>
      <c r="E768" s="162"/>
      <c r="F768" s="162"/>
      <c r="G768" s="162"/>
      <c r="H768" s="162"/>
      <c r="I768" s="162"/>
      <c r="J768" s="162"/>
      <c r="K768" s="162"/>
      <c r="L768" s="162"/>
      <c r="M768" s="162"/>
      <c r="N768" s="38"/>
      <c r="O768" s="38"/>
    </row>
    <row r="769" spans="1:15" ht="15" hidden="1" customHeight="1" x14ac:dyDescent="0.25">
      <c r="A769" s="162"/>
      <c r="B769" s="162"/>
      <c r="C769" s="162"/>
      <c r="D769" s="162"/>
      <c r="E769" s="162"/>
      <c r="F769" s="162"/>
      <c r="G769" s="162"/>
      <c r="H769" s="162"/>
      <c r="I769" s="162"/>
      <c r="J769" s="162"/>
      <c r="K769" s="162"/>
      <c r="L769" s="162"/>
      <c r="M769" s="162"/>
      <c r="N769" s="38"/>
      <c r="O769" s="38"/>
    </row>
    <row r="770" spans="1:15" ht="15" hidden="1" customHeight="1" x14ac:dyDescent="0.25">
      <c r="A770" s="162"/>
      <c r="B770" s="162"/>
      <c r="C770" s="162"/>
      <c r="D770" s="162"/>
      <c r="E770" s="162"/>
      <c r="F770" s="162"/>
      <c r="G770" s="162"/>
      <c r="H770" s="162"/>
      <c r="I770" s="162"/>
      <c r="J770" s="162"/>
      <c r="K770" s="162"/>
      <c r="L770" s="162"/>
      <c r="M770" s="162"/>
      <c r="N770" s="38"/>
      <c r="O770" s="38"/>
    </row>
    <row r="771" spans="1:15" ht="15" hidden="1" customHeight="1" x14ac:dyDescent="0.25">
      <c r="A771" s="162"/>
      <c r="B771" s="162"/>
      <c r="C771" s="162"/>
      <c r="D771" s="162"/>
      <c r="E771" s="162"/>
      <c r="F771" s="162"/>
      <c r="G771" s="162"/>
      <c r="H771" s="162"/>
      <c r="I771" s="162"/>
      <c r="J771" s="162"/>
      <c r="K771" s="162"/>
      <c r="L771" s="162"/>
      <c r="M771" s="162"/>
      <c r="N771" s="38"/>
      <c r="O771" s="38"/>
    </row>
    <row r="772" spans="1:15" ht="15" hidden="1" customHeight="1" x14ac:dyDescent="0.25">
      <c r="A772" s="162"/>
      <c r="B772" s="162"/>
      <c r="C772" s="162"/>
      <c r="D772" s="162"/>
      <c r="E772" s="162"/>
      <c r="F772" s="162"/>
      <c r="G772" s="162"/>
      <c r="H772" s="162"/>
      <c r="I772" s="162"/>
      <c r="J772" s="162"/>
      <c r="K772" s="162"/>
      <c r="L772" s="162"/>
      <c r="M772" s="162"/>
      <c r="N772" s="38"/>
      <c r="O772" s="38"/>
    </row>
    <row r="773" spans="1:15" ht="15" hidden="1" customHeight="1" x14ac:dyDescent="0.25">
      <c r="A773" s="162"/>
      <c r="B773" s="162"/>
      <c r="C773" s="162"/>
      <c r="D773" s="162"/>
      <c r="E773" s="162"/>
      <c r="F773" s="162"/>
      <c r="G773" s="162"/>
      <c r="H773" s="162"/>
      <c r="I773" s="162"/>
      <c r="J773" s="162"/>
      <c r="K773" s="162"/>
      <c r="L773" s="162"/>
      <c r="M773" s="162"/>
      <c r="N773" s="38"/>
      <c r="O773" s="38"/>
    </row>
    <row r="774" spans="1:15" ht="15" hidden="1" customHeight="1" x14ac:dyDescent="0.25">
      <c r="A774" s="162"/>
      <c r="B774" s="162"/>
      <c r="C774" s="162"/>
      <c r="D774" s="162"/>
      <c r="E774" s="162"/>
      <c r="F774" s="162"/>
      <c r="G774" s="162"/>
      <c r="H774" s="162"/>
      <c r="I774" s="162"/>
      <c r="J774" s="162"/>
      <c r="K774" s="162"/>
      <c r="L774" s="162"/>
      <c r="M774" s="162"/>
      <c r="N774" s="38"/>
      <c r="O774" s="38"/>
    </row>
    <row r="775" spans="1:15" ht="15" hidden="1" customHeight="1" x14ac:dyDescent="0.25">
      <c r="A775" s="162"/>
      <c r="B775" s="162"/>
      <c r="C775" s="162"/>
      <c r="D775" s="162"/>
      <c r="E775" s="162"/>
      <c r="F775" s="162"/>
      <c r="G775" s="162"/>
      <c r="H775" s="162"/>
      <c r="I775" s="162"/>
      <c r="J775" s="162"/>
      <c r="K775" s="162"/>
      <c r="L775" s="162"/>
      <c r="M775" s="162"/>
      <c r="N775" s="38"/>
      <c r="O775" s="38"/>
    </row>
    <row r="776" spans="1:15" ht="15" hidden="1" customHeight="1" x14ac:dyDescent="0.25">
      <c r="A776" s="162"/>
      <c r="B776" s="162"/>
      <c r="C776" s="162"/>
      <c r="D776" s="162"/>
      <c r="E776" s="162"/>
      <c r="F776" s="162"/>
      <c r="G776" s="162"/>
      <c r="H776" s="162"/>
      <c r="I776" s="162"/>
      <c r="J776" s="162"/>
      <c r="K776" s="162"/>
      <c r="L776" s="162"/>
      <c r="M776" s="162"/>
      <c r="N776" s="38"/>
      <c r="O776" s="38"/>
    </row>
    <row r="777" spans="1:15" ht="15" hidden="1" customHeight="1" x14ac:dyDescent="0.25">
      <c r="A777" s="162"/>
      <c r="B777" s="162"/>
      <c r="C777" s="162"/>
      <c r="D777" s="162"/>
      <c r="E777" s="162"/>
      <c r="F777" s="162"/>
      <c r="G777" s="162"/>
      <c r="H777" s="162"/>
      <c r="I777" s="162"/>
      <c r="J777" s="162"/>
      <c r="K777" s="162"/>
      <c r="L777" s="162"/>
      <c r="M777" s="162"/>
      <c r="N777" s="38"/>
      <c r="O777" s="38"/>
    </row>
    <row r="778" spans="1:15" ht="15" hidden="1" customHeight="1" x14ac:dyDescent="0.25">
      <c r="A778" s="162"/>
      <c r="B778" s="162"/>
      <c r="C778" s="162"/>
      <c r="D778" s="162"/>
      <c r="E778" s="162"/>
      <c r="F778" s="162"/>
      <c r="G778" s="162"/>
      <c r="H778" s="162"/>
      <c r="I778" s="162"/>
      <c r="J778" s="162"/>
      <c r="K778" s="162"/>
      <c r="L778" s="162"/>
      <c r="M778" s="162"/>
      <c r="N778" s="38"/>
      <c r="O778" s="38"/>
    </row>
    <row r="779" spans="1:15" ht="15" hidden="1" customHeight="1" x14ac:dyDescent="0.25">
      <c r="A779" s="162"/>
      <c r="B779" s="162"/>
      <c r="C779" s="162"/>
      <c r="D779" s="162"/>
      <c r="E779" s="162"/>
      <c r="F779" s="162"/>
      <c r="G779" s="162"/>
      <c r="H779" s="162"/>
      <c r="I779" s="162"/>
      <c r="J779" s="162"/>
      <c r="K779" s="162"/>
      <c r="L779" s="162"/>
      <c r="M779" s="162"/>
      <c r="N779" s="38"/>
      <c r="O779" s="38"/>
    </row>
    <row r="780" spans="1:15" ht="15" hidden="1" customHeight="1" x14ac:dyDescent="0.25">
      <c r="A780" s="162"/>
      <c r="B780" s="162"/>
      <c r="C780" s="162"/>
      <c r="D780" s="162"/>
      <c r="E780" s="162"/>
      <c r="F780" s="162"/>
      <c r="G780" s="162"/>
      <c r="H780" s="162"/>
      <c r="I780" s="162"/>
      <c r="J780" s="162"/>
      <c r="K780" s="162"/>
      <c r="L780" s="162"/>
      <c r="M780" s="162"/>
      <c r="N780" s="38"/>
      <c r="O780" s="38"/>
    </row>
    <row r="781" spans="1:15" ht="15" hidden="1" customHeight="1" x14ac:dyDescent="0.25">
      <c r="A781" s="162"/>
      <c r="B781" s="162"/>
      <c r="C781" s="162"/>
      <c r="D781" s="162"/>
      <c r="E781" s="162"/>
      <c r="F781" s="162"/>
      <c r="G781" s="162"/>
      <c r="H781" s="162"/>
      <c r="I781" s="162"/>
      <c r="J781" s="162"/>
      <c r="K781" s="162"/>
      <c r="L781" s="162"/>
      <c r="M781" s="162"/>
      <c r="N781" s="38"/>
      <c r="O781" s="38"/>
    </row>
    <row r="782" spans="1:15" ht="15" hidden="1" customHeight="1" x14ac:dyDescent="0.25">
      <c r="A782" s="162"/>
      <c r="B782" s="162"/>
      <c r="C782" s="162"/>
      <c r="D782" s="162"/>
      <c r="E782" s="162"/>
      <c r="F782" s="162"/>
      <c r="G782" s="162"/>
      <c r="H782" s="162"/>
      <c r="I782" s="162"/>
      <c r="J782" s="162"/>
      <c r="K782" s="162"/>
      <c r="L782" s="162"/>
      <c r="M782" s="162"/>
      <c r="N782" s="38"/>
      <c r="O782" s="38"/>
    </row>
    <row r="783" spans="1:15" ht="15" hidden="1" customHeight="1" x14ac:dyDescent="0.25">
      <c r="A783" s="162"/>
      <c r="B783" s="162"/>
      <c r="C783" s="162"/>
      <c r="D783" s="162"/>
      <c r="E783" s="162"/>
      <c r="F783" s="162"/>
      <c r="G783" s="162"/>
      <c r="H783" s="162"/>
      <c r="I783" s="162"/>
      <c r="J783" s="162"/>
      <c r="K783" s="162"/>
      <c r="L783" s="162"/>
      <c r="M783" s="162"/>
      <c r="N783" s="38"/>
      <c r="O783" s="38"/>
    </row>
    <row r="784" spans="1:15" ht="15" hidden="1" customHeight="1" x14ac:dyDescent="0.25">
      <c r="A784" s="162"/>
      <c r="B784" s="162"/>
      <c r="C784" s="162"/>
      <c r="D784" s="162"/>
      <c r="E784" s="162"/>
      <c r="F784" s="162"/>
      <c r="G784" s="162"/>
      <c r="H784" s="162"/>
      <c r="I784" s="162"/>
      <c r="J784" s="162"/>
      <c r="K784" s="162"/>
      <c r="L784" s="162"/>
      <c r="M784" s="162"/>
      <c r="N784" s="38"/>
      <c r="O784" s="38"/>
    </row>
    <row r="785" spans="1:15" ht="15" hidden="1" customHeight="1" x14ac:dyDescent="0.25">
      <c r="A785" s="162"/>
      <c r="B785" s="162"/>
      <c r="C785" s="162"/>
      <c r="D785" s="162"/>
      <c r="E785" s="162"/>
      <c r="F785" s="162"/>
      <c r="G785" s="162"/>
      <c r="H785" s="162"/>
      <c r="I785" s="162"/>
      <c r="J785" s="162"/>
      <c r="K785" s="162"/>
      <c r="L785" s="162"/>
      <c r="M785" s="162"/>
      <c r="N785" s="38"/>
      <c r="O785" s="38"/>
    </row>
    <row r="786" spans="1:15" ht="15" hidden="1" customHeight="1" x14ac:dyDescent="0.25">
      <c r="A786" s="162"/>
      <c r="B786" s="162"/>
      <c r="C786" s="162"/>
      <c r="D786" s="162"/>
      <c r="E786" s="162"/>
      <c r="F786" s="162"/>
      <c r="G786" s="162"/>
      <c r="H786" s="162"/>
      <c r="I786" s="162"/>
      <c r="J786" s="162"/>
      <c r="K786" s="162"/>
      <c r="L786" s="162"/>
      <c r="M786" s="162"/>
      <c r="N786" s="38"/>
      <c r="O786" s="38"/>
    </row>
    <row r="787" spans="1:15" ht="15" hidden="1" customHeight="1" x14ac:dyDescent="0.25">
      <c r="A787" s="162"/>
      <c r="B787" s="162"/>
      <c r="C787" s="162"/>
      <c r="D787" s="162"/>
      <c r="E787" s="162"/>
      <c r="F787" s="162"/>
      <c r="G787" s="162"/>
      <c r="H787" s="162"/>
      <c r="I787" s="162"/>
      <c r="J787" s="162"/>
      <c r="K787" s="162"/>
      <c r="L787" s="162"/>
      <c r="M787" s="162"/>
      <c r="N787" s="38"/>
      <c r="O787" s="38"/>
    </row>
    <row r="788" spans="1:15" ht="15" hidden="1" customHeight="1" x14ac:dyDescent="0.25">
      <c r="A788" s="162"/>
      <c r="B788" s="162"/>
      <c r="C788" s="162"/>
      <c r="D788" s="162"/>
      <c r="E788" s="162"/>
      <c r="F788" s="162"/>
      <c r="G788" s="162"/>
      <c r="H788" s="162"/>
      <c r="I788" s="162"/>
      <c r="J788" s="162"/>
      <c r="K788" s="162"/>
      <c r="L788" s="162"/>
      <c r="M788" s="162"/>
      <c r="N788" s="38"/>
      <c r="O788" s="38"/>
    </row>
    <row r="789" spans="1:15" ht="15" hidden="1" customHeight="1" x14ac:dyDescent="0.25">
      <c r="A789" s="162"/>
      <c r="B789" s="162"/>
      <c r="C789" s="162"/>
      <c r="D789" s="162"/>
      <c r="E789" s="162"/>
      <c r="F789" s="162"/>
      <c r="G789" s="162"/>
      <c r="H789" s="162"/>
      <c r="I789" s="162"/>
      <c r="J789" s="162"/>
      <c r="K789" s="162"/>
      <c r="L789" s="162"/>
      <c r="M789" s="162"/>
      <c r="N789" s="38"/>
      <c r="O789" s="38"/>
    </row>
    <row r="790" spans="1:15" ht="15" hidden="1" customHeight="1" x14ac:dyDescent="0.25">
      <c r="A790" s="162"/>
      <c r="B790" s="162"/>
      <c r="C790" s="162"/>
      <c r="D790" s="162"/>
      <c r="E790" s="162"/>
      <c r="F790" s="162"/>
      <c r="G790" s="162"/>
      <c r="H790" s="162"/>
      <c r="I790" s="162"/>
      <c r="J790" s="162"/>
      <c r="K790" s="162"/>
      <c r="L790" s="162"/>
      <c r="M790" s="162"/>
      <c r="N790" s="38"/>
      <c r="O790" s="38"/>
    </row>
    <row r="791" spans="1:15" ht="15" hidden="1" customHeight="1" x14ac:dyDescent="0.25">
      <c r="A791" s="162"/>
      <c r="B791" s="162"/>
      <c r="C791" s="162"/>
      <c r="D791" s="162"/>
      <c r="E791" s="162"/>
      <c r="F791" s="162"/>
      <c r="G791" s="162"/>
      <c r="H791" s="162"/>
      <c r="I791" s="162"/>
      <c r="J791" s="162"/>
      <c r="K791" s="162"/>
      <c r="L791" s="162"/>
      <c r="M791" s="162"/>
      <c r="N791" s="38"/>
      <c r="O791" s="38"/>
    </row>
    <row r="792" spans="1:15" ht="15" hidden="1" customHeight="1" x14ac:dyDescent="0.25">
      <c r="A792" s="162"/>
      <c r="B792" s="162"/>
      <c r="C792" s="162"/>
      <c r="D792" s="162"/>
      <c r="E792" s="162"/>
      <c r="F792" s="162"/>
      <c r="G792" s="162"/>
      <c r="H792" s="162"/>
      <c r="I792" s="162"/>
      <c r="J792" s="162"/>
      <c r="K792" s="162"/>
      <c r="L792" s="162"/>
      <c r="M792" s="162"/>
      <c r="N792" s="38"/>
      <c r="O792" s="38"/>
    </row>
    <row r="793" spans="1:15" ht="15" hidden="1" customHeight="1" x14ac:dyDescent="0.25">
      <c r="A793" s="162"/>
      <c r="B793" s="162"/>
      <c r="C793" s="162"/>
      <c r="D793" s="162"/>
      <c r="E793" s="162"/>
      <c r="F793" s="162"/>
      <c r="G793" s="162"/>
      <c r="H793" s="162"/>
      <c r="I793" s="162"/>
      <c r="J793" s="162"/>
      <c r="K793" s="162"/>
      <c r="L793" s="162"/>
      <c r="M793" s="162"/>
      <c r="N793" s="38"/>
      <c r="O793" s="38"/>
    </row>
    <row r="794" spans="1:15" ht="15" hidden="1" customHeight="1" x14ac:dyDescent="0.25">
      <c r="A794" s="162"/>
      <c r="B794" s="162"/>
      <c r="C794" s="162"/>
      <c r="D794" s="162"/>
      <c r="E794" s="162"/>
      <c r="F794" s="162"/>
      <c r="G794" s="162"/>
      <c r="H794" s="162"/>
      <c r="I794" s="162"/>
      <c r="J794" s="162"/>
      <c r="K794" s="162"/>
      <c r="L794" s="162"/>
      <c r="M794" s="162"/>
      <c r="N794" s="38"/>
      <c r="O794" s="38"/>
    </row>
    <row r="795" spans="1:15" ht="15" hidden="1" customHeight="1" x14ac:dyDescent="0.25">
      <c r="A795" s="162"/>
      <c r="B795" s="162"/>
      <c r="C795" s="162"/>
      <c r="D795" s="162"/>
      <c r="E795" s="162"/>
      <c r="F795" s="162"/>
      <c r="G795" s="162"/>
      <c r="H795" s="162"/>
      <c r="I795" s="162"/>
      <c r="J795" s="162"/>
      <c r="K795" s="162"/>
      <c r="L795" s="162"/>
      <c r="M795" s="162"/>
      <c r="N795" s="38"/>
      <c r="O795" s="38"/>
    </row>
    <row r="796" spans="1:15" ht="15" hidden="1" customHeight="1" x14ac:dyDescent="0.25">
      <c r="A796" s="162"/>
      <c r="B796" s="162"/>
      <c r="C796" s="162"/>
      <c r="D796" s="162"/>
      <c r="E796" s="162"/>
      <c r="F796" s="162"/>
      <c r="G796" s="162"/>
      <c r="H796" s="162"/>
      <c r="I796" s="162"/>
      <c r="J796" s="162"/>
      <c r="K796" s="162"/>
      <c r="L796" s="162"/>
      <c r="M796" s="162"/>
      <c r="N796" s="38"/>
      <c r="O796" s="38"/>
    </row>
    <row r="797" spans="1:15" ht="15" hidden="1" customHeight="1" x14ac:dyDescent="0.25">
      <c r="A797" s="162"/>
      <c r="B797" s="162"/>
      <c r="C797" s="162"/>
      <c r="D797" s="162"/>
      <c r="E797" s="162"/>
      <c r="F797" s="162"/>
      <c r="G797" s="162"/>
      <c r="H797" s="162"/>
      <c r="I797" s="162"/>
      <c r="J797" s="162"/>
      <c r="K797" s="162"/>
      <c r="L797" s="162"/>
      <c r="M797" s="162"/>
      <c r="N797" s="38"/>
      <c r="O797" s="38"/>
    </row>
    <row r="798" spans="1:15" ht="15" hidden="1" customHeight="1" x14ac:dyDescent="0.25">
      <c r="A798" s="162"/>
      <c r="B798" s="162"/>
      <c r="C798" s="162"/>
      <c r="D798" s="162"/>
      <c r="E798" s="162"/>
      <c r="F798" s="162"/>
      <c r="G798" s="162"/>
      <c r="H798" s="162"/>
      <c r="I798" s="162"/>
      <c r="J798" s="162"/>
      <c r="K798" s="162"/>
      <c r="L798" s="162"/>
      <c r="M798" s="162"/>
      <c r="N798" s="38"/>
      <c r="O798" s="38"/>
    </row>
    <row r="799" spans="1:15" ht="15" hidden="1" customHeight="1" x14ac:dyDescent="0.25">
      <c r="A799" s="162"/>
      <c r="B799" s="162"/>
      <c r="C799" s="162"/>
      <c r="D799" s="162"/>
      <c r="E799" s="162"/>
      <c r="F799" s="162"/>
      <c r="G799" s="162"/>
      <c r="H799" s="162"/>
      <c r="I799" s="162"/>
      <c r="J799" s="162"/>
      <c r="K799" s="162"/>
      <c r="L799" s="162"/>
      <c r="M799" s="162"/>
      <c r="N799" s="38"/>
      <c r="O799" s="38"/>
    </row>
    <row r="800" spans="1:15" ht="15" hidden="1" customHeight="1" x14ac:dyDescent="0.25">
      <c r="A800" s="162"/>
      <c r="B800" s="162"/>
      <c r="C800" s="162"/>
      <c r="D800" s="162"/>
      <c r="E800" s="162"/>
      <c r="F800" s="162"/>
      <c r="G800" s="162"/>
      <c r="H800" s="162"/>
      <c r="I800" s="162"/>
      <c r="J800" s="162"/>
      <c r="K800" s="162"/>
      <c r="L800" s="162"/>
      <c r="M800" s="162"/>
      <c r="N800" s="38"/>
      <c r="O800" s="38"/>
    </row>
    <row r="801" spans="1:15" ht="15" hidden="1" customHeight="1" x14ac:dyDescent="0.25">
      <c r="A801" s="162"/>
      <c r="B801" s="162"/>
      <c r="C801" s="162"/>
      <c r="D801" s="162"/>
      <c r="E801" s="162"/>
      <c r="F801" s="162"/>
      <c r="G801" s="162"/>
      <c r="H801" s="162"/>
      <c r="I801" s="162"/>
      <c r="J801" s="162"/>
      <c r="K801" s="162"/>
      <c r="L801" s="162"/>
      <c r="M801" s="162"/>
      <c r="N801" s="38"/>
      <c r="O801" s="38"/>
    </row>
    <row r="802" spans="1:15" ht="15" hidden="1" customHeight="1" x14ac:dyDescent="0.25">
      <c r="A802" s="162"/>
      <c r="B802" s="162"/>
      <c r="C802" s="162"/>
      <c r="D802" s="162"/>
      <c r="E802" s="162"/>
      <c r="F802" s="162"/>
      <c r="G802" s="162"/>
      <c r="H802" s="162"/>
      <c r="I802" s="162"/>
      <c r="J802" s="162"/>
      <c r="K802" s="162"/>
      <c r="L802" s="162"/>
      <c r="M802" s="162"/>
      <c r="N802" s="38"/>
      <c r="O802" s="38"/>
    </row>
    <row r="803" spans="1:15" ht="15" hidden="1" customHeight="1" x14ac:dyDescent="0.25">
      <c r="A803" s="162"/>
      <c r="B803" s="162"/>
      <c r="C803" s="162"/>
      <c r="D803" s="162"/>
      <c r="E803" s="162"/>
      <c r="F803" s="162"/>
      <c r="G803" s="162"/>
      <c r="H803" s="162"/>
      <c r="I803" s="162"/>
      <c r="J803" s="162"/>
      <c r="K803" s="162"/>
      <c r="L803" s="162"/>
      <c r="M803" s="162"/>
      <c r="N803" s="38"/>
      <c r="O803" s="38"/>
    </row>
    <row r="804" spans="1:15" ht="15" hidden="1" customHeight="1" x14ac:dyDescent="0.25">
      <c r="A804" s="162"/>
      <c r="B804" s="162"/>
      <c r="C804" s="162"/>
      <c r="D804" s="162"/>
      <c r="E804" s="162"/>
      <c r="F804" s="162"/>
      <c r="G804" s="162"/>
      <c r="H804" s="162"/>
      <c r="I804" s="162"/>
      <c r="J804" s="162"/>
      <c r="K804" s="162"/>
      <c r="L804" s="162"/>
      <c r="M804" s="162"/>
      <c r="N804" s="38"/>
      <c r="O804" s="38"/>
    </row>
    <row r="805" spans="1:15" ht="15" hidden="1" customHeight="1" x14ac:dyDescent="0.25">
      <c r="A805" s="162"/>
      <c r="B805" s="162"/>
      <c r="C805" s="162"/>
      <c r="D805" s="162"/>
      <c r="E805" s="162"/>
      <c r="F805" s="162"/>
      <c r="G805" s="162"/>
      <c r="H805" s="162"/>
      <c r="I805" s="162"/>
      <c r="J805" s="162"/>
      <c r="K805" s="162"/>
      <c r="L805" s="162"/>
      <c r="M805" s="162"/>
      <c r="N805" s="38"/>
      <c r="O805" s="38"/>
    </row>
    <row r="806" spans="1:15" ht="15" hidden="1" customHeight="1" x14ac:dyDescent="0.25">
      <c r="A806" s="162"/>
      <c r="B806" s="162"/>
      <c r="C806" s="162"/>
      <c r="D806" s="162"/>
      <c r="E806" s="162"/>
      <c r="F806" s="162"/>
      <c r="G806" s="162"/>
      <c r="H806" s="162"/>
      <c r="I806" s="162"/>
      <c r="J806" s="162"/>
      <c r="K806" s="162"/>
      <c r="L806" s="162"/>
      <c r="M806" s="162"/>
      <c r="N806" s="38"/>
      <c r="O806" s="38"/>
    </row>
    <row r="807" spans="1:15" ht="15" hidden="1" customHeight="1" x14ac:dyDescent="0.25">
      <c r="A807" s="162"/>
      <c r="B807" s="162"/>
      <c r="C807" s="162"/>
      <c r="D807" s="162"/>
      <c r="E807" s="162"/>
      <c r="F807" s="162"/>
      <c r="G807" s="162"/>
      <c r="H807" s="162"/>
      <c r="I807" s="162"/>
      <c r="J807" s="162"/>
      <c r="K807" s="162"/>
      <c r="L807" s="162"/>
      <c r="M807" s="162"/>
      <c r="N807" s="38"/>
      <c r="O807" s="38"/>
    </row>
    <row r="808" spans="1:15" ht="15" hidden="1" customHeight="1" x14ac:dyDescent="0.25">
      <c r="A808" s="162"/>
      <c r="B808" s="162"/>
      <c r="C808" s="162"/>
      <c r="D808" s="162"/>
      <c r="E808" s="162"/>
      <c r="F808" s="162"/>
      <c r="G808" s="162"/>
      <c r="H808" s="162"/>
      <c r="I808" s="162"/>
      <c r="J808" s="162"/>
      <c r="K808" s="162"/>
      <c r="L808" s="162"/>
      <c r="M808" s="162"/>
      <c r="N808" s="38"/>
      <c r="O808" s="38"/>
    </row>
    <row r="809" spans="1:15" ht="15" hidden="1" customHeight="1" x14ac:dyDescent="0.25">
      <c r="A809" s="162"/>
      <c r="B809" s="162"/>
      <c r="C809" s="162"/>
      <c r="D809" s="162"/>
      <c r="E809" s="162"/>
      <c r="F809" s="162"/>
      <c r="G809" s="162"/>
      <c r="H809" s="162"/>
      <c r="I809" s="162"/>
      <c r="J809" s="162"/>
      <c r="K809" s="162"/>
      <c r="L809" s="162"/>
      <c r="M809" s="162"/>
      <c r="N809" s="38"/>
      <c r="O809" s="38"/>
    </row>
    <row r="810" spans="1:15" ht="15" hidden="1" customHeight="1" x14ac:dyDescent="0.25">
      <c r="A810" s="162"/>
      <c r="B810" s="162"/>
      <c r="C810" s="162"/>
      <c r="D810" s="162"/>
      <c r="E810" s="162"/>
      <c r="F810" s="162"/>
      <c r="G810" s="162"/>
      <c r="H810" s="162"/>
      <c r="I810" s="162"/>
      <c r="J810" s="162"/>
      <c r="K810" s="162"/>
      <c r="L810" s="162"/>
      <c r="M810" s="162"/>
      <c r="N810" s="38"/>
      <c r="O810" s="38"/>
    </row>
    <row r="811" spans="1:15" ht="15" hidden="1" customHeight="1" x14ac:dyDescent="0.25">
      <c r="A811" s="162"/>
      <c r="B811" s="162"/>
      <c r="C811" s="162"/>
      <c r="D811" s="162"/>
      <c r="E811" s="162"/>
      <c r="F811" s="162"/>
      <c r="G811" s="162"/>
      <c r="H811" s="162"/>
      <c r="I811" s="162"/>
      <c r="J811" s="162"/>
      <c r="K811" s="162"/>
      <c r="L811" s="162"/>
      <c r="M811" s="162"/>
      <c r="N811" s="38"/>
      <c r="O811" s="38"/>
    </row>
    <row r="812" spans="1:15" ht="15" hidden="1" customHeight="1" x14ac:dyDescent="0.25">
      <c r="A812" s="162"/>
      <c r="B812" s="162"/>
      <c r="C812" s="162"/>
      <c r="D812" s="162"/>
      <c r="E812" s="162"/>
      <c r="F812" s="162"/>
      <c r="G812" s="162"/>
      <c r="H812" s="162"/>
      <c r="I812" s="162"/>
      <c r="J812" s="162"/>
      <c r="K812" s="162"/>
      <c r="L812" s="162"/>
      <c r="M812" s="162"/>
      <c r="N812" s="38"/>
      <c r="O812" s="38"/>
    </row>
    <row r="813" spans="1:15" ht="15" hidden="1" customHeight="1" x14ac:dyDescent="0.25">
      <c r="A813" s="162"/>
      <c r="B813" s="162"/>
      <c r="C813" s="162"/>
      <c r="D813" s="162"/>
      <c r="E813" s="162"/>
      <c r="F813" s="162"/>
      <c r="G813" s="162"/>
      <c r="H813" s="162"/>
      <c r="I813" s="162"/>
      <c r="J813" s="162"/>
      <c r="K813" s="162"/>
      <c r="L813" s="162"/>
      <c r="M813" s="162"/>
      <c r="N813" s="38"/>
      <c r="O813" s="38"/>
    </row>
    <row r="814" spans="1:15" ht="15" hidden="1" customHeight="1" x14ac:dyDescent="0.25">
      <c r="A814" s="162"/>
      <c r="B814" s="162"/>
      <c r="C814" s="162"/>
      <c r="D814" s="162"/>
      <c r="E814" s="162"/>
      <c r="F814" s="162"/>
      <c r="G814" s="162"/>
      <c r="H814" s="162"/>
      <c r="I814" s="162"/>
      <c r="J814" s="162"/>
      <c r="K814" s="162"/>
      <c r="L814" s="162"/>
      <c r="M814" s="162"/>
      <c r="N814" s="38"/>
      <c r="O814" s="38"/>
    </row>
    <row r="815" spans="1:15" ht="15" hidden="1" customHeight="1" x14ac:dyDescent="0.25">
      <c r="A815" s="162"/>
      <c r="B815" s="162"/>
      <c r="C815" s="162"/>
      <c r="D815" s="162"/>
      <c r="E815" s="162"/>
      <c r="F815" s="162"/>
      <c r="G815" s="162"/>
      <c r="H815" s="162"/>
      <c r="I815" s="162"/>
      <c r="J815" s="162"/>
      <c r="K815" s="162"/>
      <c r="L815" s="162"/>
      <c r="M815" s="162"/>
      <c r="N815" s="38"/>
      <c r="O815" s="38"/>
    </row>
    <row r="816" spans="1:15" ht="15" hidden="1" customHeight="1" x14ac:dyDescent="0.25">
      <c r="A816" s="162"/>
      <c r="B816" s="162"/>
      <c r="C816" s="162"/>
      <c r="D816" s="162"/>
      <c r="E816" s="162"/>
      <c r="F816" s="162"/>
      <c r="G816" s="162"/>
      <c r="H816" s="162"/>
      <c r="I816" s="162"/>
      <c r="J816" s="162"/>
      <c r="K816" s="162"/>
      <c r="L816" s="162"/>
      <c r="M816" s="162"/>
      <c r="N816" s="38"/>
      <c r="O816" s="38"/>
    </row>
    <row r="817" spans="1:15" ht="15" hidden="1" customHeight="1" x14ac:dyDescent="0.25">
      <c r="A817" s="162"/>
      <c r="B817" s="162"/>
      <c r="C817" s="162"/>
      <c r="D817" s="162"/>
      <c r="E817" s="162"/>
      <c r="F817" s="162"/>
      <c r="G817" s="162"/>
      <c r="H817" s="162"/>
      <c r="I817" s="162"/>
      <c r="J817" s="162"/>
      <c r="K817" s="162"/>
      <c r="L817" s="162"/>
      <c r="M817" s="162"/>
      <c r="N817" s="38"/>
      <c r="O817" s="38"/>
    </row>
    <row r="818" spans="1:15" ht="15" hidden="1" customHeight="1" x14ac:dyDescent="0.25">
      <c r="A818" s="162"/>
      <c r="B818" s="162"/>
      <c r="C818" s="162"/>
      <c r="D818" s="162"/>
      <c r="E818" s="162"/>
      <c r="F818" s="162"/>
      <c r="G818" s="162"/>
      <c r="H818" s="162"/>
      <c r="I818" s="162"/>
      <c r="J818" s="162"/>
      <c r="K818" s="162"/>
      <c r="L818" s="162"/>
      <c r="M818" s="162"/>
      <c r="N818" s="38"/>
      <c r="O818" s="38"/>
    </row>
    <row r="819" spans="1:15" ht="15" hidden="1" customHeight="1" x14ac:dyDescent="0.25">
      <c r="A819" s="162"/>
      <c r="B819" s="162"/>
      <c r="C819" s="162"/>
      <c r="D819" s="162"/>
      <c r="E819" s="162"/>
      <c r="F819" s="162"/>
      <c r="G819" s="162"/>
      <c r="H819" s="162"/>
      <c r="I819" s="162"/>
      <c r="J819" s="162"/>
      <c r="K819" s="162"/>
      <c r="L819" s="162"/>
      <c r="M819" s="162"/>
      <c r="N819" s="38"/>
      <c r="O819" s="38"/>
    </row>
    <row r="820" spans="1:15" ht="15" hidden="1" customHeight="1" x14ac:dyDescent="0.25">
      <c r="A820" s="162"/>
      <c r="B820" s="162"/>
      <c r="C820" s="162"/>
      <c r="D820" s="162"/>
      <c r="E820" s="162"/>
      <c r="F820" s="162"/>
      <c r="G820" s="162"/>
      <c r="H820" s="162"/>
      <c r="I820" s="162"/>
      <c r="J820" s="162"/>
      <c r="K820" s="162"/>
      <c r="L820" s="162"/>
      <c r="M820" s="162"/>
      <c r="N820" s="38"/>
      <c r="O820" s="38"/>
    </row>
    <row r="821" spans="1:15" ht="15" hidden="1" customHeight="1" x14ac:dyDescent="0.25">
      <c r="A821" s="162"/>
      <c r="B821" s="162"/>
      <c r="C821" s="162"/>
      <c r="D821" s="162"/>
      <c r="E821" s="162"/>
      <c r="F821" s="162"/>
      <c r="G821" s="162"/>
      <c r="H821" s="162"/>
      <c r="I821" s="162"/>
      <c r="J821" s="162"/>
      <c r="K821" s="162"/>
      <c r="L821" s="162"/>
      <c r="M821" s="162"/>
      <c r="N821" s="38"/>
      <c r="O821" s="38"/>
    </row>
    <row r="822" spans="1:15" ht="15" hidden="1" customHeight="1" x14ac:dyDescent="0.25">
      <c r="A822" s="162"/>
      <c r="B822" s="162"/>
      <c r="C822" s="162"/>
      <c r="D822" s="162"/>
      <c r="E822" s="162"/>
      <c r="F822" s="162"/>
      <c r="G822" s="162"/>
      <c r="H822" s="162"/>
      <c r="I822" s="162"/>
      <c r="J822" s="162"/>
      <c r="K822" s="162"/>
      <c r="L822" s="162"/>
      <c r="M822" s="162"/>
      <c r="N822" s="38"/>
      <c r="O822" s="38"/>
    </row>
    <row r="823" spans="1:15" ht="15" hidden="1" customHeight="1" x14ac:dyDescent="0.25">
      <c r="A823" s="162"/>
      <c r="B823" s="162"/>
      <c r="C823" s="162"/>
      <c r="D823" s="162"/>
      <c r="E823" s="162"/>
      <c r="F823" s="162"/>
      <c r="G823" s="162"/>
      <c r="H823" s="162"/>
      <c r="I823" s="162"/>
      <c r="J823" s="162"/>
      <c r="K823" s="162"/>
      <c r="L823" s="162"/>
      <c r="M823" s="162"/>
      <c r="N823" s="38"/>
      <c r="O823" s="38"/>
    </row>
    <row r="824" spans="1:15" ht="15" hidden="1" customHeight="1" x14ac:dyDescent="0.25">
      <c r="A824" s="162"/>
      <c r="B824" s="162"/>
      <c r="C824" s="162"/>
      <c r="D824" s="162"/>
      <c r="E824" s="162"/>
      <c r="F824" s="162"/>
      <c r="G824" s="162"/>
      <c r="H824" s="162"/>
      <c r="I824" s="162"/>
      <c r="J824" s="162"/>
      <c r="K824" s="162"/>
      <c r="L824" s="162"/>
      <c r="M824" s="162"/>
      <c r="N824" s="38"/>
      <c r="O824" s="38"/>
    </row>
    <row r="825" spans="1:15" ht="15" hidden="1" customHeight="1" x14ac:dyDescent="0.25">
      <c r="A825" s="162"/>
      <c r="B825" s="162"/>
      <c r="C825" s="162"/>
      <c r="D825" s="162"/>
      <c r="E825" s="162"/>
      <c r="F825" s="162"/>
      <c r="G825" s="162"/>
      <c r="H825" s="162"/>
      <c r="I825" s="162"/>
      <c r="J825" s="162"/>
      <c r="K825" s="162"/>
      <c r="L825" s="162"/>
      <c r="M825" s="162"/>
      <c r="N825" s="38"/>
      <c r="O825" s="38"/>
    </row>
    <row r="826" spans="1:15" ht="15" hidden="1" customHeight="1" x14ac:dyDescent="0.25">
      <c r="A826" s="162"/>
      <c r="B826" s="162"/>
      <c r="C826" s="162"/>
      <c r="D826" s="162"/>
      <c r="E826" s="162"/>
      <c r="F826" s="162"/>
      <c r="G826" s="162"/>
      <c r="H826" s="162"/>
      <c r="I826" s="162"/>
      <c r="J826" s="162"/>
      <c r="K826" s="162"/>
      <c r="L826" s="162"/>
      <c r="M826" s="162"/>
      <c r="N826" s="38"/>
      <c r="O826" s="38"/>
    </row>
    <row r="827" spans="1:15" ht="15" hidden="1" customHeight="1" x14ac:dyDescent="0.25">
      <c r="A827" s="162"/>
      <c r="B827" s="162"/>
      <c r="C827" s="162"/>
      <c r="D827" s="162"/>
      <c r="E827" s="162"/>
      <c r="F827" s="162"/>
      <c r="G827" s="162"/>
      <c r="H827" s="162"/>
      <c r="I827" s="162"/>
      <c r="J827" s="162"/>
      <c r="K827" s="162"/>
      <c r="L827" s="162"/>
      <c r="M827" s="162"/>
      <c r="N827" s="38"/>
      <c r="O827" s="38"/>
    </row>
    <row r="828" spans="1:15" ht="15" hidden="1" customHeight="1" x14ac:dyDescent="0.25">
      <c r="A828" s="162"/>
      <c r="B828" s="162"/>
      <c r="C828" s="162"/>
      <c r="D828" s="162"/>
      <c r="E828" s="162"/>
      <c r="F828" s="162"/>
      <c r="G828" s="162"/>
      <c r="H828" s="162"/>
      <c r="I828" s="162"/>
      <c r="J828" s="162"/>
      <c r="K828" s="162"/>
      <c r="L828" s="162"/>
      <c r="M828" s="162"/>
      <c r="N828" s="38"/>
      <c r="O828" s="38"/>
    </row>
    <row r="829" spans="1:15" ht="15" hidden="1" customHeight="1" x14ac:dyDescent="0.25">
      <c r="A829" s="162"/>
      <c r="B829" s="162"/>
      <c r="C829" s="162"/>
      <c r="D829" s="162"/>
      <c r="E829" s="162"/>
      <c r="F829" s="162"/>
      <c r="G829" s="162"/>
      <c r="H829" s="162"/>
      <c r="I829" s="162"/>
      <c r="J829" s="162"/>
      <c r="K829" s="162"/>
      <c r="L829" s="162"/>
      <c r="M829" s="162"/>
      <c r="N829" s="38"/>
      <c r="O829" s="38"/>
    </row>
    <row r="830" spans="1:15" ht="15" hidden="1" customHeight="1" x14ac:dyDescent="0.25">
      <c r="A830" s="162"/>
      <c r="B830" s="162"/>
      <c r="C830" s="162"/>
      <c r="D830" s="162"/>
      <c r="E830" s="162"/>
      <c r="F830" s="162"/>
      <c r="G830" s="162"/>
      <c r="H830" s="162"/>
      <c r="I830" s="162"/>
      <c r="J830" s="162"/>
      <c r="K830" s="162"/>
      <c r="L830" s="162"/>
      <c r="M830" s="162"/>
      <c r="N830" s="38"/>
      <c r="O830" s="38"/>
    </row>
    <row r="831" spans="1:15" ht="15" hidden="1" customHeight="1" x14ac:dyDescent="0.25">
      <c r="A831" s="162"/>
      <c r="B831" s="162"/>
      <c r="C831" s="162"/>
      <c r="D831" s="162"/>
      <c r="E831" s="162"/>
      <c r="F831" s="162"/>
      <c r="G831" s="162"/>
      <c r="H831" s="162"/>
      <c r="I831" s="162"/>
      <c r="J831" s="162"/>
      <c r="K831" s="162"/>
      <c r="L831" s="162"/>
      <c r="M831" s="162"/>
      <c r="N831" s="38"/>
      <c r="O831" s="38"/>
    </row>
    <row r="832" spans="1:15" ht="15" hidden="1" customHeight="1" x14ac:dyDescent="0.25">
      <c r="A832" s="162"/>
      <c r="B832" s="162"/>
      <c r="C832" s="162"/>
      <c r="D832" s="162"/>
      <c r="E832" s="162"/>
      <c r="F832" s="162"/>
      <c r="G832" s="162"/>
      <c r="H832" s="162"/>
      <c r="I832" s="162"/>
      <c r="J832" s="162"/>
      <c r="K832" s="162"/>
      <c r="L832" s="162"/>
      <c r="M832" s="162"/>
      <c r="N832" s="38"/>
      <c r="O832" s="38"/>
    </row>
    <row r="833" spans="1:15" ht="15" hidden="1" customHeight="1" x14ac:dyDescent="0.25">
      <c r="A833" s="162"/>
      <c r="B833" s="162"/>
      <c r="C833" s="162"/>
      <c r="D833" s="162"/>
      <c r="E833" s="162"/>
      <c r="F833" s="162"/>
      <c r="G833" s="162"/>
      <c r="H833" s="162"/>
      <c r="I833" s="162"/>
      <c r="J833" s="162"/>
      <c r="K833" s="162"/>
      <c r="L833" s="162"/>
      <c r="M833" s="162"/>
      <c r="N833" s="38"/>
      <c r="O833" s="38"/>
    </row>
    <row r="834" spans="1:15" ht="15" hidden="1" customHeight="1" x14ac:dyDescent="0.25">
      <c r="A834" s="162"/>
      <c r="B834" s="162"/>
      <c r="C834" s="162"/>
      <c r="D834" s="162"/>
      <c r="E834" s="162"/>
      <c r="F834" s="162"/>
      <c r="G834" s="162"/>
      <c r="H834" s="162"/>
      <c r="I834" s="162"/>
      <c r="J834" s="162"/>
      <c r="K834" s="162"/>
      <c r="L834" s="162"/>
      <c r="M834" s="162"/>
      <c r="N834" s="38"/>
      <c r="O834" s="38"/>
    </row>
    <row r="835" spans="1:15" ht="15" hidden="1" customHeight="1" x14ac:dyDescent="0.25">
      <c r="A835" s="160"/>
      <c r="B835" s="160"/>
      <c r="C835" s="38"/>
      <c r="D835" s="38"/>
      <c r="E835" s="38"/>
      <c r="F835" s="38"/>
      <c r="G835" s="38"/>
      <c r="H835" s="38"/>
      <c r="I835" s="38"/>
      <c r="J835" s="38"/>
      <c r="K835" s="38"/>
      <c r="L835" s="38"/>
      <c r="M835" s="38"/>
      <c r="N835" s="38"/>
      <c r="O835" s="38"/>
    </row>
    <row r="836" spans="1:15" ht="15" hidden="1" customHeight="1" x14ac:dyDescent="0.25">
      <c r="A836" s="160"/>
      <c r="B836" s="160"/>
      <c r="C836" s="38"/>
      <c r="D836" s="38"/>
      <c r="E836" s="38"/>
      <c r="F836" s="38"/>
      <c r="G836" s="38"/>
      <c r="H836" s="38"/>
      <c r="I836" s="38"/>
      <c r="J836" s="38"/>
      <c r="K836" s="38"/>
      <c r="L836" s="38"/>
      <c r="M836" s="38"/>
      <c r="N836" s="38"/>
      <c r="O836" s="38"/>
    </row>
    <row r="837" spans="1:15" ht="15" hidden="1" customHeight="1" x14ac:dyDescent="0.25">
      <c r="A837" s="160"/>
      <c r="B837" s="160"/>
      <c r="C837" s="38"/>
      <c r="D837" s="38"/>
      <c r="E837" s="38"/>
      <c r="F837" s="38"/>
      <c r="G837" s="38"/>
      <c r="H837" s="38"/>
      <c r="I837" s="38"/>
      <c r="J837" s="38"/>
      <c r="K837" s="38"/>
      <c r="L837" s="38"/>
      <c r="M837" s="38"/>
      <c r="N837" s="38"/>
      <c r="O837" s="38"/>
    </row>
    <row r="838" spans="1:15" ht="15" hidden="1" customHeight="1" x14ac:dyDescent="0.25">
      <c r="A838" s="160"/>
      <c r="B838" s="160"/>
      <c r="C838" s="38"/>
      <c r="D838" s="38"/>
      <c r="E838" s="38"/>
      <c r="F838" s="38"/>
      <c r="G838" s="38"/>
      <c r="H838" s="38"/>
      <c r="I838" s="38"/>
      <c r="J838" s="38"/>
      <c r="K838" s="38"/>
      <c r="L838" s="38"/>
      <c r="M838" s="38"/>
      <c r="N838" s="38"/>
      <c r="O838" s="38"/>
    </row>
    <row r="839" spans="1:15" ht="15" hidden="1" customHeight="1" x14ac:dyDescent="0.25">
      <c r="A839" s="160"/>
      <c r="B839" s="160"/>
      <c r="C839" s="38"/>
      <c r="D839" s="38"/>
      <c r="E839" s="38"/>
      <c r="F839" s="38"/>
      <c r="G839" s="38"/>
      <c r="H839" s="38"/>
      <c r="I839" s="38"/>
      <c r="J839" s="38"/>
      <c r="K839" s="38"/>
      <c r="L839" s="38"/>
      <c r="M839" s="38"/>
      <c r="N839" s="38"/>
      <c r="O839" s="38"/>
    </row>
    <row r="840" spans="1:15" ht="15" hidden="1" customHeight="1" x14ac:dyDescent="0.25">
      <c r="A840" s="160"/>
      <c r="B840" s="160"/>
      <c r="C840" s="38"/>
      <c r="D840" s="38"/>
      <c r="E840" s="38"/>
      <c r="F840" s="38"/>
      <c r="G840" s="38"/>
      <c r="H840" s="38"/>
      <c r="I840" s="38"/>
      <c r="J840" s="38"/>
      <c r="K840" s="38"/>
      <c r="L840" s="38"/>
      <c r="M840" s="38"/>
      <c r="N840" s="38"/>
      <c r="O840" s="38"/>
    </row>
    <row r="841" spans="1:15" ht="15" hidden="1" customHeight="1" x14ac:dyDescent="0.25">
      <c r="A841" s="160"/>
      <c r="B841" s="160"/>
      <c r="C841" s="38"/>
      <c r="D841" s="38"/>
      <c r="E841" s="38"/>
      <c r="F841" s="38"/>
      <c r="G841" s="38"/>
      <c r="H841" s="38"/>
      <c r="I841" s="38"/>
      <c r="J841" s="38"/>
      <c r="K841" s="38"/>
      <c r="L841" s="38"/>
      <c r="M841" s="38"/>
      <c r="N841" s="38"/>
      <c r="O841" s="38"/>
    </row>
    <row r="842" spans="1:15" ht="15" hidden="1" customHeight="1" x14ac:dyDescent="0.25">
      <c r="A842" s="160"/>
      <c r="B842" s="160"/>
      <c r="C842" s="38"/>
      <c r="D842" s="38"/>
      <c r="E842" s="38"/>
      <c r="F842" s="38"/>
      <c r="G842" s="38"/>
      <c r="H842" s="38"/>
      <c r="I842" s="38"/>
      <c r="J842" s="38"/>
      <c r="K842" s="38"/>
      <c r="L842" s="38"/>
      <c r="M842" s="38"/>
      <c r="N842" s="38"/>
      <c r="O842" s="38"/>
    </row>
    <row r="843" spans="1:15" ht="15" hidden="1" customHeight="1" x14ac:dyDescent="0.25">
      <c r="A843" s="160"/>
      <c r="B843" s="160"/>
      <c r="C843" s="38"/>
      <c r="D843" s="38"/>
      <c r="E843" s="38"/>
      <c r="F843" s="38"/>
      <c r="G843" s="38"/>
      <c r="H843" s="38"/>
      <c r="I843" s="38"/>
      <c r="J843" s="38"/>
      <c r="K843" s="38"/>
      <c r="L843" s="38"/>
      <c r="M843" s="38"/>
      <c r="N843" s="38"/>
      <c r="O843" s="38"/>
    </row>
    <row r="844" spans="1:15" ht="15" hidden="1" customHeight="1" x14ac:dyDescent="0.25">
      <c r="A844" s="160"/>
      <c r="B844" s="160"/>
      <c r="C844" s="38"/>
      <c r="D844" s="38"/>
      <c r="E844" s="38"/>
      <c r="F844" s="38"/>
      <c r="G844" s="38"/>
      <c r="H844" s="38"/>
      <c r="I844" s="38"/>
      <c r="J844" s="38"/>
      <c r="K844" s="38"/>
      <c r="L844" s="38"/>
      <c r="M844" s="38"/>
      <c r="N844" s="38"/>
      <c r="O844" s="38"/>
    </row>
    <row r="845" spans="1:15" ht="15" hidden="1" customHeight="1" x14ac:dyDescent="0.25">
      <c r="A845" s="160"/>
      <c r="B845" s="160"/>
      <c r="C845" s="38"/>
      <c r="D845" s="38"/>
      <c r="E845" s="38"/>
      <c r="F845" s="38"/>
      <c r="G845" s="38"/>
      <c r="H845" s="38"/>
      <c r="I845" s="38"/>
      <c r="J845" s="38"/>
      <c r="K845" s="38"/>
      <c r="L845" s="38"/>
      <c r="M845" s="38"/>
      <c r="N845" s="38"/>
      <c r="O845" s="38"/>
    </row>
    <row r="846" spans="1:15" ht="15" hidden="1" customHeight="1" x14ac:dyDescent="0.25">
      <c r="A846" s="160"/>
      <c r="B846" s="160"/>
      <c r="C846" s="38"/>
      <c r="D846" s="38"/>
      <c r="E846" s="38"/>
      <c r="F846" s="38"/>
      <c r="G846" s="38"/>
      <c r="H846" s="38"/>
      <c r="I846" s="38"/>
      <c r="J846" s="38"/>
      <c r="K846" s="38"/>
      <c r="L846" s="38"/>
      <c r="M846" s="38"/>
      <c r="N846" s="38"/>
      <c r="O846" s="38"/>
    </row>
    <row r="847" spans="1:15" ht="15" hidden="1" customHeight="1" x14ac:dyDescent="0.25">
      <c r="A847" s="160"/>
      <c r="B847" s="160"/>
      <c r="C847" s="38"/>
      <c r="D847" s="38"/>
      <c r="E847" s="38"/>
      <c r="F847" s="38"/>
      <c r="G847" s="38"/>
      <c r="H847" s="38"/>
      <c r="I847" s="38"/>
      <c r="J847" s="38"/>
      <c r="K847" s="38"/>
      <c r="L847" s="38"/>
      <c r="M847" s="38"/>
      <c r="N847" s="38"/>
      <c r="O847" s="38"/>
    </row>
    <row r="848" spans="1:15" ht="15" hidden="1" customHeight="1" x14ac:dyDescent="0.25">
      <c r="A848" s="160"/>
      <c r="B848" s="160"/>
      <c r="C848" s="38"/>
      <c r="D848" s="38"/>
      <c r="E848" s="38"/>
      <c r="F848" s="38"/>
      <c r="G848" s="38"/>
      <c r="H848" s="38"/>
      <c r="I848" s="38"/>
      <c r="J848" s="38"/>
      <c r="K848" s="38"/>
      <c r="L848" s="38"/>
      <c r="M848" s="38"/>
      <c r="N848" s="38"/>
      <c r="O848" s="38"/>
    </row>
    <row r="849" spans="1:15" ht="15" hidden="1" customHeight="1" x14ac:dyDescent="0.25">
      <c r="A849" s="160"/>
      <c r="B849" s="160"/>
      <c r="C849" s="38"/>
      <c r="D849" s="38"/>
      <c r="E849" s="38"/>
      <c r="F849" s="38"/>
      <c r="G849" s="38"/>
      <c r="H849" s="38"/>
      <c r="I849" s="38"/>
      <c r="J849" s="38"/>
      <c r="K849" s="38"/>
      <c r="L849" s="38"/>
      <c r="M849" s="38"/>
      <c r="N849" s="38"/>
      <c r="O849" s="38"/>
    </row>
    <row r="850" spans="1:15" ht="15" hidden="1" customHeight="1" x14ac:dyDescent="0.25">
      <c r="A850" s="160"/>
      <c r="B850" s="160"/>
      <c r="C850" s="38"/>
      <c r="D850" s="38"/>
      <c r="E850" s="38"/>
      <c r="F850" s="38"/>
      <c r="G850" s="38"/>
      <c r="H850" s="38"/>
      <c r="I850" s="38"/>
      <c r="J850" s="38"/>
      <c r="K850" s="38"/>
      <c r="L850" s="38"/>
      <c r="M850" s="38"/>
      <c r="N850" s="38"/>
      <c r="O850" s="38"/>
    </row>
    <row r="851" spans="1:15" ht="15" hidden="1" customHeight="1" x14ac:dyDescent="0.25">
      <c r="A851" s="160"/>
      <c r="B851" s="160"/>
      <c r="C851" s="38"/>
      <c r="D851" s="38"/>
      <c r="E851" s="38"/>
      <c r="F851" s="38"/>
      <c r="G851" s="38"/>
      <c r="H851" s="38"/>
      <c r="I851" s="38"/>
      <c r="J851" s="38"/>
      <c r="K851" s="38"/>
      <c r="L851" s="38"/>
      <c r="M851" s="38"/>
      <c r="N851" s="38"/>
      <c r="O851" s="38"/>
    </row>
    <row r="852" spans="1:15" ht="15" hidden="1" customHeight="1" x14ac:dyDescent="0.25">
      <c r="A852" s="160"/>
      <c r="B852" s="160"/>
      <c r="C852" s="38"/>
      <c r="D852" s="38"/>
      <c r="E852" s="38"/>
      <c r="F852" s="38"/>
      <c r="G852" s="38"/>
      <c r="H852" s="38"/>
      <c r="I852" s="38"/>
      <c r="J852" s="38"/>
      <c r="K852" s="38"/>
      <c r="L852" s="38"/>
      <c r="M852" s="38"/>
      <c r="N852" s="38"/>
      <c r="O852" s="38"/>
    </row>
    <row r="853" spans="1:15" ht="15" hidden="1" customHeight="1" x14ac:dyDescent="0.25">
      <c r="A853" s="160"/>
      <c r="B853" s="160"/>
      <c r="C853" s="38"/>
      <c r="D853" s="38"/>
      <c r="E853" s="38"/>
      <c r="F853" s="38"/>
      <c r="G853" s="38"/>
      <c r="H853" s="38"/>
      <c r="I853" s="38"/>
      <c r="J853" s="38"/>
      <c r="K853" s="38"/>
      <c r="L853" s="38"/>
      <c r="M853" s="38"/>
      <c r="N853" s="38"/>
      <c r="O853" s="38"/>
    </row>
    <row r="854" spans="1:15" ht="15" hidden="1" customHeight="1" x14ac:dyDescent="0.25">
      <c r="A854" s="160"/>
      <c r="B854" s="160"/>
      <c r="C854" s="38"/>
      <c r="D854" s="38"/>
      <c r="E854" s="38"/>
      <c r="F854" s="38"/>
      <c r="G854" s="38"/>
      <c r="H854" s="38"/>
      <c r="I854" s="38"/>
      <c r="J854" s="38"/>
      <c r="K854" s="38"/>
      <c r="L854" s="38"/>
      <c r="M854" s="38"/>
      <c r="N854" s="38"/>
      <c r="O854" s="38"/>
    </row>
    <row r="855" spans="1:15" ht="15" hidden="1" customHeight="1" x14ac:dyDescent="0.25">
      <c r="A855" s="160"/>
      <c r="B855" s="160"/>
      <c r="C855" s="38"/>
      <c r="D855" s="38"/>
      <c r="E855" s="38"/>
      <c r="F855" s="38"/>
      <c r="G855" s="38"/>
      <c r="H855" s="38"/>
      <c r="I855" s="38"/>
      <c r="J855" s="38"/>
      <c r="K855" s="38"/>
      <c r="L855" s="38"/>
      <c r="M855" s="38"/>
      <c r="N855" s="38"/>
      <c r="O855" s="38"/>
    </row>
    <row r="856" spans="1:15" ht="15" hidden="1" customHeight="1" x14ac:dyDescent="0.25">
      <c r="A856" s="160"/>
      <c r="B856" s="160"/>
      <c r="C856" s="38"/>
      <c r="D856" s="38"/>
      <c r="E856" s="38"/>
      <c r="F856" s="38"/>
      <c r="G856" s="38"/>
      <c r="H856" s="38"/>
      <c r="I856" s="38"/>
      <c r="J856" s="38"/>
      <c r="K856" s="38"/>
      <c r="L856" s="38"/>
      <c r="M856" s="38"/>
      <c r="N856" s="38"/>
      <c r="O856" s="38"/>
    </row>
    <row r="857" spans="1:15" ht="15" hidden="1" customHeight="1" x14ac:dyDescent="0.25">
      <c r="A857" s="160"/>
      <c r="B857" s="160"/>
      <c r="C857" s="38"/>
      <c r="D857" s="38"/>
      <c r="E857" s="38"/>
      <c r="F857" s="38"/>
      <c r="G857" s="38"/>
      <c r="H857" s="38"/>
      <c r="I857" s="38"/>
      <c r="J857" s="38"/>
      <c r="K857" s="38"/>
      <c r="L857" s="38"/>
      <c r="M857" s="38"/>
      <c r="N857" s="38"/>
      <c r="O857" s="38"/>
    </row>
    <row r="858" spans="1:15" ht="15" hidden="1" customHeight="1" x14ac:dyDescent="0.25">
      <c r="A858" s="160"/>
      <c r="B858" s="160"/>
      <c r="C858" s="38"/>
      <c r="D858" s="38"/>
      <c r="E858" s="38"/>
      <c r="F858" s="38"/>
      <c r="G858" s="38"/>
      <c r="H858" s="38"/>
      <c r="I858" s="38"/>
      <c r="J858" s="38"/>
      <c r="K858" s="38"/>
      <c r="L858" s="38"/>
      <c r="M858" s="38"/>
      <c r="N858" s="38"/>
      <c r="O858" s="38"/>
    </row>
    <row r="859" spans="1:15" ht="15" hidden="1" customHeight="1" x14ac:dyDescent="0.25">
      <c r="A859" s="160"/>
      <c r="B859" s="160"/>
      <c r="C859" s="38"/>
      <c r="D859" s="38"/>
      <c r="E859" s="38"/>
      <c r="F859" s="38"/>
      <c r="G859" s="38"/>
      <c r="H859" s="38"/>
      <c r="I859" s="38"/>
      <c r="J859" s="38"/>
      <c r="K859" s="38"/>
      <c r="L859" s="38"/>
      <c r="M859" s="38"/>
      <c r="N859" s="38"/>
      <c r="O859" s="38"/>
    </row>
    <row r="860" spans="1:15" ht="15" hidden="1" customHeight="1" x14ac:dyDescent="0.25">
      <c r="A860" s="160"/>
      <c r="B860" s="160"/>
      <c r="C860" s="38"/>
      <c r="D860" s="38"/>
      <c r="E860" s="38"/>
      <c r="F860" s="38"/>
      <c r="G860" s="38"/>
      <c r="H860" s="38"/>
      <c r="I860" s="38"/>
      <c r="J860" s="38"/>
      <c r="K860" s="38"/>
      <c r="L860" s="38"/>
      <c r="M860" s="38"/>
      <c r="N860" s="38"/>
      <c r="O860" s="38"/>
    </row>
    <row r="861" spans="1:15" ht="15" hidden="1" customHeight="1" x14ac:dyDescent="0.25">
      <c r="A861" s="160"/>
      <c r="B861" s="160"/>
      <c r="C861" s="38"/>
      <c r="D861" s="38"/>
      <c r="E861" s="38"/>
      <c r="F861" s="38"/>
      <c r="G861" s="38"/>
      <c r="H861" s="38"/>
      <c r="I861" s="38"/>
      <c r="J861" s="38"/>
      <c r="K861" s="38"/>
      <c r="L861" s="38"/>
      <c r="M861" s="38"/>
      <c r="N861" s="38"/>
      <c r="O861" s="38"/>
    </row>
    <row r="862" spans="1:15" ht="15" hidden="1" customHeight="1" x14ac:dyDescent="0.25">
      <c r="A862" s="160"/>
      <c r="B862" s="160"/>
      <c r="C862" s="38"/>
      <c r="D862" s="38"/>
      <c r="E862" s="38"/>
      <c r="F862" s="38"/>
      <c r="G862" s="38"/>
      <c r="H862" s="38"/>
      <c r="I862" s="38"/>
      <c r="J862" s="38"/>
      <c r="K862" s="38"/>
      <c r="L862" s="38"/>
      <c r="M862" s="38"/>
      <c r="N862" s="38"/>
      <c r="O862" s="38"/>
    </row>
    <row r="863" spans="1:15" ht="15" hidden="1" customHeight="1" x14ac:dyDescent="0.25">
      <c r="A863" s="160"/>
      <c r="B863" s="160"/>
      <c r="C863" s="38"/>
      <c r="D863" s="38"/>
      <c r="E863" s="38"/>
      <c r="F863" s="38"/>
      <c r="G863" s="38"/>
      <c r="H863" s="38"/>
      <c r="I863" s="38"/>
      <c r="J863" s="38"/>
      <c r="K863" s="38"/>
      <c r="L863" s="38"/>
      <c r="M863" s="38"/>
      <c r="N863" s="38"/>
      <c r="O863" s="38"/>
    </row>
    <row r="864" spans="1:15" ht="15" hidden="1" customHeight="1" x14ac:dyDescent="0.25">
      <c r="A864" s="160"/>
      <c r="B864" s="160"/>
      <c r="C864" s="38"/>
      <c r="D864" s="38"/>
      <c r="E864" s="38"/>
      <c r="F864" s="38"/>
      <c r="G864" s="38"/>
      <c r="H864" s="38"/>
      <c r="I864" s="38"/>
      <c r="J864" s="38"/>
      <c r="K864" s="38"/>
      <c r="L864" s="38"/>
      <c r="M864" s="38"/>
      <c r="N864" s="38"/>
      <c r="O864" s="38"/>
    </row>
    <row r="865" spans="1:15" ht="15" hidden="1" customHeight="1" x14ac:dyDescent="0.25">
      <c r="A865" s="160"/>
      <c r="B865" s="160"/>
      <c r="C865" s="38"/>
      <c r="D865" s="38"/>
      <c r="E865" s="38"/>
      <c r="F865" s="38"/>
      <c r="G865" s="38"/>
      <c r="H865" s="38"/>
      <c r="I865" s="38"/>
      <c r="J865" s="38"/>
      <c r="K865" s="38"/>
      <c r="L865" s="38"/>
      <c r="M865" s="38"/>
      <c r="N865" s="38"/>
      <c r="O865" s="38"/>
    </row>
    <row r="866" spans="1:15" ht="15" hidden="1" customHeight="1" x14ac:dyDescent="0.25">
      <c r="A866" s="160"/>
      <c r="B866" s="160"/>
      <c r="C866" s="38"/>
      <c r="D866" s="38"/>
      <c r="E866" s="38"/>
      <c r="F866" s="38"/>
      <c r="G866" s="38"/>
      <c r="H866" s="38"/>
      <c r="I866" s="38"/>
      <c r="J866" s="38"/>
      <c r="K866" s="38"/>
      <c r="L866" s="38"/>
      <c r="M866" s="38"/>
      <c r="N866" s="38"/>
      <c r="O866" s="38"/>
    </row>
    <row r="867" spans="1:15" ht="15" hidden="1" customHeight="1" x14ac:dyDescent="0.25">
      <c r="A867" s="160"/>
      <c r="B867" s="160"/>
      <c r="C867" s="38"/>
      <c r="D867" s="38"/>
      <c r="E867" s="38"/>
      <c r="F867" s="38"/>
      <c r="G867" s="38"/>
      <c r="H867" s="38"/>
      <c r="I867" s="38"/>
      <c r="J867" s="38"/>
      <c r="K867" s="38"/>
      <c r="L867" s="38"/>
      <c r="M867" s="38"/>
      <c r="N867" s="38"/>
      <c r="O867" s="38"/>
    </row>
    <row r="868" spans="1:15" ht="15" hidden="1" customHeight="1" x14ac:dyDescent="0.25">
      <c r="A868" s="160"/>
      <c r="B868" s="160"/>
      <c r="C868" s="38"/>
      <c r="D868" s="38"/>
      <c r="E868" s="38"/>
      <c r="F868" s="38"/>
      <c r="G868" s="38"/>
      <c r="H868" s="38"/>
      <c r="I868" s="38"/>
      <c r="J868" s="38"/>
      <c r="K868" s="38"/>
      <c r="L868" s="38"/>
      <c r="M868" s="38"/>
      <c r="N868" s="38"/>
      <c r="O868" s="38"/>
    </row>
    <row r="869" spans="1:15" ht="15" hidden="1" customHeight="1" x14ac:dyDescent="0.25">
      <c r="A869" s="160"/>
      <c r="B869" s="160"/>
      <c r="C869" s="38"/>
      <c r="D869" s="38"/>
      <c r="E869" s="38"/>
      <c r="F869" s="38"/>
      <c r="G869" s="38"/>
      <c r="H869" s="38"/>
      <c r="I869" s="38"/>
      <c r="J869" s="38"/>
      <c r="K869" s="38"/>
      <c r="L869" s="38"/>
      <c r="M869" s="38"/>
      <c r="N869" s="38"/>
      <c r="O869" s="38"/>
    </row>
    <row r="870" spans="1:15" ht="15" hidden="1" customHeight="1" x14ac:dyDescent="0.25">
      <c r="A870" s="160"/>
      <c r="B870" s="160"/>
      <c r="C870" s="38"/>
      <c r="D870" s="38"/>
      <c r="E870" s="38"/>
      <c r="F870" s="38"/>
      <c r="G870" s="38"/>
      <c r="H870" s="38"/>
      <c r="I870" s="38"/>
      <c r="J870" s="38"/>
      <c r="K870" s="38"/>
      <c r="L870" s="38"/>
      <c r="M870" s="38"/>
      <c r="N870" s="38"/>
      <c r="O870" s="38"/>
    </row>
    <row r="871" spans="1:15" ht="15" hidden="1" customHeight="1" x14ac:dyDescent="0.25">
      <c r="A871" s="160"/>
      <c r="B871" s="160"/>
      <c r="C871" s="38"/>
      <c r="D871" s="38"/>
      <c r="E871" s="38"/>
      <c r="F871" s="38"/>
      <c r="G871" s="38"/>
      <c r="H871" s="38"/>
      <c r="I871" s="38"/>
      <c r="J871" s="38"/>
      <c r="K871" s="38"/>
      <c r="L871" s="38"/>
      <c r="M871" s="38"/>
      <c r="N871" s="38"/>
      <c r="O871" s="38"/>
    </row>
    <row r="872" spans="1:15" ht="15" hidden="1" customHeight="1" x14ac:dyDescent="0.25">
      <c r="A872" s="160"/>
      <c r="B872" s="160"/>
      <c r="C872" s="38"/>
      <c r="D872" s="38"/>
      <c r="E872" s="38"/>
      <c r="F872" s="38"/>
      <c r="G872" s="38"/>
      <c r="H872" s="38"/>
      <c r="I872" s="38"/>
      <c r="J872" s="38"/>
      <c r="K872" s="38"/>
      <c r="L872" s="38"/>
      <c r="M872" s="38"/>
      <c r="N872" s="38"/>
      <c r="O872" s="38"/>
    </row>
    <row r="873" spans="1:15" ht="15" hidden="1" customHeight="1" x14ac:dyDescent="0.25">
      <c r="A873" s="160"/>
      <c r="B873" s="160"/>
      <c r="C873" s="38"/>
      <c r="D873" s="38"/>
      <c r="E873" s="38"/>
      <c r="F873" s="38"/>
      <c r="G873" s="38"/>
      <c r="H873" s="38"/>
      <c r="I873" s="38"/>
      <c r="J873" s="38"/>
      <c r="K873" s="38"/>
      <c r="L873" s="38"/>
      <c r="M873" s="38"/>
      <c r="N873" s="38"/>
      <c r="O873" s="38"/>
    </row>
    <row r="874" spans="1:15" ht="15" hidden="1" customHeight="1" x14ac:dyDescent="0.25">
      <c r="A874" s="160"/>
      <c r="B874" s="160"/>
      <c r="C874" s="38"/>
      <c r="D874" s="38"/>
      <c r="E874" s="38"/>
      <c r="F874" s="38"/>
      <c r="G874" s="38"/>
      <c r="H874" s="38"/>
      <c r="I874" s="38"/>
      <c r="J874" s="38"/>
      <c r="K874" s="38"/>
      <c r="L874" s="38"/>
      <c r="M874" s="38"/>
      <c r="N874" s="38"/>
      <c r="O874" s="38"/>
    </row>
    <row r="875" spans="1:15" ht="15" hidden="1" customHeight="1" x14ac:dyDescent="0.25">
      <c r="A875" s="160"/>
      <c r="B875" s="160"/>
      <c r="C875" s="38"/>
      <c r="D875" s="38"/>
      <c r="E875" s="38"/>
      <c r="F875" s="38"/>
      <c r="G875" s="38"/>
      <c r="H875" s="38"/>
      <c r="I875" s="38"/>
      <c r="J875" s="38"/>
      <c r="K875" s="38"/>
      <c r="L875" s="38"/>
      <c r="M875" s="38"/>
      <c r="N875" s="38"/>
      <c r="O875" s="38"/>
    </row>
    <row r="876" spans="1:15" ht="15" hidden="1" customHeight="1" x14ac:dyDescent="0.25">
      <c r="A876" s="160"/>
      <c r="B876" s="160"/>
      <c r="C876" s="38"/>
      <c r="D876" s="38"/>
      <c r="E876" s="38"/>
      <c r="F876" s="38"/>
      <c r="G876" s="38"/>
      <c r="H876" s="38"/>
      <c r="I876" s="38"/>
      <c r="J876" s="38"/>
      <c r="K876" s="38"/>
      <c r="L876" s="38"/>
      <c r="M876" s="38"/>
      <c r="N876" s="38"/>
      <c r="O876" s="38"/>
    </row>
    <row r="877" spans="1:15" ht="15" hidden="1" customHeight="1" x14ac:dyDescent="0.25">
      <c r="A877" s="160"/>
      <c r="B877" s="160"/>
      <c r="C877" s="38"/>
      <c r="D877" s="38"/>
      <c r="E877" s="38"/>
      <c r="F877" s="38"/>
      <c r="G877" s="38"/>
      <c r="H877" s="38"/>
      <c r="I877" s="38"/>
      <c r="J877" s="38"/>
      <c r="K877" s="38"/>
      <c r="L877" s="38"/>
      <c r="M877" s="38"/>
      <c r="N877" s="38"/>
      <c r="O877" s="38"/>
    </row>
    <row r="878" spans="1:15" ht="15" hidden="1" customHeight="1" x14ac:dyDescent="0.25">
      <c r="A878" s="160"/>
      <c r="B878" s="160"/>
      <c r="C878" s="38"/>
      <c r="D878" s="38"/>
      <c r="E878" s="38"/>
      <c r="F878" s="38"/>
      <c r="G878" s="38"/>
      <c r="H878" s="38"/>
      <c r="I878" s="38"/>
      <c r="J878" s="38"/>
      <c r="K878" s="38"/>
      <c r="L878" s="38"/>
      <c r="M878" s="38"/>
      <c r="N878" s="38"/>
      <c r="O878" s="38"/>
    </row>
    <row r="879" spans="1:15" ht="15" hidden="1" customHeight="1" x14ac:dyDescent="0.25">
      <c r="A879" s="160"/>
      <c r="B879" s="160"/>
      <c r="C879" s="38"/>
      <c r="D879" s="38"/>
      <c r="E879" s="38"/>
      <c r="F879" s="38"/>
      <c r="G879" s="38"/>
      <c r="H879" s="38"/>
      <c r="I879" s="38"/>
      <c r="J879" s="38"/>
      <c r="K879" s="38"/>
      <c r="L879" s="38"/>
      <c r="M879" s="38"/>
      <c r="N879" s="38"/>
      <c r="O879" s="38"/>
    </row>
    <row r="880" spans="1:15" ht="15" hidden="1" customHeight="1" x14ac:dyDescent="0.25">
      <c r="A880" s="160"/>
      <c r="B880" s="160"/>
      <c r="C880" s="38"/>
      <c r="D880" s="38"/>
      <c r="E880" s="38"/>
      <c r="F880" s="38"/>
      <c r="G880" s="38"/>
      <c r="H880" s="38"/>
      <c r="I880" s="38"/>
      <c r="J880" s="38"/>
      <c r="K880" s="38"/>
      <c r="L880" s="38"/>
      <c r="M880" s="38"/>
      <c r="N880" s="38"/>
      <c r="O880" s="38"/>
    </row>
    <row r="881" spans="1:15" ht="15" hidden="1" customHeight="1" x14ac:dyDescent="0.25">
      <c r="A881" s="160"/>
      <c r="B881" s="160"/>
      <c r="C881" s="38"/>
      <c r="D881" s="38"/>
      <c r="E881" s="38"/>
      <c r="F881" s="38"/>
      <c r="G881" s="38"/>
      <c r="H881" s="38"/>
      <c r="I881" s="38"/>
      <c r="J881" s="38"/>
      <c r="K881" s="38"/>
      <c r="L881" s="38"/>
      <c r="M881" s="38"/>
      <c r="N881" s="38"/>
      <c r="O881" s="38"/>
    </row>
    <row r="882" spans="1:15" ht="15" hidden="1" customHeight="1" x14ac:dyDescent="0.25">
      <c r="A882" s="160"/>
      <c r="B882" s="160"/>
      <c r="C882" s="38"/>
      <c r="D882" s="38"/>
      <c r="E882" s="38"/>
      <c r="F882" s="38"/>
      <c r="G882" s="38"/>
      <c r="H882" s="38"/>
      <c r="I882" s="38"/>
      <c r="J882" s="38"/>
      <c r="K882" s="38"/>
      <c r="L882" s="38"/>
      <c r="M882" s="38"/>
      <c r="N882" s="38"/>
      <c r="O882" s="38"/>
    </row>
    <row r="883" spans="1:15" ht="15" hidden="1" customHeight="1" x14ac:dyDescent="0.25">
      <c r="A883" s="160"/>
      <c r="B883" s="160"/>
      <c r="C883" s="38"/>
      <c r="D883" s="38"/>
      <c r="E883" s="38"/>
      <c r="F883" s="38"/>
      <c r="G883" s="38"/>
      <c r="H883" s="38"/>
      <c r="I883" s="38"/>
      <c r="J883" s="38"/>
      <c r="K883" s="38"/>
      <c r="L883" s="38"/>
      <c r="M883" s="38"/>
      <c r="N883" s="38"/>
      <c r="O883" s="38"/>
    </row>
    <row r="884" spans="1:15" ht="15" hidden="1" customHeight="1" x14ac:dyDescent="0.25">
      <c r="A884" s="160"/>
      <c r="B884" s="160"/>
      <c r="C884" s="38"/>
      <c r="D884" s="38"/>
      <c r="E884" s="38"/>
      <c r="F884" s="38"/>
      <c r="G884" s="38"/>
      <c r="H884" s="38"/>
      <c r="I884" s="38"/>
      <c r="J884" s="38"/>
      <c r="K884" s="38"/>
      <c r="L884" s="38"/>
      <c r="M884" s="38"/>
      <c r="N884" s="38"/>
      <c r="O884" s="38"/>
    </row>
    <row r="885" spans="1:15" ht="15" hidden="1" customHeight="1" x14ac:dyDescent="0.25">
      <c r="A885" s="160"/>
      <c r="B885" s="160"/>
      <c r="C885" s="38"/>
      <c r="D885" s="38"/>
      <c r="E885" s="38"/>
      <c r="F885" s="38"/>
      <c r="G885" s="38"/>
      <c r="H885" s="38"/>
      <c r="I885" s="38"/>
      <c r="J885" s="38"/>
      <c r="K885" s="38"/>
      <c r="L885" s="38"/>
      <c r="M885" s="38"/>
      <c r="N885" s="38"/>
      <c r="O885" s="38"/>
    </row>
    <row r="886" spans="1:15" ht="15" hidden="1" customHeight="1" x14ac:dyDescent="0.25">
      <c r="A886" s="160"/>
      <c r="B886" s="160"/>
      <c r="C886" s="38"/>
      <c r="D886" s="38"/>
      <c r="E886" s="38"/>
      <c r="F886" s="38"/>
      <c r="G886" s="38"/>
      <c r="H886" s="38"/>
      <c r="I886" s="38"/>
      <c r="J886" s="38"/>
      <c r="K886" s="38"/>
      <c r="L886" s="38"/>
      <c r="M886" s="38"/>
      <c r="N886" s="38"/>
      <c r="O886" s="38"/>
    </row>
    <row r="887" spans="1:15" ht="15" hidden="1" customHeight="1" x14ac:dyDescent="0.25">
      <c r="A887" s="160"/>
      <c r="B887" s="160"/>
      <c r="C887" s="38"/>
      <c r="D887" s="38"/>
      <c r="E887" s="38"/>
      <c r="F887" s="38"/>
      <c r="G887" s="38"/>
      <c r="H887" s="38"/>
      <c r="I887" s="38"/>
      <c r="J887" s="38"/>
      <c r="K887" s="38"/>
      <c r="L887" s="38"/>
      <c r="M887" s="38"/>
      <c r="N887" s="38"/>
      <c r="O887" s="38"/>
    </row>
    <row r="888" spans="1:15" hidden="1" x14ac:dyDescent="0.25">
      <c r="A888" s="160"/>
      <c r="B888" s="160"/>
      <c r="C888" s="38"/>
      <c r="D888" s="38"/>
      <c r="E888" s="38"/>
      <c r="F888" s="38"/>
      <c r="G888" s="38"/>
      <c r="H888" s="38"/>
      <c r="I888" s="38"/>
      <c r="J888" s="38"/>
      <c r="K888" s="38"/>
      <c r="L888" s="38"/>
      <c r="M888" s="38"/>
      <c r="N888" s="38"/>
      <c r="O888" s="38"/>
    </row>
  </sheetData>
  <mergeCells count="158">
    <mergeCell ref="A59:M59"/>
    <mergeCell ref="A54:M54"/>
    <mergeCell ref="A55:H55"/>
    <mergeCell ref="C56:F56"/>
    <mergeCell ref="G56:H56"/>
    <mergeCell ref="I56:L56"/>
    <mergeCell ref="C52:D52"/>
    <mergeCell ref="E52:F53"/>
    <mergeCell ref="G52:H53"/>
    <mergeCell ref="I52:L53"/>
    <mergeCell ref="M52:M53"/>
    <mergeCell ref="C53:D53"/>
    <mergeCell ref="F58:M58"/>
    <mergeCell ref="C50:D50"/>
    <mergeCell ref="E50:F51"/>
    <mergeCell ref="G50:H51"/>
    <mergeCell ref="I50:L51"/>
    <mergeCell ref="M50:M51"/>
    <mergeCell ref="C51:D51"/>
    <mergeCell ref="C48:D48"/>
    <mergeCell ref="E48:F49"/>
    <mergeCell ref="G48:H49"/>
    <mergeCell ref="I48:L49"/>
    <mergeCell ref="M48:M49"/>
    <mergeCell ref="C49:D49"/>
    <mergeCell ref="C46:D46"/>
    <mergeCell ref="E46:F47"/>
    <mergeCell ref="G46:H47"/>
    <mergeCell ref="I46:L47"/>
    <mergeCell ref="M46:M47"/>
    <mergeCell ref="C47:D47"/>
    <mergeCell ref="C44:D44"/>
    <mergeCell ref="E44:F45"/>
    <mergeCell ref="G44:H45"/>
    <mergeCell ref="I44:L45"/>
    <mergeCell ref="M44:M45"/>
    <mergeCell ref="C45:D45"/>
    <mergeCell ref="C42:D42"/>
    <mergeCell ref="E42:F43"/>
    <mergeCell ref="G42:H43"/>
    <mergeCell ref="I42:L43"/>
    <mergeCell ref="M42:M43"/>
    <mergeCell ref="C43:D43"/>
    <mergeCell ref="C40:D40"/>
    <mergeCell ref="E40:F41"/>
    <mergeCell ref="G40:H41"/>
    <mergeCell ref="I40:L41"/>
    <mergeCell ref="M40:M41"/>
    <mergeCell ref="C41:D41"/>
    <mergeCell ref="C38:D38"/>
    <mergeCell ref="E38:F39"/>
    <mergeCell ref="G38:H39"/>
    <mergeCell ref="I38:L39"/>
    <mergeCell ref="M38:M39"/>
    <mergeCell ref="C39:D39"/>
    <mergeCell ref="C36:D36"/>
    <mergeCell ref="E36:F37"/>
    <mergeCell ref="G36:H37"/>
    <mergeCell ref="I36:L37"/>
    <mergeCell ref="M36:M37"/>
    <mergeCell ref="C37:D37"/>
    <mergeCell ref="C34:D34"/>
    <mergeCell ref="E34:F35"/>
    <mergeCell ref="G34:H35"/>
    <mergeCell ref="I34:L35"/>
    <mergeCell ref="M34:M35"/>
    <mergeCell ref="C35:D35"/>
    <mergeCell ref="C32:D32"/>
    <mergeCell ref="E32:F33"/>
    <mergeCell ref="G32:H33"/>
    <mergeCell ref="I32:L33"/>
    <mergeCell ref="M32:M33"/>
    <mergeCell ref="C33:D33"/>
    <mergeCell ref="C30:D30"/>
    <mergeCell ref="E30:F31"/>
    <mergeCell ref="G30:H31"/>
    <mergeCell ref="I30:L31"/>
    <mergeCell ref="M30:M31"/>
    <mergeCell ref="C31:D31"/>
    <mergeCell ref="C28:D28"/>
    <mergeCell ref="E28:F29"/>
    <mergeCell ref="G28:H29"/>
    <mergeCell ref="I28:L29"/>
    <mergeCell ref="M28:M29"/>
    <mergeCell ref="C29:D29"/>
    <mergeCell ref="C26:D26"/>
    <mergeCell ref="E26:F27"/>
    <mergeCell ref="G26:H27"/>
    <mergeCell ref="I26:L27"/>
    <mergeCell ref="M26:M27"/>
    <mergeCell ref="C27:D27"/>
    <mergeCell ref="C24:D24"/>
    <mergeCell ref="E24:F25"/>
    <mergeCell ref="G24:H25"/>
    <mergeCell ref="I24:L25"/>
    <mergeCell ref="M24:M25"/>
    <mergeCell ref="C25:D25"/>
    <mergeCell ref="C22:D22"/>
    <mergeCell ref="E22:F23"/>
    <mergeCell ref="G22:H23"/>
    <mergeCell ref="I22:L23"/>
    <mergeCell ref="M22:M23"/>
    <mergeCell ref="C23:D23"/>
    <mergeCell ref="C20:D20"/>
    <mergeCell ref="E20:F21"/>
    <mergeCell ref="G20:H21"/>
    <mergeCell ref="I20:L21"/>
    <mergeCell ref="M20:M21"/>
    <mergeCell ref="C21:D21"/>
    <mergeCell ref="C18:D18"/>
    <mergeCell ref="E18:F19"/>
    <mergeCell ref="G18:H19"/>
    <mergeCell ref="I18:L19"/>
    <mergeCell ref="M18:M19"/>
    <mergeCell ref="C19:D19"/>
    <mergeCell ref="C16:D16"/>
    <mergeCell ref="E16:F17"/>
    <mergeCell ref="G16:H17"/>
    <mergeCell ref="I16:L17"/>
    <mergeCell ref="M16:M17"/>
    <mergeCell ref="C17:D17"/>
    <mergeCell ref="C14:D14"/>
    <mergeCell ref="E14:F15"/>
    <mergeCell ref="G14:H15"/>
    <mergeCell ref="I14:L15"/>
    <mergeCell ref="M14:M15"/>
    <mergeCell ref="C15:D15"/>
    <mergeCell ref="C12:D12"/>
    <mergeCell ref="E12:F13"/>
    <mergeCell ref="G12:H13"/>
    <mergeCell ref="I12:L13"/>
    <mergeCell ref="M12:M13"/>
    <mergeCell ref="C13:D13"/>
    <mergeCell ref="M8:M9"/>
    <mergeCell ref="C9:D9"/>
    <mergeCell ref="C10:D10"/>
    <mergeCell ref="E10:F11"/>
    <mergeCell ref="G10:H11"/>
    <mergeCell ref="I10:L11"/>
    <mergeCell ref="M10:M11"/>
    <mergeCell ref="C11:D11"/>
    <mergeCell ref="E7:F7"/>
    <mergeCell ref="G7:H7"/>
    <mergeCell ref="I7:L7"/>
    <mergeCell ref="C8:D8"/>
    <mergeCell ref="E8:F9"/>
    <mergeCell ref="G8:H9"/>
    <mergeCell ref="I8:L9"/>
    <mergeCell ref="A1:M1"/>
    <mergeCell ref="B4:E4"/>
    <mergeCell ref="F4:H4"/>
    <mergeCell ref="I4:M4"/>
    <mergeCell ref="C6:D6"/>
    <mergeCell ref="E6:F6"/>
    <mergeCell ref="G6:H6"/>
    <mergeCell ref="I6:L6"/>
    <mergeCell ref="M6:M7"/>
    <mergeCell ref="C7:D7"/>
  </mergeCells>
  <conditionalFormatting sqref="A8:C9 E8 G8 I8 M8">
    <cfRule type="expression" dxfId="169" priority="24">
      <formula>$A$9="Holiday"</formula>
    </cfRule>
  </conditionalFormatting>
  <conditionalFormatting sqref="A10:C11 E10 G10 I10 M10">
    <cfRule type="expression" dxfId="168" priority="23">
      <formula>$A$11="Holiday"</formula>
    </cfRule>
  </conditionalFormatting>
  <conditionalFormatting sqref="A12:C13 E12 G12 I12 M12">
    <cfRule type="expression" dxfId="167" priority="22">
      <formula>$A$13="Holiday"</formula>
    </cfRule>
  </conditionalFormatting>
  <conditionalFormatting sqref="A14:C15 E14 G14 I14 M14">
    <cfRule type="expression" dxfId="166" priority="21">
      <formula>$A$15="Holiday"</formula>
    </cfRule>
  </conditionalFormatting>
  <conditionalFormatting sqref="A16:C17 E16 G16 I16 M16">
    <cfRule type="expression" dxfId="165" priority="20">
      <formula>$A$17="Holiday"</formula>
    </cfRule>
  </conditionalFormatting>
  <conditionalFormatting sqref="A18:C19 E18 G18 I18 M18">
    <cfRule type="expression" dxfId="164" priority="19">
      <formula>$A$19="Holiday"</formula>
    </cfRule>
  </conditionalFormatting>
  <conditionalFormatting sqref="A20:C21 E20 G20 I20 M20">
    <cfRule type="expression" dxfId="163" priority="18">
      <formula>$A$21="Holiday"</formula>
    </cfRule>
  </conditionalFormatting>
  <conditionalFormatting sqref="A22:C23 E22 G22 I22 M22">
    <cfRule type="expression" dxfId="162" priority="17">
      <formula>$A$23="Holiday"</formula>
    </cfRule>
  </conditionalFormatting>
  <conditionalFormatting sqref="A24:C25 E24 G24 I24 M24">
    <cfRule type="expression" dxfId="161" priority="16">
      <formula>$A$25="Holiday"</formula>
    </cfRule>
  </conditionalFormatting>
  <conditionalFormatting sqref="A26:C27 E26 G26 I26 M26">
    <cfRule type="expression" dxfId="160" priority="15">
      <formula>$A$27="Holiday"</formula>
    </cfRule>
  </conditionalFormatting>
  <conditionalFormatting sqref="A28:C29 E28 G28 I28 M28">
    <cfRule type="expression" dxfId="159" priority="14">
      <formula>$A$29="Holiday"</formula>
    </cfRule>
  </conditionalFormatting>
  <conditionalFormatting sqref="A30:C31 E30 G30 I30 M30">
    <cfRule type="expression" dxfId="158" priority="13">
      <formula>$A$31="Holiday"</formula>
    </cfRule>
  </conditionalFormatting>
  <conditionalFormatting sqref="A32:C33 E32 G32 I32 M32">
    <cfRule type="expression" dxfId="157" priority="12">
      <formula>$A$33="Holiday"</formula>
    </cfRule>
  </conditionalFormatting>
  <conditionalFormatting sqref="A34:C35 E34 G34 I34 M34">
    <cfRule type="expression" dxfId="156" priority="11">
      <formula>$A$35="Holiday"</formula>
    </cfRule>
  </conditionalFormatting>
  <conditionalFormatting sqref="A36:C37 E36 G36 I36 M36">
    <cfRule type="expression" dxfId="155" priority="10">
      <formula>$A$37="Holiday"</formula>
    </cfRule>
  </conditionalFormatting>
  <conditionalFormatting sqref="A38:C39 E38 G38 I38 M38">
    <cfRule type="expression" dxfId="154" priority="9">
      <formula>$A$39="Holiday"</formula>
    </cfRule>
  </conditionalFormatting>
  <conditionalFormatting sqref="A40:C41 E40 G40 I40 M40">
    <cfRule type="expression" dxfId="153" priority="8">
      <formula>$A$41="Holiday"</formula>
    </cfRule>
  </conditionalFormatting>
  <conditionalFormatting sqref="A42:C43 E42 G42 I42 M42">
    <cfRule type="expression" dxfId="152" priority="7">
      <formula>$A$43="Holiday"</formula>
    </cfRule>
  </conditionalFormatting>
  <conditionalFormatting sqref="A44:C45 E44 G44 I44 M44">
    <cfRule type="expression" dxfId="151" priority="6">
      <formula>$A$45="Holiday"</formula>
    </cfRule>
  </conditionalFormatting>
  <conditionalFormatting sqref="A46:C47 E46 G46 I46 M46">
    <cfRule type="expression" dxfId="150" priority="5">
      <formula>$A$47="Holiday"</formula>
    </cfRule>
  </conditionalFormatting>
  <conditionalFormatting sqref="A48:C49 E48 G48 I48 M48">
    <cfRule type="expression" dxfId="149" priority="4">
      <formula>$A$49="Holiday"</formula>
    </cfRule>
  </conditionalFormatting>
  <conditionalFormatting sqref="A50:C51 E50 G50 I50 M50">
    <cfRule type="expression" dxfId="148" priority="3">
      <formula>$A$51="Holiday"</formula>
    </cfRule>
  </conditionalFormatting>
  <conditionalFormatting sqref="A52:C53 E52 G52 I52 M52">
    <cfRule type="expression" dxfId="147" priority="2">
      <formula>$A$53="Holiday"</formula>
    </cfRule>
  </conditionalFormatting>
  <conditionalFormatting sqref="A59">
    <cfRule type="expression" dxfId="146" priority="1">
      <formula>$A$11="Holiday"</formula>
    </cfRule>
  </conditionalFormatting>
  <printOptions horizontalCentered="1"/>
  <pageMargins left="0" right="0" top="0.6" bottom="0.2" header="0.1" footer="0"/>
  <pageSetup orientation="portrait" horizontalDpi="4294967295" verticalDpi="4294967295" r:id="rId1"/>
  <headerFooter>
    <oddHeader>&amp;C&amp;"Arial,Bold"&amp;14MONTHLY GROUP MILEAGE LOG&amp;"-,Regular"&amp;11
&amp;"Arial,Regular"County Vehicle Program / HR - CSD&amp;R&amp;G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5581-AF3C-4B82-81F0-04CD3EE518AF}">
  <sheetPr>
    <tabColor theme="6"/>
  </sheetPr>
  <dimension ref="A1:O888"/>
  <sheetViews>
    <sheetView zoomScale="120" zoomScaleNormal="120" workbookViewId="0">
      <selection sqref="A1:M1"/>
    </sheetView>
  </sheetViews>
  <sheetFormatPr defaultColWidth="0" defaultRowHeight="15" customHeight="1" zeroHeight="1" x14ac:dyDescent="0.25"/>
  <cols>
    <col min="1" max="1" width="12.7109375" style="11" customWidth="1"/>
    <col min="2" max="2" width="11.5703125" style="11" customWidth="1"/>
    <col min="3" max="3" width="7" style="10" customWidth="1"/>
    <col min="4" max="4" width="8.140625" style="10" customWidth="1"/>
    <col min="5" max="5" width="6" style="10" bestFit="1" customWidth="1"/>
    <col min="6" max="6" width="7.42578125" style="10" customWidth="1"/>
    <col min="7" max="7" width="4.42578125" style="10" customWidth="1"/>
    <col min="8" max="8" width="6.28515625" style="10" customWidth="1"/>
    <col min="9" max="9" width="10" style="10" customWidth="1"/>
    <col min="10" max="10" width="2.85546875" style="10" customWidth="1"/>
    <col min="11" max="11" width="11.85546875" style="10" customWidth="1"/>
    <col min="12" max="12" width="5.42578125" style="10" customWidth="1"/>
    <col min="13" max="13" width="10" style="10" customWidth="1"/>
    <col min="14" max="14" width="0.28515625" style="10" customWidth="1"/>
    <col min="15" max="15" width="0.140625" style="10" customWidth="1"/>
    <col min="16" max="16384" width="9.140625" style="10" hidden="1"/>
  </cols>
  <sheetData>
    <row r="1" spans="1:14" ht="37.5" customHeight="1" x14ac:dyDescent="0.25">
      <c r="A1" s="244" t="s">
        <v>1052</v>
      </c>
      <c r="B1" s="244"/>
      <c r="C1" s="244"/>
      <c r="D1" s="244"/>
      <c r="E1" s="244"/>
      <c r="F1" s="244"/>
      <c r="G1" s="244"/>
      <c r="H1" s="244"/>
      <c r="I1" s="244"/>
      <c r="J1" s="244"/>
      <c r="K1" s="244"/>
      <c r="L1" s="244"/>
      <c r="M1" s="244"/>
    </row>
    <row r="2" spans="1:14" ht="6" customHeight="1" x14ac:dyDescent="0.25">
      <c r="A2" s="156"/>
      <c r="B2" s="156"/>
      <c r="C2" s="156"/>
      <c r="D2" s="156"/>
      <c r="E2" s="156"/>
      <c r="F2" s="156"/>
      <c r="G2" s="156"/>
      <c r="H2" s="156"/>
      <c r="I2" s="156"/>
      <c r="J2" s="156"/>
      <c r="K2" s="156"/>
      <c r="L2" s="156"/>
      <c r="M2" s="156"/>
      <c r="N2" s="74"/>
    </row>
    <row r="3" spans="1:14" ht="14.25" customHeight="1" x14ac:dyDescent="0.25">
      <c r="A3" s="175" t="s">
        <v>1030</v>
      </c>
      <c r="B3" s="156" t="str">
        <f>IF('JANUARY - MILEAGE LOG'!$B$3="","",'JANUARY - MILEAGE LOG'!$B$3)</f>
        <v/>
      </c>
      <c r="C3" s="175" t="s">
        <v>997</v>
      </c>
      <c r="D3" s="156" t="str">
        <f>IF('JANUARY - MILEAGE LOG'!$D$3="","",'JANUARY - MILEAGE LOG'!$D$3)</f>
        <v/>
      </c>
      <c r="E3" s="175" t="s">
        <v>1031</v>
      </c>
      <c r="F3" s="156" t="str">
        <f>IF('JANUARY - MILEAGE LOG'!$F$3="","",'JANUARY - MILEAGE LOG'!$F$3)</f>
        <v/>
      </c>
      <c r="G3" s="178"/>
      <c r="H3" s="179" t="str">
        <f>IF('JANUARY - MILEAGE LOG'!$H$3="","",'JANUARY - MILEAGE LOG'!$H$3)</f>
        <v xml:space="preserve">AUTHORIZED MILEAGE: 00.01 - 00  </v>
      </c>
      <c r="I3" s="179"/>
      <c r="J3" s="179"/>
      <c r="K3" s="179"/>
      <c r="L3" s="180" t="str">
        <f>IF('JANUARY - MILEAGE LOG'!$L$3="","",'JANUARY - MILEAGE LOG'!$L$3)</f>
        <v>(Round Trip Miles Per Day)</v>
      </c>
      <c r="M3" s="179"/>
      <c r="N3" s="172"/>
    </row>
    <row r="4" spans="1:14" ht="14.25" customHeight="1" x14ac:dyDescent="0.25">
      <c r="A4" s="157" t="s">
        <v>1032</v>
      </c>
      <c r="B4" s="264" t="str">
        <f>IF('JANUARY - MILEAGE LOG'!$B$4="","",'JANUARY - MILEAGE LOG'!$B$4)</f>
        <v/>
      </c>
      <c r="C4" s="264" t="str">
        <f>IF('JANUARY - MILEAGE LOG'!C4="","",'JANUARY - MILEAGE LOG'!C4)</f>
        <v/>
      </c>
      <c r="D4" s="264" t="str">
        <f>IF('JANUARY - MILEAGE LOG'!D4="","",'JANUARY - MILEAGE LOG'!D4)</f>
        <v/>
      </c>
      <c r="E4" s="264" t="str">
        <f>IF('JANUARY - MILEAGE LOG'!E4="","",'JANUARY - MILEAGE LOG'!E4)</f>
        <v/>
      </c>
      <c r="F4" s="245" t="s">
        <v>1033</v>
      </c>
      <c r="G4" s="245"/>
      <c r="H4" s="245"/>
      <c r="I4" s="264" t="str">
        <f>IF('JANUARY - MILEAGE LOG'!$I$4="","",'JANUARY - MILEAGE LOG'!$I$4)</f>
        <v/>
      </c>
      <c r="J4" s="264" t="str">
        <f>IF('JANUARY - MILEAGE LOG'!J4="","",'JANUARY - MILEAGE LOG'!J4)</f>
        <v/>
      </c>
      <c r="K4" s="264" t="str">
        <f>IF('JANUARY - MILEAGE LOG'!K4="","",'JANUARY - MILEAGE LOG'!K4)</f>
        <v/>
      </c>
      <c r="L4" s="264" t="str">
        <f>IF('JANUARY - MILEAGE LOG'!L4="","",'JANUARY - MILEAGE LOG'!L4)</f>
        <v/>
      </c>
      <c r="M4" s="264" t="str">
        <f>IF('JANUARY - MILEAGE LOG'!M4="","",'JANUARY - MILEAGE LOG'!M4)</f>
        <v/>
      </c>
      <c r="N4" s="74"/>
    </row>
    <row r="5" spans="1:14" ht="8.25" customHeight="1" x14ac:dyDescent="0.25">
      <c r="A5" s="171"/>
      <c r="B5" s="161"/>
      <c r="C5" s="171"/>
      <c r="D5" s="161"/>
      <c r="E5" s="171"/>
      <c r="F5" s="161"/>
      <c r="G5" s="159"/>
      <c r="H5" s="159"/>
      <c r="I5" s="159"/>
      <c r="J5" s="159"/>
      <c r="K5" s="159"/>
      <c r="L5" s="159"/>
      <c r="M5" s="159"/>
      <c r="N5" s="74"/>
    </row>
    <row r="6" spans="1:14" ht="12.75" customHeight="1" x14ac:dyDescent="0.25">
      <c r="A6" s="189" t="s">
        <v>8</v>
      </c>
      <c r="B6" s="190" t="s">
        <v>1020</v>
      </c>
      <c r="C6" s="250" t="s">
        <v>1022</v>
      </c>
      <c r="D6" s="251"/>
      <c r="E6" s="250" t="s">
        <v>1023</v>
      </c>
      <c r="F6" s="250"/>
      <c r="G6" s="250" t="s">
        <v>1025</v>
      </c>
      <c r="H6" s="251"/>
      <c r="I6" s="250" t="s">
        <v>1028</v>
      </c>
      <c r="J6" s="251"/>
      <c r="K6" s="251"/>
      <c r="L6" s="251"/>
      <c r="M6" s="251" t="s">
        <v>1027</v>
      </c>
      <c r="N6" s="74"/>
    </row>
    <row r="7" spans="1:14" ht="11.25" customHeight="1" thickBot="1" x14ac:dyDescent="0.3">
      <c r="A7" s="188">
        <f>'YEAR SELECTION'!E2</f>
        <v>2025</v>
      </c>
      <c r="B7" s="191" t="s">
        <v>1021</v>
      </c>
      <c r="C7" s="248" t="s">
        <v>1021</v>
      </c>
      <c r="D7" s="249"/>
      <c r="E7" s="248" t="s">
        <v>1024</v>
      </c>
      <c r="F7" s="248"/>
      <c r="G7" s="248" t="s">
        <v>1026</v>
      </c>
      <c r="H7" s="249"/>
      <c r="I7" s="248" t="s">
        <v>1029</v>
      </c>
      <c r="J7" s="249"/>
      <c r="K7" s="249"/>
      <c r="L7" s="249"/>
      <c r="M7" s="249"/>
      <c r="N7" s="74"/>
    </row>
    <row r="8" spans="1:14" ht="12" customHeight="1" thickTop="1" x14ac:dyDescent="0.25">
      <c r="A8" s="81">
        <f ca="1">'PROCESS SEP - LOG'!K1</f>
        <v>1</v>
      </c>
      <c r="B8" s="77"/>
      <c r="C8" s="252"/>
      <c r="D8" s="253"/>
      <c r="E8" s="254"/>
      <c r="F8" s="255"/>
      <c r="G8" s="254"/>
      <c r="H8" s="255"/>
      <c r="I8" s="215"/>
      <c r="J8" s="216"/>
      <c r="K8" s="216"/>
      <c r="L8" s="217"/>
      <c r="M8" s="221"/>
      <c r="N8" s="74"/>
    </row>
    <row r="9" spans="1:14" ht="12" customHeight="1" x14ac:dyDescent="0.25">
      <c r="A9" s="77" t="str">
        <f ca="1">'PROCESS SEP - LOG'!L1</f>
        <v>Holiday</v>
      </c>
      <c r="B9" s="76"/>
      <c r="C9" s="234"/>
      <c r="D9" s="235"/>
      <c r="E9" s="238"/>
      <c r="F9" s="239"/>
      <c r="G9" s="238"/>
      <c r="H9" s="239"/>
      <c r="I9" s="218"/>
      <c r="J9" s="219"/>
      <c r="K9" s="219"/>
      <c r="L9" s="220"/>
      <c r="M9" s="222"/>
      <c r="N9" s="74"/>
    </row>
    <row r="10" spans="1:14" ht="12" customHeight="1" x14ac:dyDescent="0.25">
      <c r="A10" s="78">
        <f ca="1">'PROCESS SEP - LOG'!K2</f>
        <v>2</v>
      </c>
      <c r="B10" s="79"/>
      <c r="C10" s="256"/>
      <c r="D10" s="257"/>
      <c r="E10" s="240"/>
      <c r="F10" s="241"/>
      <c r="G10" s="240"/>
      <c r="H10" s="241"/>
      <c r="I10" s="227"/>
      <c r="J10" s="228"/>
      <c r="K10" s="228"/>
      <c r="L10" s="229"/>
      <c r="M10" s="246"/>
      <c r="N10" s="74"/>
    </row>
    <row r="11" spans="1:14" ht="12" customHeight="1" x14ac:dyDescent="0.25">
      <c r="A11" s="80" t="str">
        <f ca="1">'PROCESS SEP - LOG'!L2</f>
        <v>Tuesday</v>
      </c>
      <c r="B11" s="79"/>
      <c r="C11" s="256"/>
      <c r="D11" s="257"/>
      <c r="E11" s="242"/>
      <c r="F11" s="243"/>
      <c r="G11" s="242"/>
      <c r="H11" s="243"/>
      <c r="I11" s="230"/>
      <c r="J11" s="231"/>
      <c r="K11" s="231"/>
      <c r="L11" s="232"/>
      <c r="M11" s="247"/>
      <c r="N11" s="74"/>
    </row>
    <row r="12" spans="1:14" ht="12" customHeight="1" x14ac:dyDescent="0.25">
      <c r="A12" s="75">
        <f ca="1">'PROCESS SEP - LOG'!K3</f>
        <v>3</v>
      </c>
      <c r="B12" s="76"/>
      <c r="C12" s="234"/>
      <c r="D12" s="235"/>
      <c r="E12" s="236"/>
      <c r="F12" s="237"/>
      <c r="G12" s="236"/>
      <c r="H12" s="237"/>
      <c r="I12" s="223"/>
      <c r="J12" s="224"/>
      <c r="K12" s="224"/>
      <c r="L12" s="225"/>
      <c r="M12" s="226"/>
      <c r="N12" s="74"/>
    </row>
    <row r="13" spans="1:14" ht="12" customHeight="1" x14ac:dyDescent="0.25">
      <c r="A13" s="77" t="str">
        <f ca="1">'PROCESS SEP - LOG'!L3</f>
        <v>Wednesday</v>
      </c>
      <c r="B13" s="76"/>
      <c r="C13" s="234"/>
      <c r="D13" s="235"/>
      <c r="E13" s="238"/>
      <c r="F13" s="239"/>
      <c r="G13" s="238"/>
      <c r="H13" s="239"/>
      <c r="I13" s="218"/>
      <c r="J13" s="219"/>
      <c r="K13" s="219"/>
      <c r="L13" s="220"/>
      <c r="M13" s="222"/>
      <c r="N13" s="74"/>
    </row>
    <row r="14" spans="1:14" ht="12" customHeight="1" x14ac:dyDescent="0.25">
      <c r="A14" s="78">
        <f ca="1">'PROCESS SEP - LOG'!K4</f>
        <v>4</v>
      </c>
      <c r="B14" s="79"/>
      <c r="C14" s="256"/>
      <c r="D14" s="257"/>
      <c r="E14" s="240"/>
      <c r="F14" s="241"/>
      <c r="G14" s="240"/>
      <c r="H14" s="241"/>
      <c r="I14" s="227"/>
      <c r="J14" s="228"/>
      <c r="K14" s="228"/>
      <c r="L14" s="229"/>
      <c r="M14" s="246"/>
      <c r="N14" s="74"/>
    </row>
    <row r="15" spans="1:14" ht="12" customHeight="1" x14ac:dyDescent="0.25">
      <c r="A15" s="80" t="str">
        <f ca="1">'PROCESS SEP - LOG'!L4</f>
        <v>Thursday</v>
      </c>
      <c r="B15" s="79"/>
      <c r="C15" s="256"/>
      <c r="D15" s="257"/>
      <c r="E15" s="242"/>
      <c r="F15" s="243"/>
      <c r="G15" s="242"/>
      <c r="H15" s="243"/>
      <c r="I15" s="230"/>
      <c r="J15" s="231"/>
      <c r="K15" s="231"/>
      <c r="L15" s="232"/>
      <c r="M15" s="247"/>
      <c r="N15" s="74"/>
    </row>
    <row r="16" spans="1:14" ht="12" customHeight="1" x14ac:dyDescent="0.25">
      <c r="A16" s="75">
        <f ca="1">'PROCESS SEP - LOG'!K5</f>
        <v>5</v>
      </c>
      <c r="B16" s="76"/>
      <c r="C16" s="234"/>
      <c r="D16" s="235"/>
      <c r="E16" s="236"/>
      <c r="F16" s="237"/>
      <c r="G16" s="236"/>
      <c r="H16" s="237"/>
      <c r="I16" s="223"/>
      <c r="J16" s="224"/>
      <c r="K16" s="224"/>
      <c r="L16" s="225"/>
      <c r="M16" s="226"/>
      <c r="N16" s="74"/>
    </row>
    <row r="17" spans="1:14" ht="12" customHeight="1" x14ac:dyDescent="0.25">
      <c r="A17" s="77" t="str">
        <f ca="1">'PROCESS SEP - LOG'!L5</f>
        <v>Friday</v>
      </c>
      <c r="B17" s="76"/>
      <c r="C17" s="234"/>
      <c r="D17" s="235"/>
      <c r="E17" s="238"/>
      <c r="F17" s="239"/>
      <c r="G17" s="238"/>
      <c r="H17" s="239"/>
      <c r="I17" s="218"/>
      <c r="J17" s="219"/>
      <c r="K17" s="219"/>
      <c r="L17" s="220"/>
      <c r="M17" s="222"/>
      <c r="N17" s="74"/>
    </row>
    <row r="18" spans="1:14" ht="12" customHeight="1" x14ac:dyDescent="0.25">
      <c r="A18" s="78">
        <f ca="1">'PROCESS SEP - LOG'!K6</f>
        <v>8</v>
      </c>
      <c r="B18" s="79"/>
      <c r="C18" s="256"/>
      <c r="D18" s="257"/>
      <c r="E18" s="240"/>
      <c r="F18" s="241"/>
      <c r="G18" s="240"/>
      <c r="H18" s="241"/>
      <c r="I18" s="227"/>
      <c r="J18" s="228"/>
      <c r="K18" s="228"/>
      <c r="L18" s="229"/>
      <c r="M18" s="246"/>
      <c r="N18" s="74"/>
    </row>
    <row r="19" spans="1:14" ht="12" customHeight="1" x14ac:dyDescent="0.25">
      <c r="A19" s="80" t="str">
        <f ca="1">'PROCESS SEP - LOG'!L6</f>
        <v>Monday</v>
      </c>
      <c r="B19" s="79"/>
      <c r="C19" s="256"/>
      <c r="D19" s="257"/>
      <c r="E19" s="242"/>
      <c r="F19" s="243"/>
      <c r="G19" s="242"/>
      <c r="H19" s="243"/>
      <c r="I19" s="230"/>
      <c r="J19" s="231"/>
      <c r="K19" s="231"/>
      <c r="L19" s="232"/>
      <c r="M19" s="247"/>
      <c r="N19" s="74"/>
    </row>
    <row r="20" spans="1:14" ht="12" customHeight="1" x14ac:dyDescent="0.25">
      <c r="A20" s="75">
        <f ca="1">'PROCESS SEP - LOG'!K7</f>
        <v>9</v>
      </c>
      <c r="B20" s="76"/>
      <c r="C20" s="234"/>
      <c r="D20" s="235"/>
      <c r="E20" s="236"/>
      <c r="F20" s="237"/>
      <c r="G20" s="236"/>
      <c r="H20" s="237"/>
      <c r="I20" s="223"/>
      <c r="J20" s="224"/>
      <c r="K20" s="224"/>
      <c r="L20" s="225"/>
      <c r="M20" s="226"/>
      <c r="N20" s="74"/>
    </row>
    <row r="21" spans="1:14" ht="12" customHeight="1" x14ac:dyDescent="0.25">
      <c r="A21" s="77" t="str">
        <f ca="1">'PROCESS SEP - LOG'!L7</f>
        <v>Tuesday</v>
      </c>
      <c r="B21" s="76"/>
      <c r="C21" s="234"/>
      <c r="D21" s="235"/>
      <c r="E21" s="238"/>
      <c r="F21" s="239"/>
      <c r="G21" s="238"/>
      <c r="H21" s="239"/>
      <c r="I21" s="218"/>
      <c r="J21" s="219"/>
      <c r="K21" s="219"/>
      <c r="L21" s="220"/>
      <c r="M21" s="222"/>
      <c r="N21" s="74"/>
    </row>
    <row r="22" spans="1:14" ht="12" customHeight="1" x14ac:dyDescent="0.25">
      <c r="A22" s="78">
        <f ca="1">'PROCESS SEP - LOG'!K8</f>
        <v>10</v>
      </c>
      <c r="B22" s="79"/>
      <c r="C22" s="256"/>
      <c r="D22" s="257"/>
      <c r="E22" s="240"/>
      <c r="F22" s="241"/>
      <c r="G22" s="240"/>
      <c r="H22" s="241"/>
      <c r="I22" s="227"/>
      <c r="J22" s="228"/>
      <c r="K22" s="228"/>
      <c r="L22" s="229"/>
      <c r="M22" s="246"/>
      <c r="N22" s="74"/>
    </row>
    <row r="23" spans="1:14" ht="12" customHeight="1" x14ac:dyDescent="0.25">
      <c r="A23" s="80" t="str">
        <f ca="1">'PROCESS SEP - LOG'!L8</f>
        <v>Wednesday</v>
      </c>
      <c r="B23" s="79"/>
      <c r="C23" s="256"/>
      <c r="D23" s="257"/>
      <c r="E23" s="242"/>
      <c r="F23" s="243"/>
      <c r="G23" s="242"/>
      <c r="H23" s="243"/>
      <c r="I23" s="230"/>
      <c r="J23" s="231"/>
      <c r="K23" s="231"/>
      <c r="L23" s="232"/>
      <c r="M23" s="247"/>
      <c r="N23" s="74"/>
    </row>
    <row r="24" spans="1:14" ht="12" customHeight="1" x14ac:dyDescent="0.25">
      <c r="A24" s="75">
        <f ca="1">'PROCESS SEP - LOG'!K9</f>
        <v>11</v>
      </c>
      <c r="B24" s="76"/>
      <c r="C24" s="234"/>
      <c r="D24" s="235"/>
      <c r="E24" s="236"/>
      <c r="F24" s="237"/>
      <c r="G24" s="236"/>
      <c r="H24" s="237"/>
      <c r="I24" s="223"/>
      <c r="J24" s="224"/>
      <c r="K24" s="224"/>
      <c r="L24" s="225"/>
      <c r="M24" s="226"/>
      <c r="N24" s="74"/>
    </row>
    <row r="25" spans="1:14" ht="12" customHeight="1" x14ac:dyDescent="0.25">
      <c r="A25" s="77" t="str">
        <f ca="1">'PROCESS SEP - LOG'!L9</f>
        <v>Thursday</v>
      </c>
      <c r="B25" s="76"/>
      <c r="C25" s="234"/>
      <c r="D25" s="235"/>
      <c r="E25" s="238"/>
      <c r="F25" s="239"/>
      <c r="G25" s="238"/>
      <c r="H25" s="239"/>
      <c r="I25" s="218"/>
      <c r="J25" s="219"/>
      <c r="K25" s="219"/>
      <c r="L25" s="220"/>
      <c r="M25" s="222"/>
      <c r="N25" s="74"/>
    </row>
    <row r="26" spans="1:14" ht="12" customHeight="1" x14ac:dyDescent="0.25">
      <c r="A26" s="78">
        <f ca="1">'PROCESS SEP - LOG'!K10</f>
        <v>12</v>
      </c>
      <c r="B26" s="79"/>
      <c r="C26" s="256"/>
      <c r="D26" s="257"/>
      <c r="E26" s="240"/>
      <c r="F26" s="241"/>
      <c r="G26" s="240"/>
      <c r="H26" s="241"/>
      <c r="I26" s="227"/>
      <c r="J26" s="228"/>
      <c r="K26" s="228"/>
      <c r="L26" s="229"/>
      <c r="M26" s="246"/>
      <c r="N26" s="74"/>
    </row>
    <row r="27" spans="1:14" ht="12" customHeight="1" x14ac:dyDescent="0.25">
      <c r="A27" s="80" t="str">
        <f ca="1">'PROCESS SEP - LOG'!L10</f>
        <v>Friday</v>
      </c>
      <c r="B27" s="79"/>
      <c r="C27" s="256"/>
      <c r="D27" s="257"/>
      <c r="E27" s="242"/>
      <c r="F27" s="243"/>
      <c r="G27" s="242"/>
      <c r="H27" s="243"/>
      <c r="I27" s="230"/>
      <c r="J27" s="231"/>
      <c r="K27" s="231"/>
      <c r="L27" s="232"/>
      <c r="M27" s="247"/>
      <c r="N27" s="74"/>
    </row>
    <row r="28" spans="1:14" ht="12" customHeight="1" x14ac:dyDescent="0.25">
      <c r="A28" s="75">
        <f ca="1">'PROCESS SEP - LOG'!K11</f>
        <v>15</v>
      </c>
      <c r="B28" s="76"/>
      <c r="C28" s="234"/>
      <c r="D28" s="235"/>
      <c r="E28" s="236"/>
      <c r="F28" s="237"/>
      <c r="G28" s="236"/>
      <c r="H28" s="237"/>
      <c r="I28" s="223"/>
      <c r="J28" s="224"/>
      <c r="K28" s="224"/>
      <c r="L28" s="225"/>
      <c r="M28" s="226"/>
      <c r="N28" s="74"/>
    </row>
    <row r="29" spans="1:14" ht="12" customHeight="1" x14ac:dyDescent="0.25">
      <c r="A29" s="77" t="str">
        <f ca="1">'PROCESS SEP - LOG'!L11</f>
        <v>Monday</v>
      </c>
      <c r="B29" s="76"/>
      <c r="C29" s="234"/>
      <c r="D29" s="235"/>
      <c r="E29" s="238"/>
      <c r="F29" s="239"/>
      <c r="G29" s="238"/>
      <c r="H29" s="239"/>
      <c r="I29" s="218"/>
      <c r="J29" s="219"/>
      <c r="K29" s="219"/>
      <c r="L29" s="220"/>
      <c r="M29" s="222"/>
      <c r="N29" s="74"/>
    </row>
    <row r="30" spans="1:14" ht="12" customHeight="1" x14ac:dyDescent="0.25">
      <c r="A30" s="78">
        <f ca="1">'PROCESS SEP - LOG'!K12</f>
        <v>16</v>
      </c>
      <c r="B30" s="79"/>
      <c r="C30" s="256"/>
      <c r="D30" s="257"/>
      <c r="E30" s="240"/>
      <c r="F30" s="241"/>
      <c r="G30" s="240"/>
      <c r="H30" s="241"/>
      <c r="I30" s="227"/>
      <c r="J30" s="228"/>
      <c r="K30" s="228"/>
      <c r="L30" s="229"/>
      <c r="M30" s="246"/>
      <c r="N30" s="74"/>
    </row>
    <row r="31" spans="1:14" ht="12" customHeight="1" x14ac:dyDescent="0.25">
      <c r="A31" s="80" t="str">
        <f ca="1">'PROCESS SEP - LOG'!L12</f>
        <v>Tuesday</v>
      </c>
      <c r="B31" s="79"/>
      <c r="C31" s="256"/>
      <c r="D31" s="257"/>
      <c r="E31" s="242"/>
      <c r="F31" s="243"/>
      <c r="G31" s="242"/>
      <c r="H31" s="243"/>
      <c r="I31" s="230"/>
      <c r="J31" s="231"/>
      <c r="K31" s="231"/>
      <c r="L31" s="232"/>
      <c r="M31" s="247"/>
      <c r="N31" s="74"/>
    </row>
    <row r="32" spans="1:14" ht="12" customHeight="1" x14ac:dyDescent="0.25">
      <c r="A32" s="75">
        <f ca="1">'PROCESS SEP - LOG'!K13</f>
        <v>17</v>
      </c>
      <c r="B32" s="76"/>
      <c r="C32" s="234"/>
      <c r="D32" s="235"/>
      <c r="E32" s="236"/>
      <c r="F32" s="237"/>
      <c r="G32" s="236"/>
      <c r="H32" s="237"/>
      <c r="I32" s="223"/>
      <c r="J32" s="224"/>
      <c r="K32" s="224"/>
      <c r="L32" s="225"/>
      <c r="M32" s="226"/>
      <c r="N32" s="74"/>
    </row>
    <row r="33" spans="1:14" ht="12" customHeight="1" x14ac:dyDescent="0.25">
      <c r="A33" s="77" t="str">
        <f ca="1">'PROCESS SEP - LOG'!L13</f>
        <v>Wednesday</v>
      </c>
      <c r="B33" s="76"/>
      <c r="C33" s="234"/>
      <c r="D33" s="235"/>
      <c r="E33" s="238"/>
      <c r="F33" s="239"/>
      <c r="G33" s="238"/>
      <c r="H33" s="239"/>
      <c r="I33" s="218"/>
      <c r="J33" s="219"/>
      <c r="K33" s="219"/>
      <c r="L33" s="220"/>
      <c r="M33" s="222"/>
      <c r="N33" s="74"/>
    </row>
    <row r="34" spans="1:14" ht="12" customHeight="1" x14ac:dyDescent="0.25">
      <c r="A34" s="78">
        <f ca="1">'PROCESS SEP - LOG'!K14</f>
        <v>18</v>
      </c>
      <c r="B34" s="79"/>
      <c r="C34" s="256"/>
      <c r="D34" s="257"/>
      <c r="E34" s="240"/>
      <c r="F34" s="241"/>
      <c r="G34" s="240"/>
      <c r="H34" s="241"/>
      <c r="I34" s="227"/>
      <c r="J34" s="228"/>
      <c r="K34" s="228"/>
      <c r="L34" s="229"/>
      <c r="M34" s="246"/>
      <c r="N34" s="74"/>
    </row>
    <row r="35" spans="1:14" ht="12" customHeight="1" x14ac:dyDescent="0.25">
      <c r="A35" s="80" t="str">
        <f ca="1">'PROCESS SEP - LOG'!L14</f>
        <v>Thursday</v>
      </c>
      <c r="B35" s="79"/>
      <c r="C35" s="256"/>
      <c r="D35" s="257"/>
      <c r="E35" s="242"/>
      <c r="F35" s="243"/>
      <c r="G35" s="242"/>
      <c r="H35" s="243"/>
      <c r="I35" s="230"/>
      <c r="J35" s="231"/>
      <c r="K35" s="231"/>
      <c r="L35" s="232"/>
      <c r="M35" s="247"/>
      <c r="N35" s="74"/>
    </row>
    <row r="36" spans="1:14" ht="12" customHeight="1" x14ac:dyDescent="0.25">
      <c r="A36" s="75">
        <f ca="1">'PROCESS SEP - LOG'!K15</f>
        <v>19</v>
      </c>
      <c r="B36" s="76"/>
      <c r="C36" s="234"/>
      <c r="D36" s="235"/>
      <c r="E36" s="236"/>
      <c r="F36" s="237"/>
      <c r="G36" s="236"/>
      <c r="H36" s="237"/>
      <c r="I36" s="223"/>
      <c r="J36" s="224"/>
      <c r="K36" s="224"/>
      <c r="L36" s="225"/>
      <c r="M36" s="226"/>
      <c r="N36" s="74"/>
    </row>
    <row r="37" spans="1:14" ht="12" customHeight="1" x14ac:dyDescent="0.25">
      <c r="A37" s="77" t="str">
        <f ca="1">'PROCESS SEP - LOG'!L15</f>
        <v>Friday</v>
      </c>
      <c r="B37" s="76"/>
      <c r="C37" s="234"/>
      <c r="D37" s="235"/>
      <c r="E37" s="238"/>
      <c r="F37" s="239"/>
      <c r="G37" s="238"/>
      <c r="H37" s="239"/>
      <c r="I37" s="218"/>
      <c r="J37" s="219"/>
      <c r="K37" s="219"/>
      <c r="L37" s="220"/>
      <c r="M37" s="222"/>
      <c r="N37" s="74"/>
    </row>
    <row r="38" spans="1:14" ht="12" customHeight="1" x14ac:dyDescent="0.25">
      <c r="A38" s="78">
        <f ca="1">'PROCESS SEP - LOG'!K16</f>
        <v>22</v>
      </c>
      <c r="B38" s="79"/>
      <c r="C38" s="256"/>
      <c r="D38" s="257"/>
      <c r="E38" s="240"/>
      <c r="F38" s="241"/>
      <c r="G38" s="240"/>
      <c r="H38" s="241"/>
      <c r="I38" s="227"/>
      <c r="J38" s="228"/>
      <c r="K38" s="228"/>
      <c r="L38" s="229"/>
      <c r="M38" s="246"/>
      <c r="N38" s="74"/>
    </row>
    <row r="39" spans="1:14" ht="12" customHeight="1" x14ac:dyDescent="0.25">
      <c r="A39" s="80" t="str">
        <f ca="1">'PROCESS SEP - LOG'!L16</f>
        <v>Monday</v>
      </c>
      <c r="B39" s="79"/>
      <c r="C39" s="256"/>
      <c r="D39" s="257"/>
      <c r="E39" s="242"/>
      <c r="F39" s="243"/>
      <c r="G39" s="242"/>
      <c r="H39" s="243"/>
      <c r="I39" s="230"/>
      <c r="J39" s="231"/>
      <c r="K39" s="231"/>
      <c r="L39" s="232"/>
      <c r="M39" s="247"/>
      <c r="N39" s="74"/>
    </row>
    <row r="40" spans="1:14" ht="12" customHeight="1" x14ac:dyDescent="0.25">
      <c r="A40" s="75">
        <f ca="1">'PROCESS SEP - LOG'!K17</f>
        <v>23</v>
      </c>
      <c r="B40" s="76"/>
      <c r="C40" s="234"/>
      <c r="D40" s="235"/>
      <c r="E40" s="236"/>
      <c r="F40" s="237"/>
      <c r="G40" s="236"/>
      <c r="H40" s="237"/>
      <c r="I40" s="223"/>
      <c r="J40" s="224"/>
      <c r="K40" s="224"/>
      <c r="L40" s="225"/>
      <c r="M40" s="226"/>
      <c r="N40" s="74"/>
    </row>
    <row r="41" spans="1:14" ht="12" customHeight="1" x14ac:dyDescent="0.25">
      <c r="A41" s="77" t="str">
        <f ca="1">'PROCESS SEP - LOG'!L17</f>
        <v>Tuesday</v>
      </c>
      <c r="B41" s="76"/>
      <c r="C41" s="234"/>
      <c r="D41" s="235"/>
      <c r="E41" s="238"/>
      <c r="F41" s="239"/>
      <c r="G41" s="238"/>
      <c r="H41" s="239"/>
      <c r="I41" s="218"/>
      <c r="J41" s="219"/>
      <c r="K41" s="219"/>
      <c r="L41" s="220"/>
      <c r="M41" s="222"/>
      <c r="N41" s="74"/>
    </row>
    <row r="42" spans="1:14" ht="12" customHeight="1" x14ac:dyDescent="0.25">
      <c r="A42" s="78">
        <f ca="1">'PROCESS SEP - LOG'!K18</f>
        <v>24</v>
      </c>
      <c r="B42" s="79"/>
      <c r="C42" s="256"/>
      <c r="D42" s="257"/>
      <c r="E42" s="240"/>
      <c r="F42" s="241"/>
      <c r="G42" s="240"/>
      <c r="H42" s="241"/>
      <c r="I42" s="227"/>
      <c r="J42" s="228"/>
      <c r="K42" s="228"/>
      <c r="L42" s="229"/>
      <c r="M42" s="246"/>
      <c r="N42" s="74"/>
    </row>
    <row r="43" spans="1:14" ht="12" customHeight="1" x14ac:dyDescent="0.25">
      <c r="A43" s="80" t="str">
        <f ca="1">'PROCESS SEP - LOG'!L18</f>
        <v>Wednesday</v>
      </c>
      <c r="B43" s="79"/>
      <c r="C43" s="256"/>
      <c r="D43" s="257"/>
      <c r="E43" s="242"/>
      <c r="F43" s="243"/>
      <c r="G43" s="242"/>
      <c r="H43" s="243"/>
      <c r="I43" s="230"/>
      <c r="J43" s="231"/>
      <c r="K43" s="231"/>
      <c r="L43" s="232"/>
      <c r="M43" s="247"/>
      <c r="N43" s="74"/>
    </row>
    <row r="44" spans="1:14" ht="12" customHeight="1" x14ac:dyDescent="0.25">
      <c r="A44" s="75">
        <f ca="1">'PROCESS SEP - LOG'!K19</f>
        <v>25</v>
      </c>
      <c r="B44" s="76"/>
      <c r="C44" s="234"/>
      <c r="D44" s="235"/>
      <c r="E44" s="236"/>
      <c r="F44" s="237"/>
      <c r="G44" s="236"/>
      <c r="H44" s="237"/>
      <c r="I44" s="223"/>
      <c r="J44" s="224"/>
      <c r="K44" s="224"/>
      <c r="L44" s="225"/>
      <c r="M44" s="226"/>
      <c r="N44" s="74"/>
    </row>
    <row r="45" spans="1:14" ht="12" customHeight="1" x14ac:dyDescent="0.25">
      <c r="A45" s="77" t="str">
        <f ca="1">'PROCESS SEP - LOG'!L19</f>
        <v>Thursday</v>
      </c>
      <c r="B45" s="76"/>
      <c r="C45" s="234"/>
      <c r="D45" s="235"/>
      <c r="E45" s="238"/>
      <c r="F45" s="239"/>
      <c r="G45" s="238"/>
      <c r="H45" s="239"/>
      <c r="I45" s="218"/>
      <c r="J45" s="219"/>
      <c r="K45" s="219"/>
      <c r="L45" s="220"/>
      <c r="M45" s="222"/>
      <c r="N45" s="74"/>
    </row>
    <row r="46" spans="1:14" ht="12" customHeight="1" x14ac:dyDescent="0.25">
      <c r="A46" s="78">
        <f ca="1">'PROCESS SEP - LOG'!K20</f>
        <v>26</v>
      </c>
      <c r="B46" s="79"/>
      <c r="C46" s="256"/>
      <c r="D46" s="257"/>
      <c r="E46" s="240"/>
      <c r="F46" s="241"/>
      <c r="G46" s="240"/>
      <c r="H46" s="241"/>
      <c r="I46" s="227"/>
      <c r="J46" s="228"/>
      <c r="K46" s="228"/>
      <c r="L46" s="229"/>
      <c r="M46" s="246"/>
      <c r="N46" s="74"/>
    </row>
    <row r="47" spans="1:14" ht="12" customHeight="1" x14ac:dyDescent="0.25">
      <c r="A47" s="80" t="str">
        <f ca="1">'PROCESS SEP - LOG'!L20</f>
        <v>Friday</v>
      </c>
      <c r="B47" s="79"/>
      <c r="C47" s="256"/>
      <c r="D47" s="257"/>
      <c r="E47" s="242"/>
      <c r="F47" s="243"/>
      <c r="G47" s="242"/>
      <c r="H47" s="243"/>
      <c r="I47" s="230"/>
      <c r="J47" s="231"/>
      <c r="K47" s="231"/>
      <c r="L47" s="232"/>
      <c r="M47" s="247"/>
      <c r="N47" s="74"/>
    </row>
    <row r="48" spans="1:14" ht="12" customHeight="1" x14ac:dyDescent="0.25">
      <c r="A48" s="75">
        <f ca="1">'PROCESS SEP - LOG'!K21</f>
        <v>29</v>
      </c>
      <c r="B48" s="76"/>
      <c r="C48" s="234"/>
      <c r="D48" s="235"/>
      <c r="E48" s="236"/>
      <c r="F48" s="237"/>
      <c r="G48" s="236"/>
      <c r="H48" s="237"/>
      <c r="I48" s="223"/>
      <c r="J48" s="224"/>
      <c r="K48" s="224"/>
      <c r="L48" s="225"/>
      <c r="M48" s="226"/>
      <c r="N48" s="74"/>
    </row>
    <row r="49" spans="1:15" ht="12" customHeight="1" x14ac:dyDescent="0.25">
      <c r="A49" s="77" t="str">
        <f ca="1">'PROCESS SEP - LOG'!L21</f>
        <v>Monday</v>
      </c>
      <c r="B49" s="76"/>
      <c r="C49" s="234"/>
      <c r="D49" s="235"/>
      <c r="E49" s="238"/>
      <c r="F49" s="239"/>
      <c r="G49" s="238"/>
      <c r="H49" s="239"/>
      <c r="I49" s="218"/>
      <c r="J49" s="219"/>
      <c r="K49" s="219"/>
      <c r="L49" s="220"/>
      <c r="M49" s="222"/>
      <c r="N49" s="74"/>
    </row>
    <row r="50" spans="1:15" ht="12" customHeight="1" x14ac:dyDescent="0.25">
      <c r="A50" s="78">
        <f ca="1">'PROCESS SEP - LOG'!K22</f>
        <v>30</v>
      </c>
      <c r="B50" s="79"/>
      <c r="C50" s="256"/>
      <c r="D50" s="257"/>
      <c r="E50" s="240"/>
      <c r="F50" s="241"/>
      <c r="G50" s="240"/>
      <c r="H50" s="241"/>
      <c r="I50" s="227"/>
      <c r="J50" s="228"/>
      <c r="K50" s="228"/>
      <c r="L50" s="229"/>
      <c r="M50" s="246"/>
      <c r="N50" s="74"/>
    </row>
    <row r="51" spans="1:15" ht="12" customHeight="1" x14ac:dyDescent="0.25">
      <c r="A51" s="80" t="str">
        <f ca="1">'PROCESS SEP - LOG'!L22</f>
        <v>Tuesday</v>
      </c>
      <c r="B51" s="79"/>
      <c r="C51" s="256"/>
      <c r="D51" s="257"/>
      <c r="E51" s="242"/>
      <c r="F51" s="243"/>
      <c r="G51" s="242"/>
      <c r="H51" s="243"/>
      <c r="I51" s="230"/>
      <c r="J51" s="231"/>
      <c r="K51" s="231"/>
      <c r="L51" s="232"/>
      <c r="M51" s="247"/>
      <c r="N51" s="74"/>
    </row>
    <row r="52" spans="1:15" ht="12" customHeight="1" x14ac:dyDescent="0.25">
      <c r="A52" s="75" t="str">
        <f ca="1">'PROCESS SEP - LOG'!K23</f>
        <v/>
      </c>
      <c r="B52" s="76"/>
      <c r="C52" s="234"/>
      <c r="D52" s="235"/>
      <c r="E52" s="236"/>
      <c r="F52" s="237"/>
      <c r="G52" s="236"/>
      <c r="H52" s="237"/>
      <c r="I52" s="223"/>
      <c r="J52" s="224"/>
      <c r="K52" s="224"/>
      <c r="L52" s="225"/>
      <c r="M52" s="226"/>
      <c r="N52" s="74"/>
    </row>
    <row r="53" spans="1:15" ht="12" customHeight="1" x14ac:dyDescent="0.25">
      <c r="A53" s="77" t="str">
        <f ca="1">'PROCESS SEP - LOG'!L23</f>
        <v/>
      </c>
      <c r="B53" s="76"/>
      <c r="C53" s="234"/>
      <c r="D53" s="235"/>
      <c r="E53" s="238"/>
      <c r="F53" s="239"/>
      <c r="G53" s="238"/>
      <c r="H53" s="239"/>
      <c r="I53" s="218"/>
      <c r="J53" s="219"/>
      <c r="K53" s="219"/>
      <c r="L53" s="220"/>
      <c r="M53" s="222"/>
      <c r="N53" s="74"/>
    </row>
    <row r="54" spans="1:15" ht="6.75" customHeight="1" x14ac:dyDescent="0.25">
      <c r="A54" s="258"/>
      <c r="B54" s="258"/>
      <c r="C54" s="258"/>
      <c r="D54" s="258"/>
      <c r="E54" s="258"/>
      <c r="F54" s="258"/>
      <c r="G54" s="258"/>
      <c r="H54" s="258"/>
      <c r="I54" s="258"/>
      <c r="J54" s="258"/>
      <c r="K54" s="258"/>
      <c r="L54" s="258"/>
      <c r="M54" s="258"/>
      <c r="N54" s="74"/>
    </row>
    <row r="55" spans="1:15" ht="15" customHeight="1" x14ac:dyDescent="0.25">
      <c r="A55" s="262" t="s">
        <v>1054</v>
      </c>
      <c r="B55" s="262"/>
      <c r="C55" s="262"/>
      <c r="D55" s="262"/>
      <c r="E55" s="262"/>
      <c r="F55" s="262"/>
      <c r="G55" s="262"/>
      <c r="H55" s="262"/>
      <c r="I55" s="186"/>
      <c r="J55" s="165"/>
      <c r="K55" s="165"/>
      <c r="L55" s="164"/>
      <c r="M55" s="166"/>
      <c r="N55" s="37"/>
      <c r="O55" s="38"/>
    </row>
    <row r="56" spans="1:15" ht="18" customHeight="1" x14ac:dyDescent="0.25">
      <c r="A56" s="184" t="s">
        <v>1019</v>
      </c>
      <c r="B56" s="185"/>
      <c r="C56" s="259" t="s">
        <v>1034</v>
      </c>
      <c r="D56" s="259"/>
      <c r="E56" s="259"/>
      <c r="F56" s="259"/>
      <c r="G56" s="260"/>
      <c r="H56" s="260"/>
      <c r="I56" s="259" t="s">
        <v>1035</v>
      </c>
      <c r="J56" s="259"/>
      <c r="K56" s="259"/>
      <c r="L56" s="259"/>
      <c r="M56" s="185"/>
      <c r="N56" s="37"/>
      <c r="O56" s="38"/>
    </row>
    <row r="57" spans="1:15" ht="9.75" customHeight="1" x14ac:dyDescent="0.25">
      <c r="A57" s="186"/>
      <c r="B57" s="167"/>
      <c r="C57" s="187"/>
      <c r="D57" s="187"/>
      <c r="E57" s="187"/>
      <c r="F57" s="187"/>
      <c r="G57" s="166"/>
      <c r="H57" s="166"/>
      <c r="I57" s="186"/>
      <c r="J57" s="186"/>
      <c r="K57" s="186"/>
      <c r="L57" s="186"/>
      <c r="M57" s="167"/>
      <c r="N57" s="37"/>
      <c r="O57" s="38"/>
    </row>
    <row r="58" spans="1:15" ht="17.25" customHeight="1" x14ac:dyDescent="0.25">
      <c r="A58" s="186" t="s">
        <v>1053</v>
      </c>
      <c r="B58" s="186"/>
      <c r="C58" s="186"/>
      <c r="D58" s="186"/>
      <c r="E58" s="186"/>
      <c r="F58" s="233"/>
      <c r="G58" s="233"/>
      <c r="H58" s="233"/>
      <c r="I58" s="233"/>
      <c r="J58" s="233"/>
      <c r="K58" s="233"/>
      <c r="L58" s="233"/>
      <c r="M58" s="233"/>
      <c r="N58" s="37"/>
      <c r="O58" s="38"/>
    </row>
    <row r="59" spans="1:15" ht="19.5" customHeight="1" x14ac:dyDescent="0.25">
      <c r="A59" s="261"/>
      <c r="B59" s="261"/>
      <c r="C59" s="261"/>
      <c r="D59" s="261"/>
      <c r="E59" s="261"/>
      <c r="F59" s="261"/>
      <c r="G59" s="261"/>
      <c r="H59" s="261"/>
      <c r="I59" s="261"/>
      <c r="J59" s="261"/>
      <c r="K59" s="261"/>
      <c r="L59" s="261"/>
      <c r="M59" s="261"/>
      <c r="N59" s="37"/>
      <c r="O59" s="38"/>
    </row>
    <row r="60" spans="1:15" ht="15" customHeight="1" x14ac:dyDescent="0.25">
      <c r="A60" s="162"/>
      <c r="B60" s="162"/>
      <c r="C60" s="162"/>
      <c r="D60" s="162"/>
      <c r="E60" s="162"/>
      <c r="F60" s="162"/>
      <c r="G60" s="162"/>
      <c r="H60" s="162"/>
      <c r="I60" s="162"/>
      <c r="J60" s="162"/>
      <c r="K60" s="162"/>
      <c r="L60" s="162"/>
      <c r="M60" s="162"/>
      <c r="N60" s="38"/>
      <c r="O60" s="38"/>
    </row>
    <row r="61" spans="1:15" ht="15" hidden="1" customHeight="1" x14ac:dyDescent="0.25">
      <c r="A61" s="162"/>
      <c r="B61" s="162"/>
      <c r="C61" s="162"/>
      <c r="D61" s="162"/>
      <c r="E61" s="162"/>
      <c r="F61" s="162"/>
      <c r="G61" s="162"/>
      <c r="H61" s="162"/>
      <c r="I61" s="162"/>
      <c r="J61" s="162"/>
      <c r="K61" s="162"/>
      <c r="L61" s="162"/>
      <c r="M61" s="162"/>
      <c r="N61" s="38"/>
      <c r="O61" s="38"/>
    </row>
    <row r="62" spans="1:15" ht="15" hidden="1" customHeight="1" x14ac:dyDescent="0.25">
      <c r="A62" s="162"/>
      <c r="B62" s="162"/>
      <c r="C62" s="162"/>
      <c r="D62" s="162"/>
      <c r="E62" s="162"/>
      <c r="F62" s="162"/>
      <c r="G62" s="162"/>
      <c r="H62" s="162"/>
      <c r="I62" s="162"/>
      <c r="J62" s="162"/>
      <c r="K62" s="162"/>
      <c r="L62" s="162"/>
      <c r="M62" s="162"/>
      <c r="N62" s="38"/>
      <c r="O62" s="38"/>
    </row>
    <row r="63" spans="1:15" ht="15" hidden="1" customHeight="1" x14ac:dyDescent="0.25">
      <c r="A63" s="162"/>
      <c r="B63" s="162"/>
      <c r="C63" s="162"/>
      <c r="D63" s="162"/>
      <c r="E63" s="162"/>
      <c r="F63" s="162"/>
      <c r="G63" s="162"/>
      <c r="H63" s="162"/>
      <c r="I63" s="162"/>
      <c r="J63" s="162"/>
      <c r="K63" s="162"/>
      <c r="L63" s="162"/>
      <c r="M63" s="162"/>
      <c r="N63" s="38"/>
      <c r="O63" s="38"/>
    </row>
    <row r="64" spans="1:15" ht="15" hidden="1" customHeight="1" x14ac:dyDescent="0.25">
      <c r="A64" s="162"/>
      <c r="B64" s="162"/>
      <c r="C64" s="162"/>
      <c r="D64" s="162"/>
      <c r="E64" s="162"/>
      <c r="F64" s="162"/>
      <c r="G64" s="162"/>
      <c r="H64" s="162"/>
      <c r="I64" s="162"/>
      <c r="J64" s="162"/>
      <c r="K64" s="162"/>
      <c r="L64" s="162"/>
      <c r="M64" s="162"/>
      <c r="N64" s="38"/>
      <c r="O64" s="38"/>
    </row>
    <row r="65" spans="1:15" ht="15" hidden="1" customHeight="1" x14ac:dyDescent="0.25">
      <c r="A65" s="162"/>
      <c r="B65" s="162"/>
      <c r="C65" s="162"/>
      <c r="D65" s="162"/>
      <c r="E65" s="162"/>
      <c r="F65" s="162"/>
      <c r="G65" s="162"/>
      <c r="H65" s="162"/>
      <c r="I65" s="162"/>
      <c r="J65" s="162"/>
      <c r="K65" s="162"/>
      <c r="L65" s="162"/>
      <c r="M65" s="162"/>
      <c r="N65" s="38"/>
      <c r="O65" s="38"/>
    </row>
    <row r="66" spans="1:15" ht="15" hidden="1" customHeight="1" x14ac:dyDescent="0.25">
      <c r="A66" s="162"/>
      <c r="B66" s="162"/>
      <c r="C66" s="162"/>
      <c r="D66" s="162"/>
      <c r="E66" s="162"/>
      <c r="F66" s="162"/>
      <c r="G66" s="162"/>
      <c r="H66" s="162"/>
      <c r="I66" s="162"/>
      <c r="J66" s="162"/>
      <c r="K66" s="162"/>
      <c r="L66" s="162"/>
      <c r="M66" s="162"/>
      <c r="N66" s="38"/>
      <c r="O66" s="38"/>
    </row>
    <row r="67" spans="1:15" ht="15" hidden="1" customHeight="1" x14ac:dyDescent="0.25">
      <c r="A67" s="162"/>
      <c r="B67" s="162"/>
      <c r="C67" s="162"/>
      <c r="D67" s="162"/>
      <c r="E67" s="162"/>
      <c r="F67" s="162"/>
      <c r="G67" s="162"/>
      <c r="H67" s="162"/>
      <c r="I67" s="162"/>
      <c r="J67" s="162"/>
      <c r="K67" s="162"/>
      <c r="L67" s="162"/>
      <c r="M67" s="162"/>
      <c r="N67" s="38"/>
      <c r="O67" s="38"/>
    </row>
    <row r="68" spans="1:15" ht="15" hidden="1" customHeight="1" x14ac:dyDescent="0.25">
      <c r="A68" s="162"/>
      <c r="B68" s="162"/>
      <c r="C68" s="162"/>
      <c r="D68" s="162"/>
      <c r="E68" s="162"/>
      <c r="F68" s="162"/>
      <c r="G68" s="162"/>
      <c r="H68" s="162"/>
      <c r="I68" s="162"/>
      <c r="J68" s="162"/>
      <c r="K68" s="162"/>
      <c r="L68" s="162"/>
      <c r="M68" s="162"/>
      <c r="N68" s="38"/>
      <c r="O68" s="38"/>
    </row>
    <row r="69" spans="1:15" ht="15" hidden="1" customHeight="1" x14ac:dyDescent="0.25">
      <c r="A69" s="162"/>
      <c r="B69" s="162"/>
      <c r="C69" s="162"/>
      <c r="D69" s="162"/>
      <c r="E69" s="162"/>
      <c r="F69" s="162"/>
      <c r="G69" s="162"/>
      <c r="H69" s="162"/>
      <c r="I69" s="162"/>
      <c r="J69" s="162"/>
      <c r="K69" s="162"/>
      <c r="L69" s="162"/>
      <c r="M69" s="162"/>
      <c r="N69" s="38"/>
      <c r="O69" s="38"/>
    </row>
    <row r="70" spans="1:15" ht="15" hidden="1" customHeight="1" x14ac:dyDescent="0.25">
      <c r="A70" s="162"/>
      <c r="B70" s="162"/>
      <c r="C70" s="162"/>
      <c r="D70" s="162"/>
      <c r="E70" s="162"/>
      <c r="F70" s="162"/>
      <c r="G70" s="162"/>
      <c r="H70" s="162"/>
      <c r="I70" s="162"/>
      <c r="J70" s="162"/>
      <c r="K70" s="162"/>
      <c r="L70" s="162"/>
      <c r="M70" s="162"/>
      <c r="N70" s="38"/>
      <c r="O70" s="38"/>
    </row>
    <row r="71" spans="1:15" ht="15" hidden="1" customHeight="1" x14ac:dyDescent="0.25">
      <c r="A71" s="162"/>
      <c r="B71" s="162"/>
      <c r="C71" s="162"/>
      <c r="D71" s="162"/>
      <c r="E71" s="162"/>
      <c r="F71" s="162"/>
      <c r="G71" s="162"/>
      <c r="H71" s="162"/>
      <c r="I71" s="162"/>
      <c r="J71" s="162"/>
      <c r="K71" s="162"/>
      <c r="L71" s="162"/>
      <c r="M71" s="162"/>
      <c r="N71" s="38"/>
      <c r="O71" s="38"/>
    </row>
    <row r="72" spans="1:15" ht="15" hidden="1" customHeight="1" x14ac:dyDescent="0.25">
      <c r="A72" s="162"/>
      <c r="B72" s="162"/>
      <c r="C72" s="162"/>
      <c r="D72" s="162"/>
      <c r="E72" s="162"/>
      <c r="F72" s="162"/>
      <c r="G72" s="162"/>
      <c r="H72" s="162"/>
      <c r="I72" s="162"/>
      <c r="J72" s="162"/>
      <c r="K72" s="162"/>
      <c r="L72" s="162"/>
      <c r="M72" s="162"/>
      <c r="N72" s="38"/>
      <c r="O72" s="38"/>
    </row>
    <row r="73" spans="1:15" ht="15" hidden="1" customHeight="1" x14ac:dyDescent="0.25">
      <c r="A73" s="162"/>
      <c r="B73" s="162"/>
      <c r="C73" s="162"/>
      <c r="D73" s="162"/>
      <c r="E73" s="162"/>
      <c r="F73" s="162"/>
      <c r="G73" s="162"/>
      <c r="H73" s="162"/>
      <c r="I73" s="162"/>
      <c r="J73" s="162"/>
      <c r="K73" s="162"/>
      <c r="L73" s="162"/>
      <c r="M73" s="162"/>
      <c r="N73" s="38"/>
      <c r="O73" s="38"/>
    </row>
    <row r="74" spans="1:15" ht="15" hidden="1" customHeight="1" x14ac:dyDescent="0.25">
      <c r="A74" s="162"/>
      <c r="B74" s="162"/>
      <c r="C74" s="162"/>
      <c r="D74" s="162"/>
      <c r="E74" s="162"/>
      <c r="F74" s="162"/>
      <c r="G74" s="162"/>
      <c r="H74" s="162"/>
      <c r="I74" s="162"/>
      <c r="J74" s="162"/>
      <c r="K74" s="162"/>
      <c r="L74" s="162"/>
      <c r="M74" s="162"/>
      <c r="N74" s="38"/>
      <c r="O74" s="38"/>
    </row>
    <row r="75" spans="1:15" ht="15" hidden="1" customHeight="1" x14ac:dyDescent="0.25">
      <c r="A75" s="162"/>
      <c r="B75" s="162"/>
      <c r="C75" s="162"/>
      <c r="D75" s="162"/>
      <c r="E75" s="162"/>
      <c r="F75" s="162"/>
      <c r="G75" s="162"/>
      <c r="H75" s="162"/>
      <c r="I75" s="162"/>
      <c r="J75" s="162"/>
      <c r="K75" s="162"/>
      <c r="L75" s="162"/>
      <c r="M75" s="162"/>
      <c r="N75" s="38"/>
      <c r="O75" s="38"/>
    </row>
    <row r="76" spans="1:15" ht="15" hidden="1" customHeight="1" x14ac:dyDescent="0.25">
      <c r="A76" s="162"/>
      <c r="B76" s="162"/>
      <c r="C76" s="162"/>
      <c r="D76" s="162"/>
      <c r="E76" s="162"/>
      <c r="F76" s="162"/>
      <c r="G76" s="162"/>
      <c r="H76" s="162"/>
      <c r="I76" s="162"/>
      <c r="J76" s="162"/>
      <c r="K76" s="162"/>
      <c r="L76" s="162"/>
      <c r="M76" s="162"/>
      <c r="N76" s="38"/>
      <c r="O76" s="38"/>
    </row>
    <row r="77" spans="1:15" ht="15" hidden="1" customHeight="1" x14ac:dyDescent="0.25">
      <c r="A77" s="162"/>
      <c r="B77" s="162"/>
      <c r="C77" s="162"/>
      <c r="D77" s="162"/>
      <c r="E77" s="162"/>
      <c r="F77" s="162"/>
      <c r="G77" s="162"/>
      <c r="H77" s="162"/>
      <c r="I77" s="162"/>
      <c r="J77" s="162"/>
      <c r="K77" s="162"/>
      <c r="L77" s="162"/>
      <c r="M77" s="162"/>
      <c r="N77" s="38"/>
      <c r="O77" s="38"/>
    </row>
    <row r="78" spans="1:15" ht="15" hidden="1" customHeight="1" x14ac:dyDescent="0.25">
      <c r="A78" s="162"/>
      <c r="B78" s="162"/>
      <c r="C78" s="162"/>
      <c r="D78" s="162"/>
      <c r="E78" s="162"/>
      <c r="F78" s="162"/>
      <c r="G78" s="162"/>
      <c r="H78" s="162"/>
      <c r="I78" s="162"/>
      <c r="J78" s="162"/>
      <c r="K78" s="162"/>
      <c r="L78" s="162"/>
      <c r="M78" s="162"/>
      <c r="N78" s="38"/>
      <c r="O78" s="38"/>
    </row>
    <row r="79" spans="1:15" ht="15" hidden="1" customHeight="1" x14ac:dyDescent="0.25">
      <c r="A79" s="162"/>
      <c r="B79" s="162"/>
      <c r="C79" s="162"/>
      <c r="D79" s="162"/>
      <c r="E79" s="162"/>
      <c r="F79" s="162"/>
      <c r="G79" s="162"/>
      <c r="H79" s="162"/>
      <c r="I79" s="162"/>
      <c r="J79" s="162"/>
      <c r="K79" s="162"/>
      <c r="L79" s="162"/>
      <c r="M79" s="162"/>
      <c r="N79" s="38"/>
      <c r="O79" s="38"/>
    </row>
    <row r="80" spans="1:15" ht="15" hidden="1" customHeight="1" x14ac:dyDescent="0.25">
      <c r="A80" s="162"/>
      <c r="B80" s="162"/>
      <c r="C80" s="162"/>
      <c r="D80" s="162"/>
      <c r="E80" s="162"/>
      <c r="F80" s="162"/>
      <c r="G80" s="162"/>
      <c r="H80" s="162"/>
      <c r="I80" s="162"/>
      <c r="J80" s="162"/>
      <c r="K80" s="162"/>
      <c r="L80" s="162"/>
      <c r="M80" s="162"/>
      <c r="N80" s="38"/>
      <c r="O80" s="38"/>
    </row>
    <row r="81" spans="1:15" ht="15" hidden="1" customHeight="1" x14ac:dyDescent="0.25">
      <c r="A81" s="162"/>
      <c r="B81" s="162"/>
      <c r="C81" s="162"/>
      <c r="D81" s="162"/>
      <c r="E81" s="162"/>
      <c r="F81" s="162"/>
      <c r="G81" s="162"/>
      <c r="H81" s="162"/>
      <c r="I81" s="162"/>
      <c r="J81" s="162"/>
      <c r="K81" s="162"/>
      <c r="L81" s="162"/>
      <c r="M81" s="162"/>
      <c r="N81" s="38"/>
      <c r="O81" s="38"/>
    </row>
    <row r="82" spans="1:15" ht="15" hidden="1" customHeight="1" x14ac:dyDescent="0.25">
      <c r="A82" s="162"/>
      <c r="B82" s="162"/>
      <c r="C82" s="162"/>
      <c r="D82" s="162"/>
      <c r="E82" s="162"/>
      <c r="F82" s="162"/>
      <c r="G82" s="162"/>
      <c r="H82" s="162"/>
      <c r="I82" s="162"/>
      <c r="J82" s="162"/>
      <c r="K82" s="162"/>
      <c r="L82" s="162"/>
      <c r="M82" s="162"/>
      <c r="N82" s="38"/>
      <c r="O82" s="38"/>
    </row>
    <row r="83" spans="1:15" ht="15" hidden="1" customHeight="1" x14ac:dyDescent="0.25">
      <c r="A83" s="162"/>
      <c r="B83" s="162"/>
      <c r="C83" s="162"/>
      <c r="D83" s="162"/>
      <c r="E83" s="162"/>
      <c r="F83" s="162"/>
      <c r="G83" s="162"/>
      <c r="H83" s="162"/>
      <c r="I83" s="162"/>
      <c r="J83" s="162"/>
      <c r="K83" s="162"/>
      <c r="L83" s="162"/>
      <c r="M83" s="162"/>
      <c r="N83" s="38"/>
      <c r="O83" s="38"/>
    </row>
    <row r="84" spans="1:15" ht="15" hidden="1" customHeight="1" x14ac:dyDescent="0.25">
      <c r="A84" s="162"/>
      <c r="B84" s="162"/>
      <c r="C84" s="162"/>
      <c r="D84" s="162"/>
      <c r="E84" s="162"/>
      <c r="F84" s="162"/>
      <c r="G84" s="162"/>
      <c r="H84" s="162"/>
      <c r="I84" s="162"/>
      <c r="J84" s="162"/>
      <c r="K84" s="162"/>
      <c r="L84" s="162"/>
      <c r="M84" s="162"/>
      <c r="N84" s="38"/>
      <c r="O84" s="38"/>
    </row>
    <row r="85" spans="1:15" ht="15" hidden="1" customHeight="1" x14ac:dyDescent="0.25">
      <c r="A85" s="162"/>
      <c r="B85" s="162"/>
      <c r="C85" s="162"/>
      <c r="D85" s="162"/>
      <c r="E85" s="162"/>
      <c r="F85" s="162"/>
      <c r="G85" s="162"/>
      <c r="H85" s="162"/>
      <c r="I85" s="162"/>
      <c r="J85" s="162"/>
      <c r="K85" s="162"/>
      <c r="L85" s="162"/>
      <c r="M85" s="162"/>
      <c r="N85" s="38"/>
      <c r="O85" s="38"/>
    </row>
    <row r="86" spans="1:15" ht="15" hidden="1" customHeight="1" x14ac:dyDescent="0.25">
      <c r="A86" s="162"/>
      <c r="B86" s="162"/>
      <c r="C86" s="162"/>
      <c r="D86" s="162"/>
      <c r="E86" s="162"/>
      <c r="F86" s="162"/>
      <c r="G86" s="162"/>
      <c r="H86" s="162"/>
      <c r="I86" s="162"/>
      <c r="J86" s="162"/>
      <c r="K86" s="162"/>
      <c r="L86" s="162"/>
      <c r="M86" s="162"/>
      <c r="N86" s="38"/>
      <c r="O86" s="38"/>
    </row>
    <row r="87" spans="1:15" ht="15" hidden="1" customHeight="1" x14ac:dyDescent="0.25">
      <c r="A87" s="162"/>
      <c r="B87" s="162"/>
      <c r="C87" s="162"/>
      <c r="D87" s="162"/>
      <c r="E87" s="162"/>
      <c r="F87" s="162"/>
      <c r="G87" s="162"/>
      <c r="H87" s="162"/>
      <c r="I87" s="162"/>
      <c r="J87" s="162"/>
      <c r="K87" s="162"/>
      <c r="L87" s="162"/>
      <c r="M87" s="162"/>
      <c r="N87" s="38"/>
      <c r="O87" s="38"/>
    </row>
    <row r="88" spans="1:15" ht="15" hidden="1" customHeight="1" x14ac:dyDescent="0.25">
      <c r="A88" s="162"/>
      <c r="B88" s="162"/>
      <c r="C88" s="162"/>
      <c r="D88" s="162"/>
      <c r="E88" s="162"/>
      <c r="F88" s="162"/>
      <c r="G88" s="162"/>
      <c r="H88" s="162"/>
      <c r="I88" s="162"/>
      <c r="J88" s="162"/>
      <c r="K88" s="162"/>
      <c r="L88" s="162"/>
      <c r="M88" s="162"/>
      <c r="N88" s="38"/>
      <c r="O88" s="38"/>
    </row>
    <row r="89" spans="1:15" ht="15" hidden="1" customHeight="1" x14ac:dyDescent="0.25">
      <c r="A89" s="162"/>
      <c r="B89" s="162"/>
      <c r="C89" s="162"/>
      <c r="D89" s="162"/>
      <c r="E89" s="162"/>
      <c r="F89" s="162"/>
      <c r="G89" s="162"/>
      <c r="H89" s="162"/>
      <c r="I89" s="162"/>
      <c r="J89" s="162"/>
      <c r="K89" s="162"/>
      <c r="L89" s="162"/>
      <c r="M89" s="162"/>
      <c r="N89" s="38"/>
      <c r="O89" s="38"/>
    </row>
    <row r="90" spans="1:15" ht="15" hidden="1" customHeight="1" x14ac:dyDescent="0.25">
      <c r="A90" s="162"/>
      <c r="B90" s="162"/>
      <c r="C90" s="162"/>
      <c r="D90" s="162"/>
      <c r="E90" s="162"/>
      <c r="F90" s="162"/>
      <c r="G90" s="162"/>
      <c r="H90" s="162"/>
      <c r="I90" s="162"/>
      <c r="J90" s="162"/>
      <c r="K90" s="162"/>
      <c r="L90" s="162"/>
      <c r="M90" s="162"/>
      <c r="N90" s="38"/>
      <c r="O90" s="38"/>
    </row>
    <row r="91" spans="1:15" ht="15" hidden="1" customHeight="1" x14ac:dyDescent="0.25">
      <c r="A91" s="162"/>
      <c r="B91" s="162"/>
      <c r="C91" s="162"/>
      <c r="D91" s="162"/>
      <c r="E91" s="162"/>
      <c r="F91" s="162"/>
      <c r="G91" s="162"/>
      <c r="H91" s="162"/>
      <c r="I91" s="162"/>
      <c r="J91" s="162"/>
      <c r="K91" s="162"/>
      <c r="L91" s="162"/>
      <c r="M91" s="162"/>
      <c r="N91" s="38"/>
      <c r="O91" s="38"/>
    </row>
    <row r="92" spans="1:15" ht="15" hidden="1" customHeight="1" x14ac:dyDescent="0.25">
      <c r="A92" s="162"/>
      <c r="B92" s="162"/>
      <c r="C92" s="162"/>
      <c r="D92" s="162"/>
      <c r="E92" s="162"/>
      <c r="F92" s="162"/>
      <c r="G92" s="162"/>
      <c r="H92" s="162"/>
      <c r="I92" s="162"/>
      <c r="J92" s="162"/>
      <c r="K92" s="162"/>
      <c r="L92" s="162"/>
      <c r="M92" s="162"/>
      <c r="N92" s="38"/>
      <c r="O92" s="38"/>
    </row>
    <row r="93" spans="1:15" ht="15" hidden="1" customHeight="1" x14ac:dyDescent="0.25">
      <c r="A93" s="162"/>
      <c r="B93" s="162"/>
      <c r="C93" s="162"/>
      <c r="D93" s="162"/>
      <c r="E93" s="162"/>
      <c r="F93" s="162"/>
      <c r="G93" s="162"/>
      <c r="H93" s="162"/>
      <c r="I93" s="162"/>
      <c r="J93" s="162"/>
      <c r="K93" s="162"/>
      <c r="L93" s="162"/>
      <c r="M93" s="162"/>
      <c r="N93" s="38"/>
      <c r="O93" s="38"/>
    </row>
    <row r="94" spans="1:15" ht="15" hidden="1" customHeight="1" x14ac:dyDescent="0.25">
      <c r="A94" s="162"/>
      <c r="B94" s="162"/>
      <c r="C94" s="162"/>
      <c r="D94" s="162"/>
      <c r="E94" s="162"/>
      <c r="F94" s="162"/>
      <c r="G94" s="162"/>
      <c r="H94" s="162"/>
      <c r="I94" s="162"/>
      <c r="J94" s="162"/>
      <c r="K94" s="162"/>
      <c r="L94" s="162"/>
      <c r="M94" s="162"/>
      <c r="N94" s="38"/>
      <c r="O94" s="38"/>
    </row>
    <row r="95" spans="1:15" ht="15" hidden="1" customHeight="1" x14ac:dyDescent="0.25">
      <c r="A95" s="162"/>
      <c r="B95" s="162"/>
      <c r="C95" s="162"/>
      <c r="D95" s="162"/>
      <c r="E95" s="162"/>
      <c r="F95" s="162"/>
      <c r="G95" s="162"/>
      <c r="H95" s="162"/>
      <c r="I95" s="162"/>
      <c r="J95" s="162"/>
      <c r="K95" s="162"/>
      <c r="L95" s="162"/>
      <c r="M95" s="162"/>
      <c r="N95" s="38"/>
      <c r="O95" s="38"/>
    </row>
    <row r="96" spans="1:15" ht="15" hidden="1" customHeight="1" x14ac:dyDescent="0.25">
      <c r="A96" s="162"/>
      <c r="B96" s="162"/>
      <c r="C96" s="162"/>
      <c r="D96" s="162"/>
      <c r="E96" s="162"/>
      <c r="F96" s="162"/>
      <c r="G96" s="162"/>
      <c r="H96" s="162"/>
      <c r="I96" s="162"/>
      <c r="J96" s="162"/>
      <c r="K96" s="162"/>
      <c r="L96" s="162"/>
      <c r="M96" s="162"/>
      <c r="N96" s="38"/>
      <c r="O96" s="38"/>
    </row>
    <row r="97" spans="1:15" ht="15" hidden="1" customHeight="1" x14ac:dyDescent="0.25">
      <c r="A97" s="162"/>
      <c r="B97" s="162"/>
      <c r="C97" s="162"/>
      <c r="D97" s="162"/>
      <c r="E97" s="162"/>
      <c r="F97" s="162"/>
      <c r="G97" s="162"/>
      <c r="H97" s="162"/>
      <c r="I97" s="162"/>
      <c r="J97" s="162"/>
      <c r="K97" s="162"/>
      <c r="L97" s="162"/>
      <c r="M97" s="162"/>
      <c r="N97" s="38"/>
      <c r="O97" s="38"/>
    </row>
    <row r="98" spans="1:15" ht="15" hidden="1" customHeight="1" x14ac:dyDescent="0.25">
      <c r="A98" s="162"/>
      <c r="B98" s="162"/>
      <c r="C98" s="162"/>
      <c r="D98" s="162"/>
      <c r="E98" s="162"/>
      <c r="F98" s="162"/>
      <c r="G98" s="162"/>
      <c r="H98" s="162"/>
      <c r="I98" s="162"/>
      <c r="J98" s="162"/>
      <c r="K98" s="162"/>
      <c r="L98" s="162"/>
      <c r="M98" s="162"/>
      <c r="N98" s="38"/>
      <c r="O98" s="38"/>
    </row>
    <row r="99" spans="1:15" ht="15" hidden="1" customHeight="1" x14ac:dyDescent="0.25">
      <c r="A99" s="162"/>
      <c r="B99" s="162"/>
      <c r="C99" s="162"/>
      <c r="D99" s="162"/>
      <c r="E99" s="162"/>
      <c r="F99" s="162"/>
      <c r="G99" s="162"/>
      <c r="H99" s="162"/>
      <c r="I99" s="162"/>
      <c r="J99" s="162"/>
      <c r="K99" s="162"/>
      <c r="L99" s="162"/>
      <c r="M99" s="162"/>
      <c r="N99" s="38"/>
      <c r="O99" s="38"/>
    </row>
    <row r="100" spans="1:15" ht="15" hidden="1" customHeight="1" x14ac:dyDescent="0.25">
      <c r="A100" s="162"/>
      <c r="B100" s="162"/>
      <c r="C100" s="162"/>
      <c r="D100" s="162"/>
      <c r="E100" s="162"/>
      <c r="F100" s="162"/>
      <c r="G100" s="162"/>
      <c r="H100" s="162"/>
      <c r="I100" s="162"/>
      <c r="J100" s="162"/>
      <c r="K100" s="162"/>
      <c r="L100" s="162"/>
      <c r="M100" s="162"/>
      <c r="N100" s="38"/>
      <c r="O100" s="38"/>
    </row>
    <row r="101" spans="1:15" ht="15" hidden="1" customHeight="1" x14ac:dyDescent="0.25">
      <c r="A101" s="162"/>
      <c r="B101" s="162"/>
      <c r="C101" s="162"/>
      <c r="D101" s="162"/>
      <c r="E101" s="162"/>
      <c r="F101" s="162"/>
      <c r="G101" s="162"/>
      <c r="H101" s="162"/>
      <c r="I101" s="162"/>
      <c r="J101" s="162"/>
      <c r="K101" s="162"/>
      <c r="L101" s="162"/>
      <c r="M101" s="162"/>
      <c r="N101" s="38"/>
      <c r="O101" s="38"/>
    </row>
    <row r="102" spans="1:15" ht="15" hidden="1" customHeight="1" x14ac:dyDescent="0.25">
      <c r="A102" s="162"/>
      <c r="B102" s="162"/>
      <c r="C102" s="162"/>
      <c r="D102" s="162"/>
      <c r="E102" s="162"/>
      <c r="F102" s="162"/>
      <c r="G102" s="162"/>
      <c r="H102" s="162"/>
      <c r="I102" s="162"/>
      <c r="J102" s="162"/>
      <c r="K102" s="162"/>
      <c r="L102" s="162"/>
      <c r="M102" s="162"/>
      <c r="N102" s="38"/>
      <c r="O102" s="38"/>
    </row>
    <row r="103" spans="1:15" ht="15" hidden="1" customHeight="1" x14ac:dyDescent="0.25">
      <c r="A103" s="162"/>
      <c r="B103" s="162"/>
      <c r="C103" s="162"/>
      <c r="D103" s="162"/>
      <c r="E103" s="162"/>
      <c r="F103" s="162"/>
      <c r="G103" s="162"/>
      <c r="H103" s="162"/>
      <c r="I103" s="162"/>
      <c r="J103" s="162"/>
      <c r="K103" s="162"/>
      <c r="L103" s="162"/>
      <c r="M103" s="162"/>
      <c r="N103" s="38"/>
      <c r="O103" s="38"/>
    </row>
    <row r="104" spans="1:15" ht="15" hidden="1" customHeight="1" x14ac:dyDescent="0.25">
      <c r="A104" s="162"/>
      <c r="B104" s="162"/>
      <c r="C104" s="162"/>
      <c r="D104" s="162"/>
      <c r="E104" s="162"/>
      <c r="F104" s="162"/>
      <c r="G104" s="162"/>
      <c r="H104" s="162"/>
      <c r="I104" s="162"/>
      <c r="J104" s="162"/>
      <c r="K104" s="162"/>
      <c r="L104" s="162"/>
      <c r="M104" s="162"/>
      <c r="N104" s="38"/>
      <c r="O104" s="38"/>
    </row>
    <row r="105" spans="1:15" ht="15" hidden="1" customHeight="1" x14ac:dyDescent="0.25">
      <c r="A105" s="162"/>
      <c r="B105" s="162"/>
      <c r="C105" s="162"/>
      <c r="D105" s="162"/>
      <c r="E105" s="162"/>
      <c r="F105" s="162"/>
      <c r="G105" s="162"/>
      <c r="H105" s="162"/>
      <c r="I105" s="162"/>
      <c r="J105" s="162"/>
      <c r="K105" s="162"/>
      <c r="L105" s="162"/>
      <c r="M105" s="162"/>
      <c r="N105" s="38"/>
      <c r="O105" s="38"/>
    </row>
    <row r="106" spans="1:15" ht="15" hidden="1" customHeight="1" x14ac:dyDescent="0.25">
      <c r="A106" s="162"/>
      <c r="B106" s="162"/>
      <c r="C106" s="162"/>
      <c r="D106" s="162"/>
      <c r="E106" s="162"/>
      <c r="F106" s="162"/>
      <c r="G106" s="162"/>
      <c r="H106" s="162"/>
      <c r="I106" s="162"/>
      <c r="J106" s="162"/>
      <c r="K106" s="162"/>
      <c r="L106" s="162"/>
      <c r="M106" s="162"/>
      <c r="N106" s="38"/>
      <c r="O106" s="38"/>
    </row>
    <row r="107" spans="1:15" ht="15" hidden="1" customHeight="1" x14ac:dyDescent="0.25">
      <c r="A107" s="162"/>
      <c r="B107" s="162"/>
      <c r="C107" s="162"/>
      <c r="D107" s="162"/>
      <c r="E107" s="162"/>
      <c r="F107" s="162"/>
      <c r="G107" s="162"/>
      <c r="H107" s="162"/>
      <c r="I107" s="162"/>
      <c r="J107" s="162"/>
      <c r="K107" s="162"/>
      <c r="L107" s="162"/>
      <c r="M107" s="162"/>
      <c r="N107" s="38"/>
      <c r="O107" s="38"/>
    </row>
    <row r="108" spans="1:15" ht="15" hidden="1" customHeight="1" x14ac:dyDescent="0.25">
      <c r="A108" s="162"/>
      <c r="B108" s="162"/>
      <c r="C108" s="162"/>
      <c r="D108" s="162"/>
      <c r="E108" s="162"/>
      <c r="F108" s="162"/>
      <c r="G108" s="162"/>
      <c r="H108" s="162"/>
      <c r="I108" s="162"/>
      <c r="J108" s="162"/>
      <c r="K108" s="162"/>
      <c r="L108" s="162"/>
      <c r="M108" s="162"/>
      <c r="N108" s="38"/>
      <c r="O108" s="38"/>
    </row>
    <row r="109" spans="1:15" ht="15" hidden="1" customHeight="1" x14ac:dyDescent="0.25">
      <c r="A109" s="162"/>
      <c r="B109" s="162"/>
      <c r="C109" s="162"/>
      <c r="D109" s="162"/>
      <c r="E109" s="162"/>
      <c r="F109" s="162"/>
      <c r="G109" s="162"/>
      <c r="H109" s="162"/>
      <c r="I109" s="162"/>
      <c r="J109" s="162"/>
      <c r="K109" s="162"/>
      <c r="L109" s="162"/>
      <c r="M109" s="162"/>
      <c r="N109" s="38"/>
      <c r="O109" s="38"/>
    </row>
    <row r="110" spans="1:15" ht="15" hidden="1" customHeight="1" x14ac:dyDescent="0.25">
      <c r="A110" s="162"/>
      <c r="B110" s="162"/>
      <c r="C110" s="162"/>
      <c r="D110" s="162"/>
      <c r="E110" s="162"/>
      <c r="F110" s="162"/>
      <c r="G110" s="162"/>
      <c r="H110" s="162"/>
      <c r="I110" s="162"/>
      <c r="J110" s="162"/>
      <c r="K110" s="162"/>
      <c r="L110" s="162"/>
      <c r="M110" s="162"/>
      <c r="N110" s="38"/>
      <c r="O110" s="38"/>
    </row>
    <row r="111" spans="1:15" ht="15" hidden="1" customHeight="1" x14ac:dyDescent="0.25">
      <c r="A111" s="162"/>
      <c r="B111" s="162"/>
      <c r="C111" s="162"/>
      <c r="D111" s="162"/>
      <c r="E111" s="162"/>
      <c r="F111" s="162"/>
      <c r="G111" s="162"/>
      <c r="H111" s="162"/>
      <c r="I111" s="162"/>
      <c r="J111" s="162"/>
      <c r="K111" s="162"/>
      <c r="L111" s="162"/>
      <c r="M111" s="162"/>
      <c r="N111" s="38"/>
      <c r="O111" s="38"/>
    </row>
    <row r="112" spans="1:15" ht="15" hidden="1" customHeight="1" x14ac:dyDescent="0.25">
      <c r="A112" s="162"/>
      <c r="B112" s="162"/>
      <c r="C112" s="162"/>
      <c r="D112" s="162"/>
      <c r="E112" s="162"/>
      <c r="F112" s="162"/>
      <c r="G112" s="162"/>
      <c r="H112" s="162"/>
      <c r="I112" s="162"/>
      <c r="J112" s="162"/>
      <c r="K112" s="162"/>
      <c r="L112" s="162"/>
      <c r="M112" s="162"/>
      <c r="N112" s="38"/>
      <c r="O112" s="38"/>
    </row>
    <row r="113" spans="1:15" ht="15" hidden="1" customHeight="1" x14ac:dyDescent="0.25">
      <c r="A113" s="162"/>
      <c r="B113" s="162"/>
      <c r="C113" s="162"/>
      <c r="D113" s="162"/>
      <c r="E113" s="162"/>
      <c r="F113" s="162"/>
      <c r="G113" s="162"/>
      <c r="H113" s="162"/>
      <c r="I113" s="162"/>
      <c r="J113" s="162"/>
      <c r="K113" s="162"/>
      <c r="L113" s="162"/>
      <c r="M113" s="162"/>
      <c r="N113" s="38"/>
      <c r="O113" s="38"/>
    </row>
    <row r="114" spans="1:15" ht="15" hidden="1" customHeight="1" x14ac:dyDescent="0.25">
      <c r="A114" s="162"/>
      <c r="B114" s="162"/>
      <c r="C114" s="162"/>
      <c r="D114" s="162"/>
      <c r="E114" s="162"/>
      <c r="F114" s="162"/>
      <c r="G114" s="162"/>
      <c r="H114" s="162"/>
      <c r="I114" s="162"/>
      <c r="J114" s="162"/>
      <c r="K114" s="162"/>
      <c r="L114" s="162"/>
      <c r="M114" s="162"/>
      <c r="N114" s="38"/>
      <c r="O114" s="38"/>
    </row>
    <row r="115" spans="1:15" ht="15" hidden="1" customHeight="1" x14ac:dyDescent="0.25">
      <c r="A115" s="162"/>
      <c r="B115" s="162"/>
      <c r="C115" s="162"/>
      <c r="D115" s="162"/>
      <c r="E115" s="162"/>
      <c r="F115" s="162"/>
      <c r="G115" s="162"/>
      <c r="H115" s="162"/>
      <c r="I115" s="162"/>
      <c r="J115" s="162"/>
      <c r="K115" s="162"/>
      <c r="L115" s="162"/>
      <c r="M115" s="162"/>
      <c r="N115" s="38"/>
      <c r="O115" s="38"/>
    </row>
    <row r="116" spans="1:15" ht="15" hidden="1" customHeight="1" x14ac:dyDescent="0.25">
      <c r="A116" s="162"/>
      <c r="B116" s="162"/>
      <c r="C116" s="162"/>
      <c r="D116" s="162"/>
      <c r="E116" s="162"/>
      <c r="F116" s="162"/>
      <c r="G116" s="162"/>
      <c r="H116" s="162"/>
      <c r="I116" s="162"/>
      <c r="J116" s="162"/>
      <c r="K116" s="162"/>
      <c r="L116" s="162"/>
      <c r="M116" s="162"/>
      <c r="N116" s="38"/>
      <c r="O116" s="38"/>
    </row>
    <row r="117" spans="1:15" ht="15" hidden="1" customHeight="1" x14ac:dyDescent="0.25">
      <c r="A117" s="162"/>
      <c r="B117" s="162"/>
      <c r="C117" s="162"/>
      <c r="D117" s="162"/>
      <c r="E117" s="162"/>
      <c r="F117" s="162"/>
      <c r="G117" s="162"/>
      <c r="H117" s="162"/>
      <c r="I117" s="162"/>
      <c r="J117" s="162"/>
      <c r="K117" s="162"/>
      <c r="L117" s="162"/>
      <c r="M117" s="162"/>
      <c r="N117" s="38"/>
      <c r="O117" s="38"/>
    </row>
    <row r="118" spans="1:15" ht="15" hidden="1" customHeight="1" x14ac:dyDescent="0.25">
      <c r="A118" s="162"/>
      <c r="B118" s="162"/>
      <c r="C118" s="162"/>
      <c r="D118" s="162"/>
      <c r="E118" s="162"/>
      <c r="F118" s="162"/>
      <c r="G118" s="162"/>
      <c r="H118" s="162"/>
      <c r="I118" s="162"/>
      <c r="J118" s="162"/>
      <c r="K118" s="162"/>
      <c r="L118" s="162"/>
      <c r="M118" s="162"/>
      <c r="N118" s="38"/>
      <c r="O118" s="38"/>
    </row>
    <row r="119" spans="1:15" ht="15" hidden="1" customHeight="1" x14ac:dyDescent="0.25">
      <c r="A119" s="162"/>
      <c r="B119" s="162"/>
      <c r="C119" s="162"/>
      <c r="D119" s="162"/>
      <c r="E119" s="162"/>
      <c r="F119" s="162"/>
      <c r="G119" s="162"/>
      <c r="H119" s="162"/>
      <c r="I119" s="162"/>
      <c r="J119" s="162"/>
      <c r="K119" s="162"/>
      <c r="L119" s="162"/>
      <c r="M119" s="162"/>
      <c r="N119" s="38"/>
      <c r="O119" s="38"/>
    </row>
    <row r="120" spans="1:15" ht="15" hidden="1" customHeight="1" x14ac:dyDescent="0.25">
      <c r="A120" s="162"/>
      <c r="B120" s="162"/>
      <c r="C120" s="162"/>
      <c r="D120" s="162"/>
      <c r="E120" s="162"/>
      <c r="F120" s="162"/>
      <c r="G120" s="162"/>
      <c r="H120" s="162"/>
      <c r="I120" s="162"/>
      <c r="J120" s="162"/>
      <c r="K120" s="162"/>
      <c r="L120" s="162"/>
      <c r="M120" s="162"/>
      <c r="N120" s="38"/>
      <c r="O120" s="38"/>
    </row>
    <row r="121" spans="1:15" ht="15" hidden="1" customHeight="1" x14ac:dyDescent="0.25">
      <c r="A121" s="162"/>
      <c r="B121" s="162"/>
      <c r="C121" s="162"/>
      <c r="D121" s="162"/>
      <c r="E121" s="162"/>
      <c r="F121" s="162"/>
      <c r="G121" s="162"/>
      <c r="H121" s="162"/>
      <c r="I121" s="162"/>
      <c r="J121" s="162"/>
      <c r="K121" s="162"/>
      <c r="L121" s="162"/>
      <c r="M121" s="162"/>
      <c r="N121" s="38"/>
      <c r="O121" s="38"/>
    </row>
    <row r="122" spans="1:15" ht="15" hidden="1" customHeight="1" x14ac:dyDescent="0.25">
      <c r="A122" s="162"/>
      <c r="B122" s="162"/>
      <c r="C122" s="162"/>
      <c r="D122" s="162"/>
      <c r="E122" s="162"/>
      <c r="F122" s="162"/>
      <c r="G122" s="162"/>
      <c r="H122" s="162"/>
      <c r="I122" s="162"/>
      <c r="J122" s="162"/>
      <c r="K122" s="162"/>
      <c r="L122" s="162"/>
      <c r="M122" s="162"/>
      <c r="N122" s="38"/>
      <c r="O122" s="38"/>
    </row>
    <row r="123" spans="1:15" ht="15" hidden="1" customHeight="1" x14ac:dyDescent="0.25">
      <c r="A123" s="162"/>
      <c r="B123" s="162"/>
      <c r="C123" s="162"/>
      <c r="D123" s="162"/>
      <c r="E123" s="162"/>
      <c r="F123" s="162"/>
      <c r="G123" s="162"/>
      <c r="H123" s="162"/>
      <c r="I123" s="162"/>
      <c r="J123" s="162"/>
      <c r="K123" s="162"/>
      <c r="L123" s="162"/>
      <c r="M123" s="162"/>
      <c r="N123" s="38"/>
      <c r="O123" s="38"/>
    </row>
    <row r="124" spans="1:15" ht="15" hidden="1" customHeight="1" x14ac:dyDescent="0.25">
      <c r="A124" s="162"/>
      <c r="B124" s="162"/>
      <c r="C124" s="162"/>
      <c r="D124" s="162"/>
      <c r="E124" s="162"/>
      <c r="F124" s="162"/>
      <c r="G124" s="162"/>
      <c r="H124" s="162"/>
      <c r="I124" s="162"/>
      <c r="J124" s="162"/>
      <c r="K124" s="162"/>
      <c r="L124" s="162"/>
      <c r="M124" s="162"/>
      <c r="N124" s="38"/>
      <c r="O124" s="38"/>
    </row>
    <row r="125" spans="1:15" ht="15" hidden="1" customHeight="1" x14ac:dyDescent="0.25">
      <c r="A125" s="162"/>
      <c r="B125" s="162"/>
      <c r="C125" s="162"/>
      <c r="D125" s="162"/>
      <c r="E125" s="162"/>
      <c r="F125" s="162"/>
      <c r="G125" s="162"/>
      <c r="H125" s="162"/>
      <c r="I125" s="162"/>
      <c r="J125" s="162"/>
      <c r="K125" s="162"/>
      <c r="L125" s="162"/>
      <c r="M125" s="162"/>
      <c r="N125" s="38"/>
      <c r="O125" s="38"/>
    </row>
    <row r="126" spans="1:15" ht="15" hidden="1" customHeight="1" x14ac:dyDescent="0.25">
      <c r="A126" s="162"/>
      <c r="B126" s="162"/>
      <c r="C126" s="162"/>
      <c r="D126" s="162"/>
      <c r="E126" s="162"/>
      <c r="F126" s="162"/>
      <c r="G126" s="162"/>
      <c r="H126" s="162"/>
      <c r="I126" s="162"/>
      <c r="J126" s="162"/>
      <c r="K126" s="162"/>
      <c r="L126" s="162"/>
      <c r="M126" s="162"/>
      <c r="N126" s="38"/>
      <c r="O126" s="38"/>
    </row>
    <row r="127" spans="1:15" ht="15" hidden="1" customHeight="1" x14ac:dyDescent="0.25">
      <c r="A127" s="162"/>
      <c r="B127" s="162"/>
      <c r="C127" s="162"/>
      <c r="D127" s="162"/>
      <c r="E127" s="162"/>
      <c r="F127" s="162"/>
      <c r="G127" s="162"/>
      <c r="H127" s="162"/>
      <c r="I127" s="162"/>
      <c r="J127" s="162"/>
      <c r="K127" s="162"/>
      <c r="L127" s="162"/>
      <c r="M127" s="162"/>
      <c r="N127" s="38"/>
      <c r="O127" s="38"/>
    </row>
    <row r="128" spans="1:15" ht="15" hidden="1" customHeight="1" x14ac:dyDescent="0.25">
      <c r="A128" s="162"/>
      <c r="B128" s="162"/>
      <c r="C128" s="162"/>
      <c r="D128" s="162"/>
      <c r="E128" s="162"/>
      <c r="F128" s="162"/>
      <c r="G128" s="162"/>
      <c r="H128" s="162"/>
      <c r="I128" s="162"/>
      <c r="J128" s="162"/>
      <c r="K128" s="162"/>
      <c r="L128" s="162"/>
      <c r="M128" s="162"/>
      <c r="N128" s="38"/>
      <c r="O128" s="38"/>
    </row>
    <row r="129" spans="1:15" ht="15" hidden="1" customHeight="1" x14ac:dyDescent="0.25">
      <c r="A129" s="162"/>
      <c r="B129" s="162"/>
      <c r="C129" s="162"/>
      <c r="D129" s="162"/>
      <c r="E129" s="162"/>
      <c r="F129" s="162"/>
      <c r="G129" s="162"/>
      <c r="H129" s="162"/>
      <c r="I129" s="162"/>
      <c r="J129" s="162"/>
      <c r="K129" s="162"/>
      <c r="L129" s="162"/>
      <c r="M129" s="162"/>
      <c r="N129" s="38"/>
      <c r="O129" s="38"/>
    </row>
    <row r="130" spans="1:15" ht="15" hidden="1" customHeight="1" x14ac:dyDescent="0.25">
      <c r="A130" s="162"/>
      <c r="B130" s="162"/>
      <c r="C130" s="162"/>
      <c r="D130" s="162"/>
      <c r="E130" s="162"/>
      <c r="F130" s="162"/>
      <c r="G130" s="162"/>
      <c r="H130" s="162"/>
      <c r="I130" s="162"/>
      <c r="J130" s="162"/>
      <c r="K130" s="162"/>
      <c r="L130" s="162"/>
      <c r="M130" s="162"/>
      <c r="N130" s="38"/>
      <c r="O130" s="38"/>
    </row>
    <row r="131" spans="1:15" ht="15" hidden="1" customHeight="1" x14ac:dyDescent="0.25">
      <c r="A131" s="162"/>
      <c r="B131" s="162"/>
      <c r="C131" s="162"/>
      <c r="D131" s="162"/>
      <c r="E131" s="162"/>
      <c r="F131" s="162"/>
      <c r="G131" s="162"/>
      <c r="H131" s="162"/>
      <c r="I131" s="162"/>
      <c r="J131" s="162"/>
      <c r="K131" s="162"/>
      <c r="L131" s="162"/>
      <c r="M131" s="162"/>
      <c r="N131" s="38"/>
      <c r="O131" s="38"/>
    </row>
    <row r="132" spans="1:15" ht="15" hidden="1" customHeight="1" x14ac:dyDescent="0.25">
      <c r="A132" s="162"/>
      <c r="B132" s="162"/>
      <c r="C132" s="162"/>
      <c r="D132" s="162"/>
      <c r="E132" s="162"/>
      <c r="F132" s="162"/>
      <c r="G132" s="162"/>
      <c r="H132" s="162"/>
      <c r="I132" s="162"/>
      <c r="J132" s="162"/>
      <c r="K132" s="162"/>
      <c r="L132" s="162"/>
      <c r="M132" s="162"/>
      <c r="N132" s="38"/>
      <c r="O132" s="38"/>
    </row>
    <row r="133" spans="1:15" ht="15" hidden="1" customHeight="1" x14ac:dyDescent="0.25">
      <c r="A133" s="162"/>
      <c r="B133" s="162"/>
      <c r="C133" s="162"/>
      <c r="D133" s="162"/>
      <c r="E133" s="162"/>
      <c r="F133" s="162"/>
      <c r="G133" s="162"/>
      <c r="H133" s="162"/>
      <c r="I133" s="162"/>
      <c r="J133" s="162"/>
      <c r="K133" s="162"/>
      <c r="L133" s="162"/>
      <c r="M133" s="162"/>
      <c r="N133" s="38"/>
      <c r="O133" s="38"/>
    </row>
    <row r="134" spans="1:15" ht="15" hidden="1" customHeight="1" x14ac:dyDescent="0.25">
      <c r="A134" s="162"/>
      <c r="B134" s="162"/>
      <c r="C134" s="162"/>
      <c r="D134" s="162"/>
      <c r="E134" s="162"/>
      <c r="F134" s="162"/>
      <c r="G134" s="162"/>
      <c r="H134" s="162"/>
      <c r="I134" s="162"/>
      <c r="J134" s="162"/>
      <c r="K134" s="162"/>
      <c r="L134" s="162"/>
      <c r="M134" s="162"/>
      <c r="N134" s="38"/>
      <c r="O134" s="38"/>
    </row>
    <row r="135" spans="1:15" ht="15" hidden="1" customHeight="1" x14ac:dyDescent="0.25">
      <c r="A135" s="162"/>
      <c r="B135" s="162"/>
      <c r="C135" s="162"/>
      <c r="D135" s="162"/>
      <c r="E135" s="162"/>
      <c r="F135" s="162"/>
      <c r="G135" s="162"/>
      <c r="H135" s="162"/>
      <c r="I135" s="162"/>
      <c r="J135" s="162"/>
      <c r="K135" s="162"/>
      <c r="L135" s="162"/>
      <c r="M135" s="162"/>
      <c r="N135" s="38"/>
      <c r="O135" s="38"/>
    </row>
    <row r="136" spans="1:15" ht="15" hidden="1" customHeight="1" x14ac:dyDescent="0.25">
      <c r="A136" s="162"/>
      <c r="B136" s="162"/>
      <c r="C136" s="162"/>
      <c r="D136" s="162"/>
      <c r="E136" s="162"/>
      <c r="F136" s="162"/>
      <c r="G136" s="162"/>
      <c r="H136" s="162"/>
      <c r="I136" s="162"/>
      <c r="J136" s="162"/>
      <c r="K136" s="162"/>
      <c r="L136" s="162"/>
      <c r="M136" s="162"/>
      <c r="N136" s="38"/>
      <c r="O136" s="38"/>
    </row>
    <row r="137" spans="1:15" ht="15" hidden="1" customHeight="1" x14ac:dyDescent="0.25">
      <c r="A137" s="162"/>
      <c r="B137" s="162"/>
      <c r="C137" s="162"/>
      <c r="D137" s="162"/>
      <c r="E137" s="162"/>
      <c r="F137" s="162"/>
      <c r="G137" s="162"/>
      <c r="H137" s="162"/>
      <c r="I137" s="162"/>
      <c r="J137" s="162"/>
      <c r="K137" s="162"/>
      <c r="L137" s="162"/>
      <c r="M137" s="162"/>
      <c r="N137" s="38"/>
      <c r="O137" s="38"/>
    </row>
    <row r="138" spans="1:15" ht="15" hidden="1" customHeight="1" x14ac:dyDescent="0.25">
      <c r="A138" s="162"/>
      <c r="B138" s="162"/>
      <c r="C138" s="162"/>
      <c r="D138" s="162"/>
      <c r="E138" s="162"/>
      <c r="F138" s="162"/>
      <c r="G138" s="162"/>
      <c r="H138" s="162"/>
      <c r="I138" s="162"/>
      <c r="J138" s="162"/>
      <c r="K138" s="162"/>
      <c r="L138" s="162"/>
      <c r="M138" s="162"/>
      <c r="N138" s="38"/>
      <c r="O138" s="38"/>
    </row>
    <row r="139" spans="1:15" ht="15" hidden="1" customHeight="1" x14ac:dyDescent="0.25">
      <c r="A139" s="162"/>
      <c r="B139" s="162"/>
      <c r="C139" s="162"/>
      <c r="D139" s="162"/>
      <c r="E139" s="162"/>
      <c r="F139" s="162"/>
      <c r="G139" s="162"/>
      <c r="H139" s="162"/>
      <c r="I139" s="162"/>
      <c r="J139" s="162"/>
      <c r="K139" s="162"/>
      <c r="L139" s="162"/>
      <c r="M139" s="162"/>
      <c r="N139" s="38"/>
      <c r="O139" s="38"/>
    </row>
    <row r="140" spans="1:15" ht="15" hidden="1" customHeight="1" x14ac:dyDescent="0.25">
      <c r="A140" s="162"/>
      <c r="B140" s="162"/>
      <c r="C140" s="162"/>
      <c r="D140" s="162"/>
      <c r="E140" s="162"/>
      <c r="F140" s="162"/>
      <c r="G140" s="162"/>
      <c r="H140" s="162"/>
      <c r="I140" s="162"/>
      <c r="J140" s="162"/>
      <c r="K140" s="162"/>
      <c r="L140" s="162"/>
      <c r="M140" s="162"/>
      <c r="N140" s="38"/>
      <c r="O140" s="38"/>
    </row>
    <row r="141" spans="1:15" ht="15" hidden="1" customHeight="1" x14ac:dyDescent="0.25">
      <c r="A141" s="162"/>
      <c r="B141" s="162"/>
      <c r="C141" s="162"/>
      <c r="D141" s="162"/>
      <c r="E141" s="162"/>
      <c r="F141" s="162"/>
      <c r="G141" s="162"/>
      <c r="H141" s="162"/>
      <c r="I141" s="162"/>
      <c r="J141" s="162"/>
      <c r="K141" s="162"/>
      <c r="L141" s="162"/>
      <c r="M141" s="162"/>
      <c r="N141" s="38"/>
      <c r="O141" s="38"/>
    </row>
    <row r="142" spans="1:15" ht="15" hidden="1" customHeight="1" x14ac:dyDescent="0.25">
      <c r="A142" s="162"/>
      <c r="B142" s="162"/>
      <c r="C142" s="162"/>
      <c r="D142" s="162"/>
      <c r="E142" s="162"/>
      <c r="F142" s="162"/>
      <c r="G142" s="162"/>
      <c r="H142" s="162"/>
      <c r="I142" s="162"/>
      <c r="J142" s="162"/>
      <c r="K142" s="162"/>
      <c r="L142" s="162"/>
      <c r="M142" s="162"/>
      <c r="N142" s="38"/>
      <c r="O142" s="38"/>
    </row>
    <row r="143" spans="1:15" ht="15" hidden="1" customHeight="1" x14ac:dyDescent="0.25">
      <c r="A143" s="162"/>
      <c r="B143" s="162"/>
      <c r="C143" s="162"/>
      <c r="D143" s="162"/>
      <c r="E143" s="162"/>
      <c r="F143" s="162"/>
      <c r="G143" s="162"/>
      <c r="H143" s="162"/>
      <c r="I143" s="162"/>
      <c r="J143" s="162"/>
      <c r="K143" s="162"/>
      <c r="L143" s="162"/>
      <c r="M143" s="162"/>
      <c r="N143" s="38"/>
      <c r="O143" s="38"/>
    </row>
    <row r="144" spans="1:15" ht="15" hidden="1" customHeight="1" x14ac:dyDescent="0.25">
      <c r="A144" s="162"/>
      <c r="B144" s="162"/>
      <c r="C144" s="162"/>
      <c r="D144" s="162"/>
      <c r="E144" s="162"/>
      <c r="F144" s="162"/>
      <c r="G144" s="162"/>
      <c r="H144" s="162"/>
      <c r="I144" s="162"/>
      <c r="J144" s="162"/>
      <c r="K144" s="162"/>
      <c r="L144" s="162"/>
      <c r="M144" s="162"/>
      <c r="N144" s="38"/>
      <c r="O144" s="38"/>
    </row>
    <row r="145" spans="1:15" ht="15" hidden="1" customHeight="1" x14ac:dyDescent="0.25">
      <c r="A145" s="162"/>
      <c r="B145" s="162"/>
      <c r="C145" s="162"/>
      <c r="D145" s="162"/>
      <c r="E145" s="162"/>
      <c r="F145" s="162"/>
      <c r="G145" s="162"/>
      <c r="H145" s="162"/>
      <c r="I145" s="162"/>
      <c r="J145" s="162"/>
      <c r="K145" s="162"/>
      <c r="L145" s="162"/>
      <c r="M145" s="162"/>
      <c r="N145" s="38"/>
      <c r="O145" s="38"/>
    </row>
    <row r="146" spans="1:15" ht="15" hidden="1" customHeight="1" x14ac:dyDescent="0.25">
      <c r="A146" s="162"/>
      <c r="B146" s="162"/>
      <c r="C146" s="162"/>
      <c r="D146" s="162"/>
      <c r="E146" s="162"/>
      <c r="F146" s="162"/>
      <c r="G146" s="162"/>
      <c r="H146" s="162"/>
      <c r="I146" s="162"/>
      <c r="J146" s="162"/>
      <c r="K146" s="162"/>
      <c r="L146" s="162"/>
      <c r="M146" s="162"/>
      <c r="N146" s="38"/>
      <c r="O146" s="38"/>
    </row>
    <row r="147" spans="1:15" ht="15" hidden="1" customHeight="1" x14ac:dyDescent="0.25">
      <c r="A147" s="162"/>
      <c r="B147" s="162"/>
      <c r="C147" s="162"/>
      <c r="D147" s="162"/>
      <c r="E147" s="162"/>
      <c r="F147" s="162"/>
      <c r="G147" s="162"/>
      <c r="H147" s="162"/>
      <c r="I147" s="162"/>
      <c r="J147" s="162"/>
      <c r="K147" s="162"/>
      <c r="L147" s="162"/>
      <c r="M147" s="162"/>
      <c r="N147" s="38"/>
      <c r="O147" s="38"/>
    </row>
    <row r="148" spans="1:15" ht="15" hidden="1" customHeight="1" x14ac:dyDescent="0.25">
      <c r="A148" s="162"/>
      <c r="B148" s="162"/>
      <c r="C148" s="162"/>
      <c r="D148" s="162"/>
      <c r="E148" s="162"/>
      <c r="F148" s="162"/>
      <c r="G148" s="162"/>
      <c r="H148" s="162"/>
      <c r="I148" s="162"/>
      <c r="J148" s="162"/>
      <c r="K148" s="162"/>
      <c r="L148" s="162"/>
      <c r="M148" s="162"/>
      <c r="N148" s="38"/>
      <c r="O148" s="38"/>
    </row>
    <row r="149" spans="1:15" ht="15" hidden="1" customHeight="1" x14ac:dyDescent="0.25">
      <c r="A149" s="162"/>
      <c r="B149" s="162"/>
      <c r="C149" s="162"/>
      <c r="D149" s="162"/>
      <c r="E149" s="162"/>
      <c r="F149" s="162"/>
      <c r="G149" s="162"/>
      <c r="H149" s="162"/>
      <c r="I149" s="162"/>
      <c r="J149" s="162"/>
      <c r="K149" s="162"/>
      <c r="L149" s="162"/>
      <c r="M149" s="162"/>
      <c r="N149" s="38"/>
      <c r="O149" s="38"/>
    </row>
    <row r="150" spans="1:15" ht="15" hidden="1" customHeight="1" x14ac:dyDescent="0.25">
      <c r="A150" s="162"/>
      <c r="B150" s="162"/>
      <c r="C150" s="162"/>
      <c r="D150" s="162"/>
      <c r="E150" s="162"/>
      <c r="F150" s="162"/>
      <c r="G150" s="162"/>
      <c r="H150" s="162"/>
      <c r="I150" s="162"/>
      <c r="J150" s="162"/>
      <c r="K150" s="162"/>
      <c r="L150" s="162"/>
      <c r="M150" s="162"/>
      <c r="N150" s="38"/>
      <c r="O150" s="38"/>
    </row>
    <row r="151" spans="1:15" ht="15" hidden="1" customHeight="1" x14ac:dyDescent="0.25">
      <c r="A151" s="162"/>
      <c r="B151" s="162"/>
      <c r="C151" s="162"/>
      <c r="D151" s="162"/>
      <c r="E151" s="162"/>
      <c r="F151" s="162"/>
      <c r="G151" s="162"/>
      <c r="H151" s="162"/>
      <c r="I151" s="162"/>
      <c r="J151" s="162"/>
      <c r="K151" s="162"/>
      <c r="L151" s="162"/>
      <c r="M151" s="162"/>
      <c r="N151" s="38"/>
      <c r="O151" s="38"/>
    </row>
    <row r="152" spans="1:15" ht="15" hidden="1" customHeight="1" x14ac:dyDescent="0.25">
      <c r="A152" s="162"/>
      <c r="B152" s="162"/>
      <c r="C152" s="162"/>
      <c r="D152" s="162"/>
      <c r="E152" s="162"/>
      <c r="F152" s="162"/>
      <c r="G152" s="162"/>
      <c r="H152" s="162"/>
      <c r="I152" s="162"/>
      <c r="J152" s="162"/>
      <c r="K152" s="162"/>
      <c r="L152" s="162"/>
      <c r="M152" s="162"/>
      <c r="N152" s="38"/>
      <c r="O152" s="38"/>
    </row>
    <row r="153" spans="1:15" ht="15" hidden="1" customHeight="1" x14ac:dyDescent="0.25">
      <c r="A153" s="162"/>
      <c r="B153" s="162"/>
      <c r="C153" s="162"/>
      <c r="D153" s="162"/>
      <c r="E153" s="162"/>
      <c r="F153" s="162"/>
      <c r="G153" s="162"/>
      <c r="H153" s="162"/>
      <c r="I153" s="162"/>
      <c r="J153" s="162"/>
      <c r="K153" s="162"/>
      <c r="L153" s="162"/>
      <c r="M153" s="162"/>
      <c r="N153" s="38"/>
      <c r="O153" s="38"/>
    </row>
    <row r="154" spans="1:15" ht="15" hidden="1" customHeight="1" x14ac:dyDescent="0.25">
      <c r="A154" s="162"/>
      <c r="B154" s="162"/>
      <c r="C154" s="162"/>
      <c r="D154" s="162"/>
      <c r="E154" s="162"/>
      <c r="F154" s="162"/>
      <c r="G154" s="162"/>
      <c r="H154" s="162"/>
      <c r="I154" s="162"/>
      <c r="J154" s="162"/>
      <c r="K154" s="162"/>
      <c r="L154" s="162"/>
      <c r="M154" s="162"/>
      <c r="N154" s="38"/>
      <c r="O154" s="38"/>
    </row>
    <row r="155" spans="1:15" ht="15" hidden="1" customHeight="1" x14ac:dyDescent="0.25">
      <c r="A155" s="162"/>
      <c r="B155" s="162"/>
      <c r="C155" s="162"/>
      <c r="D155" s="162"/>
      <c r="E155" s="162"/>
      <c r="F155" s="162"/>
      <c r="G155" s="162"/>
      <c r="H155" s="162"/>
      <c r="I155" s="162"/>
      <c r="J155" s="162"/>
      <c r="K155" s="162"/>
      <c r="L155" s="162"/>
      <c r="M155" s="162"/>
      <c r="N155" s="38"/>
      <c r="O155" s="38"/>
    </row>
    <row r="156" spans="1:15" ht="15" hidden="1" customHeight="1" x14ac:dyDescent="0.25">
      <c r="A156" s="162"/>
      <c r="B156" s="162"/>
      <c r="C156" s="162"/>
      <c r="D156" s="162"/>
      <c r="E156" s="162"/>
      <c r="F156" s="162"/>
      <c r="G156" s="162"/>
      <c r="H156" s="162"/>
      <c r="I156" s="162"/>
      <c r="J156" s="162"/>
      <c r="K156" s="162"/>
      <c r="L156" s="162"/>
      <c r="M156" s="162"/>
      <c r="N156" s="38"/>
      <c r="O156" s="38"/>
    </row>
    <row r="157" spans="1:15" ht="15" hidden="1" customHeight="1" x14ac:dyDescent="0.25">
      <c r="A157" s="162"/>
      <c r="B157" s="162"/>
      <c r="C157" s="162"/>
      <c r="D157" s="162"/>
      <c r="E157" s="162"/>
      <c r="F157" s="162"/>
      <c r="G157" s="162"/>
      <c r="H157" s="162"/>
      <c r="I157" s="162"/>
      <c r="J157" s="162"/>
      <c r="K157" s="162"/>
      <c r="L157" s="162"/>
      <c r="M157" s="162"/>
      <c r="N157" s="38"/>
      <c r="O157" s="38"/>
    </row>
    <row r="158" spans="1:15" ht="15" hidden="1" customHeight="1" x14ac:dyDescent="0.25">
      <c r="A158" s="162"/>
      <c r="B158" s="162"/>
      <c r="C158" s="162"/>
      <c r="D158" s="162"/>
      <c r="E158" s="162"/>
      <c r="F158" s="162"/>
      <c r="G158" s="162"/>
      <c r="H158" s="162"/>
      <c r="I158" s="162"/>
      <c r="J158" s="162"/>
      <c r="K158" s="162"/>
      <c r="L158" s="162"/>
      <c r="M158" s="162"/>
      <c r="N158" s="38"/>
      <c r="O158" s="38"/>
    </row>
    <row r="159" spans="1:15" ht="15" hidden="1" customHeight="1" x14ac:dyDescent="0.25">
      <c r="A159" s="162"/>
      <c r="B159" s="162"/>
      <c r="C159" s="162"/>
      <c r="D159" s="162"/>
      <c r="E159" s="162"/>
      <c r="F159" s="162"/>
      <c r="G159" s="162"/>
      <c r="H159" s="162"/>
      <c r="I159" s="162"/>
      <c r="J159" s="162"/>
      <c r="K159" s="162"/>
      <c r="L159" s="162"/>
      <c r="M159" s="162"/>
      <c r="N159" s="38"/>
      <c r="O159" s="38"/>
    </row>
    <row r="160" spans="1:15" ht="15" hidden="1" customHeight="1" x14ac:dyDescent="0.25">
      <c r="A160" s="162"/>
      <c r="B160" s="162"/>
      <c r="C160" s="162"/>
      <c r="D160" s="162"/>
      <c r="E160" s="162"/>
      <c r="F160" s="162"/>
      <c r="G160" s="162"/>
      <c r="H160" s="162"/>
      <c r="I160" s="162"/>
      <c r="J160" s="162"/>
      <c r="K160" s="162"/>
      <c r="L160" s="162"/>
      <c r="M160" s="162"/>
      <c r="N160" s="38"/>
      <c r="O160" s="38"/>
    </row>
    <row r="161" spans="1:15" ht="15" hidden="1" customHeight="1" x14ac:dyDescent="0.25">
      <c r="A161" s="162"/>
      <c r="B161" s="162"/>
      <c r="C161" s="162"/>
      <c r="D161" s="162"/>
      <c r="E161" s="162"/>
      <c r="F161" s="162"/>
      <c r="G161" s="162"/>
      <c r="H161" s="162"/>
      <c r="I161" s="162"/>
      <c r="J161" s="162"/>
      <c r="K161" s="162"/>
      <c r="L161" s="162"/>
      <c r="M161" s="162"/>
      <c r="N161" s="38"/>
      <c r="O161" s="38"/>
    </row>
    <row r="162" spans="1:15" ht="15" hidden="1" customHeight="1" x14ac:dyDescent="0.25">
      <c r="A162" s="162"/>
      <c r="B162" s="162"/>
      <c r="C162" s="162"/>
      <c r="D162" s="162"/>
      <c r="E162" s="162"/>
      <c r="F162" s="162"/>
      <c r="G162" s="162"/>
      <c r="H162" s="162"/>
      <c r="I162" s="162"/>
      <c r="J162" s="162"/>
      <c r="K162" s="162"/>
      <c r="L162" s="162"/>
      <c r="M162" s="162"/>
      <c r="N162" s="38"/>
      <c r="O162" s="38"/>
    </row>
    <row r="163" spans="1:15" ht="15" hidden="1" customHeight="1" x14ac:dyDescent="0.25">
      <c r="A163" s="162"/>
      <c r="B163" s="162"/>
      <c r="C163" s="162"/>
      <c r="D163" s="162"/>
      <c r="E163" s="162"/>
      <c r="F163" s="162"/>
      <c r="G163" s="162"/>
      <c r="H163" s="162"/>
      <c r="I163" s="162"/>
      <c r="J163" s="162"/>
      <c r="K163" s="162"/>
      <c r="L163" s="162"/>
      <c r="M163" s="162"/>
      <c r="N163" s="38"/>
      <c r="O163" s="38"/>
    </row>
    <row r="164" spans="1:15" ht="15" hidden="1" customHeight="1" x14ac:dyDescent="0.25">
      <c r="A164" s="162"/>
      <c r="B164" s="162"/>
      <c r="C164" s="162"/>
      <c r="D164" s="162"/>
      <c r="E164" s="162"/>
      <c r="F164" s="162"/>
      <c r="G164" s="162"/>
      <c r="H164" s="162"/>
      <c r="I164" s="162"/>
      <c r="J164" s="162"/>
      <c r="K164" s="162"/>
      <c r="L164" s="162"/>
      <c r="M164" s="162"/>
      <c r="N164" s="38"/>
      <c r="O164" s="38"/>
    </row>
    <row r="165" spans="1:15" ht="15" hidden="1" customHeight="1" x14ac:dyDescent="0.25">
      <c r="A165" s="162"/>
      <c r="B165" s="162"/>
      <c r="C165" s="162"/>
      <c r="D165" s="162"/>
      <c r="E165" s="162"/>
      <c r="F165" s="162"/>
      <c r="G165" s="162"/>
      <c r="H165" s="162"/>
      <c r="I165" s="162"/>
      <c r="J165" s="162"/>
      <c r="K165" s="162"/>
      <c r="L165" s="162"/>
      <c r="M165" s="162"/>
      <c r="N165" s="38"/>
      <c r="O165" s="38"/>
    </row>
    <row r="166" spans="1:15" ht="15" hidden="1" customHeight="1" x14ac:dyDescent="0.25">
      <c r="A166" s="162"/>
      <c r="B166" s="162"/>
      <c r="C166" s="162"/>
      <c r="D166" s="162"/>
      <c r="E166" s="162"/>
      <c r="F166" s="162"/>
      <c r="G166" s="162"/>
      <c r="H166" s="162"/>
      <c r="I166" s="162"/>
      <c r="J166" s="162"/>
      <c r="K166" s="162"/>
      <c r="L166" s="162"/>
      <c r="M166" s="162"/>
      <c r="N166" s="38"/>
      <c r="O166" s="38"/>
    </row>
    <row r="167" spans="1:15" ht="15" hidden="1" customHeight="1" x14ac:dyDescent="0.25">
      <c r="A167" s="162"/>
      <c r="B167" s="162"/>
      <c r="C167" s="162"/>
      <c r="D167" s="162"/>
      <c r="E167" s="162"/>
      <c r="F167" s="162"/>
      <c r="G167" s="162"/>
      <c r="H167" s="162"/>
      <c r="I167" s="162"/>
      <c r="J167" s="162"/>
      <c r="K167" s="162"/>
      <c r="L167" s="162"/>
      <c r="M167" s="162"/>
      <c r="N167" s="38"/>
      <c r="O167" s="38"/>
    </row>
    <row r="168" spans="1:15" ht="15" hidden="1" customHeight="1" x14ac:dyDescent="0.25">
      <c r="A168" s="162"/>
      <c r="B168" s="162"/>
      <c r="C168" s="162"/>
      <c r="D168" s="162"/>
      <c r="E168" s="162"/>
      <c r="F168" s="162"/>
      <c r="G168" s="162"/>
      <c r="H168" s="162"/>
      <c r="I168" s="162"/>
      <c r="J168" s="162"/>
      <c r="K168" s="162"/>
      <c r="L168" s="162"/>
      <c r="M168" s="162"/>
      <c r="N168" s="38"/>
      <c r="O168" s="38"/>
    </row>
    <row r="169" spans="1:15" ht="15" hidden="1" customHeight="1" x14ac:dyDescent="0.25">
      <c r="A169" s="162"/>
      <c r="B169" s="162"/>
      <c r="C169" s="162"/>
      <c r="D169" s="162"/>
      <c r="E169" s="162"/>
      <c r="F169" s="162"/>
      <c r="G169" s="162"/>
      <c r="H169" s="162"/>
      <c r="I169" s="162"/>
      <c r="J169" s="162"/>
      <c r="K169" s="162"/>
      <c r="L169" s="162"/>
      <c r="M169" s="162"/>
      <c r="N169" s="38"/>
      <c r="O169" s="38"/>
    </row>
    <row r="170" spans="1:15" ht="15" hidden="1" customHeight="1" x14ac:dyDescent="0.25">
      <c r="A170" s="162"/>
      <c r="B170" s="162"/>
      <c r="C170" s="162"/>
      <c r="D170" s="162"/>
      <c r="E170" s="162"/>
      <c r="F170" s="162"/>
      <c r="G170" s="162"/>
      <c r="H170" s="162"/>
      <c r="I170" s="162"/>
      <c r="J170" s="162"/>
      <c r="K170" s="162"/>
      <c r="L170" s="162"/>
      <c r="M170" s="162"/>
      <c r="N170" s="38"/>
      <c r="O170" s="38"/>
    </row>
    <row r="171" spans="1:15" ht="15" hidden="1" customHeight="1" x14ac:dyDescent="0.25">
      <c r="A171" s="162"/>
      <c r="B171" s="162"/>
      <c r="C171" s="162"/>
      <c r="D171" s="162"/>
      <c r="E171" s="162"/>
      <c r="F171" s="162"/>
      <c r="G171" s="162"/>
      <c r="H171" s="162"/>
      <c r="I171" s="162"/>
      <c r="J171" s="162"/>
      <c r="K171" s="162"/>
      <c r="L171" s="162"/>
      <c r="M171" s="162"/>
      <c r="N171" s="38"/>
      <c r="O171" s="38"/>
    </row>
    <row r="172" spans="1:15" ht="15" hidden="1" customHeight="1" x14ac:dyDescent="0.25">
      <c r="A172" s="162"/>
      <c r="B172" s="162"/>
      <c r="C172" s="162"/>
      <c r="D172" s="162"/>
      <c r="E172" s="162"/>
      <c r="F172" s="162"/>
      <c r="G172" s="162"/>
      <c r="H172" s="162"/>
      <c r="I172" s="162"/>
      <c r="J172" s="162"/>
      <c r="K172" s="162"/>
      <c r="L172" s="162"/>
      <c r="M172" s="162"/>
      <c r="N172" s="38"/>
      <c r="O172" s="38"/>
    </row>
    <row r="173" spans="1:15" ht="15" hidden="1" customHeight="1" x14ac:dyDescent="0.25">
      <c r="A173" s="162"/>
      <c r="B173" s="162"/>
      <c r="C173" s="162"/>
      <c r="D173" s="162"/>
      <c r="E173" s="162"/>
      <c r="F173" s="162"/>
      <c r="G173" s="162"/>
      <c r="H173" s="162"/>
      <c r="I173" s="162"/>
      <c r="J173" s="162"/>
      <c r="K173" s="162"/>
      <c r="L173" s="162"/>
      <c r="M173" s="162"/>
      <c r="N173" s="38"/>
      <c r="O173" s="38"/>
    </row>
    <row r="174" spans="1:15" ht="15" hidden="1" customHeight="1" x14ac:dyDescent="0.25">
      <c r="A174" s="162"/>
      <c r="B174" s="162"/>
      <c r="C174" s="162"/>
      <c r="D174" s="162"/>
      <c r="E174" s="162"/>
      <c r="F174" s="162"/>
      <c r="G174" s="162"/>
      <c r="H174" s="162"/>
      <c r="I174" s="162"/>
      <c r="J174" s="162"/>
      <c r="K174" s="162"/>
      <c r="L174" s="162"/>
      <c r="M174" s="162"/>
      <c r="N174" s="38"/>
      <c r="O174" s="38"/>
    </row>
    <row r="175" spans="1:15" ht="15" hidden="1" customHeight="1" x14ac:dyDescent="0.25">
      <c r="A175" s="162"/>
      <c r="B175" s="162"/>
      <c r="C175" s="162"/>
      <c r="D175" s="162"/>
      <c r="E175" s="162"/>
      <c r="F175" s="162"/>
      <c r="G175" s="162"/>
      <c r="H175" s="162"/>
      <c r="I175" s="162"/>
      <c r="J175" s="162"/>
      <c r="K175" s="162"/>
      <c r="L175" s="162"/>
      <c r="M175" s="162"/>
      <c r="N175" s="38"/>
      <c r="O175" s="38"/>
    </row>
    <row r="176" spans="1:15" ht="15" hidden="1" customHeight="1" x14ac:dyDescent="0.25">
      <c r="A176" s="162"/>
      <c r="B176" s="162"/>
      <c r="C176" s="162"/>
      <c r="D176" s="162"/>
      <c r="E176" s="162"/>
      <c r="F176" s="162"/>
      <c r="G176" s="162"/>
      <c r="H176" s="162"/>
      <c r="I176" s="162"/>
      <c r="J176" s="162"/>
      <c r="K176" s="162"/>
      <c r="L176" s="162"/>
      <c r="M176" s="162"/>
      <c r="N176" s="38"/>
      <c r="O176" s="38"/>
    </row>
    <row r="177" spans="1:15" ht="15" hidden="1" customHeight="1" x14ac:dyDescent="0.25">
      <c r="A177" s="162"/>
      <c r="B177" s="162"/>
      <c r="C177" s="162"/>
      <c r="D177" s="162"/>
      <c r="E177" s="162"/>
      <c r="F177" s="162"/>
      <c r="G177" s="162"/>
      <c r="H177" s="162"/>
      <c r="I177" s="162"/>
      <c r="J177" s="162"/>
      <c r="K177" s="162"/>
      <c r="L177" s="162"/>
      <c r="M177" s="162"/>
      <c r="N177" s="38"/>
      <c r="O177" s="38"/>
    </row>
    <row r="178" spans="1:15" ht="15" hidden="1" customHeight="1" x14ac:dyDescent="0.25">
      <c r="A178" s="162"/>
      <c r="B178" s="162"/>
      <c r="C178" s="162"/>
      <c r="D178" s="162"/>
      <c r="E178" s="162"/>
      <c r="F178" s="162"/>
      <c r="G178" s="162"/>
      <c r="H178" s="162"/>
      <c r="I178" s="162"/>
      <c r="J178" s="162"/>
      <c r="K178" s="162"/>
      <c r="L178" s="162"/>
      <c r="M178" s="162"/>
      <c r="N178" s="38"/>
      <c r="O178" s="38"/>
    </row>
    <row r="179" spans="1:15" ht="15" hidden="1" customHeight="1" x14ac:dyDescent="0.25">
      <c r="A179" s="162"/>
      <c r="B179" s="162"/>
      <c r="C179" s="162"/>
      <c r="D179" s="162"/>
      <c r="E179" s="162"/>
      <c r="F179" s="162"/>
      <c r="G179" s="162"/>
      <c r="H179" s="162"/>
      <c r="I179" s="162"/>
      <c r="J179" s="162"/>
      <c r="K179" s="162"/>
      <c r="L179" s="162"/>
      <c r="M179" s="162"/>
      <c r="N179" s="38"/>
      <c r="O179" s="38"/>
    </row>
    <row r="180" spans="1:15" ht="15" hidden="1" customHeight="1" x14ac:dyDescent="0.25">
      <c r="A180" s="162"/>
      <c r="B180" s="162"/>
      <c r="C180" s="162"/>
      <c r="D180" s="162"/>
      <c r="E180" s="162"/>
      <c r="F180" s="162"/>
      <c r="G180" s="162"/>
      <c r="H180" s="162"/>
      <c r="I180" s="162"/>
      <c r="J180" s="162"/>
      <c r="K180" s="162"/>
      <c r="L180" s="162"/>
      <c r="M180" s="162"/>
      <c r="N180" s="38"/>
      <c r="O180" s="38"/>
    </row>
    <row r="181" spans="1:15" ht="15" hidden="1" customHeight="1" x14ac:dyDescent="0.25">
      <c r="A181" s="162"/>
      <c r="B181" s="162"/>
      <c r="C181" s="162"/>
      <c r="D181" s="162"/>
      <c r="E181" s="162"/>
      <c r="F181" s="162"/>
      <c r="G181" s="162"/>
      <c r="H181" s="162"/>
      <c r="I181" s="162"/>
      <c r="J181" s="162"/>
      <c r="K181" s="162"/>
      <c r="L181" s="162"/>
      <c r="M181" s="162"/>
      <c r="N181" s="38"/>
      <c r="O181" s="38"/>
    </row>
    <row r="182" spans="1:15" ht="15" hidden="1" customHeight="1" x14ac:dyDescent="0.25">
      <c r="A182" s="162"/>
      <c r="B182" s="162"/>
      <c r="C182" s="162"/>
      <c r="D182" s="162"/>
      <c r="E182" s="162"/>
      <c r="F182" s="162"/>
      <c r="G182" s="162"/>
      <c r="H182" s="162"/>
      <c r="I182" s="162"/>
      <c r="J182" s="162"/>
      <c r="K182" s="162"/>
      <c r="L182" s="162"/>
      <c r="M182" s="162"/>
      <c r="N182" s="38"/>
      <c r="O182" s="38"/>
    </row>
    <row r="183" spans="1:15" ht="15" hidden="1" customHeight="1" x14ac:dyDescent="0.25">
      <c r="A183" s="162"/>
      <c r="B183" s="162"/>
      <c r="C183" s="162"/>
      <c r="D183" s="162"/>
      <c r="E183" s="162"/>
      <c r="F183" s="162"/>
      <c r="G183" s="162"/>
      <c r="H183" s="162"/>
      <c r="I183" s="162"/>
      <c r="J183" s="162"/>
      <c r="K183" s="162"/>
      <c r="L183" s="162"/>
      <c r="M183" s="162"/>
      <c r="N183" s="38"/>
      <c r="O183" s="38"/>
    </row>
    <row r="184" spans="1:15" ht="15" hidden="1" customHeight="1" x14ac:dyDescent="0.25">
      <c r="A184" s="162"/>
      <c r="B184" s="162"/>
      <c r="C184" s="162"/>
      <c r="D184" s="162"/>
      <c r="E184" s="162"/>
      <c r="F184" s="162"/>
      <c r="G184" s="162"/>
      <c r="H184" s="162"/>
      <c r="I184" s="162"/>
      <c r="J184" s="162"/>
      <c r="K184" s="162"/>
      <c r="L184" s="162"/>
      <c r="M184" s="162"/>
      <c r="N184" s="38"/>
      <c r="O184" s="38"/>
    </row>
    <row r="185" spans="1:15" ht="15" hidden="1" customHeight="1" x14ac:dyDescent="0.25">
      <c r="A185" s="162"/>
      <c r="B185" s="162"/>
      <c r="C185" s="162"/>
      <c r="D185" s="162"/>
      <c r="E185" s="162"/>
      <c r="F185" s="162"/>
      <c r="G185" s="162"/>
      <c r="H185" s="162"/>
      <c r="I185" s="162"/>
      <c r="J185" s="162"/>
      <c r="K185" s="162"/>
      <c r="L185" s="162"/>
      <c r="M185" s="162"/>
      <c r="N185" s="38"/>
      <c r="O185" s="38"/>
    </row>
    <row r="186" spans="1:15" ht="15" hidden="1" customHeight="1" x14ac:dyDescent="0.25">
      <c r="A186" s="162"/>
      <c r="B186" s="162"/>
      <c r="C186" s="162"/>
      <c r="D186" s="162"/>
      <c r="E186" s="162"/>
      <c r="F186" s="162"/>
      <c r="G186" s="162"/>
      <c r="H186" s="162"/>
      <c r="I186" s="162"/>
      <c r="J186" s="162"/>
      <c r="K186" s="162"/>
      <c r="L186" s="162"/>
      <c r="M186" s="162"/>
      <c r="N186" s="38"/>
      <c r="O186" s="38"/>
    </row>
    <row r="187" spans="1:15" ht="15" hidden="1" customHeight="1" x14ac:dyDescent="0.25">
      <c r="A187" s="162"/>
      <c r="B187" s="162"/>
      <c r="C187" s="162"/>
      <c r="D187" s="162"/>
      <c r="E187" s="162"/>
      <c r="F187" s="162"/>
      <c r="G187" s="162"/>
      <c r="H187" s="162"/>
      <c r="I187" s="162"/>
      <c r="J187" s="162"/>
      <c r="K187" s="162"/>
      <c r="L187" s="162"/>
      <c r="M187" s="162"/>
      <c r="N187" s="38"/>
      <c r="O187" s="38"/>
    </row>
    <row r="188" spans="1:15" ht="15" hidden="1" customHeight="1" x14ac:dyDescent="0.25">
      <c r="A188" s="162"/>
      <c r="B188" s="162"/>
      <c r="C188" s="162"/>
      <c r="D188" s="162"/>
      <c r="E188" s="162"/>
      <c r="F188" s="162"/>
      <c r="G188" s="162"/>
      <c r="H188" s="162"/>
      <c r="I188" s="162"/>
      <c r="J188" s="162"/>
      <c r="K188" s="162"/>
      <c r="L188" s="162"/>
      <c r="M188" s="162"/>
      <c r="N188" s="38"/>
      <c r="O188" s="38"/>
    </row>
    <row r="189" spans="1:15" ht="15" hidden="1" customHeight="1" x14ac:dyDescent="0.25">
      <c r="A189" s="162"/>
      <c r="B189" s="162"/>
      <c r="C189" s="162"/>
      <c r="D189" s="162"/>
      <c r="E189" s="162"/>
      <c r="F189" s="162"/>
      <c r="G189" s="162"/>
      <c r="H189" s="162"/>
      <c r="I189" s="162"/>
      <c r="J189" s="162"/>
      <c r="K189" s="162"/>
      <c r="L189" s="162"/>
      <c r="M189" s="162"/>
      <c r="N189" s="38"/>
      <c r="O189" s="38"/>
    </row>
    <row r="190" spans="1:15" ht="15" hidden="1" customHeight="1" x14ac:dyDescent="0.25">
      <c r="A190" s="162"/>
      <c r="B190" s="162"/>
      <c r="C190" s="162"/>
      <c r="D190" s="162"/>
      <c r="E190" s="162"/>
      <c r="F190" s="162"/>
      <c r="G190" s="162"/>
      <c r="H190" s="162"/>
      <c r="I190" s="162"/>
      <c r="J190" s="162"/>
      <c r="K190" s="162"/>
      <c r="L190" s="162"/>
      <c r="M190" s="162"/>
      <c r="N190" s="38"/>
      <c r="O190" s="38"/>
    </row>
    <row r="191" spans="1:15" ht="15" hidden="1" customHeight="1" x14ac:dyDescent="0.25">
      <c r="A191" s="162"/>
      <c r="B191" s="162"/>
      <c r="C191" s="162"/>
      <c r="D191" s="162"/>
      <c r="E191" s="162"/>
      <c r="F191" s="162"/>
      <c r="G191" s="162"/>
      <c r="H191" s="162"/>
      <c r="I191" s="162"/>
      <c r="J191" s="162"/>
      <c r="K191" s="162"/>
      <c r="L191" s="162"/>
      <c r="M191" s="162"/>
      <c r="N191" s="38"/>
      <c r="O191" s="38"/>
    </row>
    <row r="192" spans="1:15" ht="15" hidden="1" customHeight="1" x14ac:dyDescent="0.25">
      <c r="A192" s="162"/>
      <c r="B192" s="162"/>
      <c r="C192" s="162"/>
      <c r="D192" s="162"/>
      <c r="E192" s="162"/>
      <c r="F192" s="162"/>
      <c r="G192" s="162"/>
      <c r="H192" s="162"/>
      <c r="I192" s="162"/>
      <c r="J192" s="162"/>
      <c r="K192" s="162"/>
      <c r="L192" s="162"/>
      <c r="M192" s="162"/>
      <c r="N192" s="38"/>
      <c r="O192" s="38"/>
    </row>
    <row r="193" spans="1:15" ht="15" hidden="1" customHeight="1" x14ac:dyDescent="0.25">
      <c r="A193" s="162"/>
      <c r="B193" s="162"/>
      <c r="C193" s="162"/>
      <c r="D193" s="162"/>
      <c r="E193" s="162"/>
      <c r="F193" s="162"/>
      <c r="G193" s="162"/>
      <c r="H193" s="162"/>
      <c r="I193" s="162"/>
      <c r="J193" s="162"/>
      <c r="K193" s="162"/>
      <c r="L193" s="162"/>
      <c r="M193" s="162"/>
      <c r="N193" s="38"/>
      <c r="O193" s="38"/>
    </row>
    <row r="194" spans="1:15" ht="15" hidden="1" customHeight="1" x14ac:dyDescent="0.25">
      <c r="A194" s="162"/>
      <c r="B194" s="162"/>
      <c r="C194" s="162"/>
      <c r="D194" s="162"/>
      <c r="E194" s="162"/>
      <c r="F194" s="162"/>
      <c r="G194" s="162"/>
      <c r="H194" s="162"/>
      <c r="I194" s="162"/>
      <c r="J194" s="162"/>
      <c r="K194" s="162"/>
      <c r="L194" s="162"/>
      <c r="M194" s="162"/>
      <c r="N194" s="38"/>
      <c r="O194" s="38"/>
    </row>
    <row r="195" spans="1:15" ht="15" hidden="1" customHeight="1" x14ac:dyDescent="0.25">
      <c r="A195" s="162"/>
      <c r="B195" s="162"/>
      <c r="C195" s="162"/>
      <c r="D195" s="162"/>
      <c r="E195" s="162"/>
      <c r="F195" s="162"/>
      <c r="G195" s="162"/>
      <c r="H195" s="162"/>
      <c r="I195" s="162"/>
      <c r="J195" s="162"/>
      <c r="K195" s="162"/>
      <c r="L195" s="162"/>
      <c r="M195" s="162"/>
      <c r="N195" s="38"/>
      <c r="O195" s="38"/>
    </row>
    <row r="196" spans="1:15" ht="15" hidden="1" customHeight="1" x14ac:dyDescent="0.25">
      <c r="A196" s="162"/>
      <c r="B196" s="162"/>
      <c r="C196" s="162"/>
      <c r="D196" s="162"/>
      <c r="E196" s="162"/>
      <c r="F196" s="162"/>
      <c r="G196" s="162"/>
      <c r="H196" s="162"/>
      <c r="I196" s="162"/>
      <c r="J196" s="162"/>
      <c r="K196" s="162"/>
      <c r="L196" s="162"/>
      <c r="M196" s="162"/>
      <c r="N196" s="38"/>
      <c r="O196" s="38"/>
    </row>
    <row r="197" spans="1:15" ht="15" hidden="1" customHeight="1" x14ac:dyDescent="0.25">
      <c r="A197" s="162"/>
      <c r="B197" s="162"/>
      <c r="C197" s="162"/>
      <c r="D197" s="162"/>
      <c r="E197" s="162"/>
      <c r="F197" s="162"/>
      <c r="G197" s="162"/>
      <c r="H197" s="162"/>
      <c r="I197" s="162"/>
      <c r="J197" s="162"/>
      <c r="K197" s="162"/>
      <c r="L197" s="162"/>
      <c r="M197" s="162"/>
      <c r="N197" s="38"/>
      <c r="O197" s="38"/>
    </row>
    <row r="198" spans="1:15" ht="15" hidden="1" customHeight="1" x14ac:dyDescent="0.25">
      <c r="A198" s="162"/>
      <c r="B198" s="162"/>
      <c r="C198" s="162"/>
      <c r="D198" s="162"/>
      <c r="E198" s="162"/>
      <c r="F198" s="162"/>
      <c r="G198" s="162"/>
      <c r="H198" s="162"/>
      <c r="I198" s="162"/>
      <c r="J198" s="162"/>
      <c r="K198" s="162"/>
      <c r="L198" s="162"/>
      <c r="M198" s="162"/>
      <c r="N198" s="38"/>
      <c r="O198" s="38"/>
    </row>
    <row r="199" spans="1:15" ht="15" hidden="1" customHeight="1" x14ac:dyDescent="0.25">
      <c r="A199" s="162"/>
      <c r="B199" s="162"/>
      <c r="C199" s="162"/>
      <c r="D199" s="162"/>
      <c r="E199" s="162"/>
      <c r="F199" s="162"/>
      <c r="G199" s="162"/>
      <c r="H199" s="162"/>
      <c r="I199" s="162"/>
      <c r="J199" s="162"/>
      <c r="K199" s="162"/>
      <c r="L199" s="162"/>
      <c r="M199" s="162"/>
      <c r="N199" s="38"/>
      <c r="O199" s="38"/>
    </row>
    <row r="200" spans="1:15" ht="15" hidden="1" customHeight="1" x14ac:dyDescent="0.25">
      <c r="A200" s="162"/>
      <c r="B200" s="162"/>
      <c r="C200" s="162"/>
      <c r="D200" s="162"/>
      <c r="E200" s="162"/>
      <c r="F200" s="162"/>
      <c r="G200" s="162"/>
      <c r="H200" s="162"/>
      <c r="I200" s="162"/>
      <c r="J200" s="162"/>
      <c r="K200" s="162"/>
      <c r="L200" s="162"/>
      <c r="M200" s="162"/>
      <c r="N200" s="38"/>
      <c r="O200" s="38"/>
    </row>
    <row r="201" spans="1:15" ht="15" hidden="1" customHeight="1" x14ac:dyDescent="0.25">
      <c r="A201" s="162"/>
      <c r="B201" s="162"/>
      <c r="C201" s="162"/>
      <c r="D201" s="162"/>
      <c r="E201" s="162"/>
      <c r="F201" s="162"/>
      <c r="G201" s="162"/>
      <c r="H201" s="162"/>
      <c r="I201" s="162"/>
      <c r="J201" s="162"/>
      <c r="K201" s="162"/>
      <c r="L201" s="162"/>
      <c r="M201" s="162"/>
      <c r="N201" s="38"/>
      <c r="O201" s="38"/>
    </row>
    <row r="202" spans="1:15" ht="15" hidden="1" customHeight="1" x14ac:dyDescent="0.25">
      <c r="A202" s="162"/>
      <c r="B202" s="162"/>
      <c r="C202" s="162"/>
      <c r="D202" s="162"/>
      <c r="E202" s="162"/>
      <c r="F202" s="162"/>
      <c r="G202" s="162"/>
      <c r="H202" s="162"/>
      <c r="I202" s="162"/>
      <c r="J202" s="162"/>
      <c r="K202" s="162"/>
      <c r="L202" s="162"/>
      <c r="M202" s="162"/>
      <c r="N202" s="38"/>
      <c r="O202" s="38"/>
    </row>
    <row r="203" spans="1:15" ht="15" hidden="1" customHeight="1" x14ac:dyDescent="0.25">
      <c r="A203" s="162"/>
      <c r="B203" s="162"/>
      <c r="C203" s="162"/>
      <c r="D203" s="162"/>
      <c r="E203" s="162"/>
      <c r="F203" s="162"/>
      <c r="G203" s="162"/>
      <c r="H203" s="162"/>
      <c r="I203" s="162"/>
      <c r="J203" s="162"/>
      <c r="K203" s="162"/>
      <c r="L203" s="162"/>
      <c r="M203" s="162"/>
      <c r="N203" s="38"/>
      <c r="O203" s="38"/>
    </row>
    <row r="204" spans="1:15" ht="15" hidden="1" customHeight="1" x14ac:dyDescent="0.25">
      <c r="A204" s="162"/>
      <c r="B204" s="162"/>
      <c r="C204" s="162"/>
      <c r="D204" s="162"/>
      <c r="E204" s="162"/>
      <c r="F204" s="162"/>
      <c r="G204" s="162"/>
      <c r="H204" s="162"/>
      <c r="I204" s="162"/>
      <c r="J204" s="162"/>
      <c r="K204" s="162"/>
      <c r="L204" s="162"/>
      <c r="M204" s="162"/>
      <c r="N204" s="38"/>
      <c r="O204" s="38"/>
    </row>
    <row r="205" spans="1:15" ht="15" hidden="1" customHeight="1" x14ac:dyDescent="0.25">
      <c r="A205" s="162"/>
      <c r="B205" s="162"/>
      <c r="C205" s="162"/>
      <c r="D205" s="162"/>
      <c r="E205" s="162"/>
      <c r="F205" s="162"/>
      <c r="G205" s="162"/>
      <c r="H205" s="162"/>
      <c r="I205" s="162"/>
      <c r="J205" s="162"/>
      <c r="K205" s="162"/>
      <c r="L205" s="162"/>
      <c r="M205" s="162"/>
      <c r="N205" s="38"/>
      <c r="O205" s="38"/>
    </row>
    <row r="206" spans="1:15" ht="15" hidden="1" customHeight="1" x14ac:dyDescent="0.25">
      <c r="A206" s="162"/>
      <c r="B206" s="162"/>
      <c r="C206" s="162"/>
      <c r="D206" s="162"/>
      <c r="E206" s="162"/>
      <c r="F206" s="162"/>
      <c r="G206" s="162"/>
      <c r="H206" s="162"/>
      <c r="I206" s="162"/>
      <c r="J206" s="162"/>
      <c r="K206" s="162"/>
      <c r="L206" s="162"/>
      <c r="M206" s="162"/>
      <c r="N206" s="38"/>
      <c r="O206" s="38"/>
    </row>
    <row r="207" spans="1:15" ht="15" hidden="1" customHeight="1" x14ac:dyDescent="0.25">
      <c r="A207" s="162"/>
      <c r="B207" s="162"/>
      <c r="C207" s="162"/>
      <c r="D207" s="162"/>
      <c r="E207" s="162"/>
      <c r="F207" s="162"/>
      <c r="G207" s="162"/>
      <c r="H207" s="162"/>
      <c r="I207" s="162"/>
      <c r="J207" s="162"/>
      <c r="K207" s="162"/>
      <c r="L207" s="162"/>
      <c r="M207" s="162"/>
      <c r="N207" s="38"/>
      <c r="O207" s="38"/>
    </row>
    <row r="208" spans="1:15" ht="15" hidden="1" customHeight="1" x14ac:dyDescent="0.25">
      <c r="A208" s="162"/>
      <c r="B208" s="162"/>
      <c r="C208" s="162"/>
      <c r="D208" s="162"/>
      <c r="E208" s="162"/>
      <c r="F208" s="162"/>
      <c r="G208" s="162"/>
      <c r="H208" s="162"/>
      <c r="I208" s="162"/>
      <c r="J208" s="162"/>
      <c r="K208" s="162"/>
      <c r="L208" s="162"/>
      <c r="M208" s="162"/>
      <c r="N208" s="38"/>
      <c r="O208" s="38"/>
    </row>
    <row r="209" spans="1:15" ht="15" hidden="1" customHeight="1" x14ac:dyDescent="0.25">
      <c r="A209" s="162"/>
      <c r="B209" s="162"/>
      <c r="C209" s="162"/>
      <c r="D209" s="162"/>
      <c r="E209" s="162"/>
      <c r="F209" s="162"/>
      <c r="G209" s="162"/>
      <c r="H209" s="162"/>
      <c r="I209" s="162"/>
      <c r="J209" s="162"/>
      <c r="K209" s="162"/>
      <c r="L209" s="162"/>
      <c r="M209" s="162"/>
      <c r="N209" s="38"/>
      <c r="O209" s="38"/>
    </row>
    <row r="210" spans="1:15" ht="15" hidden="1" customHeight="1" x14ac:dyDescent="0.25">
      <c r="A210" s="162"/>
      <c r="B210" s="162"/>
      <c r="C210" s="162"/>
      <c r="D210" s="162"/>
      <c r="E210" s="162"/>
      <c r="F210" s="162"/>
      <c r="G210" s="162"/>
      <c r="H210" s="162"/>
      <c r="I210" s="162"/>
      <c r="J210" s="162"/>
      <c r="K210" s="162"/>
      <c r="L210" s="162"/>
      <c r="M210" s="162"/>
      <c r="N210" s="38"/>
      <c r="O210" s="38"/>
    </row>
    <row r="211" spans="1:15" ht="15" hidden="1" customHeight="1" x14ac:dyDescent="0.25">
      <c r="A211" s="162"/>
      <c r="B211" s="162"/>
      <c r="C211" s="162"/>
      <c r="D211" s="162"/>
      <c r="E211" s="162"/>
      <c r="F211" s="162"/>
      <c r="G211" s="162"/>
      <c r="H211" s="162"/>
      <c r="I211" s="162"/>
      <c r="J211" s="162"/>
      <c r="K211" s="162"/>
      <c r="L211" s="162"/>
      <c r="M211" s="162"/>
      <c r="N211" s="38"/>
      <c r="O211" s="38"/>
    </row>
    <row r="212" spans="1:15" ht="15" hidden="1" customHeight="1" x14ac:dyDescent="0.25">
      <c r="A212" s="162"/>
      <c r="B212" s="162"/>
      <c r="C212" s="162"/>
      <c r="D212" s="162"/>
      <c r="E212" s="162"/>
      <c r="F212" s="162"/>
      <c r="G212" s="162"/>
      <c r="H212" s="162"/>
      <c r="I212" s="162"/>
      <c r="J212" s="162"/>
      <c r="K212" s="162"/>
      <c r="L212" s="162"/>
      <c r="M212" s="162"/>
      <c r="N212" s="38"/>
      <c r="O212" s="38"/>
    </row>
    <row r="213" spans="1:15" ht="15" hidden="1" customHeight="1" x14ac:dyDescent="0.25">
      <c r="A213" s="162"/>
      <c r="B213" s="162"/>
      <c r="C213" s="162"/>
      <c r="D213" s="162"/>
      <c r="E213" s="162"/>
      <c r="F213" s="162"/>
      <c r="G213" s="162"/>
      <c r="H213" s="162"/>
      <c r="I213" s="162"/>
      <c r="J213" s="162"/>
      <c r="K213" s="162"/>
      <c r="L213" s="162"/>
      <c r="M213" s="162"/>
      <c r="N213" s="38"/>
      <c r="O213" s="38"/>
    </row>
    <row r="214" spans="1:15" ht="15" hidden="1" customHeight="1" x14ac:dyDescent="0.25">
      <c r="A214" s="162"/>
      <c r="B214" s="162"/>
      <c r="C214" s="162"/>
      <c r="D214" s="162"/>
      <c r="E214" s="162"/>
      <c r="F214" s="162"/>
      <c r="G214" s="162"/>
      <c r="H214" s="162"/>
      <c r="I214" s="162"/>
      <c r="J214" s="162"/>
      <c r="K214" s="162"/>
      <c r="L214" s="162"/>
      <c r="M214" s="162"/>
      <c r="N214" s="38"/>
      <c r="O214" s="38"/>
    </row>
    <row r="215" spans="1:15" ht="15" hidden="1" customHeight="1" x14ac:dyDescent="0.25">
      <c r="A215" s="162"/>
      <c r="B215" s="162"/>
      <c r="C215" s="162"/>
      <c r="D215" s="162"/>
      <c r="E215" s="162"/>
      <c r="F215" s="162"/>
      <c r="G215" s="162"/>
      <c r="H215" s="162"/>
      <c r="I215" s="162"/>
      <c r="J215" s="162"/>
      <c r="K215" s="162"/>
      <c r="L215" s="162"/>
      <c r="M215" s="162"/>
      <c r="N215" s="38"/>
      <c r="O215" s="38"/>
    </row>
    <row r="216" spans="1:15" ht="15" hidden="1" customHeight="1" x14ac:dyDescent="0.25">
      <c r="A216" s="162"/>
      <c r="B216" s="162"/>
      <c r="C216" s="162"/>
      <c r="D216" s="162"/>
      <c r="E216" s="162"/>
      <c r="F216" s="162"/>
      <c r="G216" s="162"/>
      <c r="H216" s="162"/>
      <c r="I216" s="162"/>
      <c r="J216" s="162"/>
      <c r="K216" s="162"/>
      <c r="L216" s="162"/>
      <c r="M216" s="162"/>
      <c r="N216" s="38"/>
      <c r="O216" s="38"/>
    </row>
    <row r="217" spans="1:15" ht="15" hidden="1" customHeight="1" x14ac:dyDescent="0.25">
      <c r="A217" s="162"/>
      <c r="B217" s="162"/>
      <c r="C217" s="162"/>
      <c r="D217" s="162"/>
      <c r="E217" s="162"/>
      <c r="F217" s="162"/>
      <c r="G217" s="162"/>
      <c r="H217" s="162"/>
      <c r="I217" s="162"/>
      <c r="J217" s="162"/>
      <c r="K217" s="162"/>
      <c r="L217" s="162"/>
      <c r="M217" s="162"/>
      <c r="N217" s="38"/>
      <c r="O217" s="38"/>
    </row>
    <row r="218" spans="1:15" ht="15" hidden="1" customHeight="1" x14ac:dyDescent="0.25">
      <c r="A218" s="162"/>
      <c r="B218" s="162"/>
      <c r="C218" s="162"/>
      <c r="D218" s="162"/>
      <c r="E218" s="162"/>
      <c r="F218" s="162"/>
      <c r="G218" s="162"/>
      <c r="H218" s="162"/>
      <c r="I218" s="162"/>
      <c r="J218" s="162"/>
      <c r="K218" s="162"/>
      <c r="L218" s="162"/>
      <c r="M218" s="162"/>
      <c r="N218" s="38"/>
      <c r="O218" s="38"/>
    </row>
    <row r="219" spans="1:15" ht="15" hidden="1" customHeight="1" x14ac:dyDescent="0.25">
      <c r="A219" s="162"/>
      <c r="B219" s="162"/>
      <c r="C219" s="162"/>
      <c r="D219" s="162"/>
      <c r="E219" s="162"/>
      <c r="F219" s="162"/>
      <c r="G219" s="162"/>
      <c r="H219" s="162"/>
      <c r="I219" s="162"/>
      <c r="J219" s="162"/>
      <c r="K219" s="162"/>
      <c r="L219" s="162"/>
      <c r="M219" s="162"/>
      <c r="N219" s="38"/>
      <c r="O219" s="38"/>
    </row>
    <row r="220" spans="1:15" ht="15" hidden="1" customHeight="1" x14ac:dyDescent="0.25">
      <c r="A220" s="162"/>
      <c r="B220" s="162"/>
      <c r="C220" s="162"/>
      <c r="D220" s="162"/>
      <c r="E220" s="162"/>
      <c r="F220" s="162"/>
      <c r="G220" s="162"/>
      <c r="H220" s="162"/>
      <c r="I220" s="162"/>
      <c r="J220" s="162"/>
      <c r="K220" s="162"/>
      <c r="L220" s="162"/>
      <c r="M220" s="162"/>
      <c r="N220" s="38"/>
      <c r="O220" s="38"/>
    </row>
    <row r="221" spans="1:15" ht="15" hidden="1" customHeight="1" x14ac:dyDescent="0.25">
      <c r="A221" s="162"/>
      <c r="B221" s="162"/>
      <c r="C221" s="162"/>
      <c r="D221" s="162"/>
      <c r="E221" s="162"/>
      <c r="F221" s="162"/>
      <c r="G221" s="162"/>
      <c r="H221" s="162"/>
      <c r="I221" s="162"/>
      <c r="J221" s="162"/>
      <c r="K221" s="162"/>
      <c r="L221" s="162"/>
      <c r="M221" s="162"/>
      <c r="N221" s="38"/>
      <c r="O221" s="38"/>
    </row>
    <row r="222" spans="1:15" ht="15" hidden="1" customHeight="1" x14ac:dyDescent="0.25">
      <c r="A222" s="162"/>
      <c r="B222" s="162"/>
      <c r="C222" s="162"/>
      <c r="D222" s="162"/>
      <c r="E222" s="162"/>
      <c r="F222" s="162"/>
      <c r="G222" s="162"/>
      <c r="H222" s="162"/>
      <c r="I222" s="162"/>
      <c r="J222" s="162"/>
      <c r="K222" s="162"/>
      <c r="L222" s="162"/>
      <c r="M222" s="162"/>
      <c r="N222" s="38"/>
      <c r="O222" s="38"/>
    </row>
    <row r="223" spans="1:15" ht="15" hidden="1" customHeight="1" x14ac:dyDescent="0.25">
      <c r="A223" s="162"/>
      <c r="B223" s="162"/>
      <c r="C223" s="162"/>
      <c r="D223" s="162"/>
      <c r="E223" s="162"/>
      <c r="F223" s="162"/>
      <c r="G223" s="162"/>
      <c r="H223" s="162"/>
      <c r="I223" s="162"/>
      <c r="J223" s="162"/>
      <c r="K223" s="162"/>
      <c r="L223" s="162"/>
      <c r="M223" s="162"/>
      <c r="N223" s="38"/>
      <c r="O223" s="38"/>
    </row>
    <row r="224" spans="1:15" ht="15" hidden="1" customHeight="1" x14ac:dyDescent="0.25">
      <c r="A224" s="162"/>
      <c r="B224" s="162"/>
      <c r="C224" s="162"/>
      <c r="D224" s="162"/>
      <c r="E224" s="162"/>
      <c r="F224" s="162"/>
      <c r="G224" s="162"/>
      <c r="H224" s="162"/>
      <c r="I224" s="162"/>
      <c r="J224" s="162"/>
      <c r="K224" s="162"/>
      <c r="L224" s="162"/>
      <c r="M224" s="162"/>
      <c r="N224" s="38"/>
      <c r="O224" s="38"/>
    </row>
    <row r="225" spans="1:15" ht="15" hidden="1" customHeight="1" x14ac:dyDescent="0.25">
      <c r="A225" s="162"/>
      <c r="B225" s="162"/>
      <c r="C225" s="162"/>
      <c r="D225" s="162"/>
      <c r="E225" s="162"/>
      <c r="F225" s="162"/>
      <c r="G225" s="162"/>
      <c r="H225" s="162"/>
      <c r="I225" s="162"/>
      <c r="J225" s="162"/>
      <c r="K225" s="162"/>
      <c r="L225" s="162"/>
      <c r="M225" s="162"/>
      <c r="N225" s="38"/>
      <c r="O225" s="38"/>
    </row>
    <row r="226" spans="1:15" ht="15" hidden="1" customHeight="1" x14ac:dyDescent="0.25">
      <c r="A226" s="162"/>
      <c r="B226" s="162"/>
      <c r="C226" s="162"/>
      <c r="D226" s="162"/>
      <c r="E226" s="162"/>
      <c r="F226" s="162"/>
      <c r="G226" s="162"/>
      <c r="H226" s="162"/>
      <c r="I226" s="162"/>
      <c r="J226" s="162"/>
      <c r="K226" s="162"/>
      <c r="L226" s="162"/>
      <c r="M226" s="162"/>
      <c r="N226" s="38"/>
      <c r="O226" s="38"/>
    </row>
    <row r="227" spans="1:15" ht="15" hidden="1" customHeight="1" x14ac:dyDescent="0.25">
      <c r="A227" s="162"/>
      <c r="B227" s="162"/>
      <c r="C227" s="162"/>
      <c r="D227" s="162"/>
      <c r="E227" s="162"/>
      <c r="F227" s="162"/>
      <c r="G227" s="162"/>
      <c r="H227" s="162"/>
      <c r="I227" s="162"/>
      <c r="J227" s="162"/>
      <c r="K227" s="162"/>
      <c r="L227" s="162"/>
      <c r="M227" s="162"/>
      <c r="N227" s="38"/>
      <c r="O227" s="38"/>
    </row>
    <row r="228" spans="1:15" ht="15" hidden="1" customHeight="1" x14ac:dyDescent="0.25">
      <c r="A228" s="162"/>
      <c r="B228" s="162"/>
      <c r="C228" s="162"/>
      <c r="D228" s="162"/>
      <c r="E228" s="162"/>
      <c r="F228" s="162"/>
      <c r="G228" s="162"/>
      <c r="H228" s="162"/>
      <c r="I228" s="162"/>
      <c r="J228" s="162"/>
      <c r="K228" s="162"/>
      <c r="L228" s="162"/>
      <c r="M228" s="162"/>
      <c r="N228" s="38"/>
      <c r="O228" s="38"/>
    </row>
    <row r="229" spans="1:15" ht="15" hidden="1" customHeight="1" x14ac:dyDescent="0.25">
      <c r="A229" s="162"/>
      <c r="B229" s="162"/>
      <c r="C229" s="162"/>
      <c r="D229" s="162"/>
      <c r="E229" s="162"/>
      <c r="F229" s="162"/>
      <c r="G229" s="162"/>
      <c r="H229" s="162"/>
      <c r="I229" s="162"/>
      <c r="J229" s="162"/>
      <c r="K229" s="162"/>
      <c r="L229" s="162"/>
      <c r="M229" s="162"/>
      <c r="N229" s="38"/>
      <c r="O229" s="38"/>
    </row>
    <row r="230" spans="1:15" ht="15" hidden="1" customHeight="1" x14ac:dyDescent="0.25">
      <c r="A230" s="162"/>
      <c r="B230" s="162"/>
      <c r="C230" s="162"/>
      <c r="D230" s="162"/>
      <c r="E230" s="162"/>
      <c r="F230" s="162"/>
      <c r="G230" s="162"/>
      <c r="H230" s="162"/>
      <c r="I230" s="162"/>
      <c r="J230" s="162"/>
      <c r="K230" s="162"/>
      <c r="L230" s="162"/>
      <c r="M230" s="162"/>
      <c r="N230" s="38"/>
      <c r="O230" s="38"/>
    </row>
    <row r="231" spans="1:15" ht="15" hidden="1" customHeight="1" x14ac:dyDescent="0.25">
      <c r="A231" s="162"/>
      <c r="B231" s="162"/>
      <c r="C231" s="162"/>
      <c r="D231" s="162"/>
      <c r="E231" s="162"/>
      <c r="F231" s="162"/>
      <c r="G231" s="162"/>
      <c r="H231" s="162"/>
      <c r="I231" s="162"/>
      <c r="J231" s="162"/>
      <c r="K231" s="162"/>
      <c r="L231" s="162"/>
      <c r="M231" s="162"/>
      <c r="N231" s="38"/>
      <c r="O231" s="38"/>
    </row>
    <row r="232" spans="1:15" ht="15" hidden="1" customHeight="1" x14ac:dyDescent="0.25">
      <c r="A232" s="162"/>
      <c r="B232" s="162"/>
      <c r="C232" s="162"/>
      <c r="D232" s="162"/>
      <c r="E232" s="162"/>
      <c r="F232" s="162"/>
      <c r="G232" s="162"/>
      <c r="H232" s="162"/>
      <c r="I232" s="162"/>
      <c r="J232" s="162"/>
      <c r="K232" s="162"/>
      <c r="L232" s="162"/>
      <c r="M232" s="162"/>
      <c r="N232" s="38"/>
      <c r="O232" s="38"/>
    </row>
    <row r="233" spans="1:15" ht="15" hidden="1" customHeight="1" x14ac:dyDescent="0.25">
      <c r="A233" s="162"/>
      <c r="B233" s="162"/>
      <c r="C233" s="162"/>
      <c r="D233" s="162"/>
      <c r="E233" s="162"/>
      <c r="F233" s="162"/>
      <c r="G233" s="162"/>
      <c r="H233" s="162"/>
      <c r="I233" s="162"/>
      <c r="J233" s="162"/>
      <c r="K233" s="162"/>
      <c r="L233" s="162"/>
      <c r="M233" s="162"/>
      <c r="N233" s="38"/>
      <c r="O233" s="38"/>
    </row>
    <row r="234" spans="1:15" ht="15" hidden="1" customHeight="1" x14ac:dyDescent="0.25">
      <c r="A234" s="162"/>
      <c r="B234" s="162"/>
      <c r="C234" s="162"/>
      <c r="D234" s="162"/>
      <c r="E234" s="162"/>
      <c r="F234" s="162"/>
      <c r="G234" s="162"/>
      <c r="H234" s="162"/>
      <c r="I234" s="162"/>
      <c r="J234" s="162"/>
      <c r="K234" s="162"/>
      <c r="L234" s="162"/>
      <c r="M234" s="162"/>
      <c r="N234" s="38"/>
      <c r="O234" s="38"/>
    </row>
    <row r="235" spans="1:15" ht="15" hidden="1" customHeight="1" x14ac:dyDescent="0.25">
      <c r="A235" s="162"/>
      <c r="B235" s="162"/>
      <c r="C235" s="162"/>
      <c r="D235" s="162"/>
      <c r="E235" s="162"/>
      <c r="F235" s="162"/>
      <c r="G235" s="162"/>
      <c r="H235" s="162"/>
      <c r="I235" s="162"/>
      <c r="J235" s="162"/>
      <c r="K235" s="162"/>
      <c r="L235" s="162"/>
      <c r="M235" s="162"/>
      <c r="N235" s="38"/>
      <c r="O235" s="38"/>
    </row>
    <row r="236" spans="1:15" ht="15" hidden="1" customHeight="1" x14ac:dyDescent="0.25">
      <c r="A236" s="162"/>
      <c r="B236" s="162"/>
      <c r="C236" s="162"/>
      <c r="D236" s="162"/>
      <c r="E236" s="162"/>
      <c r="F236" s="162"/>
      <c r="G236" s="162"/>
      <c r="H236" s="162"/>
      <c r="I236" s="162"/>
      <c r="J236" s="162"/>
      <c r="K236" s="162"/>
      <c r="L236" s="162"/>
      <c r="M236" s="162"/>
      <c r="N236" s="38"/>
      <c r="O236" s="38"/>
    </row>
    <row r="237" spans="1:15" ht="15" hidden="1" customHeight="1" x14ac:dyDescent="0.25">
      <c r="A237" s="162"/>
      <c r="B237" s="162"/>
      <c r="C237" s="162"/>
      <c r="D237" s="162"/>
      <c r="E237" s="162"/>
      <c r="F237" s="162"/>
      <c r="G237" s="162"/>
      <c r="H237" s="162"/>
      <c r="I237" s="162"/>
      <c r="J237" s="162"/>
      <c r="K237" s="162"/>
      <c r="L237" s="162"/>
      <c r="M237" s="162"/>
      <c r="N237" s="38"/>
      <c r="O237" s="38"/>
    </row>
    <row r="238" spans="1:15" ht="15" hidden="1" customHeight="1" x14ac:dyDescent="0.25">
      <c r="A238" s="162"/>
      <c r="B238" s="162"/>
      <c r="C238" s="162"/>
      <c r="D238" s="162"/>
      <c r="E238" s="162"/>
      <c r="F238" s="162"/>
      <c r="G238" s="162"/>
      <c r="H238" s="162"/>
      <c r="I238" s="162"/>
      <c r="J238" s="162"/>
      <c r="K238" s="162"/>
      <c r="L238" s="162"/>
      <c r="M238" s="162"/>
      <c r="N238" s="38"/>
      <c r="O238" s="38"/>
    </row>
    <row r="239" spans="1:15" ht="15" hidden="1" customHeight="1" x14ac:dyDescent="0.25">
      <c r="A239" s="162"/>
      <c r="B239" s="162"/>
      <c r="C239" s="162"/>
      <c r="D239" s="162"/>
      <c r="E239" s="162"/>
      <c r="F239" s="162"/>
      <c r="G239" s="162"/>
      <c r="H239" s="162"/>
      <c r="I239" s="162"/>
      <c r="J239" s="162"/>
      <c r="K239" s="162"/>
      <c r="L239" s="162"/>
      <c r="M239" s="162"/>
      <c r="N239" s="38"/>
      <c r="O239" s="38"/>
    </row>
    <row r="240" spans="1:15" ht="15" hidden="1" customHeight="1" x14ac:dyDescent="0.25">
      <c r="A240" s="162"/>
      <c r="B240" s="162"/>
      <c r="C240" s="162"/>
      <c r="D240" s="162"/>
      <c r="E240" s="162"/>
      <c r="F240" s="162"/>
      <c r="G240" s="162"/>
      <c r="H240" s="162"/>
      <c r="I240" s="162"/>
      <c r="J240" s="162"/>
      <c r="K240" s="162"/>
      <c r="L240" s="162"/>
      <c r="M240" s="162"/>
      <c r="N240" s="38"/>
      <c r="O240" s="38"/>
    </row>
    <row r="241" spans="1:15" ht="15" hidden="1" customHeight="1" x14ac:dyDescent="0.25">
      <c r="A241" s="162"/>
      <c r="B241" s="162"/>
      <c r="C241" s="162"/>
      <c r="D241" s="162"/>
      <c r="E241" s="162"/>
      <c r="F241" s="162"/>
      <c r="G241" s="162"/>
      <c r="H241" s="162"/>
      <c r="I241" s="162"/>
      <c r="J241" s="162"/>
      <c r="K241" s="162"/>
      <c r="L241" s="162"/>
      <c r="M241" s="162"/>
      <c r="N241" s="38"/>
      <c r="O241" s="38"/>
    </row>
    <row r="242" spans="1:15" ht="15" hidden="1" customHeight="1" x14ac:dyDescent="0.25">
      <c r="A242" s="162"/>
      <c r="B242" s="162"/>
      <c r="C242" s="162"/>
      <c r="D242" s="162"/>
      <c r="E242" s="162"/>
      <c r="F242" s="162"/>
      <c r="G242" s="162"/>
      <c r="H242" s="162"/>
      <c r="I242" s="162"/>
      <c r="J242" s="162"/>
      <c r="K242" s="162"/>
      <c r="L242" s="162"/>
      <c r="M242" s="162"/>
      <c r="N242" s="38"/>
      <c r="O242" s="38"/>
    </row>
    <row r="243" spans="1:15" ht="15" hidden="1" customHeight="1" x14ac:dyDescent="0.25">
      <c r="A243" s="162"/>
      <c r="B243" s="162"/>
      <c r="C243" s="162"/>
      <c r="D243" s="162"/>
      <c r="E243" s="162"/>
      <c r="F243" s="162"/>
      <c r="G243" s="162"/>
      <c r="H243" s="162"/>
      <c r="I243" s="162"/>
      <c r="J243" s="162"/>
      <c r="K243" s="162"/>
      <c r="L243" s="162"/>
      <c r="M243" s="162"/>
      <c r="N243" s="38"/>
      <c r="O243" s="38"/>
    </row>
    <row r="244" spans="1:15" ht="15" hidden="1" customHeight="1" x14ac:dyDescent="0.25">
      <c r="A244" s="162"/>
      <c r="B244" s="162"/>
      <c r="C244" s="162"/>
      <c r="D244" s="162"/>
      <c r="E244" s="162"/>
      <c r="F244" s="162"/>
      <c r="G244" s="162"/>
      <c r="H244" s="162"/>
      <c r="I244" s="162"/>
      <c r="J244" s="162"/>
      <c r="K244" s="162"/>
      <c r="L244" s="162"/>
      <c r="M244" s="162"/>
      <c r="N244" s="38"/>
      <c r="O244" s="38"/>
    </row>
    <row r="245" spans="1:15" ht="15" hidden="1" customHeight="1" x14ac:dyDescent="0.25">
      <c r="A245" s="162"/>
      <c r="B245" s="162"/>
      <c r="C245" s="162"/>
      <c r="D245" s="162"/>
      <c r="E245" s="162"/>
      <c r="F245" s="162"/>
      <c r="G245" s="162"/>
      <c r="H245" s="162"/>
      <c r="I245" s="162"/>
      <c r="J245" s="162"/>
      <c r="K245" s="162"/>
      <c r="L245" s="162"/>
      <c r="M245" s="162"/>
      <c r="N245" s="38"/>
      <c r="O245" s="38"/>
    </row>
    <row r="246" spans="1:15" ht="15" hidden="1" customHeight="1" x14ac:dyDescent="0.25">
      <c r="A246" s="162"/>
      <c r="B246" s="162"/>
      <c r="C246" s="162"/>
      <c r="D246" s="162"/>
      <c r="E246" s="162"/>
      <c r="F246" s="162"/>
      <c r="G246" s="162"/>
      <c r="H246" s="162"/>
      <c r="I246" s="162"/>
      <c r="J246" s="162"/>
      <c r="K246" s="162"/>
      <c r="L246" s="162"/>
      <c r="M246" s="162"/>
      <c r="N246" s="38"/>
      <c r="O246" s="38"/>
    </row>
    <row r="247" spans="1:15" ht="15" hidden="1" customHeight="1" x14ac:dyDescent="0.25">
      <c r="A247" s="162"/>
      <c r="B247" s="162"/>
      <c r="C247" s="162"/>
      <c r="D247" s="162"/>
      <c r="E247" s="162"/>
      <c r="F247" s="162"/>
      <c r="G247" s="162"/>
      <c r="H247" s="162"/>
      <c r="I247" s="162"/>
      <c r="J247" s="162"/>
      <c r="K247" s="162"/>
      <c r="L247" s="162"/>
      <c r="M247" s="162"/>
      <c r="N247" s="38"/>
      <c r="O247" s="38"/>
    </row>
    <row r="248" spans="1:15" ht="15" hidden="1" customHeight="1" x14ac:dyDescent="0.25">
      <c r="A248" s="162"/>
      <c r="B248" s="162"/>
      <c r="C248" s="162"/>
      <c r="D248" s="162"/>
      <c r="E248" s="162"/>
      <c r="F248" s="162"/>
      <c r="G248" s="162"/>
      <c r="H248" s="162"/>
      <c r="I248" s="162"/>
      <c r="J248" s="162"/>
      <c r="K248" s="162"/>
      <c r="L248" s="162"/>
      <c r="M248" s="162"/>
      <c r="N248" s="38"/>
      <c r="O248" s="38"/>
    </row>
    <row r="249" spans="1:15" ht="15" hidden="1" customHeight="1" x14ac:dyDescent="0.25">
      <c r="A249" s="162"/>
      <c r="B249" s="162"/>
      <c r="C249" s="162"/>
      <c r="D249" s="162"/>
      <c r="E249" s="162"/>
      <c r="F249" s="162"/>
      <c r="G249" s="162"/>
      <c r="H249" s="162"/>
      <c r="I249" s="162"/>
      <c r="J249" s="162"/>
      <c r="K249" s="162"/>
      <c r="L249" s="162"/>
      <c r="M249" s="162"/>
      <c r="N249" s="38"/>
      <c r="O249" s="38"/>
    </row>
    <row r="250" spans="1:15" ht="15" hidden="1" customHeight="1" x14ac:dyDescent="0.25">
      <c r="A250" s="162"/>
      <c r="B250" s="162"/>
      <c r="C250" s="162"/>
      <c r="D250" s="162"/>
      <c r="E250" s="162"/>
      <c r="F250" s="162"/>
      <c r="G250" s="162"/>
      <c r="H250" s="162"/>
      <c r="I250" s="162"/>
      <c r="J250" s="162"/>
      <c r="K250" s="162"/>
      <c r="L250" s="162"/>
      <c r="M250" s="162"/>
      <c r="N250" s="38"/>
      <c r="O250" s="38"/>
    </row>
    <row r="251" spans="1:15" ht="15" hidden="1" customHeight="1" x14ac:dyDescent="0.25">
      <c r="A251" s="162"/>
      <c r="B251" s="162"/>
      <c r="C251" s="162"/>
      <c r="D251" s="162"/>
      <c r="E251" s="162"/>
      <c r="F251" s="162"/>
      <c r="G251" s="162"/>
      <c r="H251" s="162"/>
      <c r="I251" s="162"/>
      <c r="J251" s="162"/>
      <c r="K251" s="162"/>
      <c r="L251" s="162"/>
      <c r="M251" s="162"/>
      <c r="N251" s="38"/>
      <c r="O251" s="38"/>
    </row>
    <row r="252" spans="1:15" ht="15" hidden="1" customHeight="1" x14ac:dyDescent="0.25">
      <c r="A252" s="162"/>
      <c r="B252" s="162"/>
      <c r="C252" s="162"/>
      <c r="D252" s="162"/>
      <c r="E252" s="162"/>
      <c r="F252" s="162"/>
      <c r="G252" s="162"/>
      <c r="H252" s="162"/>
      <c r="I252" s="162"/>
      <c r="J252" s="162"/>
      <c r="K252" s="162"/>
      <c r="L252" s="162"/>
      <c r="M252" s="162"/>
      <c r="N252" s="38"/>
      <c r="O252" s="38"/>
    </row>
    <row r="253" spans="1:15" ht="15" hidden="1" customHeight="1" x14ac:dyDescent="0.25">
      <c r="A253" s="162"/>
      <c r="B253" s="162"/>
      <c r="C253" s="162"/>
      <c r="D253" s="162"/>
      <c r="E253" s="162"/>
      <c r="F253" s="162"/>
      <c r="G253" s="162"/>
      <c r="H253" s="162"/>
      <c r="I253" s="162"/>
      <c r="J253" s="162"/>
      <c r="K253" s="162"/>
      <c r="L253" s="162"/>
      <c r="M253" s="162"/>
      <c r="N253" s="38"/>
      <c r="O253" s="38"/>
    </row>
    <row r="254" spans="1:15" ht="15" hidden="1" customHeight="1" x14ac:dyDescent="0.25">
      <c r="A254" s="162"/>
      <c r="B254" s="162"/>
      <c r="C254" s="162"/>
      <c r="D254" s="162"/>
      <c r="E254" s="162"/>
      <c r="F254" s="162"/>
      <c r="G254" s="162"/>
      <c r="H254" s="162"/>
      <c r="I254" s="162"/>
      <c r="J254" s="162"/>
      <c r="K254" s="162"/>
      <c r="L254" s="162"/>
      <c r="M254" s="162"/>
      <c r="N254" s="38"/>
      <c r="O254" s="38"/>
    </row>
    <row r="255" spans="1:15" ht="15" hidden="1" customHeight="1" x14ac:dyDescent="0.25">
      <c r="A255" s="162"/>
      <c r="B255" s="162"/>
      <c r="C255" s="162"/>
      <c r="D255" s="162"/>
      <c r="E255" s="162"/>
      <c r="F255" s="162"/>
      <c r="G255" s="162"/>
      <c r="H255" s="162"/>
      <c r="I255" s="162"/>
      <c r="J255" s="162"/>
      <c r="K255" s="162"/>
      <c r="L255" s="162"/>
      <c r="M255" s="162"/>
      <c r="N255" s="38"/>
      <c r="O255" s="38"/>
    </row>
    <row r="256" spans="1:15" ht="15" hidden="1" customHeight="1" x14ac:dyDescent="0.25">
      <c r="A256" s="162"/>
      <c r="B256" s="162"/>
      <c r="C256" s="162"/>
      <c r="D256" s="162"/>
      <c r="E256" s="162"/>
      <c r="F256" s="162"/>
      <c r="G256" s="162"/>
      <c r="H256" s="162"/>
      <c r="I256" s="162"/>
      <c r="J256" s="162"/>
      <c r="K256" s="162"/>
      <c r="L256" s="162"/>
      <c r="M256" s="162"/>
      <c r="N256" s="38"/>
      <c r="O256" s="38"/>
    </row>
    <row r="257" spans="1:15" ht="15" hidden="1" customHeight="1" x14ac:dyDescent="0.25">
      <c r="A257" s="162"/>
      <c r="B257" s="162"/>
      <c r="C257" s="162"/>
      <c r="D257" s="162"/>
      <c r="E257" s="162"/>
      <c r="F257" s="162"/>
      <c r="G257" s="162"/>
      <c r="H257" s="162"/>
      <c r="I257" s="162"/>
      <c r="J257" s="162"/>
      <c r="K257" s="162"/>
      <c r="L257" s="162"/>
      <c r="M257" s="162"/>
      <c r="N257" s="38"/>
      <c r="O257" s="38"/>
    </row>
    <row r="258" spans="1:15" ht="15" hidden="1" customHeight="1" x14ac:dyDescent="0.25">
      <c r="A258" s="162"/>
      <c r="B258" s="162"/>
      <c r="C258" s="162"/>
      <c r="D258" s="162"/>
      <c r="E258" s="162"/>
      <c r="F258" s="162"/>
      <c r="G258" s="162"/>
      <c r="H258" s="162"/>
      <c r="I258" s="162"/>
      <c r="J258" s="162"/>
      <c r="K258" s="162"/>
      <c r="L258" s="162"/>
      <c r="M258" s="162"/>
      <c r="N258" s="38"/>
      <c r="O258" s="38"/>
    </row>
    <row r="259" spans="1:15" ht="15" hidden="1" customHeight="1" x14ac:dyDescent="0.25">
      <c r="A259" s="162"/>
      <c r="B259" s="162"/>
      <c r="C259" s="162"/>
      <c r="D259" s="162"/>
      <c r="E259" s="162"/>
      <c r="F259" s="162"/>
      <c r="G259" s="162"/>
      <c r="H259" s="162"/>
      <c r="I259" s="162"/>
      <c r="J259" s="162"/>
      <c r="K259" s="162"/>
      <c r="L259" s="162"/>
      <c r="M259" s="162"/>
      <c r="N259" s="38"/>
      <c r="O259" s="38"/>
    </row>
    <row r="260" spans="1:15" ht="15" hidden="1" customHeight="1" x14ac:dyDescent="0.25">
      <c r="A260" s="162"/>
      <c r="B260" s="162"/>
      <c r="C260" s="162"/>
      <c r="D260" s="162"/>
      <c r="E260" s="162"/>
      <c r="F260" s="162"/>
      <c r="G260" s="162"/>
      <c r="H260" s="162"/>
      <c r="I260" s="162"/>
      <c r="J260" s="162"/>
      <c r="K260" s="162"/>
      <c r="L260" s="162"/>
      <c r="M260" s="162"/>
      <c r="N260" s="38"/>
      <c r="O260" s="38"/>
    </row>
    <row r="261" spans="1:15" ht="15" hidden="1" customHeight="1" x14ac:dyDescent="0.25">
      <c r="A261" s="162"/>
      <c r="B261" s="162"/>
      <c r="C261" s="162"/>
      <c r="D261" s="162"/>
      <c r="E261" s="162"/>
      <c r="F261" s="162"/>
      <c r="G261" s="162"/>
      <c r="H261" s="162"/>
      <c r="I261" s="162"/>
      <c r="J261" s="162"/>
      <c r="K261" s="162"/>
      <c r="L261" s="162"/>
      <c r="M261" s="162"/>
      <c r="N261" s="38"/>
      <c r="O261" s="38"/>
    </row>
    <row r="262" spans="1:15" ht="15" hidden="1" customHeight="1" x14ac:dyDescent="0.25">
      <c r="A262" s="162"/>
      <c r="B262" s="162"/>
      <c r="C262" s="162"/>
      <c r="D262" s="162"/>
      <c r="E262" s="162"/>
      <c r="F262" s="162"/>
      <c r="G262" s="162"/>
      <c r="H262" s="162"/>
      <c r="I262" s="162"/>
      <c r="J262" s="162"/>
      <c r="K262" s="162"/>
      <c r="L262" s="162"/>
      <c r="M262" s="162"/>
      <c r="N262" s="38"/>
      <c r="O262" s="38"/>
    </row>
    <row r="263" spans="1:15" ht="15" hidden="1" customHeight="1" x14ac:dyDescent="0.25">
      <c r="A263" s="162"/>
      <c r="B263" s="162"/>
      <c r="C263" s="162"/>
      <c r="D263" s="162"/>
      <c r="E263" s="162"/>
      <c r="F263" s="162"/>
      <c r="G263" s="162"/>
      <c r="H263" s="162"/>
      <c r="I263" s="162"/>
      <c r="J263" s="162"/>
      <c r="K263" s="162"/>
      <c r="L263" s="162"/>
      <c r="M263" s="162"/>
      <c r="N263" s="38"/>
      <c r="O263" s="38"/>
    </row>
    <row r="264" spans="1:15" ht="15" hidden="1" customHeight="1" x14ac:dyDescent="0.25">
      <c r="A264" s="162"/>
      <c r="B264" s="162"/>
      <c r="C264" s="162"/>
      <c r="D264" s="162"/>
      <c r="E264" s="162"/>
      <c r="F264" s="162"/>
      <c r="G264" s="162"/>
      <c r="H264" s="162"/>
      <c r="I264" s="162"/>
      <c r="J264" s="162"/>
      <c r="K264" s="162"/>
      <c r="L264" s="162"/>
      <c r="M264" s="162"/>
      <c r="N264" s="38"/>
      <c r="O264" s="38"/>
    </row>
    <row r="265" spans="1:15" ht="15" hidden="1" customHeight="1" x14ac:dyDescent="0.25">
      <c r="A265" s="162"/>
      <c r="B265" s="162"/>
      <c r="C265" s="162"/>
      <c r="D265" s="162"/>
      <c r="E265" s="162"/>
      <c r="F265" s="162"/>
      <c r="G265" s="162"/>
      <c r="H265" s="162"/>
      <c r="I265" s="162"/>
      <c r="J265" s="162"/>
      <c r="K265" s="162"/>
      <c r="L265" s="162"/>
      <c r="M265" s="162"/>
      <c r="N265" s="38"/>
      <c r="O265" s="38"/>
    </row>
    <row r="266" spans="1:15" ht="15" hidden="1" customHeight="1" x14ac:dyDescent="0.25">
      <c r="A266" s="162"/>
      <c r="B266" s="162"/>
      <c r="C266" s="162"/>
      <c r="D266" s="162"/>
      <c r="E266" s="162"/>
      <c r="F266" s="162"/>
      <c r="G266" s="162"/>
      <c r="H266" s="162"/>
      <c r="I266" s="162"/>
      <c r="J266" s="162"/>
      <c r="K266" s="162"/>
      <c r="L266" s="162"/>
      <c r="M266" s="162"/>
      <c r="N266" s="38"/>
      <c r="O266" s="38"/>
    </row>
    <row r="267" spans="1:15" ht="15" hidden="1" customHeight="1" x14ac:dyDescent="0.25">
      <c r="A267" s="162"/>
      <c r="B267" s="162"/>
      <c r="C267" s="162"/>
      <c r="D267" s="162"/>
      <c r="E267" s="162"/>
      <c r="F267" s="162"/>
      <c r="G267" s="162"/>
      <c r="H267" s="162"/>
      <c r="I267" s="162"/>
      <c r="J267" s="162"/>
      <c r="K267" s="162"/>
      <c r="L267" s="162"/>
      <c r="M267" s="162"/>
      <c r="N267" s="38"/>
      <c r="O267" s="38"/>
    </row>
    <row r="268" spans="1:15" ht="15" hidden="1" customHeight="1" x14ac:dyDescent="0.25">
      <c r="A268" s="162"/>
      <c r="B268" s="162"/>
      <c r="C268" s="162"/>
      <c r="D268" s="162"/>
      <c r="E268" s="162"/>
      <c r="F268" s="162"/>
      <c r="G268" s="162"/>
      <c r="H268" s="162"/>
      <c r="I268" s="162"/>
      <c r="J268" s="162"/>
      <c r="K268" s="162"/>
      <c r="L268" s="162"/>
      <c r="M268" s="162"/>
      <c r="N268" s="38"/>
      <c r="O268" s="38"/>
    </row>
    <row r="269" spans="1:15" ht="15" hidden="1" customHeight="1" x14ac:dyDescent="0.25">
      <c r="A269" s="162"/>
      <c r="B269" s="162"/>
      <c r="C269" s="162"/>
      <c r="D269" s="162"/>
      <c r="E269" s="162"/>
      <c r="F269" s="162"/>
      <c r="G269" s="162"/>
      <c r="H269" s="162"/>
      <c r="I269" s="162"/>
      <c r="J269" s="162"/>
      <c r="K269" s="162"/>
      <c r="L269" s="162"/>
      <c r="M269" s="162"/>
      <c r="N269" s="38"/>
      <c r="O269" s="38"/>
    </row>
    <row r="270" spans="1:15" ht="15" hidden="1" customHeight="1" x14ac:dyDescent="0.25">
      <c r="A270" s="162"/>
      <c r="B270" s="162"/>
      <c r="C270" s="162"/>
      <c r="D270" s="162"/>
      <c r="E270" s="162"/>
      <c r="F270" s="162"/>
      <c r="G270" s="162"/>
      <c r="H270" s="162"/>
      <c r="I270" s="162"/>
      <c r="J270" s="162"/>
      <c r="K270" s="162"/>
      <c r="L270" s="162"/>
      <c r="M270" s="162"/>
      <c r="N270" s="38"/>
      <c r="O270" s="38"/>
    </row>
    <row r="271" spans="1:15" ht="15" hidden="1" customHeight="1" x14ac:dyDescent="0.25">
      <c r="A271" s="162"/>
      <c r="B271" s="162"/>
      <c r="C271" s="162"/>
      <c r="D271" s="162"/>
      <c r="E271" s="162"/>
      <c r="F271" s="162"/>
      <c r="G271" s="162"/>
      <c r="H271" s="162"/>
      <c r="I271" s="162"/>
      <c r="J271" s="162"/>
      <c r="K271" s="162"/>
      <c r="L271" s="162"/>
      <c r="M271" s="162"/>
      <c r="N271" s="38"/>
      <c r="O271" s="38"/>
    </row>
    <row r="272" spans="1:15" ht="15" hidden="1" customHeight="1" x14ac:dyDescent="0.25">
      <c r="A272" s="162"/>
      <c r="B272" s="162"/>
      <c r="C272" s="162"/>
      <c r="D272" s="162"/>
      <c r="E272" s="162"/>
      <c r="F272" s="162"/>
      <c r="G272" s="162"/>
      <c r="H272" s="162"/>
      <c r="I272" s="162"/>
      <c r="J272" s="162"/>
      <c r="K272" s="162"/>
      <c r="L272" s="162"/>
      <c r="M272" s="162"/>
      <c r="N272" s="38"/>
      <c r="O272" s="38"/>
    </row>
    <row r="273" spans="1:15" ht="15" hidden="1" customHeight="1" x14ac:dyDescent="0.25">
      <c r="A273" s="162"/>
      <c r="B273" s="162"/>
      <c r="C273" s="162"/>
      <c r="D273" s="162"/>
      <c r="E273" s="162"/>
      <c r="F273" s="162"/>
      <c r="G273" s="162"/>
      <c r="H273" s="162"/>
      <c r="I273" s="162"/>
      <c r="J273" s="162"/>
      <c r="K273" s="162"/>
      <c r="L273" s="162"/>
      <c r="M273" s="162"/>
      <c r="N273" s="38"/>
      <c r="O273" s="38"/>
    </row>
    <row r="274" spans="1:15" ht="15" hidden="1" customHeight="1" x14ac:dyDescent="0.25">
      <c r="A274" s="162"/>
      <c r="B274" s="162"/>
      <c r="C274" s="162"/>
      <c r="D274" s="162"/>
      <c r="E274" s="162"/>
      <c r="F274" s="162"/>
      <c r="G274" s="162"/>
      <c r="H274" s="162"/>
      <c r="I274" s="162"/>
      <c r="J274" s="162"/>
      <c r="K274" s="162"/>
      <c r="L274" s="162"/>
      <c r="M274" s="162"/>
      <c r="N274" s="38"/>
      <c r="O274" s="38"/>
    </row>
    <row r="275" spans="1:15" ht="15" hidden="1" customHeight="1" x14ac:dyDescent="0.25">
      <c r="A275" s="162"/>
      <c r="B275" s="162"/>
      <c r="C275" s="162"/>
      <c r="D275" s="162"/>
      <c r="E275" s="162"/>
      <c r="F275" s="162"/>
      <c r="G275" s="162"/>
      <c r="H275" s="162"/>
      <c r="I275" s="162"/>
      <c r="J275" s="162"/>
      <c r="K275" s="162"/>
      <c r="L275" s="162"/>
      <c r="M275" s="162"/>
      <c r="N275" s="38"/>
      <c r="O275" s="38"/>
    </row>
    <row r="276" spans="1:15" ht="15" hidden="1" customHeight="1" x14ac:dyDescent="0.25">
      <c r="A276" s="162"/>
      <c r="B276" s="162"/>
      <c r="C276" s="162"/>
      <c r="D276" s="162"/>
      <c r="E276" s="162"/>
      <c r="F276" s="162"/>
      <c r="G276" s="162"/>
      <c r="H276" s="162"/>
      <c r="I276" s="162"/>
      <c r="J276" s="162"/>
      <c r="K276" s="162"/>
      <c r="L276" s="162"/>
      <c r="M276" s="162"/>
      <c r="N276" s="38"/>
      <c r="O276" s="38"/>
    </row>
    <row r="277" spans="1:15" ht="15" hidden="1" customHeight="1" x14ac:dyDescent="0.25">
      <c r="A277" s="162"/>
      <c r="B277" s="162"/>
      <c r="C277" s="162"/>
      <c r="D277" s="162"/>
      <c r="E277" s="162"/>
      <c r="F277" s="162"/>
      <c r="G277" s="162"/>
      <c r="H277" s="162"/>
      <c r="I277" s="162"/>
      <c r="J277" s="162"/>
      <c r="K277" s="162"/>
      <c r="L277" s="162"/>
      <c r="M277" s="162"/>
      <c r="N277" s="38"/>
      <c r="O277" s="38"/>
    </row>
    <row r="278" spans="1:15" ht="15" hidden="1" customHeight="1" x14ac:dyDescent="0.25">
      <c r="A278" s="162"/>
      <c r="B278" s="162"/>
      <c r="C278" s="162"/>
      <c r="D278" s="162"/>
      <c r="E278" s="162"/>
      <c r="F278" s="162"/>
      <c r="G278" s="162"/>
      <c r="H278" s="162"/>
      <c r="I278" s="162"/>
      <c r="J278" s="162"/>
      <c r="K278" s="162"/>
      <c r="L278" s="162"/>
      <c r="M278" s="162"/>
      <c r="N278" s="38"/>
      <c r="O278" s="38"/>
    </row>
    <row r="279" spans="1:15" ht="15" hidden="1" customHeight="1" x14ac:dyDescent="0.25">
      <c r="A279" s="162"/>
      <c r="B279" s="162"/>
      <c r="C279" s="162"/>
      <c r="D279" s="162"/>
      <c r="E279" s="162"/>
      <c r="F279" s="162"/>
      <c r="G279" s="162"/>
      <c r="H279" s="162"/>
      <c r="I279" s="162"/>
      <c r="J279" s="162"/>
      <c r="K279" s="162"/>
      <c r="L279" s="162"/>
      <c r="M279" s="162"/>
      <c r="N279" s="38"/>
      <c r="O279" s="38"/>
    </row>
    <row r="280" spans="1:15" ht="15" hidden="1" customHeight="1" x14ac:dyDescent="0.25">
      <c r="A280" s="162"/>
      <c r="B280" s="162"/>
      <c r="C280" s="162"/>
      <c r="D280" s="162"/>
      <c r="E280" s="162"/>
      <c r="F280" s="162"/>
      <c r="G280" s="162"/>
      <c r="H280" s="162"/>
      <c r="I280" s="162"/>
      <c r="J280" s="162"/>
      <c r="K280" s="162"/>
      <c r="L280" s="162"/>
      <c r="M280" s="162"/>
      <c r="N280" s="38"/>
      <c r="O280" s="38"/>
    </row>
    <row r="281" spans="1:15" ht="15" hidden="1" customHeight="1" x14ac:dyDescent="0.25">
      <c r="A281" s="162"/>
      <c r="B281" s="162"/>
      <c r="C281" s="162"/>
      <c r="D281" s="162"/>
      <c r="E281" s="162"/>
      <c r="F281" s="162"/>
      <c r="G281" s="162"/>
      <c r="H281" s="162"/>
      <c r="I281" s="162"/>
      <c r="J281" s="162"/>
      <c r="K281" s="162"/>
      <c r="L281" s="162"/>
      <c r="M281" s="162"/>
      <c r="N281" s="38"/>
      <c r="O281" s="38"/>
    </row>
    <row r="282" spans="1:15" ht="15" hidden="1" customHeight="1" x14ac:dyDescent="0.25">
      <c r="A282" s="162"/>
      <c r="B282" s="162"/>
      <c r="C282" s="162"/>
      <c r="D282" s="162"/>
      <c r="E282" s="162"/>
      <c r="F282" s="162"/>
      <c r="G282" s="162"/>
      <c r="H282" s="162"/>
      <c r="I282" s="162"/>
      <c r="J282" s="162"/>
      <c r="K282" s="162"/>
      <c r="L282" s="162"/>
      <c r="M282" s="162"/>
      <c r="N282" s="38"/>
      <c r="O282" s="38"/>
    </row>
    <row r="283" spans="1:15" ht="15" hidden="1" customHeight="1" x14ac:dyDescent="0.25">
      <c r="A283" s="162"/>
      <c r="B283" s="162"/>
      <c r="C283" s="162"/>
      <c r="D283" s="162"/>
      <c r="E283" s="162"/>
      <c r="F283" s="162"/>
      <c r="G283" s="162"/>
      <c r="H283" s="162"/>
      <c r="I283" s="162"/>
      <c r="J283" s="162"/>
      <c r="K283" s="162"/>
      <c r="L283" s="162"/>
      <c r="M283" s="162"/>
      <c r="N283" s="38"/>
      <c r="O283" s="38"/>
    </row>
    <row r="284" spans="1:15" ht="15" hidden="1" customHeight="1" x14ac:dyDescent="0.25">
      <c r="A284" s="162"/>
      <c r="B284" s="162"/>
      <c r="C284" s="162"/>
      <c r="D284" s="162"/>
      <c r="E284" s="162"/>
      <c r="F284" s="162"/>
      <c r="G284" s="162"/>
      <c r="H284" s="162"/>
      <c r="I284" s="162"/>
      <c r="J284" s="162"/>
      <c r="K284" s="162"/>
      <c r="L284" s="162"/>
      <c r="M284" s="162"/>
      <c r="N284" s="38"/>
      <c r="O284" s="38"/>
    </row>
    <row r="285" spans="1:15" ht="15" hidden="1" customHeight="1" x14ac:dyDescent="0.25">
      <c r="A285" s="162"/>
      <c r="B285" s="162"/>
      <c r="C285" s="162"/>
      <c r="D285" s="162"/>
      <c r="E285" s="162"/>
      <c r="F285" s="162"/>
      <c r="G285" s="162"/>
      <c r="H285" s="162"/>
      <c r="I285" s="162"/>
      <c r="J285" s="162"/>
      <c r="K285" s="162"/>
      <c r="L285" s="162"/>
      <c r="M285" s="162"/>
      <c r="N285" s="38"/>
      <c r="O285" s="38"/>
    </row>
    <row r="286" spans="1:15" ht="15" hidden="1" customHeight="1" x14ac:dyDescent="0.25">
      <c r="A286" s="162"/>
      <c r="B286" s="162"/>
      <c r="C286" s="162"/>
      <c r="D286" s="162"/>
      <c r="E286" s="162"/>
      <c r="F286" s="162"/>
      <c r="G286" s="162"/>
      <c r="H286" s="162"/>
      <c r="I286" s="162"/>
      <c r="J286" s="162"/>
      <c r="K286" s="162"/>
      <c r="L286" s="162"/>
      <c r="M286" s="162"/>
      <c r="N286" s="38"/>
      <c r="O286" s="38"/>
    </row>
    <row r="287" spans="1:15" ht="15" hidden="1" customHeight="1" x14ac:dyDescent="0.25">
      <c r="A287" s="162"/>
      <c r="B287" s="162"/>
      <c r="C287" s="162"/>
      <c r="D287" s="162"/>
      <c r="E287" s="162"/>
      <c r="F287" s="162"/>
      <c r="G287" s="162"/>
      <c r="H287" s="162"/>
      <c r="I287" s="162"/>
      <c r="J287" s="162"/>
      <c r="K287" s="162"/>
      <c r="L287" s="162"/>
      <c r="M287" s="162"/>
      <c r="N287" s="38"/>
      <c r="O287" s="38"/>
    </row>
    <row r="288" spans="1:15" ht="15" hidden="1" customHeight="1" x14ac:dyDescent="0.25">
      <c r="A288" s="162"/>
      <c r="B288" s="162"/>
      <c r="C288" s="162"/>
      <c r="D288" s="162"/>
      <c r="E288" s="162"/>
      <c r="F288" s="162"/>
      <c r="G288" s="162"/>
      <c r="H288" s="162"/>
      <c r="I288" s="162"/>
      <c r="J288" s="162"/>
      <c r="K288" s="162"/>
      <c r="L288" s="162"/>
      <c r="M288" s="162"/>
      <c r="N288" s="38"/>
      <c r="O288" s="38"/>
    </row>
    <row r="289" spans="1:15" ht="15" hidden="1" customHeight="1" x14ac:dyDescent="0.25">
      <c r="A289" s="162"/>
      <c r="B289" s="162"/>
      <c r="C289" s="162"/>
      <c r="D289" s="162"/>
      <c r="E289" s="162"/>
      <c r="F289" s="162"/>
      <c r="G289" s="162"/>
      <c r="H289" s="162"/>
      <c r="I289" s="162"/>
      <c r="J289" s="162"/>
      <c r="K289" s="162"/>
      <c r="L289" s="162"/>
      <c r="M289" s="162"/>
      <c r="N289" s="38"/>
      <c r="O289" s="38"/>
    </row>
    <row r="290" spans="1:15" ht="15" hidden="1" customHeight="1" x14ac:dyDescent="0.25">
      <c r="A290" s="162"/>
      <c r="B290" s="162"/>
      <c r="C290" s="162"/>
      <c r="D290" s="162"/>
      <c r="E290" s="162"/>
      <c r="F290" s="162"/>
      <c r="G290" s="162"/>
      <c r="H290" s="162"/>
      <c r="I290" s="162"/>
      <c r="J290" s="162"/>
      <c r="K290" s="162"/>
      <c r="L290" s="162"/>
      <c r="M290" s="162"/>
      <c r="N290" s="38"/>
      <c r="O290" s="38"/>
    </row>
    <row r="291" spans="1:15" ht="15" hidden="1" customHeight="1" x14ac:dyDescent="0.25">
      <c r="A291" s="162"/>
      <c r="B291" s="162"/>
      <c r="C291" s="162"/>
      <c r="D291" s="162"/>
      <c r="E291" s="162"/>
      <c r="F291" s="162"/>
      <c r="G291" s="162"/>
      <c r="H291" s="162"/>
      <c r="I291" s="162"/>
      <c r="J291" s="162"/>
      <c r="K291" s="162"/>
      <c r="L291" s="162"/>
      <c r="M291" s="162"/>
      <c r="N291" s="38"/>
      <c r="O291" s="38"/>
    </row>
    <row r="292" spans="1:15" ht="15" hidden="1" customHeight="1" x14ac:dyDescent="0.25">
      <c r="A292" s="162"/>
      <c r="B292" s="162"/>
      <c r="C292" s="162"/>
      <c r="D292" s="162"/>
      <c r="E292" s="162"/>
      <c r="F292" s="162"/>
      <c r="G292" s="162"/>
      <c r="H292" s="162"/>
      <c r="I292" s="162"/>
      <c r="J292" s="162"/>
      <c r="K292" s="162"/>
      <c r="L292" s="162"/>
      <c r="M292" s="162"/>
      <c r="N292" s="38"/>
      <c r="O292" s="38"/>
    </row>
    <row r="293" spans="1:15" ht="15" hidden="1" customHeight="1" x14ac:dyDescent="0.25">
      <c r="A293" s="162"/>
      <c r="B293" s="162"/>
      <c r="C293" s="162"/>
      <c r="D293" s="162"/>
      <c r="E293" s="162"/>
      <c r="F293" s="162"/>
      <c r="G293" s="162"/>
      <c r="H293" s="162"/>
      <c r="I293" s="162"/>
      <c r="J293" s="162"/>
      <c r="K293" s="162"/>
      <c r="L293" s="162"/>
      <c r="M293" s="162"/>
      <c r="N293" s="38"/>
      <c r="O293" s="38"/>
    </row>
    <row r="294" spans="1:15" ht="15" hidden="1" customHeight="1" x14ac:dyDescent="0.25">
      <c r="A294" s="162"/>
      <c r="B294" s="162"/>
      <c r="C294" s="162"/>
      <c r="D294" s="162"/>
      <c r="E294" s="162"/>
      <c r="F294" s="162"/>
      <c r="G294" s="162"/>
      <c r="H294" s="162"/>
      <c r="I294" s="162"/>
      <c r="J294" s="162"/>
      <c r="K294" s="162"/>
      <c r="L294" s="162"/>
      <c r="M294" s="162"/>
      <c r="N294" s="38"/>
      <c r="O294" s="38"/>
    </row>
    <row r="295" spans="1:15" ht="15" hidden="1" customHeight="1" x14ac:dyDescent="0.25">
      <c r="A295" s="162"/>
      <c r="B295" s="162"/>
      <c r="C295" s="162"/>
      <c r="D295" s="162"/>
      <c r="E295" s="162"/>
      <c r="F295" s="162"/>
      <c r="G295" s="162"/>
      <c r="H295" s="162"/>
      <c r="I295" s="162"/>
      <c r="J295" s="162"/>
      <c r="K295" s="162"/>
      <c r="L295" s="162"/>
      <c r="M295" s="162"/>
      <c r="N295" s="38"/>
      <c r="O295" s="38"/>
    </row>
    <row r="296" spans="1:15" ht="15" hidden="1" customHeight="1" x14ac:dyDescent="0.25">
      <c r="A296" s="162"/>
      <c r="B296" s="162"/>
      <c r="C296" s="162"/>
      <c r="D296" s="162"/>
      <c r="E296" s="162"/>
      <c r="F296" s="162"/>
      <c r="G296" s="162"/>
      <c r="H296" s="162"/>
      <c r="I296" s="162"/>
      <c r="J296" s="162"/>
      <c r="K296" s="162"/>
      <c r="L296" s="162"/>
      <c r="M296" s="162"/>
      <c r="N296" s="38"/>
      <c r="O296" s="38"/>
    </row>
    <row r="297" spans="1:15" ht="15" hidden="1" customHeight="1" x14ac:dyDescent="0.25">
      <c r="A297" s="162"/>
      <c r="B297" s="162"/>
      <c r="C297" s="162"/>
      <c r="D297" s="162"/>
      <c r="E297" s="162"/>
      <c r="F297" s="162"/>
      <c r="G297" s="162"/>
      <c r="H297" s="162"/>
      <c r="I297" s="162"/>
      <c r="J297" s="162"/>
      <c r="K297" s="162"/>
      <c r="L297" s="162"/>
      <c r="M297" s="162"/>
      <c r="N297" s="38"/>
      <c r="O297" s="38"/>
    </row>
    <row r="298" spans="1:15" ht="15" hidden="1" customHeight="1" x14ac:dyDescent="0.25">
      <c r="A298" s="162"/>
      <c r="B298" s="162"/>
      <c r="C298" s="162"/>
      <c r="D298" s="162"/>
      <c r="E298" s="162"/>
      <c r="F298" s="162"/>
      <c r="G298" s="162"/>
      <c r="H298" s="162"/>
      <c r="I298" s="162"/>
      <c r="J298" s="162"/>
      <c r="K298" s="162"/>
      <c r="L298" s="162"/>
      <c r="M298" s="162"/>
      <c r="N298" s="38"/>
      <c r="O298" s="38"/>
    </row>
    <row r="299" spans="1:15" ht="15" hidden="1" customHeight="1" x14ac:dyDescent="0.25">
      <c r="A299" s="162"/>
      <c r="B299" s="162"/>
      <c r="C299" s="162"/>
      <c r="D299" s="162"/>
      <c r="E299" s="162"/>
      <c r="F299" s="162"/>
      <c r="G299" s="162"/>
      <c r="H299" s="162"/>
      <c r="I299" s="162"/>
      <c r="J299" s="162"/>
      <c r="K299" s="162"/>
      <c r="L299" s="162"/>
      <c r="M299" s="162"/>
      <c r="N299" s="38"/>
      <c r="O299" s="38"/>
    </row>
    <row r="300" spans="1:15" ht="15" hidden="1" customHeight="1" x14ac:dyDescent="0.25">
      <c r="A300" s="162"/>
      <c r="B300" s="162"/>
      <c r="C300" s="162"/>
      <c r="D300" s="162"/>
      <c r="E300" s="162"/>
      <c r="F300" s="162"/>
      <c r="G300" s="162"/>
      <c r="H300" s="162"/>
      <c r="I300" s="162"/>
      <c r="J300" s="162"/>
      <c r="K300" s="162"/>
      <c r="L300" s="162"/>
      <c r="M300" s="162"/>
      <c r="N300" s="38"/>
      <c r="O300" s="38"/>
    </row>
    <row r="301" spans="1:15" ht="15" hidden="1" customHeight="1" x14ac:dyDescent="0.25">
      <c r="A301" s="162"/>
      <c r="B301" s="162"/>
      <c r="C301" s="162"/>
      <c r="D301" s="162"/>
      <c r="E301" s="162"/>
      <c r="F301" s="162"/>
      <c r="G301" s="162"/>
      <c r="H301" s="162"/>
      <c r="I301" s="162"/>
      <c r="J301" s="162"/>
      <c r="K301" s="162"/>
      <c r="L301" s="162"/>
      <c r="M301" s="162"/>
      <c r="N301" s="38"/>
      <c r="O301" s="38"/>
    </row>
    <row r="302" spans="1:15" ht="15" hidden="1" customHeight="1" x14ac:dyDescent="0.25">
      <c r="A302" s="162"/>
      <c r="B302" s="162"/>
      <c r="C302" s="162"/>
      <c r="D302" s="162"/>
      <c r="E302" s="162"/>
      <c r="F302" s="162"/>
      <c r="G302" s="162"/>
      <c r="H302" s="162"/>
      <c r="I302" s="162"/>
      <c r="J302" s="162"/>
      <c r="K302" s="162"/>
      <c r="L302" s="162"/>
      <c r="M302" s="162"/>
      <c r="N302" s="38"/>
      <c r="O302" s="38"/>
    </row>
    <row r="303" spans="1:15" ht="15" hidden="1" customHeight="1" x14ac:dyDescent="0.25">
      <c r="A303" s="162"/>
      <c r="B303" s="162"/>
      <c r="C303" s="162"/>
      <c r="D303" s="162"/>
      <c r="E303" s="162"/>
      <c r="F303" s="162"/>
      <c r="G303" s="162"/>
      <c r="H303" s="162"/>
      <c r="I303" s="162"/>
      <c r="J303" s="162"/>
      <c r="K303" s="162"/>
      <c r="L303" s="162"/>
      <c r="M303" s="162"/>
      <c r="N303" s="38"/>
      <c r="O303" s="38"/>
    </row>
    <row r="304" spans="1:15" ht="15" hidden="1" customHeight="1" x14ac:dyDescent="0.25">
      <c r="A304" s="162"/>
      <c r="B304" s="162"/>
      <c r="C304" s="162"/>
      <c r="D304" s="162"/>
      <c r="E304" s="162"/>
      <c r="F304" s="162"/>
      <c r="G304" s="162"/>
      <c r="H304" s="162"/>
      <c r="I304" s="162"/>
      <c r="J304" s="162"/>
      <c r="K304" s="162"/>
      <c r="L304" s="162"/>
      <c r="M304" s="162"/>
      <c r="N304" s="38"/>
      <c r="O304" s="38"/>
    </row>
    <row r="305" spans="1:15" ht="15" hidden="1" customHeight="1" x14ac:dyDescent="0.25">
      <c r="A305" s="162"/>
      <c r="B305" s="162"/>
      <c r="C305" s="162"/>
      <c r="D305" s="162"/>
      <c r="E305" s="162"/>
      <c r="F305" s="162"/>
      <c r="G305" s="162"/>
      <c r="H305" s="162"/>
      <c r="I305" s="162"/>
      <c r="J305" s="162"/>
      <c r="K305" s="162"/>
      <c r="L305" s="162"/>
      <c r="M305" s="162"/>
      <c r="N305" s="38"/>
      <c r="O305" s="38"/>
    </row>
    <row r="306" spans="1:15" ht="15" hidden="1" customHeight="1" x14ac:dyDescent="0.25">
      <c r="A306" s="162"/>
      <c r="B306" s="162"/>
      <c r="C306" s="162"/>
      <c r="D306" s="162"/>
      <c r="E306" s="162"/>
      <c r="F306" s="162"/>
      <c r="G306" s="162"/>
      <c r="H306" s="162"/>
      <c r="I306" s="162"/>
      <c r="J306" s="162"/>
      <c r="K306" s="162"/>
      <c r="L306" s="162"/>
      <c r="M306" s="162"/>
      <c r="N306" s="38"/>
      <c r="O306" s="38"/>
    </row>
    <row r="307" spans="1:15" ht="15" hidden="1" customHeight="1" x14ac:dyDescent="0.25">
      <c r="A307" s="162"/>
      <c r="B307" s="162"/>
      <c r="C307" s="162"/>
      <c r="D307" s="162"/>
      <c r="E307" s="162"/>
      <c r="F307" s="162"/>
      <c r="G307" s="162"/>
      <c r="H307" s="162"/>
      <c r="I307" s="162"/>
      <c r="J307" s="162"/>
      <c r="K307" s="162"/>
      <c r="L307" s="162"/>
      <c r="M307" s="162"/>
      <c r="N307" s="38"/>
      <c r="O307" s="38"/>
    </row>
    <row r="308" spans="1:15" ht="15" hidden="1" customHeight="1" x14ac:dyDescent="0.25">
      <c r="A308" s="162"/>
      <c r="B308" s="162"/>
      <c r="C308" s="162"/>
      <c r="D308" s="162"/>
      <c r="E308" s="162"/>
      <c r="F308" s="162"/>
      <c r="G308" s="162"/>
      <c r="H308" s="162"/>
      <c r="I308" s="162"/>
      <c r="J308" s="162"/>
      <c r="K308" s="162"/>
      <c r="L308" s="162"/>
      <c r="M308" s="162"/>
      <c r="N308" s="38"/>
      <c r="O308" s="38"/>
    </row>
    <row r="309" spans="1:15" ht="15" hidden="1" customHeight="1" x14ac:dyDescent="0.25">
      <c r="A309" s="162"/>
      <c r="B309" s="162"/>
      <c r="C309" s="162"/>
      <c r="D309" s="162"/>
      <c r="E309" s="162"/>
      <c r="F309" s="162"/>
      <c r="G309" s="162"/>
      <c r="H309" s="162"/>
      <c r="I309" s="162"/>
      <c r="J309" s="162"/>
      <c r="K309" s="162"/>
      <c r="L309" s="162"/>
      <c r="M309" s="162"/>
      <c r="N309" s="38"/>
      <c r="O309" s="38"/>
    </row>
    <row r="310" spans="1:15" ht="15" hidden="1" customHeight="1" x14ac:dyDescent="0.25">
      <c r="A310" s="162"/>
      <c r="B310" s="162"/>
      <c r="C310" s="162"/>
      <c r="D310" s="162"/>
      <c r="E310" s="162"/>
      <c r="F310" s="162"/>
      <c r="G310" s="162"/>
      <c r="H310" s="162"/>
      <c r="I310" s="162"/>
      <c r="J310" s="162"/>
      <c r="K310" s="162"/>
      <c r="L310" s="162"/>
      <c r="M310" s="162"/>
      <c r="N310" s="38"/>
      <c r="O310" s="38"/>
    </row>
    <row r="311" spans="1:15" ht="15" hidden="1" customHeight="1" x14ac:dyDescent="0.25">
      <c r="A311" s="162"/>
      <c r="B311" s="162"/>
      <c r="C311" s="162"/>
      <c r="D311" s="162"/>
      <c r="E311" s="162"/>
      <c r="F311" s="162"/>
      <c r="G311" s="162"/>
      <c r="H311" s="162"/>
      <c r="I311" s="162"/>
      <c r="J311" s="162"/>
      <c r="K311" s="162"/>
      <c r="L311" s="162"/>
      <c r="M311" s="162"/>
      <c r="N311" s="38"/>
      <c r="O311" s="38"/>
    </row>
    <row r="312" spans="1:15" ht="15" hidden="1" customHeight="1" x14ac:dyDescent="0.25">
      <c r="A312" s="162"/>
      <c r="B312" s="162"/>
      <c r="C312" s="162"/>
      <c r="D312" s="162"/>
      <c r="E312" s="162"/>
      <c r="F312" s="162"/>
      <c r="G312" s="162"/>
      <c r="H312" s="162"/>
      <c r="I312" s="162"/>
      <c r="J312" s="162"/>
      <c r="K312" s="162"/>
      <c r="L312" s="162"/>
      <c r="M312" s="162"/>
      <c r="N312" s="38"/>
      <c r="O312" s="38"/>
    </row>
    <row r="313" spans="1:15" ht="15" hidden="1" customHeight="1" x14ac:dyDescent="0.25">
      <c r="A313" s="162"/>
      <c r="B313" s="162"/>
      <c r="C313" s="162"/>
      <c r="D313" s="162"/>
      <c r="E313" s="162"/>
      <c r="F313" s="162"/>
      <c r="G313" s="162"/>
      <c r="H313" s="162"/>
      <c r="I313" s="162"/>
      <c r="J313" s="162"/>
      <c r="K313" s="162"/>
      <c r="L313" s="162"/>
      <c r="M313" s="162"/>
      <c r="N313" s="38"/>
      <c r="O313" s="38"/>
    </row>
    <row r="314" spans="1:15" ht="15" hidden="1" customHeight="1" x14ac:dyDescent="0.25">
      <c r="A314" s="162"/>
      <c r="B314" s="162"/>
      <c r="C314" s="162"/>
      <c r="D314" s="162"/>
      <c r="E314" s="162"/>
      <c r="F314" s="162"/>
      <c r="G314" s="162"/>
      <c r="H314" s="162"/>
      <c r="I314" s="162"/>
      <c r="J314" s="162"/>
      <c r="K314" s="162"/>
      <c r="L314" s="162"/>
      <c r="M314" s="162"/>
      <c r="N314" s="38"/>
      <c r="O314" s="38"/>
    </row>
    <row r="315" spans="1:15" ht="15" hidden="1" customHeight="1" x14ac:dyDescent="0.25">
      <c r="A315" s="162"/>
      <c r="B315" s="162"/>
      <c r="C315" s="162"/>
      <c r="D315" s="162"/>
      <c r="E315" s="162"/>
      <c r="F315" s="162"/>
      <c r="G315" s="162"/>
      <c r="H315" s="162"/>
      <c r="I315" s="162"/>
      <c r="J315" s="162"/>
      <c r="K315" s="162"/>
      <c r="L315" s="162"/>
      <c r="M315" s="162"/>
      <c r="N315" s="38"/>
      <c r="O315" s="38"/>
    </row>
    <row r="316" spans="1:15" ht="15" hidden="1" customHeight="1" x14ac:dyDescent="0.25">
      <c r="A316" s="162"/>
      <c r="B316" s="162"/>
      <c r="C316" s="162"/>
      <c r="D316" s="162"/>
      <c r="E316" s="162"/>
      <c r="F316" s="162"/>
      <c r="G316" s="162"/>
      <c r="H316" s="162"/>
      <c r="I316" s="162"/>
      <c r="J316" s="162"/>
      <c r="K316" s="162"/>
      <c r="L316" s="162"/>
      <c r="M316" s="162"/>
      <c r="N316" s="38"/>
      <c r="O316" s="38"/>
    </row>
    <row r="317" spans="1:15" ht="15" hidden="1" customHeight="1" x14ac:dyDescent="0.25">
      <c r="A317" s="162"/>
      <c r="B317" s="162"/>
      <c r="C317" s="162"/>
      <c r="D317" s="162"/>
      <c r="E317" s="162"/>
      <c r="F317" s="162"/>
      <c r="G317" s="162"/>
      <c r="H317" s="162"/>
      <c r="I317" s="162"/>
      <c r="J317" s="162"/>
      <c r="K317" s="162"/>
      <c r="L317" s="162"/>
      <c r="M317" s="162"/>
      <c r="N317" s="38"/>
      <c r="O317" s="38"/>
    </row>
    <row r="318" spans="1:15" ht="15" hidden="1" customHeight="1" x14ac:dyDescent="0.25">
      <c r="A318" s="162"/>
      <c r="B318" s="162"/>
      <c r="C318" s="162"/>
      <c r="D318" s="162"/>
      <c r="E318" s="162"/>
      <c r="F318" s="162"/>
      <c r="G318" s="162"/>
      <c r="H318" s="162"/>
      <c r="I318" s="162"/>
      <c r="J318" s="162"/>
      <c r="K318" s="162"/>
      <c r="L318" s="162"/>
      <c r="M318" s="162"/>
      <c r="N318" s="38"/>
      <c r="O318" s="38"/>
    </row>
    <row r="319" spans="1:15" ht="15" hidden="1" customHeight="1" x14ac:dyDescent="0.25">
      <c r="A319" s="162"/>
      <c r="B319" s="162"/>
      <c r="C319" s="162"/>
      <c r="D319" s="162"/>
      <c r="E319" s="162"/>
      <c r="F319" s="162"/>
      <c r="G319" s="162"/>
      <c r="H319" s="162"/>
      <c r="I319" s="162"/>
      <c r="J319" s="162"/>
      <c r="K319" s="162"/>
      <c r="L319" s="162"/>
      <c r="M319" s="162"/>
      <c r="N319" s="38"/>
      <c r="O319" s="38"/>
    </row>
    <row r="320" spans="1:15" ht="15" hidden="1" customHeight="1" x14ac:dyDescent="0.25">
      <c r="A320" s="162"/>
      <c r="B320" s="162"/>
      <c r="C320" s="162"/>
      <c r="D320" s="162"/>
      <c r="E320" s="162"/>
      <c r="F320" s="162"/>
      <c r="G320" s="162"/>
      <c r="H320" s="162"/>
      <c r="I320" s="162"/>
      <c r="J320" s="162"/>
      <c r="K320" s="162"/>
      <c r="L320" s="162"/>
      <c r="M320" s="162"/>
      <c r="N320" s="38"/>
      <c r="O320" s="38"/>
    </row>
    <row r="321" spans="1:15" ht="15" hidden="1" customHeight="1" x14ac:dyDescent="0.25">
      <c r="A321" s="162"/>
      <c r="B321" s="162"/>
      <c r="C321" s="162"/>
      <c r="D321" s="162"/>
      <c r="E321" s="162"/>
      <c r="F321" s="162"/>
      <c r="G321" s="162"/>
      <c r="H321" s="162"/>
      <c r="I321" s="162"/>
      <c r="J321" s="162"/>
      <c r="K321" s="162"/>
      <c r="L321" s="162"/>
      <c r="M321" s="162"/>
      <c r="N321" s="38"/>
      <c r="O321" s="38"/>
    </row>
    <row r="322" spans="1:15" ht="15" hidden="1" customHeight="1" x14ac:dyDescent="0.25">
      <c r="A322" s="162"/>
      <c r="B322" s="162"/>
      <c r="C322" s="162"/>
      <c r="D322" s="162"/>
      <c r="E322" s="162"/>
      <c r="F322" s="162"/>
      <c r="G322" s="162"/>
      <c r="H322" s="162"/>
      <c r="I322" s="162"/>
      <c r="J322" s="162"/>
      <c r="K322" s="162"/>
      <c r="L322" s="162"/>
      <c r="M322" s="162"/>
      <c r="N322" s="38"/>
      <c r="O322" s="38"/>
    </row>
    <row r="323" spans="1:15" ht="15" hidden="1" customHeight="1" x14ac:dyDescent="0.25">
      <c r="A323" s="162"/>
      <c r="B323" s="162"/>
      <c r="C323" s="162"/>
      <c r="D323" s="162"/>
      <c r="E323" s="162"/>
      <c r="F323" s="162"/>
      <c r="G323" s="162"/>
      <c r="H323" s="162"/>
      <c r="I323" s="162"/>
      <c r="J323" s="162"/>
      <c r="K323" s="162"/>
      <c r="L323" s="162"/>
      <c r="M323" s="162"/>
      <c r="N323" s="38"/>
      <c r="O323" s="38"/>
    </row>
    <row r="324" spans="1:15" ht="15" hidden="1" customHeight="1" x14ac:dyDescent="0.25">
      <c r="A324" s="162"/>
      <c r="B324" s="162"/>
      <c r="C324" s="162"/>
      <c r="D324" s="162"/>
      <c r="E324" s="162"/>
      <c r="F324" s="162"/>
      <c r="G324" s="162"/>
      <c r="H324" s="162"/>
      <c r="I324" s="162"/>
      <c r="J324" s="162"/>
      <c r="K324" s="162"/>
      <c r="L324" s="162"/>
      <c r="M324" s="162"/>
      <c r="N324" s="38"/>
      <c r="O324" s="38"/>
    </row>
    <row r="325" spans="1:15" ht="15" hidden="1" customHeight="1" x14ac:dyDescent="0.25">
      <c r="A325" s="162"/>
      <c r="B325" s="162"/>
      <c r="C325" s="162"/>
      <c r="D325" s="162"/>
      <c r="E325" s="162"/>
      <c r="F325" s="162"/>
      <c r="G325" s="162"/>
      <c r="H325" s="162"/>
      <c r="I325" s="162"/>
      <c r="J325" s="162"/>
      <c r="K325" s="162"/>
      <c r="L325" s="162"/>
      <c r="M325" s="162"/>
      <c r="N325" s="38"/>
      <c r="O325" s="38"/>
    </row>
    <row r="326" spans="1:15" ht="15" hidden="1" customHeight="1" x14ac:dyDescent="0.25">
      <c r="A326" s="162"/>
      <c r="B326" s="162"/>
      <c r="C326" s="162"/>
      <c r="D326" s="162"/>
      <c r="E326" s="162"/>
      <c r="F326" s="162"/>
      <c r="G326" s="162"/>
      <c r="H326" s="162"/>
      <c r="I326" s="162"/>
      <c r="J326" s="162"/>
      <c r="K326" s="162"/>
      <c r="L326" s="162"/>
      <c r="M326" s="162"/>
      <c r="N326" s="38"/>
      <c r="O326" s="38"/>
    </row>
    <row r="327" spans="1:15" ht="15" hidden="1" customHeight="1" x14ac:dyDescent="0.25">
      <c r="A327" s="162"/>
      <c r="B327" s="162"/>
      <c r="C327" s="162"/>
      <c r="D327" s="162"/>
      <c r="E327" s="162"/>
      <c r="F327" s="162"/>
      <c r="G327" s="162"/>
      <c r="H327" s="162"/>
      <c r="I327" s="162"/>
      <c r="J327" s="162"/>
      <c r="K327" s="162"/>
      <c r="L327" s="162"/>
      <c r="M327" s="162"/>
      <c r="N327" s="38"/>
      <c r="O327" s="38"/>
    </row>
    <row r="328" spans="1:15" ht="15" hidden="1" customHeight="1" x14ac:dyDescent="0.25">
      <c r="A328" s="162"/>
      <c r="B328" s="162"/>
      <c r="C328" s="162"/>
      <c r="D328" s="162"/>
      <c r="E328" s="162"/>
      <c r="F328" s="162"/>
      <c r="G328" s="162"/>
      <c r="H328" s="162"/>
      <c r="I328" s="162"/>
      <c r="J328" s="162"/>
      <c r="K328" s="162"/>
      <c r="L328" s="162"/>
      <c r="M328" s="162"/>
      <c r="N328" s="38"/>
      <c r="O328" s="38"/>
    </row>
    <row r="329" spans="1:15" ht="15" hidden="1" customHeight="1" x14ac:dyDescent="0.25">
      <c r="A329" s="162"/>
      <c r="B329" s="162"/>
      <c r="C329" s="162"/>
      <c r="D329" s="162"/>
      <c r="E329" s="162"/>
      <c r="F329" s="162"/>
      <c r="G329" s="162"/>
      <c r="H329" s="162"/>
      <c r="I329" s="162"/>
      <c r="J329" s="162"/>
      <c r="K329" s="162"/>
      <c r="L329" s="162"/>
      <c r="M329" s="162"/>
      <c r="N329" s="38"/>
      <c r="O329" s="38"/>
    </row>
    <row r="330" spans="1:15" ht="15" hidden="1" customHeight="1" x14ac:dyDescent="0.25">
      <c r="A330" s="162"/>
      <c r="B330" s="162"/>
      <c r="C330" s="162"/>
      <c r="D330" s="162"/>
      <c r="E330" s="162"/>
      <c r="F330" s="162"/>
      <c r="G330" s="162"/>
      <c r="H330" s="162"/>
      <c r="I330" s="162"/>
      <c r="J330" s="162"/>
      <c r="K330" s="162"/>
      <c r="L330" s="162"/>
      <c r="M330" s="162"/>
      <c r="N330" s="38"/>
      <c r="O330" s="38"/>
    </row>
    <row r="331" spans="1:15" ht="15" hidden="1" customHeight="1" x14ac:dyDescent="0.25">
      <c r="A331" s="162"/>
      <c r="B331" s="162"/>
      <c r="C331" s="162"/>
      <c r="D331" s="162"/>
      <c r="E331" s="162"/>
      <c r="F331" s="162"/>
      <c r="G331" s="162"/>
      <c r="H331" s="162"/>
      <c r="I331" s="162"/>
      <c r="J331" s="162"/>
      <c r="K331" s="162"/>
      <c r="L331" s="162"/>
      <c r="M331" s="162"/>
      <c r="N331" s="38"/>
      <c r="O331" s="38"/>
    </row>
    <row r="332" spans="1:15" ht="15" hidden="1" customHeight="1" x14ac:dyDescent="0.25">
      <c r="A332" s="162"/>
      <c r="B332" s="162"/>
      <c r="C332" s="162"/>
      <c r="D332" s="162"/>
      <c r="E332" s="162"/>
      <c r="F332" s="162"/>
      <c r="G332" s="162"/>
      <c r="H332" s="162"/>
      <c r="I332" s="162"/>
      <c r="J332" s="162"/>
      <c r="K332" s="162"/>
      <c r="L332" s="162"/>
      <c r="M332" s="162"/>
      <c r="N332" s="38"/>
      <c r="O332" s="38"/>
    </row>
    <row r="333" spans="1:15" ht="15" hidden="1" customHeight="1" x14ac:dyDescent="0.25">
      <c r="A333" s="162"/>
      <c r="B333" s="162"/>
      <c r="C333" s="162"/>
      <c r="D333" s="162"/>
      <c r="E333" s="162"/>
      <c r="F333" s="162"/>
      <c r="G333" s="162"/>
      <c r="H333" s="162"/>
      <c r="I333" s="162"/>
      <c r="J333" s="162"/>
      <c r="K333" s="162"/>
      <c r="L333" s="162"/>
      <c r="M333" s="162"/>
      <c r="N333" s="38"/>
      <c r="O333" s="38"/>
    </row>
    <row r="334" spans="1:15" ht="15" hidden="1" customHeight="1" x14ac:dyDescent="0.25">
      <c r="A334" s="162"/>
      <c r="B334" s="162"/>
      <c r="C334" s="162"/>
      <c r="D334" s="162"/>
      <c r="E334" s="162"/>
      <c r="F334" s="162"/>
      <c r="G334" s="162"/>
      <c r="H334" s="162"/>
      <c r="I334" s="162"/>
      <c r="J334" s="162"/>
      <c r="K334" s="162"/>
      <c r="L334" s="162"/>
      <c r="M334" s="162"/>
      <c r="N334" s="38"/>
      <c r="O334" s="38"/>
    </row>
    <row r="335" spans="1:15" ht="15" hidden="1" customHeight="1" x14ac:dyDescent="0.25">
      <c r="A335" s="162"/>
      <c r="B335" s="162"/>
      <c r="C335" s="162"/>
      <c r="D335" s="162"/>
      <c r="E335" s="162"/>
      <c r="F335" s="162"/>
      <c r="G335" s="162"/>
      <c r="H335" s="162"/>
      <c r="I335" s="162"/>
      <c r="J335" s="162"/>
      <c r="K335" s="162"/>
      <c r="L335" s="162"/>
      <c r="M335" s="162"/>
      <c r="N335" s="38"/>
      <c r="O335" s="38"/>
    </row>
    <row r="336" spans="1:15" ht="15" hidden="1" customHeight="1" x14ac:dyDescent="0.25">
      <c r="A336" s="162"/>
      <c r="B336" s="162"/>
      <c r="C336" s="162"/>
      <c r="D336" s="162"/>
      <c r="E336" s="162"/>
      <c r="F336" s="162"/>
      <c r="G336" s="162"/>
      <c r="H336" s="162"/>
      <c r="I336" s="162"/>
      <c r="J336" s="162"/>
      <c r="K336" s="162"/>
      <c r="L336" s="162"/>
      <c r="M336" s="162"/>
      <c r="N336" s="38"/>
      <c r="O336" s="38"/>
    </row>
    <row r="337" spans="1:15" ht="15" hidden="1" customHeight="1" x14ac:dyDescent="0.25">
      <c r="A337" s="162"/>
      <c r="B337" s="162"/>
      <c r="C337" s="162"/>
      <c r="D337" s="162"/>
      <c r="E337" s="162"/>
      <c r="F337" s="162"/>
      <c r="G337" s="162"/>
      <c r="H337" s="162"/>
      <c r="I337" s="162"/>
      <c r="J337" s="162"/>
      <c r="K337" s="162"/>
      <c r="L337" s="162"/>
      <c r="M337" s="162"/>
      <c r="N337" s="38"/>
      <c r="O337" s="38"/>
    </row>
    <row r="338" spans="1:15" ht="15" hidden="1" customHeight="1" x14ac:dyDescent="0.25">
      <c r="A338" s="162"/>
      <c r="B338" s="162"/>
      <c r="C338" s="162"/>
      <c r="D338" s="162"/>
      <c r="E338" s="162"/>
      <c r="F338" s="162"/>
      <c r="G338" s="162"/>
      <c r="H338" s="162"/>
      <c r="I338" s="162"/>
      <c r="J338" s="162"/>
      <c r="K338" s="162"/>
      <c r="L338" s="162"/>
      <c r="M338" s="162"/>
      <c r="N338" s="38"/>
      <c r="O338" s="38"/>
    </row>
    <row r="339" spans="1:15" ht="15" hidden="1" customHeight="1" x14ac:dyDescent="0.25">
      <c r="A339" s="162"/>
      <c r="B339" s="162"/>
      <c r="C339" s="162"/>
      <c r="D339" s="162"/>
      <c r="E339" s="162"/>
      <c r="F339" s="162"/>
      <c r="G339" s="162"/>
      <c r="H339" s="162"/>
      <c r="I339" s="162"/>
      <c r="J339" s="162"/>
      <c r="K339" s="162"/>
      <c r="L339" s="162"/>
      <c r="M339" s="162"/>
      <c r="N339" s="38"/>
      <c r="O339" s="38"/>
    </row>
    <row r="340" spans="1:15" ht="15" hidden="1" customHeight="1" x14ac:dyDescent="0.25">
      <c r="A340" s="162"/>
      <c r="B340" s="162"/>
      <c r="C340" s="162"/>
      <c r="D340" s="162"/>
      <c r="E340" s="162"/>
      <c r="F340" s="162"/>
      <c r="G340" s="162"/>
      <c r="H340" s="162"/>
      <c r="I340" s="162"/>
      <c r="J340" s="162"/>
      <c r="K340" s="162"/>
      <c r="L340" s="162"/>
      <c r="M340" s="162"/>
      <c r="N340" s="38"/>
      <c r="O340" s="38"/>
    </row>
    <row r="341" spans="1:15" ht="15" hidden="1" customHeight="1" x14ac:dyDescent="0.25">
      <c r="A341" s="162"/>
      <c r="B341" s="162"/>
      <c r="C341" s="162"/>
      <c r="D341" s="162"/>
      <c r="E341" s="162"/>
      <c r="F341" s="162"/>
      <c r="G341" s="162"/>
      <c r="H341" s="162"/>
      <c r="I341" s="162"/>
      <c r="J341" s="162"/>
      <c r="K341" s="162"/>
      <c r="L341" s="162"/>
      <c r="M341" s="162"/>
      <c r="N341" s="38"/>
      <c r="O341" s="38"/>
    </row>
    <row r="342" spans="1:15" ht="15" hidden="1" customHeight="1" x14ac:dyDescent="0.25">
      <c r="A342" s="162"/>
      <c r="B342" s="162"/>
      <c r="C342" s="162"/>
      <c r="D342" s="162"/>
      <c r="E342" s="162"/>
      <c r="F342" s="162"/>
      <c r="G342" s="162"/>
      <c r="H342" s="162"/>
      <c r="I342" s="162"/>
      <c r="J342" s="162"/>
      <c r="K342" s="162"/>
      <c r="L342" s="162"/>
      <c r="M342" s="162"/>
      <c r="N342" s="38"/>
      <c r="O342" s="38"/>
    </row>
    <row r="343" spans="1:15" ht="15" hidden="1" customHeight="1" x14ac:dyDescent="0.25">
      <c r="A343" s="162"/>
      <c r="B343" s="162"/>
      <c r="C343" s="162"/>
      <c r="D343" s="162"/>
      <c r="E343" s="162"/>
      <c r="F343" s="162"/>
      <c r="G343" s="162"/>
      <c r="H343" s="162"/>
      <c r="I343" s="162"/>
      <c r="J343" s="162"/>
      <c r="K343" s="162"/>
      <c r="L343" s="162"/>
      <c r="M343" s="162"/>
      <c r="N343" s="38"/>
      <c r="O343" s="38"/>
    </row>
    <row r="344" spans="1:15" ht="15" hidden="1" customHeight="1" x14ac:dyDescent="0.25">
      <c r="A344" s="162"/>
      <c r="B344" s="162"/>
      <c r="C344" s="162"/>
      <c r="D344" s="162"/>
      <c r="E344" s="162"/>
      <c r="F344" s="162"/>
      <c r="G344" s="162"/>
      <c r="H344" s="162"/>
      <c r="I344" s="162"/>
      <c r="J344" s="162"/>
      <c r="K344" s="162"/>
      <c r="L344" s="162"/>
      <c r="M344" s="162"/>
      <c r="N344" s="38"/>
      <c r="O344" s="38"/>
    </row>
    <row r="345" spans="1:15" ht="15" hidden="1" customHeight="1" x14ac:dyDescent="0.25">
      <c r="A345" s="162"/>
      <c r="B345" s="162"/>
      <c r="C345" s="162"/>
      <c r="D345" s="162"/>
      <c r="E345" s="162"/>
      <c r="F345" s="162"/>
      <c r="G345" s="162"/>
      <c r="H345" s="162"/>
      <c r="I345" s="162"/>
      <c r="J345" s="162"/>
      <c r="K345" s="162"/>
      <c r="L345" s="162"/>
      <c r="M345" s="162"/>
      <c r="N345" s="38"/>
      <c r="O345" s="38"/>
    </row>
    <row r="346" spans="1:15" ht="15" hidden="1" customHeight="1" x14ac:dyDescent="0.25">
      <c r="A346" s="162"/>
      <c r="B346" s="162"/>
      <c r="C346" s="162"/>
      <c r="D346" s="162"/>
      <c r="E346" s="162"/>
      <c r="F346" s="162"/>
      <c r="G346" s="162"/>
      <c r="H346" s="162"/>
      <c r="I346" s="162"/>
      <c r="J346" s="162"/>
      <c r="K346" s="162"/>
      <c r="L346" s="162"/>
      <c r="M346" s="162"/>
      <c r="N346" s="38"/>
      <c r="O346" s="38"/>
    </row>
    <row r="347" spans="1:15" ht="15" hidden="1" customHeight="1" x14ac:dyDescent="0.25">
      <c r="A347" s="162"/>
      <c r="B347" s="162"/>
      <c r="C347" s="162"/>
      <c r="D347" s="162"/>
      <c r="E347" s="162"/>
      <c r="F347" s="162"/>
      <c r="G347" s="162"/>
      <c r="H347" s="162"/>
      <c r="I347" s="162"/>
      <c r="J347" s="162"/>
      <c r="K347" s="162"/>
      <c r="L347" s="162"/>
      <c r="M347" s="162"/>
      <c r="N347" s="38"/>
      <c r="O347" s="38"/>
    </row>
    <row r="348" spans="1:15" ht="15" hidden="1" customHeight="1" x14ac:dyDescent="0.25">
      <c r="A348" s="162"/>
      <c r="B348" s="162"/>
      <c r="C348" s="162"/>
      <c r="D348" s="162"/>
      <c r="E348" s="162"/>
      <c r="F348" s="162"/>
      <c r="G348" s="162"/>
      <c r="H348" s="162"/>
      <c r="I348" s="162"/>
      <c r="J348" s="162"/>
      <c r="K348" s="162"/>
      <c r="L348" s="162"/>
      <c r="M348" s="162"/>
      <c r="N348" s="38"/>
      <c r="O348" s="38"/>
    </row>
    <row r="349" spans="1:15" ht="15" hidden="1" customHeight="1" x14ac:dyDescent="0.25">
      <c r="A349" s="162"/>
      <c r="B349" s="162"/>
      <c r="C349" s="162"/>
      <c r="D349" s="162"/>
      <c r="E349" s="162"/>
      <c r="F349" s="162"/>
      <c r="G349" s="162"/>
      <c r="H349" s="162"/>
      <c r="I349" s="162"/>
      <c r="J349" s="162"/>
      <c r="K349" s="162"/>
      <c r="L349" s="162"/>
      <c r="M349" s="162"/>
      <c r="N349" s="38"/>
      <c r="O349" s="38"/>
    </row>
    <row r="350" spans="1:15" ht="15" hidden="1" customHeight="1" x14ac:dyDescent="0.25">
      <c r="A350" s="162"/>
      <c r="B350" s="162"/>
      <c r="C350" s="162"/>
      <c r="D350" s="162"/>
      <c r="E350" s="162"/>
      <c r="F350" s="162"/>
      <c r="G350" s="162"/>
      <c r="H350" s="162"/>
      <c r="I350" s="162"/>
      <c r="J350" s="162"/>
      <c r="K350" s="162"/>
      <c r="L350" s="162"/>
      <c r="M350" s="162"/>
      <c r="N350" s="38"/>
      <c r="O350" s="38"/>
    </row>
    <row r="351" spans="1:15" ht="15" hidden="1" customHeight="1" x14ac:dyDescent="0.25">
      <c r="A351" s="162"/>
      <c r="B351" s="162"/>
      <c r="C351" s="162"/>
      <c r="D351" s="162"/>
      <c r="E351" s="162"/>
      <c r="F351" s="162"/>
      <c r="G351" s="162"/>
      <c r="H351" s="162"/>
      <c r="I351" s="162"/>
      <c r="J351" s="162"/>
      <c r="K351" s="162"/>
      <c r="L351" s="162"/>
      <c r="M351" s="162"/>
      <c r="N351" s="38"/>
      <c r="O351" s="38"/>
    </row>
    <row r="352" spans="1:15" ht="15" hidden="1" customHeight="1" x14ac:dyDescent="0.25">
      <c r="A352" s="162"/>
      <c r="B352" s="162"/>
      <c r="C352" s="162"/>
      <c r="D352" s="162"/>
      <c r="E352" s="162"/>
      <c r="F352" s="162"/>
      <c r="G352" s="162"/>
      <c r="H352" s="162"/>
      <c r="I352" s="162"/>
      <c r="J352" s="162"/>
      <c r="K352" s="162"/>
      <c r="L352" s="162"/>
      <c r="M352" s="162"/>
      <c r="N352" s="38"/>
      <c r="O352" s="38"/>
    </row>
    <row r="353" spans="1:15" ht="15" hidden="1" customHeight="1" x14ac:dyDescent="0.25">
      <c r="A353" s="162"/>
      <c r="B353" s="162"/>
      <c r="C353" s="162"/>
      <c r="D353" s="162"/>
      <c r="E353" s="162"/>
      <c r="F353" s="162"/>
      <c r="G353" s="162"/>
      <c r="H353" s="162"/>
      <c r="I353" s="162"/>
      <c r="J353" s="162"/>
      <c r="K353" s="162"/>
      <c r="L353" s="162"/>
      <c r="M353" s="162"/>
      <c r="N353" s="38"/>
      <c r="O353" s="38"/>
    </row>
    <row r="354" spans="1:15" ht="15" hidden="1" customHeight="1" x14ac:dyDescent="0.25">
      <c r="A354" s="162"/>
      <c r="B354" s="162"/>
      <c r="C354" s="162"/>
      <c r="D354" s="162"/>
      <c r="E354" s="162"/>
      <c r="F354" s="162"/>
      <c r="G354" s="162"/>
      <c r="H354" s="162"/>
      <c r="I354" s="162"/>
      <c r="J354" s="162"/>
      <c r="K354" s="162"/>
      <c r="L354" s="162"/>
      <c r="M354" s="162"/>
      <c r="N354" s="38"/>
      <c r="O354" s="38"/>
    </row>
    <row r="355" spans="1:15" ht="15" hidden="1" customHeight="1" x14ac:dyDescent="0.25">
      <c r="A355" s="162"/>
      <c r="B355" s="162"/>
      <c r="C355" s="162"/>
      <c r="D355" s="162"/>
      <c r="E355" s="162"/>
      <c r="F355" s="162"/>
      <c r="G355" s="162"/>
      <c r="H355" s="162"/>
      <c r="I355" s="162"/>
      <c r="J355" s="162"/>
      <c r="K355" s="162"/>
      <c r="L355" s="162"/>
      <c r="M355" s="162"/>
      <c r="N355" s="38"/>
      <c r="O355" s="38"/>
    </row>
    <row r="356" spans="1:15" ht="15" hidden="1" customHeight="1" x14ac:dyDescent="0.25">
      <c r="A356" s="162"/>
      <c r="B356" s="162"/>
      <c r="C356" s="162"/>
      <c r="D356" s="162"/>
      <c r="E356" s="162"/>
      <c r="F356" s="162"/>
      <c r="G356" s="162"/>
      <c r="H356" s="162"/>
      <c r="I356" s="162"/>
      <c r="J356" s="162"/>
      <c r="K356" s="162"/>
      <c r="L356" s="162"/>
      <c r="M356" s="162"/>
      <c r="N356" s="38"/>
      <c r="O356" s="38"/>
    </row>
    <row r="357" spans="1:15" ht="15" hidden="1" customHeight="1" x14ac:dyDescent="0.25">
      <c r="A357" s="162"/>
      <c r="B357" s="162"/>
      <c r="C357" s="162"/>
      <c r="D357" s="162"/>
      <c r="E357" s="162"/>
      <c r="F357" s="162"/>
      <c r="G357" s="162"/>
      <c r="H357" s="162"/>
      <c r="I357" s="162"/>
      <c r="J357" s="162"/>
      <c r="K357" s="162"/>
      <c r="L357" s="162"/>
      <c r="M357" s="162"/>
      <c r="N357" s="38"/>
      <c r="O357" s="38"/>
    </row>
    <row r="358" spans="1:15" ht="15" hidden="1" customHeight="1" x14ac:dyDescent="0.25">
      <c r="A358" s="162"/>
      <c r="B358" s="162"/>
      <c r="C358" s="162"/>
      <c r="D358" s="162"/>
      <c r="E358" s="162"/>
      <c r="F358" s="162"/>
      <c r="G358" s="162"/>
      <c r="H358" s="162"/>
      <c r="I358" s="162"/>
      <c r="J358" s="162"/>
      <c r="K358" s="162"/>
      <c r="L358" s="162"/>
      <c r="M358" s="162"/>
      <c r="N358" s="38"/>
      <c r="O358" s="38"/>
    </row>
    <row r="359" spans="1:15" ht="15" hidden="1" customHeight="1" x14ac:dyDescent="0.25">
      <c r="A359" s="162"/>
      <c r="B359" s="162"/>
      <c r="C359" s="162"/>
      <c r="D359" s="162"/>
      <c r="E359" s="162"/>
      <c r="F359" s="162"/>
      <c r="G359" s="162"/>
      <c r="H359" s="162"/>
      <c r="I359" s="162"/>
      <c r="J359" s="162"/>
      <c r="K359" s="162"/>
      <c r="L359" s="162"/>
      <c r="M359" s="162"/>
      <c r="N359" s="38"/>
      <c r="O359" s="38"/>
    </row>
    <row r="360" spans="1:15" ht="15" hidden="1" customHeight="1" x14ac:dyDescent="0.25">
      <c r="A360" s="162"/>
      <c r="B360" s="162"/>
      <c r="C360" s="162"/>
      <c r="D360" s="162"/>
      <c r="E360" s="162"/>
      <c r="F360" s="162"/>
      <c r="G360" s="162"/>
      <c r="H360" s="162"/>
      <c r="I360" s="162"/>
      <c r="J360" s="162"/>
      <c r="K360" s="162"/>
      <c r="L360" s="162"/>
      <c r="M360" s="162"/>
      <c r="N360" s="38"/>
      <c r="O360" s="38"/>
    </row>
    <row r="361" spans="1:15" ht="15" hidden="1" customHeight="1" x14ac:dyDescent="0.25">
      <c r="A361" s="162"/>
      <c r="B361" s="162"/>
      <c r="C361" s="162"/>
      <c r="D361" s="162"/>
      <c r="E361" s="162"/>
      <c r="F361" s="162"/>
      <c r="G361" s="162"/>
      <c r="H361" s="162"/>
      <c r="I361" s="162"/>
      <c r="J361" s="162"/>
      <c r="K361" s="162"/>
      <c r="L361" s="162"/>
      <c r="M361" s="162"/>
      <c r="N361" s="38"/>
      <c r="O361" s="38"/>
    </row>
    <row r="362" spans="1:15" ht="15" hidden="1" customHeight="1" x14ac:dyDescent="0.25">
      <c r="A362" s="162"/>
      <c r="B362" s="162"/>
      <c r="C362" s="162"/>
      <c r="D362" s="162"/>
      <c r="E362" s="162"/>
      <c r="F362" s="162"/>
      <c r="G362" s="162"/>
      <c r="H362" s="162"/>
      <c r="I362" s="162"/>
      <c r="J362" s="162"/>
      <c r="K362" s="162"/>
      <c r="L362" s="162"/>
      <c r="M362" s="162"/>
      <c r="N362" s="38"/>
      <c r="O362" s="38"/>
    </row>
    <row r="363" spans="1:15" ht="15" hidden="1" customHeight="1" x14ac:dyDescent="0.25">
      <c r="A363" s="162"/>
      <c r="B363" s="162"/>
      <c r="C363" s="162"/>
      <c r="D363" s="162"/>
      <c r="E363" s="162"/>
      <c r="F363" s="162"/>
      <c r="G363" s="162"/>
      <c r="H363" s="162"/>
      <c r="I363" s="162"/>
      <c r="J363" s="162"/>
      <c r="K363" s="162"/>
      <c r="L363" s="162"/>
      <c r="M363" s="162"/>
      <c r="N363" s="38"/>
      <c r="O363" s="38"/>
    </row>
    <row r="364" spans="1:15" ht="15" hidden="1" customHeight="1" x14ac:dyDescent="0.25">
      <c r="A364" s="162"/>
      <c r="B364" s="162"/>
      <c r="C364" s="162"/>
      <c r="D364" s="162"/>
      <c r="E364" s="162"/>
      <c r="F364" s="162"/>
      <c r="G364" s="162"/>
      <c r="H364" s="162"/>
      <c r="I364" s="162"/>
      <c r="J364" s="162"/>
      <c r="K364" s="162"/>
      <c r="L364" s="162"/>
      <c r="M364" s="162"/>
      <c r="N364" s="38"/>
      <c r="O364" s="38"/>
    </row>
    <row r="365" spans="1:15" ht="15" hidden="1" customHeight="1" x14ac:dyDescent="0.25">
      <c r="A365" s="162"/>
      <c r="B365" s="162"/>
      <c r="C365" s="162"/>
      <c r="D365" s="162"/>
      <c r="E365" s="162"/>
      <c r="F365" s="162"/>
      <c r="G365" s="162"/>
      <c r="H365" s="162"/>
      <c r="I365" s="162"/>
      <c r="J365" s="162"/>
      <c r="K365" s="162"/>
      <c r="L365" s="162"/>
      <c r="M365" s="162"/>
      <c r="N365" s="38"/>
      <c r="O365" s="38"/>
    </row>
    <row r="366" spans="1:15" ht="15" hidden="1" customHeight="1" x14ac:dyDescent="0.25">
      <c r="A366" s="162"/>
      <c r="B366" s="162"/>
      <c r="C366" s="162"/>
      <c r="D366" s="162"/>
      <c r="E366" s="162"/>
      <c r="F366" s="162"/>
      <c r="G366" s="162"/>
      <c r="H366" s="162"/>
      <c r="I366" s="162"/>
      <c r="J366" s="162"/>
      <c r="K366" s="162"/>
      <c r="L366" s="162"/>
      <c r="M366" s="162"/>
      <c r="N366" s="38"/>
      <c r="O366" s="38"/>
    </row>
    <row r="367" spans="1:15" ht="15" hidden="1" customHeight="1" x14ac:dyDescent="0.25">
      <c r="A367" s="162"/>
      <c r="B367" s="162"/>
      <c r="C367" s="162"/>
      <c r="D367" s="162"/>
      <c r="E367" s="162"/>
      <c r="F367" s="162"/>
      <c r="G367" s="162"/>
      <c r="H367" s="162"/>
      <c r="I367" s="162"/>
      <c r="J367" s="162"/>
      <c r="K367" s="162"/>
      <c r="L367" s="162"/>
      <c r="M367" s="162"/>
      <c r="N367" s="38"/>
      <c r="O367" s="38"/>
    </row>
    <row r="368" spans="1:15" ht="15" hidden="1" customHeight="1" x14ac:dyDescent="0.25">
      <c r="A368" s="162"/>
      <c r="B368" s="162"/>
      <c r="C368" s="162"/>
      <c r="D368" s="162"/>
      <c r="E368" s="162"/>
      <c r="F368" s="162"/>
      <c r="G368" s="162"/>
      <c r="H368" s="162"/>
      <c r="I368" s="162"/>
      <c r="J368" s="162"/>
      <c r="K368" s="162"/>
      <c r="L368" s="162"/>
      <c r="M368" s="162"/>
      <c r="N368" s="38"/>
      <c r="O368" s="38"/>
    </row>
    <row r="369" spans="1:15" ht="15" hidden="1" customHeight="1" x14ac:dyDescent="0.25">
      <c r="A369" s="162"/>
      <c r="B369" s="162"/>
      <c r="C369" s="162"/>
      <c r="D369" s="162"/>
      <c r="E369" s="162"/>
      <c r="F369" s="162"/>
      <c r="G369" s="162"/>
      <c r="H369" s="162"/>
      <c r="I369" s="162"/>
      <c r="J369" s="162"/>
      <c r="K369" s="162"/>
      <c r="L369" s="162"/>
      <c r="M369" s="162"/>
      <c r="N369" s="38"/>
      <c r="O369" s="38"/>
    </row>
    <row r="370" spans="1:15" ht="15" hidden="1" customHeight="1" x14ac:dyDescent="0.25">
      <c r="A370" s="162"/>
      <c r="B370" s="162"/>
      <c r="C370" s="162"/>
      <c r="D370" s="162"/>
      <c r="E370" s="162"/>
      <c r="F370" s="162"/>
      <c r="G370" s="162"/>
      <c r="H370" s="162"/>
      <c r="I370" s="162"/>
      <c r="J370" s="162"/>
      <c r="K370" s="162"/>
      <c r="L370" s="162"/>
      <c r="M370" s="162"/>
      <c r="N370" s="38"/>
      <c r="O370" s="38"/>
    </row>
    <row r="371" spans="1:15" ht="15" hidden="1" customHeight="1" x14ac:dyDescent="0.25">
      <c r="A371" s="162"/>
      <c r="B371" s="162"/>
      <c r="C371" s="162"/>
      <c r="D371" s="162"/>
      <c r="E371" s="162"/>
      <c r="F371" s="162"/>
      <c r="G371" s="162"/>
      <c r="H371" s="162"/>
      <c r="I371" s="162"/>
      <c r="J371" s="162"/>
      <c r="K371" s="162"/>
      <c r="L371" s="162"/>
      <c r="M371" s="162"/>
      <c r="N371" s="38"/>
      <c r="O371" s="38"/>
    </row>
    <row r="372" spans="1:15" ht="15" hidden="1" customHeight="1" x14ac:dyDescent="0.25">
      <c r="A372" s="162"/>
      <c r="B372" s="162"/>
      <c r="C372" s="162"/>
      <c r="D372" s="162"/>
      <c r="E372" s="162"/>
      <c r="F372" s="162"/>
      <c r="G372" s="162"/>
      <c r="H372" s="162"/>
      <c r="I372" s="162"/>
      <c r="J372" s="162"/>
      <c r="K372" s="162"/>
      <c r="L372" s="162"/>
      <c r="M372" s="162"/>
      <c r="N372" s="38"/>
      <c r="O372" s="38"/>
    </row>
    <row r="373" spans="1:15" ht="15" hidden="1" customHeight="1" x14ac:dyDescent="0.25">
      <c r="A373" s="162"/>
      <c r="B373" s="162"/>
      <c r="C373" s="162"/>
      <c r="D373" s="162"/>
      <c r="E373" s="162"/>
      <c r="F373" s="162"/>
      <c r="G373" s="162"/>
      <c r="H373" s="162"/>
      <c r="I373" s="162"/>
      <c r="J373" s="162"/>
      <c r="K373" s="162"/>
      <c r="L373" s="162"/>
      <c r="M373" s="162"/>
      <c r="N373" s="38"/>
      <c r="O373" s="38"/>
    </row>
    <row r="374" spans="1:15" ht="15" hidden="1" customHeight="1" x14ac:dyDescent="0.25">
      <c r="A374" s="162"/>
      <c r="B374" s="162"/>
      <c r="C374" s="162"/>
      <c r="D374" s="162"/>
      <c r="E374" s="162"/>
      <c r="F374" s="162"/>
      <c r="G374" s="162"/>
      <c r="H374" s="162"/>
      <c r="I374" s="162"/>
      <c r="J374" s="162"/>
      <c r="K374" s="162"/>
      <c r="L374" s="162"/>
      <c r="M374" s="162"/>
      <c r="N374" s="38"/>
      <c r="O374" s="38"/>
    </row>
    <row r="375" spans="1:15" ht="15" hidden="1" customHeight="1" x14ac:dyDescent="0.25">
      <c r="A375" s="162"/>
      <c r="B375" s="162"/>
      <c r="C375" s="162"/>
      <c r="D375" s="162"/>
      <c r="E375" s="162"/>
      <c r="F375" s="162"/>
      <c r="G375" s="162"/>
      <c r="H375" s="162"/>
      <c r="I375" s="162"/>
      <c r="J375" s="162"/>
      <c r="K375" s="162"/>
      <c r="L375" s="162"/>
      <c r="M375" s="162"/>
      <c r="N375" s="38"/>
      <c r="O375" s="38"/>
    </row>
    <row r="376" spans="1:15" ht="15" hidden="1" customHeight="1" x14ac:dyDescent="0.25">
      <c r="A376" s="162"/>
      <c r="B376" s="162"/>
      <c r="C376" s="162"/>
      <c r="D376" s="162"/>
      <c r="E376" s="162"/>
      <c r="F376" s="162"/>
      <c r="G376" s="162"/>
      <c r="H376" s="162"/>
      <c r="I376" s="162"/>
      <c r="J376" s="162"/>
      <c r="K376" s="162"/>
      <c r="L376" s="162"/>
      <c r="M376" s="162"/>
      <c r="N376" s="38"/>
      <c r="O376" s="38"/>
    </row>
    <row r="377" spans="1:15" ht="15" hidden="1" customHeight="1" x14ac:dyDescent="0.25">
      <c r="A377" s="162"/>
      <c r="B377" s="162"/>
      <c r="C377" s="162"/>
      <c r="D377" s="162"/>
      <c r="E377" s="162"/>
      <c r="F377" s="162"/>
      <c r="G377" s="162"/>
      <c r="H377" s="162"/>
      <c r="I377" s="162"/>
      <c r="J377" s="162"/>
      <c r="K377" s="162"/>
      <c r="L377" s="162"/>
      <c r="M377" s="162"/>
      <c r="N377" s="38"/>
      <c r="O377" s="38"/>
    </row>
    <row r="378" spans="1:15" ht="15" hidden="1" customHeight="1" x14ac:dyDescent="0.25">
      <c r="A378" s="162"/>
      <c r="B378" s="162"/>
      <c r="C378" s="162"/>
      <c r="D378" s="162"/>
      <c r="E378" s="162"/>
      <c r="F378" s="162"/>
      <c r="G378" s="162"/>
      <c r="H378" s="162"/>
      <c r="I378" s="162"/>
      <c r="J378" s="162"/>
      <c r="K378" s="162"/>
      <c r="L378" s="162"/>
      <c r="M378" s="162"/>
      <c r="N378" s="38"/>
      <c r="O378" s="38"/>
    </row>
    <row r="379" spans="1:15" ht="15" hidden="1" customHeight="1" x14ac:dyDescent="0.25">
      <c r="A379" s="162"/>
      <c r="B379" s="162"/>
      <c r="C379" s="162"/>
      <c r="D379" s="162"/>
      <c r="E379" s="162"/>
      <c r="F379" s="162"/>
      <c r="G379" s="162"/>
      <c r="H379" s="162"/>
      <c r="I379" s="162"/>
      <c r="J379" s="162"/>
      <c r="K379" s="162"/>
      <c r="L379" s="162"/>
      <c r="M379" s="162"/>
      <c r="N379" s="38"/>
      <c r="O379" s="38"/>
    </row>
    <row r="380" spans="1:15" ht="15" hidden="1" customHeight="1" x14ac:dyDescent="0.25">
      <c r="A380" s="162"/>
      <c r="B380" s="162"/>
      <c r="C380" s="162"/>
      <c r="D380" s="162"/>
      <c r="E380" s="162"/>
      <c r="F380" s="162"/>
      <c r="G380" s="162"/>
      <c r="H380" s="162"/>
      <c r="I380" s="162"/>
      <c r="J380" s="162"/>
      <c r="K380" s="162"/>
      <c r="L380" s="162"/>
      <c r="M380" s="162"/>
      <c r="N380" s="38"/>
      <c r="O380" s="38"/>
    </row>
    <row r="381" spans="1:15" ht="15" hidden="1" customHeight="1" x14ac:dyDescent="0.25">
      <c r="A381" s="162"/>
      <c r="B381" s="162"/>
      <c r="C381" s="162"/>
      <c r="D381" s="162"/>
      <c r="E381" s="162"/>
      <c r="F381" s="162"/>
      <c r="G381" s="162"/>
      <c r="H381" s="162"/>
      <c r="I381" s="162"/>
      <c r="J381" s="162"/>
      <c r="K381" s="162"/>
      <c r="L381" s="162"/>
      <c r="M381" s="162"/>
      <c r="N381" s="38"/>
      <c r="O381" s="38"/>
    </row>
    <row r="382" spans="1:15" ht="15" hidden="1" customHeight="1" x14ac:dyDescent="0.25">
      <c r="A382" s="162"/>
      <c r="B382" s="162"/>
      <c r="C382" s="162"/>
      <c r="D382" s="162"/>
      <c r="E382" s="162"/>
      <c r="F382" s="162"/>
      <c r="G382" s="162"/>
      <c r="H382" s="162"/>
      <c r="I382" s="162"/>
      <c r="J382" s="162"/>
      <c r="K382" s="162"/>
      <c r="L382" s="162"/>
      <c r="M382" s="162"/>
      <c r="N382" s="38"/>
      <c r="O382" s="38"/>
    </row>
    <row r="383" spans="1:15" ht="15" hidden="1" customHeight="1" x14ac:dyDescent="0.25">
      <c r="A383" s="162"/>
      <c r="B383" s="162"/>
      <c r="C383" s="162"/>
      <c r="D383" s="162"/>
      <c r="E383" s="162"/>
      <c r="F383" s="162"/>
      <c r="G383" s="162"/>
      <c r="H383" s="162"/>
      <c r="I383" s="162"/>
      <c r="J383" s="162"/>
      <c r="K383" s="162"/>
      <c r="L383" s="162"/>
      <c r="M383" s="162"/>
      <c r="N383" s="38"/>
      <c r="O383" s="38"/>
    </row>
    <row r="384" spans="1:15" ht="15" hidden="1" customHeight="1" x14ac:dyDescent="0.25">
      <c r="A384" s="162"/>
      <c r="B384" s="162"/>
      <c r="C384" s="162"/>
      <c r="D384" s="162"/>
      <c r="E384" s="162"/>
      <c r="F384" s="162"/>
      <c r="G384" s="162"/>
      <c r="H384" s="162"/>
      <c r="I384" s="162"/>
      <c r="J384" s="162"/>
      <c r="K384" s="162"/>
      <c r="L384" s="162"/>
      <c r="M384" s="162"/>
      <c r="N384" s="38"/>
      <c r="O384" s="38"/>
    </row>
    <row r="385" spans="1:15" ht="15" hidden="1" customHeight="1" x14ac:dyDescent="0.25">
      <c r="A385" s="162"/>
      <c r="B385" s="162"/>
      <c r="C385" s="162"/>
      <c r="D385" s="162"/>
      <c r="E385" s="162"/>
      <c r="F385" s="162"/>
      <c r="G385" s="162"/>
      <c r="H385" s="162"/>
      <c r="I385" s="162"/>
      <c r="J385" s="162"/>
      <c r="K385" s="162"/>
      <c r="L385" s="162"/>
      <c r="M385" s="162"/>
      <c r="N385" s="38"/>
      <c r="O385" s="38"/>
    </row>
    <row r="386" spans="1:15" ht="15" hidden="1" customHeight="1" x14ac:dyDescent="0.25">
      <c r="A386" s="162"/>
      <c r="B386" s="162"/>
      <c r="C386" s="162"/>
      <c r="D386" s="162"/>
      <c r="E386" s="162"/>
      <c r="F386" s="162"/>
      <c r="G386" s="162"/>
      <c r="H386" s="162"/>
      <c r="I386" s="162"/>
      <c r="J386" s="162"/>
      <c r="K386" s="162"/>
      <c r="L386" s="162"/>
      <c r="M386" s="162"/>
      <c r="N386" s="38"/>
      <c r="O386" s="38"/>
    </row>
    <row r="387" spans="1:15" ht="15" hidden="1" customHeight="1" x14ac:dyDescent="0.25">
      <c r="A387" s="162"/>
      <c r="B387" s="162"/>
      <c r="C387" s="162"/>
      <c r="D387" s="162"/>
      <c r="E387" s="162"/>
      <c r="F387" s="162"/>
      <c r="G387" s="162"/>
      <c r="H387" s="162"/>
      <c r="I387" s="162"/>
      <c r="J387" s="162"/>
      <c r="K387" s="162"/>
      <c r="L387" s="162"/>
      <c r="M387" s="162"/>
      <c r="N387" s="38"/>
      <c r="O387" s="38"/>
    </row>
    <row r="388" spans="1:15" ht="15" hidden="1" customHeight="1" x14ac:dyDescent="0.25">
      <c r="A388" s="162"/>
      <c r="B388" s="162"/>
      <c r="C388" s="162"/>
      <c r="D388" s="162"/>
      <c r="E388" s="162"/>
      <c r="F388" s="162"/>
      <c r="G388" s="162"/>
      <c r="H388" s="162"/>
      <c r="I388" s="162"/>
      <c r="J388" s="162"/>
      <c r="K388" s="162"/>
      <c r="L388" s="162"/>
      <c r="M388" s="162"/>
      <c r="N388" s="38"/>
      <c r="O388" s="38"/>
    </row>
    <row r="389" spans="1:15" ht="15" hidden="1" customHeight="1" x14ac:dyDescent="0.25">
      <c r="A389" s="162"/>
      <c r="B389" s="162"/>
      <c r="C389" s="162"/>
      <c r="D389" s="162"/>
      <c r="E389" s="162"/>
      <c r="F389" s="162"/>
      <c r="G389" s="162"/>
      <c r="H389" s="162"/>
      <c r="I389" s="162"/>
      <c r="J389" s="162"/>
      <c r="K389" s="162"/>
      <c r="L389" s="162"/>
      <c r="M389" s="162"/>
      <c r="N389" s="38"/>
      <c r="O389" s="38"/>
    </row>
    <row r="390" spans="1:15" ht="15" hidden="1" customHeight="1" x14ac:dyDescent="0.25">
      <c r="A390" s="162"/>
      <c r="B390" s="162"/>
      <c r="C390" s="162"/>
      <c r="D390" s="162"/>
      <c r="E390" s="162"/>
      <c r="F390" s="162"/>
      <c r="G390" s="162"/>
      <c r="H390" s="162"/>
      <c r="I390" s="162"/>
      <c r="J390" s="162"/>
      <c r="K390" s="162"/>
      <c r="L390" s="162"/>
      <c r="M390" s="162"/>
      <c r="N390" s="38"/>
      <c r="O390" s="38"/>
    </row>
    <row r="391" spans="1:15" ht="15" hidden="1" customHeight="1" x14ac:dyDescent="0.25">
      <c r="A391" s="162"/>
      <c r="B391" s="162"/>
      <c r="C391" s="162"/>
      <c r="D391" s="162"/>
      <c r="E391" s="162"/>
      <c r="F391" s="162"/>
      <c r="G391" s="162"/>
      <c r="H391" s="162"/>
      <c r="I391" s="162"/>
      <c r="J391" s="162"/>
      <c r="K391" s="162"/>
      <c r="L391" s="162"/>
      <c r="M391" s="162"/>
      <c r="N391" s="38"/>
      <c r="O391" s="38"/>
    </row>
    <row r="392" spans="1:15" ht="15" hidden="1" customHeight="1" x14ac:dyDescent="0.25">
      <c r="A392" s="162"/>
      <c r="B392" s="162"/>
      <c r="C392" s="162"/>
      <c r="D392" s="162"/>
      <c r="E392" s="162"/>
      <c r="F392" s="162"/>
      <c r="G392" s="162"/>
      <c r="H392" s="162"/>
      <c r="I392" s="162"/>
      <c r="J392" s="162"/>
      <c r="K392" s="162"/>
      <c r="L392" s="162"/>
      <c r="M392" s="162"/>
      <c r="N392" s="38"/>
      <c r="O392" s="38"/>
    </row>
    <row r="393" spans="1:15" ht="15" hidden="1" customHeight="1" x14ac:dyDescent="0.25">
      <c r="A393" s="162"/>
      <c r="B393" s="162"/>
      <c r="C393" s="162"/>
      <c r="D393" s="162"/>
      <c r="E393" s="162"/>
      <c r="F393" s="162"/>
      <c r="G393" s="162"/>
      <c r="H393" s="162"/>
      <c r="I393" s="162"/>
      <c r="J393" s="162"/>
      <c r="K393" s="162"/>
      <c r="L393" s="162"/>
      <c r="M393" s="162"/>
      <c r="N393" s="38"/>
      <c r="O393" s="38"/>
    </row>
    <row r="394" spans="1:15" ht="15" hidden="1" customHeight="1" x14ac:dyDescent="0.25">
      <c r="A394" s="162"/>
      <c r="B394" s="162"/>
      <c r="C394" s="162"/>
      <c r="D394" s="162"/>
      <c r="E394" s="162"/>
      <c r="F394" s="162"/>
      <c r="G394" s="162"/>
      <c r="H394" s="162"/>
      <c r="I394" s="162"/>
      <c r="J394" s="162"/>
      <c r="K394" s="162"/>
      <c r="L394" s="162"/>
      <c r="M394" s="162"/>
      <c r="N394" s="38"/>
      <c r="O394" s="38"/>
    </row>
    <row r="395" spans="1:15" ht="15" hidden="1" customHeight="1" x14ac:dyDescent="0.25">
      <c r="A395" s="162"/>
      <c r="B395" s="162"/>
      <c r="C395" s="162"/>
      <c r="D395" s="162"/>
      <c r="E395" s="162"/>
      <c r="F395" s="162"/>
      <c r="G395" s="162"/>
      <c r="H395" s="162"/>
      <c r="I395" s="162"/>
      <c r="J395" s="162"/>
      <c r="K395" s="162"/>
      <c r="L395" s="162"/>
      <c r="M395" s="162"/>
      <c r="N395" s="38"/>
      <c r="O395" s="38"/>
    </row>
    <row r="396" spans="1:15" ht="15" hidden="1" customHeight="1" x14ac:dyDescent="0.25">
      <c r="A396" s="162"/>
      <c r="B396" s="162"/>
      <c r="C396" s="162"/>
      <c r="D396" s="162"/>
      <c r="E396" s="162"/>
      <c r="F396" s="162"/>
      <c r="G396" s="162"/>
      <c r="H396" s="162"/>
      <c r="I396" s="162"/>
      <c r="J396" s="162"/>
      <c r="K396" s="162"/>
      <c r="L396" s="162"/>
      <c r="M396" s="162"/>
      <c r="N396" s="38"/>
      <c r="O396" s="38"/>
    </row>
    <row r="397" spans="1:15" ht="15" hidden="1" customHeight="1" x14ac:dyDescent="0.25">
      <c r="A397" s="162"/>
      <c r="B397" s="162"/>
      <c r="C397" s="162"/>
      <c r="D397" s="162"/>
      <c r="E397" s="162"/>
      <c r="F397" s="162"/>
      <c r="G397" s="162"/>
      <c r="H397" s="162"/>
      <c r="I397" s="162"/>
      <c r="J397" s="162"/>
      <c r="K397" s="162"/>
      <c r="L397" s="162"/>
      <c r="M397" s="162"/>
      <c r="N397" s="38"/>
      <c r="O397" s="38"/>
    </row>
    <row r="398" spans="1:15" ht="15" hidden="1" customHeight="1" x14ac:dyDescent="0.25">
      <c r="A398" s="162"/>
      <c r="B398" s="162"/>
      <c r="C398" s="162"/>
      <c r="D398" s="162"/>
      <c r="E398" s="162"/>
      <c r="F398" s="162"/>
      <c r="G398" s="162"/>
      <c r="H398" s="162"/>
      <c r="I398" s="162"/>
      <c r="J398" s="162"/>
      <c r="K398" s="162"/>
      <c r="L398" s="162"/>
      <c r="M398" s="162"/>
      <c r="N398" s="38"/>
      <c r="O398" s="38"/>
    </row>
    <row r="399" spans="1:15" ht="15" hidden="1" customHeight="1" x14ac:dyDescent="0.25">
      <c r="A399" s="162"/>
      <c r="B399" s="162"/>
      <c r="C399" s="162"/>
      <c r="D399" s="162"/>
      <c r="E399" s="162"/>
      <c r="F399" s="162"/>
      <c r="G399" s="162"/>
      <c r="H399" s="162"/>
      <c r="I399" s="162"/>
      <c r="J399" s="162"/>
      <c r="K399" s="162"/>
      <c r="L399" s="162"/>
      <c r="M399" s="162"/>
      <c r="N399" s="38"/>
      <c r="O399" s="38"/>
    </row>
    <row r="400" spans="1:15" ht="15" hidden="1" customHeight="1" x14ac:dyDescent="0.25">
      <c r="A400" s="162"/>
      <c r="B400" s="162"/>
      <c r="C400" s="162"/>
      <c r="D400" s="162"/>
      <c r="E400" s="162"/>
      <c r="F400" s="162"/>
      <c r="G400" s="162"/>
      <c r="H400" s="162"/>
      <c r="I400" s="162"/>
      <c r="J400" s="162"/>
      <c r="K400" s="162"/>
      <c r="L400" s="162"/>
      <c r="M400" s="162"/>
      <c r="N400" s="38"/>
      <c r="O400" s="38"/>
    </row>
    <row r="401" spans="1:15" ht="15" hidden="1" customHeight="1" x14ac:dyDescent="0.25">
      <c r="A401" s="162"/>
      <c r="B401" s="162"/>
      <c r="C401" s="162"/>
      <c r="D401" s="162"/>
      <c r="E401" s="162"/>
      <c r="F401" s="162"/>
      <c r="G401" s="162"/>
      <c r="H401" s="162"/>
      <c r="I401" s="162"/>
      <c r="J401" s="162"/>
      <c r="K401" s="162"/>
      <c r="L401" s="162"/>
      <c r="M401" s="162"/>
      <c r="N401" s="38"/>
      <c r="O401" s="38"/>
    </row>
    <row r="402" spans="1:15" ht="15" hidden="1" customHeight="1" x14ac:dyDescent="0.25">
      <c r="A402" s="162"/>
      <c r="B402" s="162"/>
      <c r="C402" s="162"/>
      <c r="D402" s="162"/>
      <c r="E402" s="162"/>
      <c r="F402" s="162"/>
      <c r="G402" s="162"/>
      <c r="H402" s="162"/>
      <c r="I402" s="162"/>
      <c r="J402" s="162"/>
      <c r="K402" s="162"/>
      <c r="L402" s="162"/>
      <c r="M402" s="162"/>
      <c r="N402" s="38"/>
      <c r="O402" s="38"/>
    </row>
    <row r="403" spans="1:15" ht="15" hidden="1" customHeight="1" x14ac:dyDescent="0.25">
      <c r="A403" s="162"/>
      <c r="B403" s="162"/>
      <c r="C403" s="162"/>
      <c r="D403" s="162"/>
      <c r="E403" s="162"/>
      <c r="F403" s="162"/>
      <c r="G403" s="162"/>
      <c r="H403" s="162"/>
      <c r="I403" s="162"/>
      <c r="J403" s="162"/>
      <c r="K403" s="162"/>
      <c r="L403" s="162"/>
      <c r="M403" s="162"/>
      <c r="N403" s="38"/>
      <c r="O403" s="38"/>
    </row>
    <row r="404" spans="1:15" ht="15" hidden="1" customHeight="1" x14ac:dyDescent="0.25">
      <c r="A404" s="162"/>
      <c r="B404" s="162"/>
      <c r="C404" s="162"/>
      <c r="D404" s="162"/>
      <c r="E404" s="162"/>
      <c r="F404" s="162"/>
      <c r="G404" s="162"/>
      <c r="H404" s="162"/>
      <c r="I404" s="162"/>
      <c r="J404" s="162"/>
      <c r="K404" s="162"/>
      <c r="L404" s="162"/>
      <c r="M404" s="162"/>
      <c r="N404" s="38"/>
      <c r="O404" s="38"/>
    </row>
    <row r="405" spans="1:15" ht="15" hidden="1" customHeight="1" x14ac:dyDescent="0.25">
      <c r="A405" s="162"/>
      <c r="B405" s="162"/>
      <c r="C405" s="162"/>
      <c r="D405" s="162"/>
      <c r="E405" s="162"/>
      <c r="F405" s="162"/>
      <c r="G405" s="162"/>
      <c r="H405" s="162"/>
      <c r="I405" s="162"/>
      <c r="J405" s="162"/>
      <c r="K405" s="162"/>
      <c r="L405" s="162"/>
      <c r="M405" s="162"/>
      <c r="N405" s="38"/>
      <c r="O405" s="38"/>
    </row>
    <row r="406" spans="1:15" ht="15" hidden="1" customHeight="1" x14ac:dyDescent="0.25">
      <c r="A406" s="162"/>
      <c r="B406" s="162"/>
      <c r="C406" s="162"/>
      <c r="D406" s="162"/>
      <c r="E406" s="162"/>
      <c r="F406" s="162"/>
      <c r="G406" s="162"/>
      <c r="H406" s="162"/>
      <c r="I406" s="162"/>
      <c r="J406" s="162"/>
      <c r="K406" s="162"/>
      <c r="L406" s="162"/>
      <c r="M406" s="162"/>
      <c r="N406" s="38"/>
      <c r="O406" s="38"/>
    </row>
    <row r="407" spans="1:15" ht="15" hidden="1" customHeight="1" x14ac:dyDescent="0.25">
      <c r="A407" s="162"/>
      <c r="B407" s="162"/>
      <c r="C407" s="162"/>
      <c r="D407" s="162"/>
      <c r="E407" s="162"/>
      <c r="F407" s="162"/>
      <c r="G407" s="162"/>
      <c r="H407" s="162"/>
      <c r="I407" s="162"/>
      <c r="J407" s="162"/>
      <c r="K407" s="162"/>
      <c r="L407" s="162"/>
      <c r="M407" s="162"/>
      <c r="N407" s="38"/>
      <c r="O407" s="38"/>
    </row>
    <row r="408" spans="1:15" ht="15" hidden="1" customHeight="1" x14ac:dyDescent="0.25">
      <c r="A408" s="162"/>
      <c r="B408" s="162"/>
      <c r="C408" s="162"/>
      <c r="D408" s="162"/>
      <c r="E408" s="162"/>
      <c r="F408" s="162"/>
      <c r="G408" s="162"/>
      <c r="H408" s="162"/>
      <c r="I408" s="162"/>
      <c r="J408" s="162"/>
      <c r="K408" s="162"/>
      <c r="L408" s="162"/>
      <c r="M408" s="162"/>
      <c r="N408" s="38"/>
      <c r="O408" s="38"/>
    </row>
    <row r="409" spans="1:15" ht="15" hidden="1" customHeight="1" x14ac:dyDescent="0.25">
      <c r="A409" s="162"/>
      <c r="B409" s="162"/>
      <c r="C409" s="162"/>
      <c r="D409" s="162"/>
      <c r="E409" s="162"/>
      <c r="F409" s="162"/>
      <c r="G409" s="162"/>
      <c r="H409" s="162"/>
      <c r="I409" s="162"/>
      <c r="J409" s="162"/>
      <c r="K409" s="162"/>
      <c r="L409" s="162"/>
      <c r="M409" s="162"/>
      <c r="N409" s="38"/>
      <c r="O409" s="38"/>
    </row>
    <row r="410" spans="1:15" ht="15" hidden="1" customHeight="1" x14ac:dyDescent="0.25">
      <c r="A410" s="162"/>
      <c r="B410" s="162"/>
      <c r="C410" s="162"/>
      <c r="D410" s="162"/>
      <c r="E410" s="162"/>
      <c r="F410" s="162"/>
      <c r="G410" s="162"/>
      <c r="H410" s="162"/>
      <c r="I410" s="162"/>
      <c r="J410" s="162"/>
      <c r="K410" s="162"/>
      <c r="L410" s="162"/>
      <c r="M410" s="162"/>
      <c r="N410" s="38"/>
      <c r="O410" s="38"/>
    </row>
    <row r="411" spans="1:15" ht="15" hidden="1" customHeight="1" x14ac:dyDescent="0.25">
      <c r="A411" s="162"/>
      <c r="B411" s="162"/>
      <c r="C411" s="162"/>
      <c r="D411" s="162"/>
      <c r="E411" s="162"/>
      <c r="F411" s="162"/>
      <c r="G411" s="162"/>
      <c r="H411" s="162"/>
      <c r="I411" s="162"/>
      <c r="J411" s="162"/>
      <c r="K411" s="162"/>
      <c r="L411" s="162"/>
      <c r="M411" s="162"/>
      <c r="N411" s="38"/>
      <c r="O411" s="38"/>
    </row>
    <row r="412" spans="1:15" ht="15" hidden="1" customHeight="1" x14ac:dyDescent="0.25">
      <c r="A412" s="162"/>
      <c r="B412" s="162"/>
      <c r="C412" s="162"/>
      <c r="D412" s="162"/>
      <c r="E412" s="162"/>
      <c r="F412" s="162"/>
      <c r="G412" s="162"/>
      <c r="H412" s="162"/>
      <c r="I412" s="162"/>
      <c r="J412" s="162"/>
      <c r="K412" s="162"/>
      <c r="L412" s="162"/>
      <c r="M412" s="162"/>
      <c r="N412" s="38"/>
      <c r="O412" s="38"/>
    </row>
    <row r="413" spans="1:15" ht="15" hidden="1" customHeight="1" x14ac:dyDescent="0.25">
      <c r="A413" s="162"/>
      <c r="B413" s="162"/>
      <c r="C413" s="162"/>
      <c r="D413" s="162"/>
      <c r="E413" s="162"/>
      <c r="F413" s="162"/>
      <c r="G413" s="162"/>
      <c r="H413" s="162"/>
      <c r="I413" s="162"/>
      <c r="J413" s="162"/>
      <c r="K413" s="162"/>
      <c r="L413" s="162"/>
      <c r="M413" s="162"/>
      <c r="N413" s="38"/>
      <c r="O413" s="38"/>
    </row>
    <row r="414" spans="1:15" ht="15" hidden="1" customHeight="1" x14ac:dyDescent="0.25">
      <c r="A414" s="162"/>
      <c r="B414" s="162"/>
      <c r="C414" s="162"/>
      <c r="D414" s="162"/>
      <c r="E414" s="162"/>
      <c r="F414" s="162"/>
      <c r="G414" s="162"/>
      <c r="H414" s="162"/>
      <c r="I414" s="162"/>
      <c r="J414" s="162"/>
      <c r="K414" s="162"/>
      <c r="L414" s="162"/>
      <c r="M414" s="162"/>
      <c r="N414" s="38"/>
      <c r="O414" s="38"/>
    </row>
    <row r="415" spans="1:15" ht="15" hidden="1" customHeight="1" x14ac:dyDescent="0.25">
      <c r="A415" s="162"/>
      <c r="B415" s="162"/>
      <c r="C415" s="162"/>
      <c r="D415" s="162"/>
      <c r="E415" s="162"/>
      <c r="F415" s="162"/>
      <c r="G415" s="162"/>
      <c r="H415" s="162"/>
      <c r="I415" s="162"/>
      <c r="J415" s="162"/>
      <c r="K415" s="162"/>
      <c r="L415" s="162"/>
      <c r="M415" s="162"/>
      <c r="N415" s="38"/>
      <c r="O415" s="38"/>
    </row>
    <row r="416" spans="1:15" ht="15" hidden="1" customHeight="1" x14ac:dyDescent="0.25">
      <c r="A416" s="162"/>
      <c r="B416" s="162"/>
      <c r="C416" s="162"/>
      <c r="D416" s="162"/>
      <c r="E416" s="162"/>
      <c r="F416" s="162"/>
      <c r="G416" s="162"/>
      <c r="H416" s="162"/>
      <c r="I416" s="162"/>
      <c r="J416" s="162"/>
      <c r="K416" s="162"/>
      <c r="L416" s="162"/>
      <c r="M416" s="162"/>
      <c r="N416" s="38"/>
      <c r="O416" s="38"/>
    </row>
    <row r="417" spans="1:15" ht="15" hidden="1" customHeight="1" x14ac:dyDescent="0.25">
      <c r="A417" s="162"/>
      <c r="B417" s="162"/>
      <c r="C417" s="162"/>
      <c r="D417" s="162"/>
      <c r="E417" s="162"/>
      <c r="F417" s="162"/>
      <c r="G417" s="162"/>
      <c r="H417" s="162"/>
      <c r="I417" s="162"/>
      <c r="J417" s="162"/>
      <c r="K417" s="162"/>
      <c r="L417" s="162"/>
      <c r="M417" s="162"/>
      <c r="N417" s="38"/>
      <c r="O417" s="38"/>
    </row>
    <row r="418" spans="1:15" ht="15" hidden="1" customHeight="1" x14ac:dyDescent="0.25">
      <c r="A418" s="162"/>
      <c r="B418" s="162"/>
      <c r="C418" s="162"/>
      <c r="D418" s="162"/>
      <c r="E418" s="162"/>
      <c r="F418" s="162"/>
      <c r="G418" s="162"/>
      <c r="H418" s="162"/>
      <c r="I418" s="162"/>
      <c r="J418" s="162"/>
      <c r="K418" s="162"/>
      <c r="L418" s="162"/>
      <c r="M418" s="162"/>
      <c r="N418" s="38"/>
      <c r="O418" s="38"/>
    </row>
    <row r="419" spans="1:15" ht="15" hidden="1" customHeight="1" x14ac:dyDescent="0.25">
      <c r="A419" s="162"/>
      <c r="B419" s="162"/>
      <c r="C419" s="162"/>
      <c r="D419" s="162"/>
      <c r="E419" s="162"/>
      <c r="F419" s="162"/>
      <c r="G419" s="162"/>
      <c r="H419" s="162"/>
      <c r="I419" s="162"/>
      <c r="J419" s="162"/>
      <c r="K419" s="162"/>
      <c r="L419" s="162"/>
      <c r="M419" s="162"/>
      <c r="N419" s="38"/>
      <c r="O419" s="38"/>
    </row>
    <row r="420" spans="1:15" ht="15" hidden="1" customHeight="1" x14ac:dyDescent="0.25">
      <c r="A420" s="162"/>
      <c r="B420" s="162"/>
      <c r="C420" s="162"/>
      <c r="D420" s="162"/>
      <c r="E420" s="162"/>
      <c r="F420" s="162"/>
      <c r="G420" s="162"/>
      <c r="H420" s="162"/>
      <c r="I420" s="162"/>
      <c r="J420" s="162"/>
      <c r="K420" s="162"/>
      <c r="L420" s="162"/>
      <c r="M420" s="162"/>
      <c r="N420" s="38"/>
      <c r="O420" s="38"/>
    </row>
    <row r="421" spans="1:15" ht="15" hidden="1" customHeight="1" x14ac:dyDescent="0.25">
      <c r="A421" s="162"/>
      <c r="B421" s="162"/>
      <c r="C421" s="162"/>
      <c r="D421" s="162"/>
      <c r="E421" s="162"/>
      <c r="F421" s="162"/>
      <c r="G421" s="162"/>
      <c r="H421" s="162"/>
      <c r="I421" s="162"/>
      <c r="J421" s="162"/>
      <c r="K421" s="162"/>
      <c r="L421" s="162"/>
      <c r="M421" s="162"/>
      <c r="N421" s="38"/>
      <c r="O421" s="38"/>
    </row>
    <row r="422" spans="1:15" ht="15" hidden="1" customHeight="1" x14ac:dyDescent="0.25">
      <c r="A422" s="162"/>
      <c r="B422" s="162"/>
      <c r="C422" s="162"/>
      <c r="D422" s="162"/>
      <c r="E422" s="162"/>
      <c r="F422" s="162"/>
      <c r="G422" s="162"/>
      <c r="H422" s="162"/>
      <c r="I422" s="162"/>
      <c r="J422" s="162"/>
      <c r="K422" s="162"/>
      <c r="L422" s="162"/>
      <c r="M422" s="162"/>
      <c r="N422" s="38"/>
      <c r="O422" s="38"/>
    </row>
    <row r="423" spans="1:15" ht="15" hidden="1" customHeight="1" x14ac:dyDescent="0.25">
      <c r="A423" s="162"/>
      <c r="B423" s="162"/>
      <c r="C423" s="162"/>
      <c r="D423" s="162"/>
      <c r="E423" s="162"/>
      <c r="F423" s="162"/>
      <c r="G423" s="162"/>
      <c r="H423" s="162"/>
      <c r="I423" s="162"/>
      <c r="J423" s="162"/>
      <c r="K423" s="162"/>
      <c r="L423" s="162"/>
      <c r="M423" s="162"/>
      <c r="N423" s="38"/>
      <c r="O423" s="38"/>
    </row>
    <row r="424" spans="1:15" ht="15" hidden="1" customHeight="1" x14ac:dyDescent="0.25">
      <c r="A424" s="162"/>
      <c r="B424" s="162"/>
      <c r="C424" s="162"/>
      <c r="D424" s="162"/>
      <c r="E424" s="162"/>
      <c r="F424" s="162"/>
      <c r="G424" s="162"/>
      <c r="H424" s="162"/>
      <c r="I424" s="162"/>
      <c r="J424" s="162"/>
      <c r="K424" s="162"/>
      <c r="L424" s="162"/>
      <c r="M424" s="162"/>
      <c r="N424" s="38"/>
      <c r="O424" s="38"/>
    </row>
    <row r="425" spans="1:15" ht="15" hidden="1" customHeight="1" x14ac:dyDescent="0.25">
      <c r="A425" s="162"/>
      <c r="B425" s="162"/>
      <c r="C425" s="162"/>
      <c r="D425" s="162"/>
      <c r="E425" s="162"/>
      <c r="F425" s="162"/>
      <c r="G425" s="162"/>
      <c r="H425" s="162"/>
      <c r="I425" s="162"/>
      <c r="J425" s="162"/>
      <c r="K425" s="162"/>
      <c r="L425" s="162"/>
      <c r="M425" s="162"/>
      <c r="N425" s="38"/>
      <c r="O425" s="38"/>
    </row>
    <row r="426" spans="1:15" ht="15" hidden="1" customHeight="1" x14ac:dyDescent="0.25">
      <c r="A426" s="162"/>
      <c r="B426" s="162"/>
      <c r="C426" s="162"/>
      <c r="D426" s="162"/>
      <c r="E426" s="162"/>
      <c r="F426" s="162"/>
      <c r="G426" s="162"/>
      <c r="H426" s="162"/>
      <c r="I426" s="162"/>
      <c r="J426" s="162"/>
      <c r="K426" s="162"/>
      <c r="L426" s="162"/>
      <c r="M426" s="162"/>
      <c r="N426" s="38"/>
      <c r="O426" s="38"/>
    </row>
    <row r="427" spans="1:15" ht="15" hidden="1" customHeight="1" x14ac:dyDescent="0.25">
      <c r="A427" s="162"/>
      <c r="B427" s="162"/>
      <c r="C427" s="162"/>
      <c r="D427" s="162"/>
      <c r="E427" s="162"/>
      <c r="F427" s="162"/>
      <c r="G427" s="162"/>
      <c r="H427" s="162"/>
      <c r="I427" s="162"/>
      <c r="J427" s="162"/>
      <c r="K427" s="162"/>
      <c r="L427" s="162"/>
      <c r="M427" s="162"/>
      <c r="N427" s="38"/>
      <c r="O427" s="38"/>
    </row>
    <row r="428" spans="1:15" ht="15" hidden="1" customHeight="1" x14ac:dyDescent="0.25">
      <c r="A428" s="162"/>
      <c r="B428" s="162"/>
      <c r="C428" s="162"/>
      <c r="D428" s="162"/>
      <c r="E428" s="162"/>
      <c r="F428" s="162"/>
      <c r="G428" s="162"/>
      <c r="H428" s="162"/>
      <c r="I428" s="162"/>
      <c r="J428" s="162"/>
      <c r="K428" s="162"/>
      <c r="L428" s="162"/>
      <c r="M428" s="162"/>
      <c r="N428" s="38"/>
      <c r="O428" s="38"/>
    </row>
    <row r="429" spans="1:15" ht="15" hidden="1" customHeight="1" x14ac:dyDescent="0.25">
      <c r="A429" s="162"/>
      <c r="B429" s="162"/>
      <c r="C429" s="162"/>
      <c r="D429" s="162"/>
      <c r="E429" s="162"/>
      <c r="F429" s="162"/>
      <c r="G429" s="162"/>
      <c r="H429" s="162"/>
      <c r="I429" s="162"/>
      <c r="J429" s="162"/>
      <c r="K429" s="162"/>
      <c r="L429" s="162"/>
      <c r="M429" s="162"/>
      <c r="N429" s="38"/>
      <c r="O429" s="38"/>
    </row>
    <row r="430" spans="1:15" ht="15" hidden="1" customHeight="1" x14ac:dyDescent="0.25">
      <c r="A430" s="162"/>
      <c r="B430" s="162"/>
      <c r="C430" s="162"/>
      <c r="D430" s="162"/>
      <c r="E430" s="162"/>
      <c r="F430" s="162"/>
      <c r="G430" s="162"/>
      <c r="H430" s="162"/>
      <c r="I430" s="162"/>
      <c r="J430" s="162"/>
      <c r="K430" s="162"/>
      <c r="L430" s="162"/>
      <c r="M430" s="162"/>
      <c r="N430" s="38"/>
      <c r="O430" s="38"/>
    </row>
    <row r="431" spans="1:15" ht="15" hidden="1" customHeight="1" x14ac:dyDescent="0.25">
      <c r="A431" s="162"/>
      <c r="B431" s="162"/>
      <c r="C431" s="162"/>
      <c r="D431" s="162"/>
      <c r="E431" s="162"/>
      <c r="F431" s="162"/>
      <c r="G431" s="162"/>
      <c r="H431" s="162"/>
      <c r="I431" s="162"/>
      <c r="J431" s="162"/>
      <c r="K431" s="162"/>
      <c r="L431" s="162"/>
      <c r="M431" s="162"/>
      <c r="N431" s="38"/>
      <c r="O431" s="38"/>
    </row>
    <row r="432" spans="1:15" ht="15" hidden="1" customHeight="1" x14ac:dyDescent="0.25">
      <c r="A432" s="162"/>
      <c r="B432" s="162"/>
      <c r="C432" s="162"/>
      <c r="D432" s="162"/>
      <c r="E432" s="162"/>
      <c r="F432" s="162"/>
      <c r="G432" s="162"/>
      <c r="H432" s="162"/>
      <c r="I432" s="162"/>
      <c r="J432" s="162"/>
      <c r="K432" s="162"/>
      <c r="L432" s="162"/>
      <c r="M432" s="162"/>
      <c r="N432" s="38"/>
      <c r="O432" s="38"/>
    </row>
    <row r="433" spans="1:15" ht="15" hidden="1" customHeight="1" x14ac:dyDescent="0.25">
      <c r="A433" s="162"/>
      <c r="B433" s="162"/>
      <c r="C433" s="162"/>
      <c r="D433" s="162"/>
      <c r="E433" s="162"/>
      <c r="F433" s="162"/>
      <c r="G433" s="162"/>
      <c r="H433" s="162"/>
      <c r="I433" s="162"/>
      <c r="J433" s="162"/>
      <c r="K433" s="162"/>
      <c r="L433" s="162"/>
      <c r="M433" s="162"/>
      <c r="N433" s="38"/>
      <c r="O433" s="38"/>
    </row>
    <row r="434" spans="1:15" ht="15" hidden="1" customHeight="1" x14ac:dyDescent="0.25">
      <c r="A434" s="162"/>
      <c r="B434" s="162"/>
      <c r="C434" s="162"/>
      <c r="D434" s="162"/>
      <c r="E434" s="162"/>
      <c r="F434" s="162"/>
      <c r="G434" s="162"/>
      <c r="H434" s="162"/>
      <c r="I434" s="162"/>
      <c r="J434" s="162"/>
      <c r="K434" s="162"/>
      <c r="L434" s="162"/>
      <c r="M434" s="162"/>
      <c r="N434" s="38"/>
      <c r="O434" s="38"/>
    </row>
    <row r="435" spans="1:15" ht="15" hidden="1" customHeight="1" x14ac:dyDescent="0.25">
      <c r="A435" s="162"/>
      <c r="B435" s="162"/>
      <c r="C435" s="162"/>
      <c r="D435" s="162"/>
      <c r="E435" s="162"/>
      <c r="F435" s="162"/>
      <c r="G435" s="162"/>
      <c r="H435" s="162"/>
      <c r="I435" s="162"/>
      <c r="J435" s="162"/>
      <c r="K435" s="162"/>
      <c r="L435" s="162"/>
      <c r="M435" s="162"/>
      <c r="N435" s="38"/>
      <c r="O435" s="38"/>
    </row>
    <row r="436" spans="1:15" ht="15" hidden="1" customHeight="1" x14ac:dyDescent="0.25">
      <c r="A436" s="162"/>
      <c r="B436" s="162"/>
      <c r="C436" s="162"/>
      <c r="D436" s="162"/>
      <c r="E436" s="162"/>
      <c r="F436" s="162"/>
      <c r="G436" s="162"/>
      <c r="H436" s="162"/>
      <c r="I436" s="162"/>
      <c r="J436" s="162"/>
      <c r="K436" s="162"/>
      <c r="L436" s="162"/>
      <c r="M436" s="162"/>
      <c r="N436" s="38"/>
      <c r="O436" s="38"/>
    </row>
    <row r="437" spans="1:15" ht="15" hidden="1" customHeight="1" x14ac:dyDescent="0.25">
      <c r="A437" s="162"/>
      <c r="B437" s="162"/>
      <c r="C437" s="162"/>
      <c r="D437" s="162"/>
      <c r="E437" s="162"/>
      <c r="F437" s="162"/>
      <c r="G437" s="162"/>
      <c r="H437" s="162"/>
      <c r="I437" s="162"/>
      <c r="J437" s="162"/>
      <c r="K437" s="162"/>
      <c r="L437" s="162"/>
      <c r="M437" s="162"/>
      <c r="N437" s="38"/>
      <c r="O437" s="38"/>
    </row>
    <row r="438" spans="1:15" ht="15" hidden="1" customHeight="1" x14ac:dyDescent="0.25">
      <c r="A438" s="162"/>
      <c r="B438" s="162"/>
      <c r="C438" s="162"/>
      <c r="D438" s="162"/>
      <c r="E438" s="162"/>
      <c r="F438" s="162"/>
      <c r="G438" s="162"/>
      <c r="H438" s="162"/>
      <c r="I438" s="162"/>
      <c r="J438" s="162"/>
      <c r="K438" s="162"/>
      <c r="L438" s="162"/>
      <c r="M438" s="162"/>
      <c r="N438" s="38"/>
      <c r="O438" s="38"/>
    </row>
    <row r="439" spans="1:15" ht="15" hidden="1" customHeight="1" x14ac:dyDescent="0.25">
      <c r="A439" s="162"/>
      <c r="B439" s="162"/>
      <c r="C439" s="162"/>
      <c r="D439" s="162"/>
      <c r="E439" s="162"/>
      <c r="F439" s="162"/>
      <c r="G439" s="162"/>
      <c r="H439" s="162"/>
      <c r="I439" s="162"/>
      <c r="J439" s="162"/>
      <c r="K439" s="162"/>
      <c r="L439" s="162"/>
      <c r="M439" s="162"/>
      <c r="N439" s="38"/>
      <c r="O439" s="38"/>
    </row>
    <row r="440" spans="1:15" ht="15" hidden="1" customHeight="1" x14ac:dyDescent="0.25">
      <c r="A440" s="162"/>
      <c r="B440" s="162"/>
      <c r="C440" s="162"/>
      <c r="D440" s="162"/>
      <c r="E440" s="162"/>
      <c r="F440" s="162"/>
      <c r="G440" s="162"/>
      <c r="H440" s="162"/>
      <c r="I440" s="162"/>
      <c r="J440" s="162"/>
      <c r="K440" s="162"/>
      <c r="L440" s="162"/>
      <c r="M440" s="162"/>
      <c r="N440" s="38"/>
      <c r="O440" s="38"/>
    </row>
    <row r="441" spans="1:15" ht="15" hidden="1" customHeight="1" x14ac:dyDescent="0.25">
      <c r="A441" s="162"/>
      <c r="B441" s="162"/>
      <c r="C441" s="162"/>
      <c r="D441" s="162"/>
      <c r="E441" s="162"/>
      <c r="F441" s="162"/>
      <c r="G441" s="162"/>
      <c r="H441" s="162"/>
      <c r="I441" s="162"/>
      <c r="J441" s="162"/>
      <c r="K441" s="162"/>
      <c r="L441" s="162"/>
      <c r="M441" s="162"/>
      <c r="N441" s="38"/>
      <c r="O441" s="38"/>
    </row>
    <row r="442" spans="1:15" ht="15" hidden="1" customHeight="1" x14ac:dyDescent="0.25">
      <c r="A442" s="162"/>
      <c r="B442" s="162"/>
      <c r="C442" s="162"/>
      <c r="D442" s="162"/>
      <c r="E442" s="162"/>
      <c r="F442" s="162"/>
      <c r="G442" s="162"/>
      <c r="H442" s="162"/>
      <c r="I442" s="162"/>
      <c r="J442" s="162"/>
      <c r="K442" s="162"/>
      <c r="L442" s="162"/>
      <c r="M442" s="162"/>
      <c r="N442" s="38"/>
      <c r="O442" s="38"/>
    </row>
    <row r="443" spans="1:15" ht="15" hidden="1" customHeight="1" x14ac:dyDescent="0.25">
      <c r="A443" s="162"/>
      <c r="B443" s="162"/>
      <c r="C443" s="162"/>
      <c r="D443" s="162"/>
      <c r="E443" s="162"/>
      <c r="F443" s="162"/>
      <c r="G443" s="162"/>
      <c r="H443" s="162"/>
      <c r="I443" s="162"/>
      <c r="J443" s="162"/>
      <c r="K443" s="162"/>
      <c r="L443" s="162"/>
      <c r="M443" s="162"/>
      <c r="N443" s="38"/>
      <c r="O443" s="38"/>
    </row>
    <row r="444" spans="1:15" ht="15" hidden="1" customHeight="1" x14ac:dyDescent="0.25">
      <c r="A444" s="162"/>
      <c r="B444" s="162"/>
      <c r="C444" s="162"/>
      <c r="D444" s="162"/>
      <c r="E444" s="162"/>
      <c r="F444" s="162"/>
      <c r="G444" s="162"/>
      <c r="H444" s="162"/>
      <c r="I444" s="162"/>
      <c r="J444" s="162"/>
      <c r="K444" s="162"/>
      <c r="L444" s="162"/>
      <c r="M444" s="162"/>
      <c r="N444" s="38"/>
      <c r="O444" s="38"/>
    </row>
    <row r="445" spans="1:15" ht="15" hidden="1" customHeight="1" x14ac:dyDescent="0.25">
      <c r="A445" s="162"/>
      <c r="B445" s="162"/>
      <c r="C445" s="162"/>
      <c r="D445" s="162"/>
      <c r="E445" s="162"/>
      <c r="F445" s="162"/>
      <c r="G445" s="162"/>
      <c r="H445" s="162"/>
      <c r="I445" s="162"/>
      <c r="J445" s="162"/>
      <c r="K445" s="162"/>
      <c r="L445" s="162"/>
      <c r="M445" s="162"/>
      <c r="N445" s="38"/>
      <c r="O445" s="38"/>
    </row>
    <row r="446" spans="1:15" ht="15" hidden="1" customHeight="1" x14ac:dyDescent="0.25">
      <c r="A446" s="162"/>
      <c r="B446" s="162"/>
      <c r="C446" s="162"/>
      <c r="D446" s="162"/>
      <c r="E446" s="162"/>
      <c r="F446" s="162"/>
      <c r="G446" s="162"/>
      <c r="H446" s="162"/>
      <c r="I446" s="162"/>
      <c r="J446" s="162"/>
      <c r="K446" s="162"/>
      <c r="L446" s="162"/>
      <c r="M446" s="162"/>
      <c r="N446" s="38"/>
      <c r="O446" s="38"/>
    </row>
    <row r="447" spans="1:15" ht="15" hidden="1" customHeight="1" x14ac:dyDescent="0.25">
      <c r="A447" s="162"/>
      <c r="B447" s="162"/>
      <c r="C447" s="162"/>
      <c r="D447" s="162"/>
      <c r="E447" s="162"/>
      <c r="F447" s="162"/>
      <c r="G447" s="162"/>
      <c r="H447" s="162"/>
      <c r="I447" s="162"/>
      <c r="J447" s="162"/>
      <c r="K447" s="162"/>
      <c r="L447" s="162"/>
      <c r="M447" s="162"/>
      <c r="N447" s="38"/>
      <c r="O447" s="38"/>
    </row>
    <row r="448" spans="1:15" ht="15" hidden="1" customHeight="1" x14ac:dyDescent="0.25">
      <c r="A448" s="162"/>
      <c r="B448" s="162"/>
      <c r="C448" s="162"/>
      <c r="D448" s="162"/>
      <c r="E448" s="162"/>
      <c r="F448" s="162"/>
      <c r="G448" s="162"/>
      <c r="H448" s="162"/>
      <c r="I448" s="162"/>
      <c r="J448" s="162"/>
      <c r="K448" s="162"/>
      <c r="L448" s="162"/>
      <c r="M448" s="162"/>
      <c r="N448" s="38"/>
      <c r="O448" s="38"/>
    </row>
    <row r="449" spans="1:15" ht="15" hidden="1" customHeight="1" x14ac:dyDescent="0.25">
      <c r="A449" s="162"/>
      <c r="B449" s="162"/>
      <c r="C449" s="162"/>
      <c r="D449" s="162"/>
      <c r="E449" s="162"/>
      <c r="F449" s="162"/>
      <c r="G449" s="162"/>
      <c r="H449" s="162"/>
      <c r="I449" s="162"/>
      <c r="J449" s="162"/>
      <c r="K449" s="162"/>
      <c r="L449" s="162"/>
      <c r="M449" s="162"/>
      <c r="N449" s="38"/>
      <c r="O449" s="38"/>
    </row>
    <row r="450" spans="1:15" ht="15" hidden="1" customHeight="1" x14ac:dyDescent="0.25">
      <c r="A450" s="162"/>
      <c r="B450" s="162"/>
      <c r="C450" s="162"/>
      <c r="D450" s="162"/>
      <c r="E450" s="162"/>
      <c r="F450" s="162"/>
      <c r="G450" s="162"/>
      <c r="H450" s="162"/>
      <c r="I450" s="162"/>
      <c r="J450" s="162"/>
      <c r="K450" s="162"/>
      <c r="L450" s="162"/>
      <c r="M450" s="162"/>
      <c r="N450" s="38"/>
      <c r="O450" s="38"/>
    </row>
    <row r="451" spans="1:15" ht="15" hidden="1" customHeight="1" x14ac:dyDescent="0.25">
      <c r="A451" s="162"/>
      <c r="B451" s="162"/>
      <c r="C451" s="162"/>
      <c r="D451" s="162"/>
      <c r="E451" s="162"/>
      <c r="F451" s="162"/>
      <c r="G451" s="162"/>
      <c r="H451" s="162"/>
      <c r="I451" s="162"/>
      <c r="J451" s="162"/>
      <c r="K451" s="162"/>
      <c r="L451" s="162"/>
      <c r="M451" s="162"/>
      <c r="N451" s="38"/>
      <c r="O451" s="38"/>
    </row>
    <row r="452" spans="1:15" ht="15" hidden="1" customHeight="1" x14ac:dyDescent="0.25">
      <c r="A452" s="162"/>
      <c r="B452" s="162"/>
      <c r="C452" s="162"/>
      <c r="D452" s="162"/>
      <c r="E452" s="162"/>
      <c r="F452" s="162"/>
      <c r="G452" s="162"/>
      <c r="H452" s="162"/>
      <c r="I452" s="162"/>
      <c r="J452" s="162"/>
      <c r="K452" s="162"/>
      <c r="L452" s="162"/>
      <c r="M452" s="162"/>
      <c r="N452" s="38"/>
      <c r="O452" s="38"/>
    </row>
    <row r="453" spans="1:15" ht="15" hidden="1" customHeight="1" x14ac:dyDescent="0.25">
      <c r="A453" s="162"/>
      <c r="B453" s="162"/>
      <c r="C453" s="162"/>
      <c r="D453" s="162"/>
      <c r="E453" s="162"/>
      <c r="F453" s="162"/>
      <c r="G453" s="162"/>
      <c r="H453" s="162"/>
      <c r="I453" s="162"/>
      <c r="J453" s="162"/>
      <c r="K453" s="162"/>
      <c r="L453" s="162"/>
      <c r="M453" s="162"/>
      <c r="N453" s="38"/>
      <c r="O453" s="38"/>
    </row>
    <row r="454" spans="1:15" ht="15" hidden="1" customHeight="1" x14ac:dyDescent="0.25">
      <c r="A454" s="162"/>
      <c r="B454" s="162"/>
      <c r="C454" s="162"/>
      <c r="D454" s="162"/>
      <c r="E454" s="162"/>
      <c r="F454" s="162"/>
      <c r="G454" s="162"/>
      <c r="H454" s="162"/>
      <c r="I454" s="162"/>
      <c r="J454" s="162"/>
      <c r="K454" s="162"/>
      <c r="L454" s="162"/>
      <c r="M454" s="162"/>
      <c r="N454" s="38"/>
      <c r="O454" s="38"/>
    </row>
    <row r="455" spans="1:15" ht="15" hidden="1" customHeight="1" x14ac:dyDescent="0.25">
      <c r="A455" s="162"/>
      <c r="B455" s="162"/>
      <c r="C455" s="162"/>
      <c r="D455" s="162"/>
      <c r="E455" s="162"/>
      <c r="F455" s="162"/>
      <c r="G455" s="162"/>
      <c r="H455" s="162"/>
      <c r="I455" s="162"/>
      <c r="J455" s="162"/>
      <c r="K455" s="162"/>
      <c r="L455" s="162"/>
      <c r="M455" s="162"/>
      <c r="N455" s="38"/>
      <c r="O455" s="38"/>
    </row>
    <row r="456" spans="1:15" ht="15" hidden="1" customHeight="1" x14ac:dyDescent="0.25">
      <c r="A456" s="162"/>
      <c r="B456" s="162"/>
      <c r="C456" s="162"/>
      <c r="D456" s="162"/>
      <c r="E456" s="162"/>
      <c r="F456" s="162"/>
      <c r="G456" s="162"/>
      <c r="H456" s="162"/>
      <c r="I456" s="162"/>
      <c r="J456" s="162"/>
      <c r="K456" s="162"/>
      <c r="L456" s="162"/>
      <c r="M456" s="162"/>
      <c r="N456" s="38"/>
      <c r="O456" s="38"/>
    </row>
    <row r="457" spans="1:15" ht="15" hidden="1" customHeight="1" x14ac:dyDescent="0.25">
      <c r="A457" s="162"/>
      <c r="B457" s="162"/>
      <c r="C457" s="162"/>
      <c r="D457" s="162"/>
      <c r="E457" s="162"/>
      <c r="F457" s="162"/>
      <c r="G457" s="162"/>
      <c r="H457" s="162"/>
      <c r="I457" s="162"/>
      <c r="J457" s="162"/>
      <c r="K457" s="162"/>
      <c r="L457" s="162"/>
      <c r="M457" s="162"/>
      <c r="N457" s="38"/>
      <c r="O457" s="38"/>
    </row>
    <row r="458" spans="1:15" ht="15" hidden="1" customHeight="1" x14ac:dyDescent="0.25">
      <c r="A458" s="162"/>
      <c r="B458" s="162"/>
      <c r="C458" s="162"/>
      <c r="D458" s="162"/>
      <c r="E458" s="162"/>
      <c r="F458" s="162"/>
      <c r="G458" s="162"/>
      <c r="H458" s="162"/>
      <c r="I458" s="162"/>
      <c r="J458" s="162"/>
      <c r="K458" s="162"/>
      <c r="L458" s="162"/>
      <c r="M458" s="162"/>
      <c r="N458" s="38"/>
      <c r="O458" s="38"/>
    </row>
    <row r="459" spans="1:15" ht="15" hidden="1" customHeight="1" x14ac:dyDescent="0.25">
      <c r="A459" s="162"/>
      <c r="B459" s="162"/>
      <c r="C459" s="162"/>
      <c r="D459" s="162"/>
      <c r="E459" s="162"/>
      <c r="F459" s="162"/>
      <c r="G459" s="162"/>
      <c r="H459" s="162"/>
      <c r="I459" s="162"/>
      <c r="J459" s="162"/>
      <c r="K459" s="162"/>
      <c r="L459" s="162"/>
      <c r="M459" s="162"/>
      <c r="N459" s="38"/>
      <c r="O459" s="38"/>
    </row>
    <row r="460" spans="1:15" ht="15" hidden="1" customHeight="1" x14ac:dyDescent="0.25">
      <c r="A460" s="162"/>
      <c r="B460" s="162"/>
      <c r="C460" s="162"/>
      <c r="D460" s="162"/>
      <c r="E460" s="162"/>
      <c r="F460" s="162"/>
      <c r="G460" s="162"/>
      <c r="H460" s="162"/>
      <c r="I460" s="162"/>
      <c r="J460" s="162"/>
      <c r="K460" s="162"/>
      <c r="L460" s="162"/>
      <c r="M460" s="162"/>
      <c r="N460" s="38"/>
      <c r="O460" s="38"/>
    </row>
    <row r="461" spans="1:15" ht="15" hidden="1" customHeight="1" x14ac:dyDescent="0.25">
      <c r="A461" s="162"/>
      <c r="B461" s="162"/>
      <c r="C461" s="162"/>
      <c r="D461" s="162"/>
      <c r="E461" s="162"/>
      <c r="F461" s="162"/>
      <c r="G461" s="162"/>
      <c r="H461" s="162"/>
      <c r="I461" s="162"/>
      <c r="J461" s="162"/>
      <c r="K461" s="162"/>
      <c r="L461" s="162"/>
      <c r="M461" s="162"/>
      <c r="N461" s="38"/>
      <c r="O461" s="38"/>
    </row>
    <row r="462" spans="1:15" ht="15" hidden="1" customHeight="1" x14ac:dyDescent="0.25">
      <c r="A462" s="162"/>
      <c r="B462" s="162"/>
      <c r="C462" s="162"/>
      <c r="D462" s="162"/>
      <c r="E462" s="162"/>
      <c r="F462" s="162"/>
      <c r="G462" s="162"/>
      <c r="H462" s="162"/>
      <c r="I462" s="162"/>
      <c r="J462" s="162"/>
      <c r="K462" s="162"/>
      <c r="L462" s="162"/>
      <c r="M462" s="162"/>
      <c r="N462" s="38"/>
      <c r="O462" s="38"/>
    </row>
    <row r="463" spans="1:15" ht="15" hidden="1" customHeight="1" x14ac:dyDescent="0.25">
      <c r="A463" s="162"/>
      <c r="B463" s="162"/>
      <c r="C463" s="162"/>
      <c r="D463" s="162"/>
      <c r="E463" s="162"/>
      <c r="F463" s="162"/>
      <c r="G463" s="162"/>
      <c r="H463" s="162"/>
      <c r="I463" s="162"/>
      <c r="J463" s="162"/>
      <c r="K463" s="162"/>
      <c r="L463" s="162"/>
      <c r="M463" s="162"/>
      <c r="N463" s="38"/>
      <c r="O463" s="38"/>
    </row>
    <row r="464" spans="1:15" ht="15" hidden="1" customHeight="1" x14ac:dyDescent="0.25">
      <c r="A464" s="162"/>
      <c r="B464" s="162"/>
      <c r="C464" s="162"/>
      <c r="D464" s="162"/>
      <c r="E464" s="162"/>
      <c r="F464" s="162"/>
      <c r="G464" s="162"/>
      <c r="H464" s="162"/>
      <c r="I464" s="162"/>
      <c r="J464" s="162"/>
      <c r="K464" s="162"/>
      <c r="L464" s="162"/>
      <c r="M464" s="162"/>
      <c r="N464" s="38"/>
      <c r="O464" s="38"/>
    </row>
    <row r="465" spans="1:15" ht="15" hidden="1" customHeight="1" x14ac:dyDescent="0.25">
      <c r="A465" s="162"/>
      <c r="B465" s="162"/>
      <c r="C465" s="162"/>
      <c r="D465" s="162"/>
      <c r="E465" s="162"/>
      <c r="F465" s="162"/>
      <c r="G465" s="162"/>
      <c r="H465" s="162"/>
      <c r="I465" s="162"/>
      <c r="J465" s="162"/>
      <c r="K465" s="162"/>
      <c r="L465" s="162"/>
      <c r="M465" s="162"/>
      <c r="N465" s="38"/>
      <c r="O465" s="38"/>
    </row>
    <row r="466" spans="1:15" ht="15" hidden="1" customHeight="1" x14ac:dyDescent="0.25">
      <c r="A466" s="162"/>
      <c r="B466" s="162"/>
      <c r="C466" s="162"/>
      <c r="D466" s="162"/>
      <c r="E466" s="162"/>
      <c r="F466" s="162"/>
      <c r="G466" s="162"/>
      <c r="H466" s="162"/>
      <c r="I466" s="162"/>
      <c r="J466" s="162"/>
      <c r="K466" s="162"/>
      <c r="L466" s="162"/>
      <c r="M466" s="162"/>
      <c r="N466" s="38"/>
      <c r="O466" s="38"/>
    </row>
    <row r="467" spans="1:15" ht="15" hidden="1" customHeight="1" x14ac:dyDescent="0.25">
      <c r="A467" s="162"/>
      <c r="B467" s="162"/>
      <c r="C467" s="162"/>
      <c r="D467" s="162"/>
      <c r="E467" s="162"/>
      <c r="F467" s="162"/>
      <c r="G467" s="162"/>
      <c r="H467" s="162"/>
      <c r="I467" s="162"/>
      <c r="J467" s="162"/>
      <c r="K467" s="162"/>
      <c r="L467" s="162"/>
      <c r="M467" s="162"/>
      <c r="N467" s="38"/>
      <c r="O467" s="38"/>
    </row>
    <row r="468" spans="1:15" ht="15" hidden="1" customHeight="1" x14ac:dyDescent="0.25">
      <c r="A468" s="162"/>
      <c r="B468" s="162"/>
      <c r="C468" s="162"/>
      <c r="D468" s="162"/>
      <c r="E468" s="162"/>
      <c r="F468" s="162"/>
      <c r="G468" s="162"/>
      <c r="H468" s="162"/>
      <c r="I468" s="162"/>
      <c r="J468" s="162"/>
      <c r="K468" s="162"/>
      <c r="L468" s="162"/>
      <c r="M468" s="162"/>
      <c r="N468" s="38"/>
      <c r="O468" s="38"/>
    </row>
    <row r="469" spans="1:15" ht="15" hidden="1" customHeight="1" x14ac:dyDescent="0.25">
      <c r="A469" s="162"/>
      <c r="B469" s="162"/>
      <c r="C469" s="162"/>
      <c r="D469" s="162"/>
      <c r="E469" s="162"/>
      <c r="F469" s="162"/>
      <c r="G469" s="162"/>
      <c r="H469" s="162"/>
      <c r="I469" s="162"/>
      <c r="J469" s="162"/>
      <c r="K469" s="162"/>
      <c r="L469" s="162"/>
      <c r="M469" s="162"/>
      <c r="N469" s="38"/>
      <c r="O469" s="38"/>
    </row>
    <row r="470" spans="1:15" ht="15" hidden="1" customHeight="1" x14ac:dyDescent="0.25">
      <c r="A470" s="162"/>
      <c r="B470" s="162"/>
      <c r="C470" s="162"/>
      <c r="D470" s="162"/>
      <c r="E470" s="162"/>
      <c r="F470" s="162"/>
      <c r="G470" s="162"/>
      <c r="H470" s="162"/>
      <c r="I470" s="162"/>
      <c r="J470" s="162"/>
      <c r="K470" s="162"/>
      <c r="L470" s="162"/>
      <c r="M470" s="162"/>
      <c r="N470" s="38"/>
      <c r="O470" s="38"/>
    </row>
    <row r="471" spans="1:15" ht="15" hidden="1" customHeight="1" x14ac:dyDescent="0.25">
      <c r="A471" s="162"/>
      <c r="B471" s="162"/>
      <c r="C471" s="162"/>
      <c r="D471" s="162"/>
      <c r="E471" s="162"/>
      <c r="F471" s="162"/>
      <c r="G471" s="162"/>
      <c r="H471" s="162"/>
      <c r="I471" s="162"/>
      <c r="J471" s="162"/>
      <c r="K471" s="162"/>
      <c r="L471" s="162"/>
      <c r="M471" s="162"/>
      <c r="N471" s="38"/>
      <c r="O471" s="38"/>
    </row>
    <row r="472" spans="1:15" ht="15" hidden="1" customHeight="1" x14ac:dyDescent="0.25">
      <c r="A472" s="162"/>
      <c r="B472" s="162"/>
      <c r="C472" s="162"/>
      <c r="D472" s="162"/>
      <c r="E472" s="162"/>
      <c r="F472" s="162"/>
      <c r="G472" s="162"/>
      <c r="H472" s="162"/>
      <c r="I472" s="162"/>
      <c r="J472" s="162"/>
      <c r="K472" s="162"/>
      <c r="L472" s="162"/>
      <c r="M472" s="162"/>
      <c r="N472" s="38"/>
      <c r="O472" s="38"/>
    </row>
    <row r="473" spans="1:15" ht="15" hidden="1" customHeight="1" x14ac:dyDescent="0.25">
      <c r="A473" s="162"/>
      <c r="B473" s="162"/>
      <c r="C473" s="162"/>
      <c r="D473" s="162"/>
      <c r="E473" s="162"/>
      <c r="F473" s="162"/>
      <c r="G473" s="162"/>
      <c r="H473" s="162"/>
      <c r="I473" s="162"/>
      <c r="J473" s="162"/>
      <c r="K473" s="162"/>
      <c r="L473" s="162"/>
      <c r="M473" s="162"/>
      <c r="N473" s="38"/>
      <c r="O473" s="38"/>
    </row>
    <row r="474" spans="1:15" ht="15" hidden="1" customHeight="1" x14ac:dyDescent="0.25">
      <c r="A474" s="162"/>
      <c r="B474" s="162"/>
      <c r="C474" s="162"/>
      <c r="D474" s="162"/>
      <c r="E474" s="162"/>
      <c r="F474" s="162"/>
      <c r="G474" s="162"/>
      <c r="H474" s="162"/>
      <c r="I474" s="162"/>
      <c r="J474" s="162"/>
      <c r="K474" s="162"/>
      <c r="L474" s="162"/>
      <c r="M474" s="162"/>
      <c r="N474" s="38"/>
      <c r="O474" s="38"/>
    </row>
    <row r="475" spans="1:15" ht="15" hidden="1" customHeight="1" x14ac:dyDescent="0.25">
      <c r="A475" s="162"/>
      <c r="B475" s="162"/>
      <c r="C475" s="162"/>
      <c r="D475" s="162"/>
      <c r="E475" s="162"/>
      <c r="F475" s="162"/>
      <c r="G475" s="162"/>
      <c r="H475" s="162"/>
      <c r="I475" s="162"/>
      <c r="J475" s="162"/>
      <c r="K475" s="162"/>
      <c r="L475" s="162"/>
      <c r="M475" s="162"/>
      <c r="N475" s="38"/>
      <c r="O475" s="38"/>
    </row>
    <row r="476" spans="1:15" ht="15" hidden="1" customHeight="1" x14ac:dyDescent="0.25">
      <c r="A476" s="162"/>
      <c r="B476" s="162"/>
      <c r="C476" s="162"/>
      <c r="D476" s="162"/>
      <c r="E476" s="162"/>
      <c r="F476" s="162"/>
      <c r="G476" s="162"/>
      <c r="H476" s="162"/>
      <c r="I476" s="162"/>
      <c r="J476" s="162"/>
      <c r="K476" s="162"/>
      <c r="L476" s="162"/>
      <c r="M476" s="162"/>
      <c r="N476" s="38"/>
      <c r="O476" s="38"/>
    </row>
    <row r="477" spans="1:15" ht="15" hidden="1" customHeight="1" x14ac:dyDescent="0.25">
      <c r="A477" s="162"/>
      <c r="B477" s="162"/>
      <c r="C477" s="162"/>
      <c r="D477" s="162"/>
      <c r="E477" s="162"/>
      <c r="F477" s="162"/>
      <c r="G477" s="162"/>
      <c r="H477" s="162"/>
      <c r="I477" s="162"/>
      <c r="J477" s="162"/>
      <c r="K477" s="162"/>
      <c r="L477" s="162"/>
      <c r="M477" s="162"/>
      <c r="N477" s="38"/>
      <c r="O477" s="38"/>
    </row>
    <row r="478" spans="1:15" ht="15" hidden="1" customHeight="1" x14ac:dyDescent="0.25">
      <c r="A478" s="162"/>
      <c r="B478" s="162"/>
      <c r="C478" s="162"/>
      <c r="D478" s="162"/>
      <c r="E478" s="162"/>
      <c r="F478" s="162"/>
      <c r="G478" s="162"/>
      <c r="H478" s="162"/>
      <c r="I478" s="162"/>
      <c r="J478" s="162"/>
      <c r="K478" s="162"/>
      <c r="L478" s="162"/>
      <c r="M478" s="162"/>
      <c r="N478" s="38"/>
      <c r="O478" s="38"/>
    </row>
    <row r="479" spans="1:15" ht="15" hidden="1" customHeight="1" x14ac:dyDescent="0.25">
      <c r="A479" s="162"/>
      <c r="B479" s="162"/>
      <c r="C479" s="162"/>
      <c r="D479" s="162"/>
      <c r="E479" s="162"/>
      <c r="F479" s="162"/>
      <c r="G479" s="162"/>
      <c r="H479" s="162"/>
      <c r="I479" s="162"/>
      <c r="J479" s="162"/>
      <c r="K479" s="162"/>
      <c r="L479" s="162"/>
      <c r="M479" s="162"/>
      <c r="N479" s="38"/>
      <c r="O479" s="38"/>
    </row>
    <row r="480" spans="1:15" ht="15" hidden="1" customHeight="1" x14ac:dyDescent="0.25">
      <c r="A480" s="162"/>
      <c r="B480" s="162"/>
      <c r="C480" s="162"/>
      <c r="D480" s="162"/>
      <c r="E480" s="162"/>
      <c r="F480" s="162"/>
      <c r="G480" s="162"/>
      <c r="H480" s="162"/>
      <c r="I480" s="162"/>
      <c r="J480" s="162"/>
      <c r="K480" s="162"/>
      <c r="L480" s="162"/>
      <c r="M480" s="162"/>
      <c r="N480" s="38"/>
      <c r="O480" s="38"/>
    </row>
    <row r="481" spans="1:15" ht="15" hidden="1" customHeight="1" x14ac:dyDescent="0.25">
      <c r="A481" s="162"/>
      <c r="B481" s="162"/>
      <c r="C481" s="162"/>
      <c r="D481" s="162"/>
      <c r="E481" s="162"/>
      <c r="F481" s="162"/>
      <c r="G481" s="162"/>
      <c r="H481" s="162"/>
      <c r="I481" s="162"/>
      <c r="J481" s="162"/>
      <c r="K481" s="162"/>
      <c r="L481" s="162"/>
      <c r="M481" s="162"/>
      <c r="N481" s="38"/>
      <c r="O481" s="38"/>
    </row>
    <row r="482" spans="1:15" ht="15" hidden="1" customHeight="1" x14ac:dyDescent="0.25">
      <c r="A482" s="162"/>
      <c r="B482" s="162"/>
      <c r="C482" s="162"/>
      <c r="D482" s="162"/>
      <c r="E482" s="162"/>
      <c r="F482" s="162"/>
      <c r="G482" s="162"/>
      <c r="H482" s="162"/>
      <c r="I482" s="162"/>
      <c r="J482" s="162"/>
      <c r="K482" s="162"/>
      <c r="L482" s="162"/>
      <c r="M482" s="162"/>
      <c r="N482" s="38"/>
      <c r="O482" s="38"/>
    </row>
    <row r="483" spans="1:15" ht="15" hidden="1" customHeight="1" x14ac:dyDescent="0.25">
      <c r="A483" s="162"/>
      <c r="B483" s="162"/>
      <c r="C483" s="162"/>
      <c r="D483" s="162"/>
      <c r="E483" s="162"/>
      <c r="F483" s="162"/>
      <c r="G483" s="162"/>
      <c r="H483" s="162"/>
      <c r="I483" s="162"/>
      <c r="J483" s="162"/>
      <c r="K483" s="162"/>
      <c r="L483" s="162"/>
      <c r="M483" s="162"/>
      <c r="N483" s="38"/>
      <c r="O483" s="38"/>
    </row>
    <row r="484" spans="1:15" ht="15" hidden="1" customHeight="1" x14ac:dyDescent="0.25">
      <c r="A484" s="162"/>
      <c r="B484" s="162"/>
      <c r="C484" s="162"/>
      <c r="D484" s="162"/>
      <c r="E484" s="162"/>
      <c r="F484" s="162"/>
      <c r="G484" s="162"/>
      <c r="H484" s="162"/>
      <c r="I484" s="162"/>
      <c r="J484" s="162"/>
      <c r="K484" s="162"/>
      <c r="L484" s="162"/>
      <c r="M484" s="162"/>
      <c r="N484" s="38"/>
      <c r="O484" s="38"/>
    </row>
    <row r="485" spans="1:15" ht="15" hidden="1" customHeight="1" x14ac:dyDescent="0.25">
      <c r="A485" s="162"/>
      <c r="B485" s="162"/>
      <c r="C485" s="162"/>
      <c r="D485" s="162"/>
      <c r="E485" s="162"/>
      <c r="F485" s="162"/>
      <c r="G485" s="162"/>
      <c r="H485" s="162"/>
      <c r="I485" s="162"/>
      <c r="J485" s="162"/>
      <c r="K485" s="162"/>
      <c r="L485" s="162"/>
      <c r="M485" s="162"/>
      <c r="N485" s="38"/>
      <c r="O485" s="38"/>
    </row>
    <row r="486" spans="1:15" ht="15" hidden="1" customHeight="1" x14ac:dyDescent="0.25">
      <c r="A486" s="162"/>
      <c r="B486" s="162"/>
      <c r="C486" s="162"/>
      <c r="D486" s="162"/>
      <c r="E486" s="162"/>
      <c r="F486" s="162"/>
      <c r="G486" s="162"/>
      <c r="H486" s="162"/>
      <c r="I486" s="162"/>
      <c r="J486" s="162"/>
      <c r="K486" s="162"/>
      <c r="L486" s="162"/>
      <c r="M486" s="162"/>
      <c r="N486" s="38"/>
      <c r="O486" s="38"/>
    </row>
    <row r="487" spans="1:15" ht="15" hidden="1" customHeight="1" x14ac:dyDescent="0.25">
      <c r="A487" s="162"/>
      <c r="B487" s="162"/>
      <c r="C487" s="162"/>
      <c r="D487" s="162"/>
      <c r="E487" s="162"/>
      <c r="F487" s="162"/>
      <c r="G487" s="162"/>
      <c r="H487" s="162"/>
      <c r="I487" s="162"/>
      <c r="J487" s="162"/>
      <c r="K487" s="162"/>
      <c r="L487" s="162"/>
      <c r="M487" s="162"/>
      <c r="N487" s="38"/>
      <c r="O487" s="38"/>
    </row>
    <row r="488" spans="1:15" ht="15" hidden="1" customHeight="1" x14ac:dyDescent="0.25">
      <c r="A488" s="162"/>
      <c r="B488" s="162"/>
      <c r="C488" s="162"/>
      <c r="D488" s="162"/>
      <c r="E488" s="162"/>
      <c r="F488" s="162"/>
      <c r="G488" s="162"/>
      <c r="H488" s="162"/>
      <c r="I488" s="162"/>
      <c r="J488" s="162"/>
      <c r="K488" s="162"/>
      <c r="L488" s="162"/>
      <c r="M488" s="162"/>
      <c r="N488" s="38"/>
      <c r="O488" s="38"/>
    </row>
    <row r="489" spans="1:15" ht="15" hidden="1" customHeight="1" x14ac:dyDescent="0.25">
      <c r="A489" s="162"/>
      <c r="B489" s="162"/>
      <c r="C489" s="162"/>
      <c r="D489" s="162"/>
      <c r="E489" s="162"/>
      <c r="F489" s="162"/>
      <c r="G489" s="162"/>
      <c r="H489" s="162"/>
      <c r="I489" s="162"/>
      <c r="J489" s="162"/>
      <c r="K489" s="162"/>
      <c r="L489" s="162"/>
      <c r="M489" s="162"/>
      <c r="N489" s="38"/>
      <c r="O489" s="38"/>
    </row>
    <row r="490" spans="1:15" ht="15" hidden="1" customHeight="1" x14ac:dyDescent="0.25">
      <c r="A490" s="162"/>
      <c r="B490" s="162"/>
      <c r="C490" s="162"/>
      <c r="D490" s="162"/>
      <c r="E490" s="162"/>
      <c r="F490" s="162"/>
      <c r="G490" s="162"/>
      <c r="H490" s="162"/>
      <c r="I490" s="162"/>
      <c r="J490" s="162"/>
      <c r="K490" s="162"/>
      <c r="L490" s="162"/>
      <c r="M490" s="162"/>
      <c r="N490" s="38"/>
      <c r="O490" s="38"/>
    </row>
    <row r="491" spans="1:15" ht="15" hidden="1" customHeight="1" x14ac:dyDescent="0.25">
      <c r="A491" s="162"/>
      <c r="B491" s="162"/>
      <c r="C491" s="162"/>
      <c r="D491" s="162"/>
      <c r="E491" s="162"/>
      <c r="F491" s="162"/>
      <c r="G491" s="162"/>
      <c r="H491" s="162"/>
      <c r="I491" s="162"/>
      <c r="J491" s="162"/>
      <c r="K491" s="162"/>
      <c r="L491" s="162"/>
      <c r="M491" s="162"/>
      <c r="N491" s="38"/>
      <c r="O491" s="38"/>
    </row>
    <row r="492" spans="1:15" ht="15" hidden="1" customHeight="1" x14ac:dyDescent="0.25">
      <c r="A492" s="162"/>
      <c r="B492" s="162"/>
      <c r="C492" s="162"/>
      <c r="D492" s="162"/>
      <c r="E492" s="162"/>
      <c r="F492" s="162"/>
      <c r="G492" s="162"/>
      <c r="H492" s="162"/>
      <c r="I492" s="162"/>
      <c r="J492" s="162"/>
      <c r="K492" s="162"/>
      <c r="L492" s="162"/>
      <c r="M492" s="162"/>
      <c r="N492" s="38"/>
      <c r="O492" s="38"/>
    </row>
    <row r="493" spans="1:15" ht="15" hidden="1" customHeight="1" x14ac:dyDescent="0.25">
      <c r="A493" s="162"/>
      <c r="B493" s="162"/>
      <c r="C493" s="162"/>
      <c r="D493" s="162"/>
      <c r="E493" s="162"/>
      <c r="F493" s="162"/>
      <c r="G493" s="162"/>
      <c r="H493" s="162"/>
      <c r="I493" s="162"/>
      <c r="J493" s="162"/>
      <c r="K493" s="162"/>
      <c r="L493" s="162"/>
      <c r="M493" s="162"/>
      <c r="N493" s="38"/>
      <c r="O493" s="38"/>
    </row>
    <row r="494" spans="1:15" ht="15" hidden="1" customHeight="1" x14ac:dyDescent="0.25">
      <c r="A494" s="162"/>
      <c r="B494" s="162"/>
      <c r="C494" s="162"/>
      <c r="D494" s="162"/>
      <c r="E494" s="162"/>
      <c r="F494" s="162"/>
      <c r="G494" s="162"/>
      <c r="H494" s="162"/>
      <c r="I494" s="162"/>
      <c r="J494" s="162"/>
      <c r="K494" s="162"/>
      <c r="L494" s="162"/>
      <c r="M494" s="162"/>
      <c r="N494" s="38"/>
      <c r="O494" s="38"/>
    </row>
    <row r="495" spans="1:15" ht="15" hidden="1" customHeight="1" x14ac:dyDescent="0.25">
      <c r="A495" s="162"/>
      <c r="B495" s="162"/>
      <c r="C495" s="162"/>
      <c r="D495" s="162"/>
      <c r="E495" s="162"/>
      <c r="F495" s="162"/>
      <c r="G495" s="162"/>
      <c r="H495" s="162"/>
      <c r="I495" s="162"/>
      <c r="J495" s="162"/>
      <c r="K495" s="162"/>
      <c r="L495" s="162"/>
      <c r="M495" s="162"/>
      <c r="N495" s="38"/>
      <c r="O495" s="38"/>
    </row>
    <row r="496" spans="1:15" ht="15" hidden="1" customHeight="1" x14ac:dyDescent="0.25">
      <c r="A496" s="162"/>
      <c r="B496" s="162"/>
      <c r="C496" s="162"/>
      <c r="D496" s="162"/>
      <c r="E496" s="162"/>
      <c r="F496" s="162"/>
      <c r="G496" s="162"/>
      <c r="H496" s="162"/>
      <c r="I496" s="162"/>
      <c r="J496" s="162"/>
      <c r="K496" s="162"/>
      <c r="L496" s="162"/>
      <c r="M496" s="162"/>
      <c r="N496" s="38"/>
      <c r="O496" s="38"/>
    </row>
    <row r="497" spans="1:15" ht="15" hidden="1" customHeight="1" x14ac:dyDescent="0.25">
      <c r="A497" s="162"/>
      <c r="B497" s="162"/>
      <c r="C497" s="162"/>
      <c r="D497" s="162"/>
      <c r="E497" s="162"/>
      <c r="F497" s="162"/>
      <c r="G497" s="162"/>
      <c r="H497" s="162"/>
      <c r="I497" s="162"/>
      <c r="J497" s="162"/>
      <c r="K497" s="162"/>
      <c r="L497" s="162"/>
      <c r="M497" s="162"/>
      <c r="N497" s="38"/>
      <c r="O497" s="38"/>
    </row>
    <row r="498" spans="1:15" ht="15" hidden="1" customHeight="1" x14ac:dyDescent="0.25">
      <c r="A498" s="162"/>
      <c r="B498" s="162"/>
      <c r="C498" s="162"/>
      <c r="D498" s="162"/>
      <c r="E498" s="162"/>
      <c r="F498" s="162"/>
      <c r="G498" s="162"/>
      <c r="H498" s="162"/>
      <c r="I498" s="162"/>
      <c r="J498" s="162"/>
      <c r="K498" s="162"/>
      <c r="L498" s="162"/>
      <c r="M498" s="162"/>
      <c r="N498" s="38"/>
      <c r="O498" s="38"/>
    </row>
    <row r="499" spans="1:15" ht="15" hidden="1" customHeight="1" x14ac:dyDescent="0.25">
      <c r="A499" s="162"/>
      <c r="B499" s="162"/>
      <c r="C499" s="162"/>
      <c r="D499" s="162"/>
      <c r="E499" s="162"/>
      <c r="F499" s="162"/>
      <c r="G499" s="162"/>
      <c r="H499" s="162"/>
      <c r="I499" s="162"/>
      <c r="J499" s="162"/>
      <c r="K499" s="162"/>
      <c r="L499" s="162"/>
      <c r="M499" s="162"/>
      <c r="N499" s="38"/>
      <c r="O499" s="38"/>
    </row>
    <row r="500" spans="1:15" ht="15" hidden="1" customHeight="1" x14ac:dyDescent="0.25">
      <c r="A500" s="162"/>
      <c r="B500" s="162"/>
      <c r="C500" s="162"/>
      <c r="D500" s="162"/>
      <c r="E500" s="162"/>
      <c r="F500" s="162"/>
      <c r="G500" s="162"/>
      <c r="H500" s="162"/>
      <c r="I500" s="162"/>
      <c r="J500" s="162"/>
      <c r="K500" s="162"/>
      <c r="L500" s="162"/>
      <c r="M500" s="162"/>
      <c r="N500" s="38"/>
      <c r="O500" s="38"/>
    </row>
    <row r="501" spans="1:15" ht="15" hidden="1" customHeight="1" x14ac:dyDescent="0.25">
      <c r="A501" s="162"/>
      <c r="B501" s="162"/>
      <c r="C501" s="162"/>
      <c r="D501" s="162"/>
      <c r="E501" s="162"/>
      <c r="F501" s="162"/>
      <c r="G501" s="162"/>
      <c r="H501" s="162"/>
      <c r="I501" s="162"/>
      <c r="J501" s="162"/>
      <c r="K501" s="162"/>
      <c r="L501" s="162"/>
      <c r="M501" s="162"/>
      <c r="N501" s="38"/>
      <c r="O501" s="38"/>
    </row>
    <row r="502" spans="1:15" ht="15" hidden="1" customHeight="1" x14ac:dyDescent="0.25">
      <c r="A502" s="162"/>
      <c r="B502" s="162"/>
      <c r="C502" s="162"/>
      <c r="D502" s="162"/>
      <c r="E502" s="162"/>
      <c r="F502" s="162"/>
      <c r="G502" s="162"/>
      <c r="H502" s="162"/>
      <c r="I502" s="162"/>
      <c r="J502" s="162"/>
      <c r="K502" s="162"/>
      <c r="L502" s="162"/>
      <c r="M502" s="162"/>
      <c r="N502" s="38"/>
      <c r="O502" s="38"/>
    </row>
    <row r="503" spans="1:15" ht="15" hidden="1" customHeight="1" x14ac:dyDescent="0.25">
      <c r="A503" s="162"/>
      <c r="B503" s="162"/>
      <c r="C503" s="162"/>
      <c r="D503" s="162"/>
      <c r="E503" s="162"/>
      <c r="F503" s="162"/>
      <c r="G503" s="162"/>
      <c r="H503" s="162"/>
      <c r="I503" s="162"/>
      <c r="J503" s="162"/>
      <c r="K503" s="162"/>
      <c r="L503" s="162"/>
      <c r="M503" s="162"/>
      <c r="N503" s="38"/>
      <c r="O503" s="38"/>
    </row>
    <row r="504" spans="1:15" ht="15" hidden="1" customHeight="1" x14ac:dyDescent="0.25">
      <c r="A504" s="162"/>
      <c r="B504" s="162"/>
      <c r="C504" s="162"/>
      <c r="D504" s="162"/>
      <c r="E504" s="162"/>
      <c r="F504" s="162"/>
      <c r="G504" s="162"/>
      <c r="H504" s="162"/>
      <c r="I504" s="162"/>
      <c r="J504" s="162"/>
      <c r="K504" s="162"/>
      <c r="L504" s="162"/>
      <c r="M504" s="162"/>
      <c r="N504" s="38"/>
      <c r="O504" s="38"/>
    </row>
    <row r="505" spans="1:15" ht="15" hidden="1" customHeight="1" x14ac:dyDescent="0.25">
      <c r="A505" s="162"/>
      <c r="B505" s="162"/>
      <c r="C505" s="162"/>
      <c r="D505" s="162"/>
      <c r="E505" s="162"/>
      <c r="F505" s="162"/>
      <c r="G505" s="162"/>
      <c r="H505" s="162"/>
      <c r="I505" s="162"/>
      <c r="J505" s="162"/>
      <c r="K505" s="162"/>
      <c r="L505" s="162"/>
      <c r="M505" s="162"/>
      <c r="N505" s="38"/>
      <c r="O505" s="38"/>
    </row>
    <row r="506" spans="1:15" ht="15" hidden="1" customHeight="1" x14ac:dyDescent="0.25">
      <c r="A506" s="162"/>
      <c r="B506" s="162"/>
      <c r="C506" s="162"/>
      <c r="D506" s="162"/>
      <c r="E506" s="162"/>
      <c r="F506" s="162"/>
      <c r="G506" s="162"/>
      <c r="H506" s="162"/>
      <c r="I506" s="162"/>
      <c r="J506" s="162"/>
      <c r="K506" s="162"/>
      <c r="L506" s="162"/>
      <c r="M506" s="162"/>
      <c r="N506" s="38"/>
      <c r="O506" s="38"/>
    </row>
    <row r="507" spans="1:15" ht="15" hidden="1" customHeight="1" x14ac:dyDescent="0.25">
      <c r="A507" s="162"/>
      <c r="B507" s="162"/>
      <c r="C507" s="162"/>
      <c r="D507" s="162"/>
      <c r="E507" s="162"/>
      <c r="F507" s="162"/>
      <c r="G507" s="162"/>
      <c r="H507" s="162"/>
      <c r="I507" s="162"/>
      <c r="J507" s="162"/>
      <c r="K507" s="162"/>
      <c r="L507" s="162"/>
      <c r="M507" s="162"/>
      <c r="N507" s="38"/>
      <c r="O507" s="38"/>
    </row>
    <row r="508" spans="1:15" ht="15" hidden="1" customHeight="1" x14ac:dyDescent="0.25">
      <c r="A508" s="162"/>
      <c r="B508" s="162"/>
      <c r="C508" s="162"/>
      <c r="D508" s="162"/>
      <c r="E508" s="162"/>
      <c r="F508" s="162"/>
      <c r="G508" s="162"/>
      <c r="H508" s="162"/>
      <c r="I508" s="162"/>
      <c r="J508" s="162"/>
      <c r="K508" s="162"/>
      <c r="L508" s="162"/>
      <c r="M508" s="162"/>
      <c r="N508" s="38"/>
      <c r="O508" s="38"/>
    </row>
    <row r="509" spans="1:15" ht="15" hidden="1" customHeight="1" x14ac:dyDescent="0.25">
      <c r="A509" s="162"/>
      <c r="B509" s="162"/>
      <c r="C509" s="162"/>
      <c r="D509" s="162"/>
      <c r="E509" s="162"/>
      <c r="F509" s="162"/>
      <c r="G509" s="162"/>
      <c r="H509" s="162"/>
      <c r="I509" s="162"/>
      <c r="J509" s="162"/>
      <c r="K509" s="162"/>
      <c r="L509" s="162"/>
      <c r="M509" s="162"/>
      <c r="N509" s="38"/>
      <c r="O509" s="38"/>
    </row>
    <row r="510" spans="1:15" ht="15" hidden="1" customHeight="1" x14ac:dyDescent="0.25">
      <c r="A510" s="162"/>
      <c r="B510" s="162"/>
      <c r="C510" s="162"/>
      <c r="D510" s="162"/>
      <c r="E510" s="162"/>
      <c r="F510" s="162"/>
      <c r="G510" s="162"/>
      <c r="H510" s="162"/>
      <c r="I510" s="162"/>
      <c r="J510" s="162"/>
      <c r="K510" s="162"/>
      <c r="L510" s="162"/>
      <c r="M510" s="162"/>
      <c r="N510" s="38"/>
      <c r="O510" s="38"/>
    </row>
    <row r="511" spans="1:15" ht="15" hidden="1" customHeight="1" x14ac:dyDescent="0.25">
      <c r="A511" s="162"/>
      <c r="B511" s="162"/>
      <c r="C511" s="162"/>
      <c r="D511" s="162"/>
      <c r="E511" s="162"/>
      <c r="F511" s="162"/>
      <c r="G511" s="162"/>
      <c r="H511" s="162"/>
      <c r="I511" s="162"/>
      <c r="J511" s="162"/>
      <c r="K511" s="162"/>
      <c r="L511" s="162"/>
      <c r="M511" s="162"/>
      <c r="N511" s="38"/>
      <c r="O511" s="38"/>
    </row>
    <row r="512" spans="1:15" ht="15" hidden="1" customHeight="1" x14ac:dyDescent="0.25">
      <c r="A512" s="162"/>
      <c r="B512" s="162"/>
      <c r="C512" s="162"/>
      <c r="D512" s="162"/>
      <c r="E512" s="162"/>
      <c r="F512" s="162"/>
      <c r="G512" s="162"/>
      <c r="H512" s="162"/>
      <c r="I512" s="162"/>
      <c r="J512" s="162"/>
      <c r="K512" s="162"/>
      <c r="L512" s="162"/>
      <c r="M512" s="162"/>
      <c r="N512" s="38"/>
      <c r="O512" s="38"/>
    </row>
    <row r="513" spans="1:15" ht="15" hidden="1" customHeight="1" x14ac:dyDescent="0.25">
      <c r="A513" s="162"/>
      <c r="B513" s="162"/>
      <c r="C513" s="162"/>
      <c r="D513" s="162"/>
      <c r="E513" s="162"/>
      <c r="F513" s="162"/>
      <c r="G513" s="162"/>
      <c r="H513" s="162"/>
      <c r="I513" s="162"/>
      <c r="J513" s="162"/>
      <c r="K513" s="162"/>
      <c r="L513" s="162"/>
      <c r="M513" s="162"/>
      <c r="N513" s="38"/>
      <c r="O513" s="38"/>
    </row>
    <row r="514" spans="1:15" ht="15" hidden="1" customHeight="1" x14ac:dyDescent="0.25">
      <c r="A514" s="162"/>
      <c r="B514" s="162"/>
      <c r="C514" s="162"/>
      <c r="D514" s="162"/>
      <c r="E514" s="162"/>
      <c r="F514" s="162"/>
      <c r="G514" s="162"/>
      <c r="H514" s="162"/>
      <c r="I514" s="162"/>
      <c r="J514" s="162"/>
      <c r="K514" s="162"/>
      <c r="L514" s="162"/>
      <c r="M514" s="162"/>
      <c r="N514" s="38"/>
      <c r="O514" s="38"/>
    </row>
    <row r="515" spans="1:15" ht="15" hidden="1" customHeight="1" x14ac:dyDescent="0.25">
      <c r="A515" s="162"/>
      <c r="B515" s="162"/>
      <c r="C515" s="162"/>
      <c r="D515" s="162"/>
      <c r="E515" s="162"/>
      <c r="F515" s="162"/>
      <c r="G515" s="162"/>
      <c r="H515" s="162"/>
      <c r="I515" s="162"/>
      <c r="J515" s="162"/>
      <c r="K515" s="162"/>
      <c r="L515" s="162"/>
      <c r="M515" s="162"/>
      <c r="N515" s="38"/>
      <c r="O515" s="38"/>
    </row>
    <row r="516" spans="1:15" ht="15" hidden="1" customHeight="1" x14ac:dyDescent="0.25">
      <c r="A516" s="162"/>
      <c r="B516" s="162"/>
      <c r="C516" s="162"/>
      <c r="D516" s="162"/>
      <c r="E516" s="162"/>
      <c r="F516" s="162"/>
      <c r="G516" s="162"/>
      <c r="H516" s="162"/>
      <c r="I516" s="162"/>
      <c r="J516" s="162"/>
      <c r="K516" s="162"/>
      <c r="L516" s="162"/>
      <c r="M516" s="162"/>
      <c r="N516" s="38"/>
      <c r="O516" s="38"/>
    </row>
    <row r="517" spans="1:15" ht="15" hidden="1" customHeight="1" x14ac:dyDescent="0.25">
      <c r="A517" s="162"/>
      <c r="B517" s="162"/>
      <c r="C517" s="162"/>
      <c r="D517" s="162"/>
      <c r="E517" s="162"/>
      <c r="F517" s="162"/>
      <c r="G517" s="162"/>
      <c r="H517" s="162"/>
      <c r="I517" s="162"/>
      <c r="J517" s="162"/>
      <c r="K517" s="162"/>
      <c r="L517" s="162"/>
      <c r="M517" s="162"/>
      <c r="N517" s="38"/>
      <c r="O517" s="38"/>
    </row>
    <row r="518" spans="1:15" ht="15" hidden="1" customHeight="1" x14ac:dyDescent="0.25">
      <c r="A518" s="162"/>
      <c r="B518" s="162"/>
      <c r="C518" s="162"/>
      <c r="D518" s="162"/>
      <c r="E518" s="162"/>
      <c r="F518" s="162"/>
      <c r="G518" s="162"/>
      <c r="H518" s="162"/>
      <c r="I518" s="162"/>
      <c r="J518" s="162"/>
      <c r="K518" s="162"/>
      <c r="L518" s="162"/>
      <c r="M518" s="162"/>
      <c r="N518" s="38"/>
      <c r="O518" s="38"/>
    </row>
    <row r="519" spans="1:15" ht="15" hidden="1" customHeight="1" x14ac:dyDescent="0.25">
      <c r="A519" s="162"/>
      <c r="B519" s="162"/>
      <c r="C519" s="162"/>
      <c r="D519" s="162"/>
      <c r="E519" s="162"/>
      <c r="F519" s="162"/>
      <c r="G519" s="162"/>
      <c r="H519" s="162"/>
      <c r="I519" s="162"/>
      <c r="J519" s="162"/>
      <c r="K519" s="162"/>
      <c r="L519" s="162"/>
      <c r="M519" s="162"/>
      <c r="N519" s="38"/>
      <c r="O519" s="38"/>
    </row>
    <row r="520" spans="1:15" ht="15" hidden="1" customHeight="1" x14ac:dyDescent="0.25">
      <c r="A520" s="162"/>
      <c r="B520" s="162"/>
      <c r="C520" s="162"/>
      <c r="D520" s="162"/>
      <c r="E520" s="162"/>
      <c r="F520" s="162"/>
      <c r="G520" s="162"/>
      <c r="H520" s="162"/>
      <c r="I520" s="162"/>
      <c r="J520" s="162"/>
      <c r="K520" s="162"/>
      <c r="L520" s="162"/>
      <c r="M520" s="162"/>
      <c r="N520" s="38"/>
      <c r="O520" s="38"/>
    </row>
    <row r="521" spans="1:15" ht="15" hidden="1" customHeight="1" x14ac:dyDescent="0.25">
      <c r="A521" s="162"/>
      <c r="B521" s="162"/>
      <c r="C521" s="162"/>
      <c r="D521" s="162"/>
      <c r="E521" s="162"/>
      <c r="F521" s="162"/>
      <c r="G521" s="162"/>
      <c r="H521" s="162"/>
      <c r="I521" s="162"/>
      <c r="J521" s="162"/>
      <c r="K521" s="162"/>
      <c r="L521" s="162"/>
      <c r="M521" s="162"/>
      <c r="N521" s="38"/>
      <c r="O521" s="38"/>
    </row>
    <row r="522" spans="1:15" ht="15" hidden="1" customHeight="1" x14ac:dyDescent="0.25">
      <c r="A522" s="162"/>
      <c r="B522" s="162"/>
      <c r="C522" s="162"/>
      <c r="D522" s="162"/>
      <c r="E522" s="162"/>
      <c r="F522" s="162"/>
      <c r="G522" s="162"/>
      <c r="H522" s="162"/>
      <c r="I522" s="162"/>
      <c r="J522" s="162"/>
      <c r="K522" s="162"/>
      <c r="L522" s="162"/>
      <c r="M522" s="162"/>
      <c r="N522" s="38"/>
      <c r="O522" s="38"/>
    </row>
    <row r="523" spans="1:15" ht="15" hidden="1" customHeight="1" x14ac:dyDescent="0.25">
      <c r="A523" s="162"/>
      <c r="B523" s="162"/>
      <c r="C523" s="162"/>
      <c r="D523" s="162"/>
      <c r="E523" s="162"/>
      <c r="F523" s="162"/>
      <c r="G523" s="162"/>
      <c r="H523" s="162"/>
      <c r="I523" s="162"/>
      <c r="J523" s="162"/>
      <c r="K523" s="162"/>
      <c r="L523" s="162"/>
      <c r="M523" s="162"/>
      <c r="N523" s="38"/>
      <c r="O523" s="38"/>
    </row>
    <row r="524" spans="1:15" ht="15" hidden="1" customHeight="1" x14ac:dyDescent="0.25">
      <c r="A524" s="162"/>
      <c r="B524" s="162"/>
      <c r="C524" s="162"/>
      <c r="D524" s="162"/>
      <c r="E524" s="162"/>
      <c r="F524" s="162"/>
      <c r="G524" s="162"/>
      <c r="H524" s="162"/>
      <c r="I524" s="162"/>
      <c r="J524" s="162"/>
      <c r="K524" s="162"/>
      <c r="L524" s="162"/>
      <c r="M524" s="162"/>
      <c r="N524" s="38"/>
      <c r="O524" s="38"/>
    </row>
    <row r="525" spans="1:15" ht="15" hidden="1" customHeight="1" x14ac:dyDescent="0.25">
      <c r="A525" s="162"/>
      <c r="B525" s="162"/>
      <c r="C525" s="162"/>
      <c r="D525" s="162"/>
      <c r="E525" s="162"/>
      <c r="F525" s="162"/>
      <c r="G525" s="162"/>
      <c r="H525" s="162"/>
      <c r="I525" s="162"/>
      <c r="J525" s="162"/>
      <c r="K525" s="162"/>
      <c r="L525" s="162"/>
      <c r="M525" s="162"/>
      <c r="N525" s="38"/>
      <c r="O525" s="38"/>
    </row>
    <row r="526" spans="1:15" ht="15" hidden="1" customHeight="1" x14ac:dyDescent="0.25">
      <c r="A526" s="162"/>
      <c r="B526" s="162"/>
      <c r="C526" s="162"/>
      <c r="D526" s="162"/>
      <c r="E526" s="162"/>
      <c r="F526" s="162"/>
      <c r="G526" s="162"/>
      <c r="H526" s="162"/>
      <c r="I526" s="162"/>
      <c r="J526" s="162"/>
      <c r="K526" s="162"/>
      <c r="L526" s="162"/>
      <c r="M526" s="162"/>
      <c r="N526" s="38"/>
      <c r="O526" s="38"/>
    </row>
    <row r="527" spans="1:15" ht="15" hidden="1" customHeight="1" x14ac:dyDescent="0.25">
      <c r="A527" s="162"/>
      <c r="B527" s="162"/>
      <c r="C527" s="162"/>
      <c r="D527" s="162"/>
      <c r="E527" s="162"/>
      <c r="F527" s="162"/>
      <c r="G527" s="162"/>
      <c r="H527" s="162"/>
      <c r="I527" s="162"/>
      <c r="J527" s="162"/>
      <c r="K527" s="162"/>
      <c r="L527" s="162"/>
      <c r="M527" s="162"/>
      <c r="N527" s="38"/>
      <c r="O527" s="38"/>
    </row>
    <row r="528" spans="1:15" ht="15" hidden="1" customHeight="1" x14ac:dyDescent="0.25">
      <c r="A528" s="162"/>
      <c r="B528" s="162"/>
      <c r="C528" s="162"/>
      <c r="D528" s="162"/>
      <c r="E528" s="162"/>
      <c r="F528" s="162"/>
      <c r="G528" s="162"/>
      <c r="H528" s="162"/>
      <c r="I528" s="162"/>
      <c r="J528" s="162"/>
      <c r="K528" s="162"/>
      <c r="L528" s="162"/>
      <c r="M528" s="162"/>
      <c r="N528" s="38"/>
      <c r="O528" s="38"/>
    </row>
    <row r="529" spans="1:15" ht="15" hidden="1" customHeight="1" x14ac:dyDescent="0.25">
      <c r="A529" s="162"/>
      <c r="B529" s="162"/>
      <c r="C529" s="162"/>
      <c r="D529" s="162"/>
      <c r="E529" s="162"/>
      <c r="F529" s="162"/>
      <c r="G529" s="162"/>
      <c r="H529" s="162"/>
      <c r="I529" s="162"/>
      <c r="J529" s="162"/>
      <c r="K529" s="162"/>
      <c r="L529" s="162"/>
      <c r="M529" s="162"/>
      <c r="N529" s="38"/>
      <c r="O529" s="38"/>
    </row>
    <row r="530" spans="1:15" ht="15" hidden="1" customHeight="1" x14ac:dyDescent="0.25">
      <c r="A530" s="162"/>
      <c r="B530" s="162"/>
      <c r="C530" s="162"/>
      <c r="D530" s="162"/>
      <c r="E530" s="162"/>
      <c r="F530" s="162"/>
      <c r="G530" s="162"/>
      <c r="H530" s="162"/>
      <c r="I530" s="162"/>
      <c r="J530" s="162"/>
      <c r="K530" s="162"/>
      <c r="L530" s="162"/>
      <c r="M530" s="162"/>
      <c r="N530" s="38"/>
      <c r="O530" s="38"/>
    </row>
    <row r="531" spans="1:15" ht="15" hidden="1" customHeight="1" x14ac:dyDescent="0.25">
      <c r="A531" s="162"/>
      <c r="B531" s="162"/>
      <c r="C531" s="162"/>
      <c r="D531" s="162"/>
      <c r="E531" s="162"/>
      <c r="F531" s="162"/>
      <c r="G531" s="162"/>
      <c r="H531" s="162"/>
      <c r="I531" s="162"/>
      <c r="J531" s="162"/>
      <c r="K531" s="162"/>
      <c r="L531" s="162"/>
      <c r="M531" s="162"/>
      <c r="N531" s="38"/>
      <c r="O531" s="38"/>
    </row>
    <row r="532" spans="1:15" ht="15" hidden="1" customHeight="1" x14ac:dyDescent="0.25">
      <c r="A532" s="162"/>
      <c r="B532" s="162"/>
      <c r="C532" s="162"/>
      <c r="D532" s="162"/>
      <c r="E532" s="162"/>
      <c r="F532" s="162"/>
      <c r="G532" s="162"/>
      <c r="H532" s="162"/>
      <c r="I532" s="162"/>
      <c r="J532" s="162"/>
      <c r="K532" s="162"/>
      <c r="L532" s="162"/>
      <c r="M532" s="162"/>
      <c r="N532" s="38"/>
      <c r="O532" s="38"/>
    </row>
    <row r="533" spans="1:15" ht="15" hidden="1" customHeight="1" x14ac:dyDescent="0.25">
      <c r="A533" s="162"/>
      <c r="B533" s="162"/>
      <c r="C533" s="162"/>
      <c r="D533" s="162"/>
      <c r="E533" s="162"/>
      <c r="F533" s="162"/>
      <c r="G533" s="162"/>
      <c r="H533" s="162"/>
      <c r="I533" s="162"/>
      <c r="J533" s="162"/>
      <c r="K533" s="162"/>
      <c r="L533" s="162"/>
      <c r="M533" s="162"/>
      <c r="N533" s="38"/>
      <c r="O533" s="38"/>
    </row>
    <row r="534" spans="1:15" ht="15" hidden="1" customHeight="1" x14ac:dyDescent="0.25">
      <c r="A534" s="162"/>
      <c r="B534" s="162"/>
      <c r="C534" s="162"/>
      <c r="D534" s="162"/>
      <c r="E534" s="162"/>
      <c r="F534" s="162"/>
      <c r="G534" s="162"/>
      <c r="H534" s="162"/>
      <c r="I534" s="162"/>
      <c r="J534" s="162"/>
      <c r="K534" s="162"/>
      <c r="L534" s="162"/>
      <c r="M534" s="162"/>
      <c r="N534" s="38"/>
      <c r="O534" s="38"/>
    </row>
    <row r="535" spans="1:15" ht="15" hidden="1" customHeight="1" x14ac:dyDescent="0.25">
      <c r="A535" s="162"/>
      <c r="B535" s="162"/>
      <c r="C535" s="162"/>
      <c r="D535" s="162"/>
      <c r="E535" s="162"/>
      <c r="F535" s="162"/>
      <c r="G535" s="162"/>
      <c r="H535" s="162"/>
      <c r="I535" s="162"/>
      <c r="J535" s="162"/>
      <c r="K535" s="162"/>
      <c r="L535" s="162"/>
      <c r="M535" s="162"/>
      <c r="N535" s="38"/>
      <c r="O535" s="38"/>
    </row>
    <row r="536" spans="1:15" ht="15" hidden="1" customHeight="1" x14ac:dyDescent="0.25">
      <c r="A536" s="162"/>
      <c r="B536" s="162"/>
      <c r="C536" s="162"/>
      <c r="D536" s="162"/>
      <c r="E536" s="162"/>
      <c r="F536" s="162"/>
      <c r="G536" s="162"/>
      <c r="H536" s="162"/>
      <c r="I536" s="162"/>
      <c r="J536" s="162"/>
      <c r="K536" s="162"/>
      <c r="L536" s="162"/>
      <c r="M536" s="162"/>
      <c r="N536" s="38"/>
      <c r="O536" s="38"/>
    </row>
    <row r="537" spans="1:15" ht="15" hidden="1" customHeight="1" x14ac:dyDescent="0.25">
      <c r="A537" s="162"/>
      <c r="B537" s="162"/>
      <c r="C537" s="162"/>
      <c r="D537" s="162"/>
      <c r="E537" s="162"/>
      <c r="F537" s="162"/>
      <c r="G537" s="162"/>
      <c r="H537" s="162"/>
      <c r="I537" s="162"/>
      <c r="J537" s="162"/>
      <c r="K537" s="162"/>
      <c r="L537" s="162"/>
      <c r="M537" s="162"/>
      <c r="N537" s="38"/>
      <c r="O537" s="38"/>
    </row>
    <row r="538" spans="1:15" ht="15" hidden="1" customHeight="1" x14ac:dyDescent="0.25">
      <c r="A538" s="162"/>
      <c r="B538" s="162"/>
      <c r="C538" s="162"/>
      <c r="D538" s="162"/>
      <c r="E538" s="162"/>
      <c r="F538" s="162"/>
      <c r="G538" s="162"/>
      <c r="H538" s="162"/>
      <c r="I538" s="162"/>
      <c r="J538" s="162"/>
      <c r="K538" s="162"/>
      <c r="L538" s="162"/>
      <c r="M538" s="162"/>
      <c r="N538" s="38"/>
      <c r="O538" s="38"/>
    </row>
    <row r="539" spans="1:15" ht="15" hidden="1" customHeight="1" x14ac:dyDescent="0.25">
      <c r="A539" s="162"/>
      <c r="B539" s="162"/>
      <c r="C539" s="162"/>
      <c r="D539" s="162"/>
      <c r="E539" s="162"/>
      <c r="F539" s="162"/>
      <c r="G539" s="162"/>
      <c r="H539" s="162"/>
      <c r="I539" s="162"/>
      <c r="J539" s="162"/>
      <c r="K539" s="162"/>
      <c r="L539" s="162"/>
      <c r="M539" s="162"/>
      <c r="N539" s="38"/>
      <c r="O539" s="38"/>
    </row>
    <row r="540" spans="1:15" ht="15" hidden="1" customHeight="1" x14ac:dyDescent="0.25">
      <c r="A540" s="162"/>
      <c r="B540" s="162"/>
      <c r="C540" s="162"/>
      <c r="D540" s="162"/>
      <c r="E540" s="162"/>
      <c r="F540" s="162"/>
      <c r="G540" s="162"/>
      <c r="H540" s="162"/>
      <c r="I540" s="162"/>
      <c r="J540" s="162"/>
      <c r="K540" s="162"/>
      <c r="L540" s="162"/>
      <c r="M540" s="162"/>
      <c r="N540" s="38"/>
      <c r="O540" s="38"/>
    </row>
    <row r="541" spans="1:15" ht="15" hidden="1" customHeight="1" x14ac:dyDescent="0.25">
      <c r="A541" s="162"/>
      <c r="B541" s="162"/>
      <c r="C541" s="162"/>
      <c r="D541" s="162"/>
      <c r="E541" s="162"/>
      <c r="F541" s="162"/>
      <c r="G541" s="162"/>
      <c r="H541" s="162"/>
      <c r="I541" s="162"/>
      <c r="J541" s="162"/>
      <c r="K541" s="162"/>
      <c r="L541" s="162"/>
      <c r="M541" s="162"/>
      <c r="N541" s="38"/>
      <c r="O541" s="38"/>
    </row>
    <row r="542" spans="1:15" ht="15" hidden="1" customHeight="1" x14ac:dyDescent="0.25">
      <c r="A542" s="162"/>
      <c r="B542" s="162"/>
      <c r="C542" s="162"/>
      <c r="D542" s="162"/>
      <c r="E542" s="162"/>
      <c r="F542" s="162"/>
      <c r="G542" s="162"/>
      <c r="H542" s="162"/>
      <c r="I542" s="162"/>
      <c r="J542" s="162"/>
      <c r="K542" s="162"/>
      <c r="L542" s="162"/>
      <c r="M542" s="162"/>
      <c r="N542" s="38"/>
      <c r="O542" s="38"/>
    </row>
    <row r="543" spans="1:15" ht="15" hidden="1" customHeight="1" x14ac:dyDescent="0.25">
      <c r="A543" s="162"/>
      <c r="B543" s="162"/>
      <c r="C543" s="162"/>
      <c r="D543" s="162"/>
      <c r="E543" s="162"/>
      <c r="F543" s="162"/>
      <c r="G543" s="162"/>
      <c r="H543" s="162"/>
      <c r="I543" s="162"/>
      <c r="J543" s="162"/>
      <c r="K543" s="162"/>
      <c r="L543" s="162"/>
      <c r="M543" s="162"/>
      <c r="N543" s="38"/>
      <c r="O543" s="38"/>
    </row>
    <row r="544" spans="1:15" ht="15" hidden="1" customHeight="1" x14ac:dyDescent="0.25">
      <c r="A544" s="162"/>
      <c r="B544" s="162"/>
      <c r="C544" s="162"/>
      <c r="D544" s="162"/>
      <c r="E544" s="162"/>
      <c r="F544" s="162"/>
      <c r="G544" s="162"/>
      <c r="H544" s="162"/>
      <c r="I544" s="162"/>
      <c r="J544" s="162"/>
      <c r="K544" s="162"/>
      <c r="L544" s="162"/>
      <c r="M544" s="162"/>
      <c r="N544" s="38"/>
      <c r="O544" s="38"/>
    </row>
    <row r="545" spans="1:15" ht="15" hidden="1" customHeight="1" x14ac:dyDescent="0.25">
      <c r="A545" s="162"/>
      <c r="B545" s="162"/>
      <c r="C545" s="162"/>
      <c r="D545" s="162"/>
      <c r="E545" s="162"/>
      <c r="F545" s="162"/>
      <c r="G545" s="162"/>
      <c r="H545" s="162"/>
      <c r="I545" s="162"/>
      <c r="J545" s="162"/>
      <c r="K545" s="162"/>
      <c r="L545" s="162"/>
      <c r="M545" s="162"/>
      <c r="N545" s="38"/>
      <c r="O545" s="38"/>
    </row>
    <row r="546" spans="1:15" ht="15" hidden="1" customHeight="1" x14ac:dyDescent="0.25">
      <c r="A546" s="162"/>
      <c r="B546" s="162"/>
      <c r="C546" s="162"/>
      <c r="D546" s="162"/>
      <c r="E546" s="162"/>
      <c r="F546" s="162"/>
      <c r="G546" s="162"/>
      <c r="H546" s="162"/>
      <c r="I546" s="162"/>
      <c r="J546" s="162"/>
      <c r="K546" s="162"/>
      <c r="L546" s="162"/>
      <c r="M546" s="162"/>
      <c r="N546" s="38"/>
      <c r="O546" s="38"/>
    </row>
    <row r="547" spans="1:15" ht="15" hidden="1" customHeight="1" x14ac:dyDescent="0.25">
      <c r="A547" s="162"/>
      <c r="B547" s="162"/>
      <c r="C547" s="162"/>
      <c r="D547" s="162"/>
      <c r="E547" s="162"/>
      <c r="F547" s="162"/>
      <c r="G547" s="162"/>
      <c r="H547" s="162"/>
      <c r="I547" s="162"/>
      <c r="J547" s="162"/>
      <c r="K547" s="162"/>
      <c r="L547" s="162"/>
      <c r="M547" s="162"/>
      <c r="N547" s="38"/>
      <c r="O547" s="38"/>
    </row>
    <row r="548" spans="1:15" ht="15" hidden="1" customHeight="1" x14ac:dyDescent="0.25">
      <c r="A548" s="162"/>
      <c r="B548" s="162"/>
      <c r="C548" s="162"/>
      <c r="D548" s="162"/>
      <c r="E548" s="162"/>
      <c r="F548" s="162"/>
      <c r="G548" s="162"/>
      <c r="H548" s="162"/>
      <c r="I548" s="162"/>
      <c r="J548" s="162"/>
      <c r="K548" s="162"/>
      <c r="L548" s="162"/>
      <c r="M548" s="162"/>
      <c r="N548" s="38"/>
      <c r="O548" s="38"/>
    </row>
    <row r="549" spans="1:15" ht="15" hidden="1" customHeight="1" x14ac:dyDescent="0.25">
      <c r="A549" s="162"/>
      <c r="B549" s="162"/>
      <c r="C549" s="162"/>
      <c r="D549" s="162"/>
      <c r="E549" s="162"/>
      <c r="F549" s="162"/>
      <c r="G549" s="162"/>
      <c r="H549" s="162"/>
      <c r="I549" s="162"/>
      <c r="J549" s="162"/>
      <c r="K549" s="162"/>
      <c r="L549" s="162"/>
      <c r="M549" s="162"/>
      <c r="N549" s="38"/>
      <c r="O549" s="38"/>
    </row>
    <row r="550" spans="1:15" ht="15" hidden="1" customHeight="1" x14ac:dyDescent="0.25">
      <c r="A550" s="162"/>
      <c r="B550" s="162"/>
      <c r="C550" s="162"/>
      <c r="D550" s="162"/>
      <c r="E550" s="162"/>
      <c r="F550" s="162"/>
      <c r="G550" s="162"/>
      <c r="H550" s="162"/>
      <c r="I550" s="162"/>
      <c r="J550" s="162"/>
      <c r="K550" s="162"/>
      <c r="L550" s="162"/>
      <c r="M550" s="162"/>
      <c r="N550" s="38"/>
      <c r="O550" s="38"/>
    </row>
    <row r="551" spans="1:15" ht="15" hidden="1" customHeight="1" x14ac:dyDescent="0.25">
      <c r="A551" s="162"/>
      <c r="B551" s="162"/>
      <c r="C551" s="162"/>
      <c r="D551" s="162"/>
      <c r="E551" s="162"/>
      <c r="F551" s="162"/>
      <c r="G551" s="162"/>
      <c r="H551" s="162"/>
      <c r="I551" s="162"/>
      <c r="J551" s="162"/>
      <c r="K551" s="162"/>
      <c r="L551" s="162"/>
      <c r="M551" s="162"/>
      <c r="N551" s="38"/>
      <c r="O551" s="38"/>
    </row>
    <row r="552" spans="1:15" ht="15" hidden="1" customHeight="1" x14ac:dyDescent="0.25">
      <c r="A552" s="162"/>
      <c r="B552" s="162"/>
      <c r="C552" s="162"/>
      <c r="D552" s="162"/>
      <c r="E552" s="162"/>
      <c r="F552" s="162"/>
      <c r="G552" s="162"/>
      <c r="H552" s="162"/>
      <c r="I552" s="162"/>
      <c r="J552" s="162"/>
      <c r="K552" s="162"/>
      <c r="L552" s="162"/>
      <c r="M552" s="162"/>
      <c r="N552" s="38"/>
      <c r="O552" s="38"/>
    </row>
    <row r="553" spans="1:15" ht="15" hidden="1" customHeight="1" x14ac:dyDescent="0.25">
      <c r="A553" s="162"/>
      <c r="B553" s="162"/>
      <c r="C553" s="162"/>
      <c r="D553" s="162"/>
      <c r="E553" s="162"/>
      <c r="F553" s="162"/>
      <c r="G553" s="162"/>
      <c r="H553" s="162"/>
      <c r="I553" s="162"/>
      <c r="J553" s="162"/>
      <c r="K553" s="162"/>
      <c r="L553" s="162"/>
      <c r="M553" s="162"/>
      <c r="N553" s="38"/>
      <c r="O553" s="38"/>
    </row>
    <row r="554" spans="1:15" ht="15" hidden="1" customHeight="1" x14ac:dyDescent="0.25">
      <c r="A554" s="162"/>
      <c r="B554" s="162"/>
      <c r="C554" s="162"/>
      <c r="D554" s="162"/>
      <c r="E554" s="162"/>
      <c r="F554" s="162"/>
      <c r="G554" s="162"/>
      <c r="H554" s="162"/>
      <c r="I554" s="162"/>
      <c r="J554" s="162"/>
      <c r="K554" s="162"/>
      <c r="L554" s="162"/>
      <c r="M554" s="162"/>
      <c r="N554" s="38"/>
      <c r="O554" s="38"/>
    </row>
    <row r="555" spans="1:15" ht="15" hidden="1" customHeight="1" x14ac:dyDescent="0.25">
      <c r="A555" s="162"/>
      <c r="B555" s="162"/>
      <c r="C555" s="162"/>
      <c r="D555" s="162"/>
      <c r="E555" s="162"/>
      <c r="F555" s="162"/>
      <c r="G555" s="162"/>
      <c r="H555" s="162"/>
      <c r="I555" s="162"/>
      <c r="J555" s="162"/>
      <c r="K555" s="162"/>
      <c r="L555" s="162"/>
      <c r="M555" s="162"/>
      <c r="N555" s="38"/>
      <c r="O555" s="38"/>
    </row>
    <row r="556" spans="1:15" ht="15" hidden="1" customHeight="1" x14ac:dyDescent="0.25">
      <c r="A556" s="162"/>
      <c r="B556" s="162"/>
      <c r="C556" s="162"/>
      <c r="D556" s="162"/>
      <c r="E556" s="162"/>
      <c r="F556" s="162"/>
      <c r="G556" s="162"/>
      <c r="H556" s="162"/>
      <c r="I556" s="162"/>
      <c r="J556" s="162"/>
      <c r="K556" s="162"/>
      <c r="L556" s="162"/>
      <c r="M556" s="162"/>
      <c r="N556" s="38"/>
      <c r="O556" s="38"/>
    </row>
    <row r="557" spans="1:15" ht="15" hidden="1" customHeight="1" x14ac:dyDescent="0.25">
      <c r="A557" s="162"/>
      <c r="B557" s="162"/>
      <c r="C557" s="162"/>
      <c r="D557" s="162"/>
      <c r="E557" s="162"/>
      <c r="F557" s="162"/>
      <c r="G557" s="162"/>
      <c r="H557" s="162"/>
      <c r="I557" s="162"/>
      <c r="J557" s="162"/>
      <c r="K557" s="162"/>
      <c r="L557" s="162"/>
      <c r="M557" s="162"/>
      <c r="N557" s="38"/>
      <c r="O557" s="38"/>
    </row>
    <row r="558" spans="1:15" ht="15" hidden="1" customHeight="1" x14ac:dyDescent="0.25">
      <c r="A558" s="162"/>
      <c r="B558" s="162"/>
      <c r="C558" s="162"/>
      <c r="D558" s="162"/>
      <c r="E558" s="162"/>
      <c r="F558" s="162"/>
      <c r="G558" s="162"/>
      <c r="H558" s="162"/>
      <c r="I558" s="162"/>
      <c r="J558" s="162"/>
      <c r="K558" s="162"/>
      <c r="L558" s="162"/>
      <c r="M558" s="162"/>
      <c r="N558" s="38"/>
      <c r="O558" s="38"/>
    </row>
    <row r="559" spans="1:15" ht="15" hidden="1" customHeight="1" x14ac:dyDescent="0.25">
      <c r="A559" s="162"/>
      <c r="B559" s="162"/>
      <c r="C559" s="162"/>
      <c r="D559" s="162"/>
      <c r="E559" s="162"/>
      <c r="F559" s="162"/>
      <c r="G559" s="162"/>
      <c r="H559" s="162"/>
      <c r="I559" s="162"/>
      <c r="J559" s="162"/>
      <c r="K559" s="162"/>
      <c r="L559" s="162"/>
      <c r="M559" s="162"/>
      <c r="N559" s="38"/>
      <c r="O559" s="38"/>
    </row>
    <row r="560" spans="1:15" ht="15" hidden="1" customHeight="1" x14ac:dyDescent="0.25">
      <c r="A560" s="162"/>
      <c r="B560" s="162"/>
      <c r="C560" s="162"/>
      <c r="D560" s="162"/>
      <c r="E560" s="162"/>
      <c r="F560" s="162"/>
      <c r="G560" s="162"/>
      <c r="H560" s="162"/>
      <c r="I560" s="162"/>
      <c r="J560" s="162"/>
      <c r="K560" s="162"/>
      <c r="L560" s="162"/>
      <c r="M560" s="162"/>
      <c r="N560" s="38"/>
      <c r="O560" s="38"/>
    </row>
    <row r="561" spans="1:15" ht="15" hidden="1" customHeight="1" x14ac:dyDescent="0.25">
      <c r="A561" s="162"/>
      <c r="B561" s="162"/>
      <c r="C561" s="162"/>
      <c r="D561" s="162"/>
      <c r="E561" s="162"/>
      <c r="F561" s="162"/>
      <c r="G561" s="162"/>
      <c r="H561" s="162"/>
      <c r="I561" s="162"/>
      <c r="J561" s="162"/>
      <c r="K561" s="162"/>
      <c r="L561" s="162"/>
      <c r="M561" s="162"/>
      <c r="N561" s="38"/>
      <c r="O561" s="38"/>
    </row>
    <row r="562" spans="1:15" ht="15" hidden="1" customHeight="1" x14ac:dyDescent="0.25">
      <c r="A562" s="162"/>
      <c r="B562" s="162"/>
      <c r="C562" s="162"/>
      <c r="D562" s="162"/>
      <c r="E562" s="162"/>
      <c r="F562" s="162"/>
      <c r="G562" s="162"/>
      <c r="H562" s="162"/>
      <c r="I562" s="162"/>
      <c r="J562" s="162"/>
      <c r="K562" s="162"/>
      <c r="L562" s="162"/>
      <c r="M562" s="162"/>
      <c r="N562" s="38"/>
      <c r="O562" s="38"/>
    </row>
    <row r="563" spans="1:15" ht="15" hidden="1" customHeight="1" x14ac:dyDescent="0.25">
      <c r="A563" s="162"/>
      <c r="B563" s="162"/>
      <c r="C563" s="162"/>
      <c r="D563" s="162"/>
      <c r="E563" s="162"/>
      <c r="F563" s="162"/>
      <c r="G563" s="162"/>
      <c r="H563" s="162"/>
      <c r="I563" s="162"/>
      <c r="J563" s="162"/>
      <c r="K563" s="162"/>
      <c r="L563" s="162"/>
      <c r="M563" s="162"/>
      <c r="N563" s="38"/>
      <c r="O563" s="38"/>
    </row>
    <row r="564" spans="1:15" ht="15" hidden="1" customHeight="1" x14ac:dyDescent="0.25">
      <c r="A564" s="162"/>
      <c r="B564" s="162"/>
      <c r="C564" s="162"/>
      <c r="D564" s="162"/>
      <c r="E564" s="162"/>
      <c r="F564" s="162"/>
      <c r="G564" s="162"/>
      <c r="H564" s="162"/>
      <c r="I564" s="162"/>
      <c r="J564" s="162"/>
      <c r="K564" s="162"/>
      <c r="L564" s="162"/>
      <c r="M564" s="162"/>
      <c r="N564" s="38"/>
      <c r="O564" s="38"/>
    </row>
    <row r="565" spans="1:15" ht="15" hidden="1" customHeight="1" x14ac:dyDescent="0.25">
      <c r="A565" s="162"/>
      <c r="B565" s="162"/>
      <c r="C565" s="162"/>
      <c r="D565" s="162"/>
      <c r="E565" s="162"/>
      <c r="F565" s="162"/>
      <c r="G565" s="162"/>
      <c r="H565" s="162"/>
      <c r="I565" s="162"/>
      <c r="J565" s="162"/>
      <c r="K565" s="162"/>
      <c r="L565" s="162"/>
      <c r="M565" s="162"/>
      <c r="N565" s="38"/>
      <c r="O565" s="38"/>
    </row>
    <row r="566" spans="1:15" ht="15" hidden="1" customHeight="1" x14ac:dyDescent="0.25">
      <c r="A566" s="162"/>
      <c r="B566" s="162"/>
      <c r="C566" s="162"/>
      <c r="D566" s="162"/>
      <c r="E566" s="162"/>
      <c r="F566" s="162"/>
      <c r="G566" s="162"/>
      <c r="H566" s="162"/>
      <c r="I566" s="162"/>
      <c r="J566" s="162"/>
      <c r="K566" s="162"/>
      <c r="L566" s="162"/>
      <c r="M566" s="162"/>
      <c r="N566" s="38"/>
      <c r="O566" s="38"/>
    </row>
    <row r="567" spans="1:15" ht="15" hidden="1" customHeight="1" x14ac:dyDescent="0.25">
      <c r="A567" s="162"/>
      <c r="B567" s="162"/>
      <c r="C567" s="162"/>
      <c r="D567" s="162"/>
      <c r="E567" s="162"/>
      <c r="F567" s="162"/>
      <c r="G567" s="162"/>
      <c r="H567" s="162"/>
      <c r="I567" s="162"/>
      <c r="J567" s="162"/>
      <c r="K567" s="162"/>
      <c r="L567" s="162"/>
      <c r="M567" s="162"/>
      <c r="N567" s="38"/>
      <c r="O567" s="38"/>
    </row>
    <row r="568" spans="1:15" ht="15" hidden="1" customHeight="1" x14ac:dyDescent="0.25">
      <c r="A568" s="162"/>
      <c r="B568" s="162"/>
      <c r="C568" s="162"/>
      <c r="D568" s="162"/>
      <c r="E568" s="162"/>
      <c r="F568" s="162"/>
      <c r="G568" s="162"/>
      <c r="H568" s="162"/>
      <c r="I568" s="162"/>
      <c r="J568" s="162"/>
      <c r="K568" s="162"/>
      <c r="L568" s="162"/>
      <c r="M568" s="162"/>
      <c r="N568" s="38"/>
      <c r="O568" s="38"/>
    </row>
    <row r="569" spans="1:15" ht="15" hidden="1" customHeight="1" x14ac:dyDescent="0.25">
      <c r="A569" s="162"/>
      <c r="B569" s="162"/>
      <c r="C569" s="162"/>
      <c r="D569" s="162"/>
      <c r="E569" s="162"/>
      <c r="F569" s="162"/>
      <c r="G569" s="162"/>
      <c r="H569" s="162"/>
      <c r="I569" s="162"/>
      <c r="J569" s="162"/>
      <c r="K569" s="162"/>
      <c r="L569" s="162"/>
      <c r="M569" s="162"/>
      <c r="N569" s="38"/>
      <c r="O569" s="38"/>
    </row>
    <row r="570" spans="1:15" ht="15" hidden="1" customHeight="1" x14ac:dyDescent="0.25">
      <c r="A570" s="162"/>
      <c r="B570" s="162"/>
      <c r="C570" s="162"/>
      <c r="D570" s="162"/>
      <c r="E570" s="162"/>
      <c r="F570" s="162"/>
      <c r="G570" s="162"/>
      <c r="H570" s="162"/>
      <c r="I570" s="162"/>
      <c r="J570" s="162"/>
      <c r="K570" s="162"/>
      <c r="L570" s="162"/>
      <c r="M570" s="162"/>
      <c r="N570" s="38"/>
      <c r="O570" s="38"/>
    </row>
    <row r="571" spans="1:15" ht="15" hidden="1" customHeight="1" x14ac:dyDescent="0.25">
      <c r="A571" s="162"/>
      <c r="B571" s="162"/>
      <c r="C571" s="162"/>
      <c r="D571" s="162"/>
      <c r="E571" s="162"/>
      <c r="F571" s="162"/>
      <c r="G571" s="162"/>
      <c r="H571" s="162"/>
      <c r="I571" s="162"/>
      <c r="J571" s="162"/>
      <c r="K571" s="162"/>
      <c r="L571" s="162"/>
      <c r="M571" s="162"/>
      <c r="N571" s="38"/>
      <c r="O571" s="38"/>
    </row>
    <row r="572" spans="1:15" ht="15" hidden="1" customHeight="1" x14ac:dyDescent="0.25">
      <c r="A572" s="162"/>
      <c r="B572" s="162"/>
      <c r="C572" s="162"/>
      <c r="D572" s="162"/>
      <c r="E572" s="162"/>
      <c r="F572" s="162"/>
      <c r="G572" s="162"/>
      <c r="H572" s="162"/>
      <c r="I572" s="162"/>
      <c r="J572" s="162"/>
      <c r="K572" s="162"/>
      <c r="L572" s="162"/>
      <c r="M572" s="162"/>
      <c r="N572" s="38"/>
      <c r="O572" s="38"/>
    </row>
    <row r="573" spans="1:15" ht="15" hidden="1" customHeight="1" x14ac:dyDescent="0.25">
      <c r="A573" s="162"/>
      <c r="B573" s="162"/>
      <c r="C573" s="162"/>
      <c r="D573" s="162"/>
      <c r="E573" s="162"/>
      <c r="F573" s="162"/>
      <c r="G573" s="162"/>
      <c r="H573" s="162"/>
      <c r="I573" s="162"/>
      <c r="J573" s="162"/>
      <c r="K573" s="162"/>
      <c r="L573" s="162"/>
      <c r="M573" s="162"/>
      <c r="N573" s="38"/>
      <c r="O573" s="38"/>
    </row>
    <row r="574" spans="1:15" ht="15" hidden="1" customHeight="1" x14ac:dyDescent="0.25">
      <c r="A574" s="162"/>
      <c r="B574" s="162"/>
      <c r="C574" s="162"/>
      <c r="D574" s="162"/>
      <c r="E574" s="162"/>
      <c r="F574" s="162"/>
      <c r="G574" s="162"/>
      <c r="H574" s="162"/>
      <c r="I574" s="162"/>
      <c r="J574" s="162"/>
      <c r="K574" s="162"/>
      <c r="L574" s="162"/>
      <c r="M574" s="162"/>
      <c r="N574" s="38"/>
      <c r="O574" s="38"/>
    </row>
    <row r="575" spans="1:15" ht="15" hidden="1" customHeight="1" x14ac:dyDescent="0.25">
      <c r="A575" s="162"/>
      <c r="B575" s="162"/>
      <c r="C575" s="162"/>
      <c r="D575" s="162"/>
      <c r="E575" s="162"/>
      <c r="F575" s="162"/>
      <c r="G575" s="162"/>
      <c r="H575" s="162"/>
      <c r="I575" s="162"/>
      <c r="J575" s="162"/>
      <c r="K575" s="162"/>
      <c r="L575" s="162"/>
      <c r="M575" s="162"/>
      <c r="N575" s="38"/>
      <c r="O575" s="38"/>
    </row>
    <row r="576" spans="1:15" ht="15" hidden="1" customHeight="1" x14ac:dyDescent="0.25">
      <c r="A576" s="162"/>
      <c r="B576" s="162"/>
      <c r="C576" s="162"/>
      <c r="D576" s="162"/>
      <c r="E576" s="162"/>
      <c r="F576" s="162"/>
      <c r="G576" s="162"/>
      <c r="H576" s="162"/>
      <c r="I576" s="162"/>
      <c r="J576" s="162"/>
      <c r="K576" s="162"/>
      <c r="L576" s="162"/>
      <c r="M576" s="162"/>
      <c r="N576" s="38"/>
      <c r="O576" s="38"/>
    </row>
    <row r="577" spans="1:15" ht="15" hidden="1" customHeight="1" x14ac:dyDescent="0.25">
      <c r="A577" s="162"/>
      <c r="B577" s="162"/>
      <c r="C577" s="162"/>
      <c r="D577" s="162"/>
      <c r="E577" s="162"/>
      <c r="F577" s="162"/>
      <c r="G577" s="162"/>
      <c r="H577" s="162"/>
      <c r="I577" s="162"/>
      <c r="J577" s="162"/>
      <c r="K577" s="162"/>
      <c r="L577" s="162"/>
      <c r="M577" s="162"/>
      <c r="N577" s="38"/>
      <c r="O577" s="38"/>
    </row>
    <row r="578" spans="1:15" ht="15" hidden="1" customHeight="1" x14ac:dyDescent="0.25">
      <c r="A578" s="162"/>
      <c r="B578" s="162"/>
      <c r="C578" s="162"/>
      <c r="D578" s="162"/>
      <c r="E578" s="162"/>
      <c r="F578" s="162"/>
      <c r="G578" s="162"/>
      <c r="H578" s="162"/>
      <c r="I578" s="162"/>
      <c r="J578" s="162"/>
      <c r="K578" s="162"/>
      <c r="L578" s="162"/>
      <c r="M578" s="162"/>
      <c r="N578" s="38"/>
      <c r="O578" s="38"/>
    </row>
    <row r="579" spans="1:15" ht="15" hidden="1" customHeight="1" x14ac:dyDescent="0.25">
      <c r="A579" s="162"/>
      <c r="B579" s="162"/>
      <c r="C579" s="162"/>
      <c r="D579" s="162"/>
      <c r="E579" s="162"/>
      <c r="F579" s="162"/>
      <c r="G579" s="162"/>
      <c r="H579" s="162"/>
      <c r="I579" s="162"/>
      <c r="J579" s="162"/>
      <c r="K579" s="162"/>
      <c r="L579" s="162"/>
      <c r="M579" s="162"/>
      <c r="N579" s="38"/>
      <c r="O579" s="38"/>
    </row>
    <row r="580" spans="1:15" ht="15" hidden="1" customHeight="1" x14ac:dyDescent="0.25">
      <c r="A580" s="162"/>
      <c r="B580" s="162"/>
      <c r="C580" s="162"/>
      <c r="D580" s="162"/>
      <c r="E580" s="162"/>
      <c r="F580" s="162"/>
      <c r="G580" s="162"/>
      <c r="H580" s="162"/>
      <c r="I580" s="162"/>
      <c r="J580" s="162"/>
      <c r="K580" s="162"/>
      <c r="L580" s="162"/>
      <c r="M580" s="162"/>
      <c r="N580" s="38"/>
      <c r="O580" s="38"/>
    </row>
    <row r="581" spans="1:15" ht="15" hidden="1" customHeight="1" x14ac:dyDescent="0.25">
      <c r="A581" s="162"/>
      <c r="B581" s="162"/>
      <c r="C581" s="162"/>
      <c r="D581" s="162"/>
      <c r="E581" s="162"/>
      <c r="F581" s="162"/>
      <c r="G581" s="162"/>
      <c r="H581" s="162"/>
      <c r="I581" s="162"/>
      <c r="J581" s="162"/>
      <c r="K581" s="162"/>
      <c r="L581" s="162"/>
      <c r="M581" s="162"/>
      <c r="N581" s="38"/>
      <c r="O581" s="38"/>
    </row>
    <row r="582" spans="1:15" ht="15" hidden="1" customHeight="1" x14ac:dyDescent="0.25">
      <c r="A582" s="162"/>
      <c r="B582" s="162"/>
      <c r="C582" s="162"/>
      <c r="D582" s="162"/>
      <c r="E582" s="162"/>
      <c r="F582" s="162"/>
      <c r="G582" s="162"/>
      <c r="H582" s="162"/>
      <c r="I582" s="162"/>
      <c r="J582" s="162"/>
      <c r="K582" s="162"/>
      <c r="L582" s="162"/>
      <c r="M582" s="162"/>
      <c r="N582" s="38"/>
      <c r="O582" s="38"/>
    </row>
    <row r="583" spans="1:15" ht="15" hidden="1" customHeight="1" x14ac:dyDescent="0.25">
      <c r="A583" s="162"/>
      <c r="B583" s="162"/>
      <c r="C583" s="162"/>
      <c r="D583" s="162"/>
      <c r="E583" s="162"/>
      <c r="F583" s="162"/>
      <c r="G583" s="162"/>
      <c r="H583" s="162"/>
      <c r="I583" s="162"/>
      <c r="J583" s="162"/>
      <c r="K583" s="162"/>
      <c r="L583" s="162"/>
      <c r="M583" s="162"/>
      <c r="N583" s="38"/>
      <c r="O583" s="38"/>
    </row>
    <row r="584" spans="1:15" ht="15" hidden="1" customHeight="1" x14ac:dyDescent="0.25">
      <c r="A584" s="162"/>
      <c r="B584" s="162"/>
      <c r="C584" s="162"/>
      <c r="D584" s="162"/>
      <c r="E584" s="162"/>
      <c r="F584" s="162"/>
      <c r="G584" s="162"/>
      <c r="H584" s="162"/>
      <c r="I584" s="162"/>
      <c r="J584" s="162"/>
      <c r="K584" s="162"/>
      <c r="L584" s="162"/>
      <c r="M584" s="162"/>
      <c r="N584" s="38"/>
      <c r="O584" s="38"/>
    </row>
    <row r="585" spans="1:15" ht="15" hidden="1" customHeight="1" x14ac:dyDescent="0.25">
      <c r="A585" s="162"/>
      <c r="B585" s="162"/>
      <c r="C585" s="162"/>
      <c r="D585" s="162"/>
      <c r="E585" s="162"/>
      <c r="F585" s="162"/>
      <c r="G585" s="162"/>
      <c r="H585" s="162"/>
      <c r="I585" s="162"/>
      <c r="J585" s="162"/>
      <c r="K585" s="162"/>
      <c r="L585" s="162"/>
      <c r="M585" s="162"/>
      <c r="N585" s="38"/>
      <c r="O585" s="38"/>
    </row>
    <row r="586" spans="1:15" ht="15" hidden="1" customHeight="1" x14ac:dyDescent="0.25">
      <c r="A586" s="162"/>
      <c r="B586" s="162"/>
      <c r="C586" s="162"/>
      <c r="D586" s="162"/>
      <c r="E586" s="162"/>
      <c r="F586" s="162"/>
      <c r="G586" s="162"/>
      <c r="H586" s="162"/>
      <c r="I586" s="162"/>
      <c r="J586" s="162"/>
      <c r="K586" s="162"/>
      <c r="L586" s="162"/>
      <c r="M586" s="162"/>
      <c r="N586" s="38"/>
      <c r="O586" s="38"/>
    </row>
    <row r="587" spans="1:15" ht="15" hidden="1" customHeight="1" x14ac:dyDescent="0.25">
      <c r="A587" s="162"/>
      <c r="B587" s="162"/>
      <c r="C587" s="162"/>
      <c r="D587" s="162"/>
      <c r="E587" s="162"/>
      <c r="F587" s="162"/>
      <c r="G587" s="162"/>
      <c r="H587" s="162"/>
      <c r="I587" s="162"/>
      <c r="J587" s="162"/>
      <c r="K587" s="162"/>
      <c r="L587" s="162"/>
      <c r="M587" s="162"/>
      <c r="N587" s="38"/>
      <c r="O587" s="38"/>
    </row>
    <row r="588" spans="1:15" ht="15" hidden="1" customHeight="1" x14ac:dyDescent="0.25">
      <c r="A588" s="162"/>
      <c r="B588" s="162"/>
      <c r="C588" s="162"/>
      <c r="D588" s="162"/>
      <c r="E588" s="162"/>
      <c r="F588" s="162"/>
      <c r="G588" s="162"/>
      <c r="H588" s="162"/>
      <c r="I588" s="162"/>
      <c r="J588" s="162"/>
      <c r="K588" s="162"/>
      <c r="L588" s="162"/>
      <c r="M588" s="162"/>
      <c r="N588" s="38"/>
      <c r="O588" s="38"/>
    </row>
    <row r="589" spans="1:15" ht="15" hidden="1" customHeight="1" x14ac:dyDescent="0.25">
      <c r="A589" s="162"/>
      <c r="B589" s="162"/>
      <c r="C589" s="162"/>
      <c r="D589" s="162"/>
      <c r="E589" s="162"/>
      <c r="F589" s="162"/>
      <c r="G589" s="162"/>
      <c r="H589" s="162"/>
      <c r="I589" s="162"/>
      <c r="J589" s="162"/>
      <c r="K589" s="162"/>
      <c r="L589" s="162"/>
      <c r="M589" s="162"/>
      <c r="N589" s="38"/>
      <c r="O589" s="38"/>
    </row>
    <row r="590" spans="1:15" ht="15" hidden="1" customHeight="1" x14ac:dyDescent="0.25">
      <c r="A590" s="162"/>
      <c r="B590" s="162"/>
      <c r="C590" s="162"/>
      <c r="D590" s="162"/>
      <c r="E590" s="162"/>
      <c r="F590" s="162"/>
      <c r="G590" s="162"/>
      <c r="H590" s="162"/>
      <c r="I590" s="162"/>
      <c r="J590" s="162"/>
      <c r="K590" s="162"/>
      <c r="L590" s="162"/>
      <c r="M590" s="162"/>
      <c r="N590" s="38"/>
      <c r="O590" s="38"/>
    </row>
    <row r="591" spans="1:15" ht="15" hidden="1" customHeight="1" x14ac:dyDescent="0.25">
      <c r="A591" s="162"/>
      <c r="B591" s="162"/>
      <c r="C591" s="162"/>
      <c r="D591" s="162"/>
      <c r="E591" s="162"/>
      <c r="F591" s="162"/>
      <c r="G591" s="162"/>
      <c r="H591" s="162"/>
      <c r="I591" s="162"/>
      <c r="J591" s="162"/>
      <c r="K591" s="162"/>
      <c r="L591" s="162"/>
      <c r="M591" s="162"/>
      <c r="N591" s="38"/>
      <c r="O591" s="38"/>
    </row>
    <row r="592" spans="1:15" ht="15" hidden="1" customHeight="1" x14ac:dyDescent="0.25">
      <c r="A592" s="162"/>
      <c r="B592" s="162"/>
      <c r="C592" s="162"/>
      <c r="D592" s="162"/>
      <c r="E592" s="162"/>
      <c r="F592" s="162"/>
      <c r="G592" s="162"/>
      <c r="H592" s="162"/>
      <c r="I592" s="162"/>
      <c r="J592" s="162"/>
      <c r="K592" s="162"/>
      <c r="L592" s="162"/>
      <c r="M592" s="162"/>
      <c r="N592" s="38"/>
      <c r="O592" s="38"/>
    </row>
    <row r="593" spans="1:15" ht="15" hidden="1" customHeight="1" x14ac:dyDescent="0.25">
      <c r="A593" s="162"/>
      <c r="B593" s="162"/>
      <c r="C593" s="162"/>
      <c r="D593" s="162"/>
      <c r="E593" s="162"/>
      <c r="F593" s="162"/>
      <c r="G593" s="162"/>
      <c r="H593" s="162"/>
      <c r="I593" s="162"/>
      <c r="J593" s="162"/>
      <c r="K593" s="162"/>
      <c r="L593" s="162"/>
      <c r="M593" s="162"/>
      <c r="N593" s="38"/>
      <c r="O593" s="38"/>
    </row>
    <row r="594" spans="1:15" ht="15" hidden="1" customHeight="1" x14ac:dyDescent="0.25">
      <c r="A594" s="162"/>
      <c r="B594" s="162"/>
      <c r="C594" s="162"/>
      <c r="D594" s="162"/>
      <c r="E594" s="162"/>
      <c r="F594" s="162"/>
      <c r="G594" s="162"/>
      <c r="H594" s="162"/>
      <c r="I594" s="162"/>
      <c r="J594" s="162"/>
      <c r="K594" s="162"/>
      <c r="L594" s="162"/>
      <c r="M594" s="162"/>
      <c r="N594" s="38"/>
      <c r="O594" s="38"/>
    </row>
    <row r="595" spans="1:15" ht="15" hidden="1" customHeight="1" x14ac:dyDescent="0.25">
      <c r="A595" s="162"/>
      <c r="B595" s="162"/>
      <c r="C595" s="162"/>
      <c r="D595" s="162"/>
      <c r="E595" s="162"/>
      <c r="F595" s="162"/>
      <c r="G595" s="162"/>
      <c r="H595" s="162"/>
      <c r="I595" s="162"/>
      <c r="J595" s="162"/>
      <c r="K595" s="162"/>
      <c r="L595" s="162"/>
      <c r="M595" s="162"/>
      <c r="N595" s="38"/>
      <c r="O595" s="38"/>
    </row>
    <row r="596" spans="1:15" ht="15" hidden="1" customHeight="1" x14ac:dyDescent="0.25">
      <c r="A596" s="162"/>
      <c r="B596" s="162"/>
      <c r="C596" s="162"/>
      <c r="D596" s="162"/>
      <c r="E596" s="162"/>
      <c r="F596" s="162"/>
      <c r="G596" s="162"/>
      <c r="H596" s="162"/>
      <c r="I596" s="162"/>
      <c r="J596" s="162"/>
      <c r="K596" s="162"/>
      <c r="L596" s="162"/>
      <c r="M596" s="162"/>
      <c r="N596" s="38"/>
      <c r="O596" s="38"/>
    </row>
    <row r="597" spans="1:15" ht="15" hidden="1" customHeight="1" x14ac:dyDescent="0.25">
      <c r="A597" s="162"/>
      <c r="B597" s="162"/>
      <c r="C597" s="162"/>
      <c r="D597" s="162"/>
      <c r="E597" s="162"/>
      <c r="F597" s="162"/>
      <c r="G597" s="162"/>
      <c r="H597" s="162"/>
      <c r="I597" s="162"/>
      <c r="J597" s="162"/>
      <c r="K597" s="162"/>
      <c r="L597" s="162"/>
      <c r="M597" s="162"/>
      <c r="N597" s="38"/>
      <c r="O597" s="38"/>
    </row>
    <row r="598" spans="1:15" ht="15" hidden="1" customHeight="1" x14ac:dyDescent="0.25">
      <c r="A598" s="162"/>
      <c r="B598" s="162"/>
      <c r="C598" s="162"/>
      <c r="D598" s="162"/>
      <c r="E598" s="162"/>
      <c r="F598" s="162"/>
      <c r="G598" s="162"/>
      <c r="H598" s="162"/>
      <c r="I598" s="162"/>
      <c r="J598" s="162"/>
      <c r="K598" s="162"/>
      <c r="L598" s="162"/>
      <c r="M598" s="162"/>
      <c r="N598" s="38"/>
      <c r="O598" s="38"/>
    </row>
    <row r="599" spans="1:15" ht="15" hidden="1" customHeight="1" x14ac:dyDescent="0.25">
      <c r="A599" s="162"/>
      <c r="B599" s="162"/>
      <c r="C599" s="162"/>
      <c r="D599" s="162"/>
      <c r="E599" s="162"/>
      <c r="F599" s="162"/>
      <c r="G599" s="162"/>
      <c r="H599" s="162"/>
      <c r="I599" s="162"/>
      <c r="J599" s="162"/>
      <c r="K599" s="162"/>
      <c r="L599" s="162"/>
      <c r="M599" s="162"/>
      <c r="N599" s="38"/>
      <c r="O599" s="38"/>
    </row>
    <row r="600" spans="1:15" ht="15" hidden="1" customHeight="1" x14ac:dyDescent="0.25">
      <c r="A600" s="162"/>
      <c r="B600" s="162"/>
      <c r="C600" s="162"/>
      <c r="D600" s="162"/>
      <c r="E600" s="162"/>
      <c r="F600" s="162"/>
      <c r="G600" s="162"/>
      <c r="H600" s="162"/>
      <c r="I600" s="162"/>
      <c r="J600" s="162"/>
      <c r="K600" s="162"/>
      <c r="L600" s="162"/>
      <c r="M600" s="162"/>
      <c r="N600" s="38"/>
      <c r="O600" s="38"/>
    </row>
    <row r="601" spans="1:15" ht="15" hidden="1" customHeight="1" x14ac:dyDescent="0.25">
      <c r="A601" s="162"/>
      <c r="B601" s="162"/>
      <c r="C601" s="162"/>
      <c r="D601" s="162"/>
      <c r="E601" s="162"/>
      <c r="F601" s="162"/>
      <c r="G601" s="162"/>
      <c r="H601" s="162"/>
      <c r="I601" s="162"/>
      <c r="J601" s="162"/>
      <c r="K601" s="162"/>
      <c r="L601" s="162"/>
      <c r="M601" s="162"/>
      <c r="N601" s="38"/>
      <c r="O601" s="38"/>
    </row>
    <row r="602" spans="1:15" ht="15" hidden="1" customHeight="1" x14ac:dyDescent="0.25">
      <c r="A602" s="162"/>
      <c r="B602" s="162"/>
      <c r="C602" s="162"/>
      <c r="D602" s="162"/>
      <c r="E602" s="162"/>
      <c r="F602" s="162"/>
      <c r="G602" s="162"/>
      <c r="H602" s="162"/>
      <c r="I602" s="162"/>
      <c r="J602" s="162"/>
      <c r="K602" s="162"/>
      <c r="L602" s="162"/>
      <c r="M602" s="162"/>
      <c r="N602" s="38"/>
      <c r="O602" s="38"/>
    </row>
    <row r="603" spans="1:15" ht="15" hidden="1" customHeight="1" x14ac:dyDescent="0.25">
      <c r="A603" s="162"/>
      <c r="B603" s="162"/>
      <c r="C603" s="162"/>
      <c r="D603" s="162"/>
      <c r="E603" s="162"/>
      <c r="F603" s="162"/>
      <c r="G603" s="162"/>
      <c r="H603" s="162"/>
      <c r="I603" s="162"/>
      <c r="J603" s="162"/>
      <c r="K603" s="162"/>
      <c r="L603" s="162"/>
      <c r="M603" s="162"/>
      <c r="N603" s="38"/>
      <c r="O603" s="38"/>
    </row>
    <row r="604" spans="1:15" ht="15" hidden="1" customHeight="1" x14ac:dyDescent="0.25">
      <c r="A604" s="162"/>
      <c r="B604" s="162"/>
      <c r="C604" s="162"/>
      <c r="D604" s="162"/>
      <c r="E604" s="162"/>
      <c r="F604" s="162"/>
      <c r="G604" s="162"/>
      <c r="H604" s="162"/>
      <c r="I604" s="162"/>
      <c r="J604" s="162"/>
      <c r="K604" s="162"/>
      <c r="L604" s="162"/>
      <c r="M604" s="162"/>
      <c r="N604" s="38"/>
      <c r="O604" s="38"/>
    </row>
    <row r="605" spans="1:15" ht="15" hidden="1" customHeight="1" x14ac:dyDescent="0.25">
      <c r="A605" s="162"/>
      <c r="B605" s="162"/>
      <c r="C605" s="162"/>
      <c r="D605" s="162"/>
      <c r="E605" s="162"/>
      <c r="F605" s="162"/>
      <c r="G605" s="162"/>
      <c r="H605" s="162"/>
      <c r="I605" s="162"/>
      <c r="J605" s="162"/>
      <c r="K605" s="162"/>
      <c r="L605" s="162"/>
      <c r="M605" s="162"/>
      <c r="N605" s="38"/>
      <c r="O605" s="38"/>
    </row>
    <row r="606" spans="1:15" ht="15" hidden="1" customHeight="1" x14ac:dyDescent="0.25">
      <c r="A606" s="162"/>
      <c r="B606" s="162"/>
      <c r="C606" s="162"/>
      <c r="D606" s="162"/>
      <c r="E606" s="162"/>
      <c r="F606" s="162"/>
      <c r="G606" s="162"/>
      <c r="H606" s="162"/>
      <c r="I606" s="162"/>
      <c r="J606" s="162"/>
      <c r="K606" s="162"/>
      <c r="L606" s="162"/>
      <c r="M606" s="162"/>
      <c r="N606" s="38"/>
      <c r="O606" s="38"/>
    </row>
    <row r="607" spans="1:15" ht="15" hidden="1" customHeight="1" x14ac:dyDescent="0.25">
      <c r="A607" s="162"/>
      <c r="B607" s="162"/>
      <c r="C607" s="162"/>
      <c r="D607" s="162"/>
      <c r="E607" s="162"/>
      <c r="F607" s="162"/>
      <c r="G607" s="162"/>
      <c r="H607" s="162"/>
      <c r="I607" s="162"/>
      <c r="J607" s="162"/>
      <c r="K607" s="162"/>
      <c r="L607" s="162"/>
      <c r="M607" s="162"/>
      <c r="N607" s="38"/>
      <c r="O607" s="38"/>
    </row>
    <row r="608" spans="1:15" ht="15" hidden="1" customHeight="1" x14ac:dyDescent="0.25">
      <c r="A608" s="162"/>
      <c r="B608" s="162"/>
      <c r="C608" s="162"/>
      <c r="D608" s="162"/>
      <c r="E608" s="162"/>
      <c r="F608" s="162"/>
      <c r="G608" s="162"/>
      <c r="H608" s="162"/>
      <c r="I608" s="162"/>
      <c r="J608" s="162"/>
      <c r="K608" s="162"/>
      <c r="L608" s="162"/>
      <c r="M608" s="162"/>
      <c r="N608" s="38"/>
      <c r="O608" s="38"/>
    </row>
    <row r="609" spans="1:15" ht="15" hidden="1" customHeight="1" x14ac:dyDescent="0.25">
      <c r="A609" s="162"/>
      <c r="B609" s="162"/>
      <c r="C609" s="162"/>
      <c r="D609" s="162"/>
      <c r="E609" s="162"/>
      <c r="F609" s="162"/>
      <c r="G609" s="162"/>
      <c r="H609" s="162"/>
      <c r="I609" s="162"/>
      <c r="J609" s="162"/>
      <c r="K609" s="162"/>
      <c r="L609" s="162"/>
      <c r="M609" s="162"/>
      <c r="N609" s="38"/>
      <c r="O609" s="38"/>
    </row>
    <row r="610" spans="1:15" ht="15" hidden="1" customHeight="1" x14ac:dyDescent="0.25">
      <c r="A610" s="162"/>
      <c r="B610" s="162"/>
      <c r="C610" s="162"/>
      <c r="D610" s="162"/>
      <c r="E610" s="162"/>
      <c r="F610" s="162"/>
      <c r="G610" s="162"/>
      <c r="H610" s="162"/>
      <c r="I610" s="162"/>
      <c r="J610" s="162"/>
      <c r="K610" s="162"/>
      <c r="L610" s="162"/>
      <c r="M610" s="162"/>
      <c r="N610" s="38"/>
      <c r="O610" s="38"/>
    </row>
    <row r="611" spans="1:15" ht="15" hidden="1" customHeight="1" x14ac:dyDescent="0.25">
      <c r="A611" s="162"/>
      <c r="B611" s="162"/>
      <c r="C611" s="162"/>
      <c r="D611" s="162"/>
      <c r="E611" s="162"/>
      <c r="F611" s="162"/>
      <c r="G611" s="162"/>
      <c r="H611" s="162"/>
      <c r="I611" s="162"/>
      <c r="J611" s="162"/>
      <c r="K611" s="162"/>
      <c r="L611" s="162"/>
      <c r="M611" s="162"/>
      <c r="N611" s="38"/>
      <c r="O611" s="38"/>
    </row>
    <row r="612" spans="1:15" ht="15" hidden="1" customHeight="1" x14ac:dyDescent="0.25">
      <c r="A612" s="162"/>
      <c r="B612" s="162"/>
      <c r="C612" s="162"/>
      <c r="D612" s="162"/>
      <c r="E612" s="162"/>
      <c r="F612" s="162"/>
      <c r="G612" s="162"/>
      <c r="H612" s="162"/>
      <c r="I612" s="162"/>
      <c r="J612" s="162"/>
      <c r="K612" s="162"/>
      <c r="L612" s="162"/>
      <c r="M612" s="162"/>
      <c r="N612" s="38"/>
      <c r="O612" s="38"/>
    </row>
    <row r="613" spans="1:15" ht="15" hidden="1" customHeight="1" x14ac:dyDescent="0.25">
      <c r="A613" s="162"/>
      <c r="B613" s="162"/>
      <c r="C613" s="162"/>
      <c r="D613" s="162"/>
      <c r="E613" s="162"/>
      <c r="F613" s="162"/>
      <c r="G613" s="162"/>
      <c r="H613" s="162"/>
      <c r="I613" s="162"/>
      <c r="J613" s="162"/>
      <c r="K613" s="162"/>
      <c r="L613" s="162"/>
      <c r="M613" s="162"/>
      <c r="N613" s="38"/>
      <c r="O613" s="38"/>
    </row>
    <row r="614" spans="1:15" ht="15" hidden="1" customHeight="1" x14ac:dyDescent="0.25">
      <c r="A614" s="162"/>
      <c r="B614" s="162"/>
      <c r="C614" s="162"/>
      <c r="D614" s="162"/>
      <c r="E614" s="162"/>
      <c r="F614" s="162"/>
      <c r="G614" s="162"/>
      <c r="H614" s="162"/>
      <c r="I614" s="162"/>
      <c r="J614" s="162"/>
      <c r="K614" s="162"/>
      <c r="L614" s="162"/>
      <c r="M614" s="162"/>
      <c r="N614" s="38"/>
      <c r="O614" s="38"/>
    </row>
    <row r="615" spans="1:15" ht="15" hidden="1" customHeight="1" x14ac:dyDescent="0.25">
      <c r="A615" s="162"/>
      <c r="B615" s="162"/>
      <c r="C615" s="162"/>
      <c r="D615" s="162"/>
      <c r="E615" s="162"/>
      <c r="F615" s="162"/>
      <c r="G615" s="162"/>
      <c r="H615" s="162"/>
      <c r="I615" s="162"/>
      <c r="J615" s="162"/>
      <c r="K615" s="162"/>
      <c r="L615" s="162"/>
      <c r="M615" s="162"/>
      <c r="N615" s="38"/>
      <c r="O615" s="38"/>
    </row>
    <row r="616" spans="1:15" ht="15" hidden="1" customHeight="1" x14ac:dyDescent="0.25">
      <c r="A616" s="162"/>
      <c r="B616" s="162"/>
      <c r="C616" s="162"/>
      <c r="D616" s="162"/>
      <c r="E616" s="162"/>
      <c r="F616" s="162"/>
      <c r="G616" s="162"/>
      <c r="H616" s="162"/>
      <c r="I616" s="162"/>
      <c r="J616" s="162"/>
      <c r="K616" s="162"/>
      <c r="L616" s="162"/>
      <c r="M616" s="162"/>
      <c r="N616" s="38"/>
      <c r="O616" s="38"/>
    </row>
    <row r="617" spans="1:15" ht="15" hidden="1" customHeight="1" x14ac:dyDescent="0.25">
      <c r="A617" s="162"/>
      <c r="B617" s="162"/>
      <c r="C617" s="162"/>
      <c r="D617" s="162"/>
      <c r="E617" s="162"/>
      <c r="F617" s="162"/>
      <c r="G617" s="162"/>
      <c r="H617" s="162"/>
      <c r="I617" s="162"/>
      <c r="J617" s="162"/>
      <c r="K617" s="162"/>
      <c r="L617" s="162"/>
      <c r="M617" s="162"/>
      <c r="N617" s="38"/>
      <c r="O617" s="38"/>
    </row>
    <row r="618" spans="1:15" ht="15" hidden="1" customHeight="1" x14ac:dyDescent="0.25">
      <c r="A618" s="162"/>
      <c r="B618" s="162"/>
      <c r="C618" s="162"/>
      <c r="D618" s="162"/>
      <c r="E618" s="162"/>
      <c r="F618" s="162"/>
      <c r="G618" s="162"/>
      <c r="H618" s="162"/>
      <c r="I618" s="162"/>
      <c r="J618" s="162"/>
      <c r="K618" s="162"/>
      <c r="L618" s="162"/>
      <c r="M618" s="162"/>
      <c r="N618" s="38"/>
      <c r="O618" s="38"/>
    </row>
    <row r="619" spans="1:15" ht="15" hidden="1" customHeight="1" x14ac:dyDescent="0.25">
      <c r="A619" s="162"/>
      <c r="B619" s="162"/>
      <c r="C619" s="162"/>
      <c r="D619" s="162"/>
      <c r="E619" s="162"/>
      <c r="F619" s="162"/>
      <c r="G619" s="162"/>
      <c r="H619" s="162"/>
      <c r="I619" s="162"/>
      <c r="J619" s="162"/>
      <c r="K619" s="162"/>
      <c r="L619" s="162"/>
      <c r="M619" s="162"/>
      <c r="N619" s="38"/>
      <c r="O619" s="38"/>
    </row>
    <row r="620" spans="1:15" ht="15" hidden="1" customHeight="1" x14ac:dyDescent="0.25">
      <c r="A620" s="162"/>
      <c r="B620" s="162"/>
      <c r="C620" s="162"/>
      <c r="D620" s="162"/>
      <c r="E620" s="162"/>
      <c r="F620" s="162"/>
      <c r="G620" s="162"/>
      <c r="H620" s="162"/>
      <c r="I620" s="162"/>
      <c r="J620" s="162"/>
      <c r="K620" s="162"/>
      <c r="L620" s="162"/>
      <c r="M620" s="162"/>
      <c r="N620" s="38"/>
      <c r="O620" s="38"/>
    </row>
    <row r="621" spans="1:15" ht="15" hidden="1" customHeight="1" x14ac:dyDescent="0.25">
      <c r="A621" s="162"/>
      <c r="B621" s="162"/>
      <c r="C621" s="162"/>
      <c r="D621" s="162"/>
      <c r="E621" s="162"/>
      <c r="F621" s="162"/>
      <c r="G621" s="162"/>
      <c r="H621" s="162"/>
      <c r="I621" s="162"/>
      <c r="J621" s="162"/>
      <c r="K621" s="162"/>
      <c r="L621" s="162"/>
      <c r="M621" s="162"/>
      <c r="N621" s="38"/>
      <c r="O621" s="38"/>
    </row>
    <row r="622" spans="1:15" ht="15" hidden="1" customHeight="1" x14ac:dyDescent="0.25">
      <c r="A622" s="162"/>
      <c r="B622" s="162"/>
      <c r="C622" s="162"/>
      <c r="D622" s="162"/>
      <c r="E622" s="162"/>
      <c r="F622" s="162"/>
      <c r="G622" s="162"/>
      <c r="H622" s="162"/>
      <c r="I622" s="162"/>
      <c r="J622" s="162"/>
      <c r="K622" s="162"/>
      <c r="L622" s="162"/>
      <c r="M622" s="162"/>
      <c r="N622" s="38"/>
      <c r="O622" s="38"/>
    </row>
    <row r="623" spans="1:15" ht="15" hidden="1" customHeight="1" x14ac:dyDescent="0.25">
      <c r="A623" s="162"/>
      <c r="B623" s="162"/>
      <c r="C623" s="162"/>
      <c r="D623" s="162"/>
      <c r="E623" s="162"/>
      <c r="F623" s="162"/>
      <c r="G623" s="162"/>
      <c r="H623" s="162"/>
      <c r="I623" s="162"/>
      <c r="J623" s="162"/>
      <c r="K623" s="162"/>
      <c r="L623" s="162"/>
      <c r="M623" s="162"/>
      <c r="N623" s="38"/>
      <c r="O623" s="38"/>
    </row>
    <row r="624" spans="1:15" ht="15" hidden="1" customHeight="1" x14ac:dyDescent="0.25">
      <c r="A624" s="162"/>
      <c r="B624" s="162"/>
      <c r="C624" s="162"/>
      <c r="D624" s="162"/>
      <c r="E624" s="162"/>
      <c r="F624" s="162"/>
      <c r="G624" s="162"/>
      <c r="H624" s="162"/>
      <c r="I624" s="162"/>
      <c r="J624" s="162"/>
      <c r="K624" s="162"/>
      <c r="L624" s="162"/>
      <c r="M624" s="162"/>
      <c r="N624" s="38"/>
      <c r="O624" s="38"/>
    </row>
    <row r="625" spans="1:15" ht="15" hidden="1" customHeight="1" x14ac:dyDescent="0.25">
      <c r="A625" s="162"/>
      <c r="B625" s="162"/>
      <c r="C625" s="162"/>
      <c r="D625" s="162"/>
      <c r="E625" s="162"/>
      <c r="F625" s="162"/>
      <c r="G625" s="162"/>
      <c r="H625" s="162"/>
      <c r="I625" s="162"/>
      <c r="J625" s="162"/>
      <c r="K625" s="162"/>
      <c r="L625" s="162"/>
      <c r="M625" s="162"/>
      <c r="N625" s="38"/>
      <c r="O625" s="38"/>
    </row>
    <row r="626" spans="1:15" ht="15" hidden="1" customHeight="1" x14ac:dyDescent="0.25">
      <c r="A626" s="162"/>
      <c r="B626" s="162"/>
      <c r="C626" s="162"/>
      <c r="D626" s="162"/>
      <c r="E626" s="162"/>
      <c r="F626" s="162"/>
      <c r="G626" s="162"/>
      <c r="H626" s="162"/>
      <c r="I626" s="162"/>
      <c r="J626" s="162"/>
      <c r="K626" s="162"/>
      <c r="L626" s="162"/>
      <c r="M626" s="162"/>
      <c r="N626" s="38"/>
      <c r="O626" s="38"/>
    </row>
    <row r="627" spans="1:15" ht="15" hidden="1" customHeight="1" x14ac:dyDescent="0.25">
      <c r="A627" s="162"/>
      <c r="B627" s="162"/>
      <c r="C627" s="162"/>
      <c r="D627" s="162"/>
      <c r="E627" s="162"/>
      <c r="F627" s="162"/>
      <c r="G627" s="162"/>
      <c r="H627" s="162"/>
      <c r="I627" s="162"/>
      <c r="J627" s="162"/>
      <c r="K627" s="162"/>
      <c r="L627" s="162"/>
      <c r="M627" s="162"/>
      <c r="N627" s="38"/>
      <c r="O627" s="38"/>
    </row>
    <row r="628" spans="1:15" ht="15" hidden="1" customHeight="1" x14ac:dyDescent="0.25">
      <c r="A628" s="162"/>
      <c r="B628" s="162"/>
      <c r="C628" s="162"/>
      <c r="D628" s="162"/>
      <c r="E628" s="162"/>
      <c r="F628" s="162"/>
      <c r="G628" s="162"/>
      <c r="H628" s="162"/>
      <c r="I628" s="162"/>
      <c r="J628" s="162"/>
      <c r="K628" s="162"/>
      <c r="L628" s="162"/>
      <c r="M628" s="162"/>
      <c r="N628" s="38"/>
      <c r="O628" s="38"/>
    </row>
    <row r="629" spans="1:15" ht="15" hidden="1" customHeight="1" x14ac:dyDescent="0.25">
      <c r="A629" s="162"/>
      <c r="B629" s="162"/>
      <c r="C629" s="162"/>
      <c r="D629" s="162"/>
      <c r="E629" s="162"/>
      <c r="F629" s="162"/>
      <c r="G629" s="162"/>
      <c r="H629" s="162"/>
      <c r="I629" s="162"/>
      <c r="J629" s="162"/>
      <c r="K629" s="162"/>
      <c r="L629" s="162"/>
      <c r="M629" s="162"/>
      <c r="N629" s="38"/>
      <c r="O629" s="38"/>
    </row>
    <row r="630" spans="1:15" ht="15" hidden="1" customHeight="1" x14ac:dyDescent="0.25">
      <c r="A630" s="162"/>
      <c r="B630" s="162"/>
      <c r="C630" s="162"/>
      <c r="D630" s="162"/>
      <c r="E630" s="162"/>
      <c r="F630" s="162"/>
      <c r="G630" s="162"/>
      <c r="H630" s="162"/>
      <c r="I630" s="162"/>
      <c r="J630" s="162"/>
      <c r="K630" s="162"/>
      <c r="L630" s="162"/>
      <c r="M630" s="162"/>
      <c r="N630" s="38"/>
      <c r="O630" s="38"/>
    </row>
    <row r="631" spans="1:15" ht="15" hidden="1" customHeight="1" x14ac:dyDescent="0.25">
      <c r="A631" s="162"/>
      <c r="B631" s="162"/>
      <c r="C631" s="162"/>
      <c r="D631" s="162"/>
      <c r="E631" s="162"/>
      <c r="F631" s="162"/>
      <c r="G631" s="162"/>
      <c r="H631" s="162"/>
      <c r="I631" s="162"/>
      <c r="J631" s="162"/>
      <c r="K631" s="162"/>
      <c r="L631" s="162"/>
      <c r="M631" s="162"/>
      <c r="N631" s="38"/>
      <c r="O631" s="38"/>
    </row>
    <row r="632" spans="1:15" ht="15" hidden="1" customHeight="1" x14ac:dyDescent="0.25">
      <c r="A632" s="162"/>
      <c r="B632" s="162"/>
      <c r="C632" s="162"/>
      <c r="D632" s="162"/>
      <c r="E632" s="162"/>
      <c r="F632" s="162"/>
      <c r="G632" s="162"/>
      <c r="H632" s="162"/>
      <c r="I632" s="162"/>
      <c r="J632" s="162"/>
      <c r="K632" s="162"/>
      <c r="L632" s="162"/>
      <c r="M632" s="162"/>
      <c r="N632" s="38"/>
      <c r="O632" s="38"/>
    </row>
    <row r="633" spans="1:15" ht="15" hidden="1" customHeight="1" x14ac:dyDescent="0.25">
      <c r="A633" s="162"/>
      <c r="B633" s="162"/>
      <c r="C633" s="162"/>
      <c r="D633" s="162"/>
      <c r="E633" s="162"/>
      <c r="F633" s="162"/>
      <c r="G633" s="162"/>
      <c r="H633" s="162"/>
      <c r="I633" s="162"/>
      <c r="J633" s="162"/>
      <c r="K633" s="162"/>
      <c r="L633" s="162"/>
      <c r="M633" s="162"/>
      <c r="N633" s="38"/>
      <c r="O633" s="38"/>
    </row>
    <row r="634" spans="1:15" ht="15" hidden="1" customHeight="1" x14ac:dyDescent="0.25">
      <c r="A634" s="162"/>
      <c r="B634" s="162"/>
      <c r="C634" s="162"/>
      <c r="D634" s="162"/>
      <c r="E634" s="162"/>
      <c r="F634" s="162"/>
      <c r="G634" s="162"/>
      <c r="H634" s="162"/>
      <c r="I634" s="162"/>
      <c r="J634" s="162"/>
      <c r="K634" s="162"/>
      <c r="L634" s="162"/>
      <c r="M634" s="162"/>
      <c r="N634" s="38"/>
      <c r="O634" s="38"/>
    </row>
    <row r="635" spans="1:15" ht="15" hidden="1" customHeight="1" x14ac:dyDescent="0.25">
      <c r="A635" s="162"/>
      <c r="B635" s="162"/>
      <c r="C635" s="162"/>
      <c r="D635" s="162"/>
      <c r="E635" s="162"/>
      <c r="F635" s="162"/>
      <c r="G635" s="162"/>
      <c r="H635" s="162"/>
      <c r="I635" s="162"/>
      <c r="J635" s="162"/>
      <c r="K635" s="162"/>
      <c r="L635" s="162"/>
      <c r="M635" s="162"/>
      <c r="N635" s="38"/>
      <c r="O635" s="38"/>
    </row>
    <row r="636" spans="1:15" ht="15" hidden="1" customHeight="1" x14ac:dyDescent="0.25">
      <c r="A636" s="162"/>
      <c r="B636" s="162"/>
      <c r="C636" s="162"/>
      <c r="D636" s="162"/>
      <c r="E636" s="162"/>
      <c r="F636" s="162"/>
      <c r="G636" s="162"/>
      <c r="H636" s="162"/>
      <c r="I636" s="162"/>
      <c r="J636" s="162"/>
      <c r="K636" s="162"/>
      <c r="L636" s="162"/>
      <c r="M636" s="162"/>
      <c r="N636" s="38"/>
      <c r="O636" s="38"/>
    </row>
    <row r="637" spans="1:15" ht="15" hidden="1" customHeight="1" x14ac:dyDescent="0.25">
      <c r="A637" s="162"/>
      <c r="B637" s="162"/>
      <c r="C637" s="162"/>
      <c r="D637" s="162"/>
      <c r="E637" s="162"/>
      <c r="F637" s="162"/>
      <c r="G637" s="162"/>
      <c r="H637" s="162"/>
      <c r="I637" s="162"/>
      <c r="J637" s="162"/>
      <c r="K637" s="162"/>
      <c r="L637" s="162"/>
      <c r="M637" s="162"/>
      <c r="N637" s="38"/>
      <c r="O637" s="38"/>
    </row>
    <row r="638" spans="1:15" ht="15" hidden="1" customHeight="1" x14ac:dyDescent="0.25">
      <c r="A638" s="162"/>
      <c r="B638" s="162"/>
      <c r="C638" s="162"/>
      <c r="D638" s="162"/>
      <c r="E638" s="162"/>
      <c r="F638" s="162"/>
      <c r="G638" s="162"/>
      <c r="H638" s="162"/>
      <c r="I638" s="162"/>
      <c r="J638" s="162"/>
      <c r="K638" s="162"/>
      <c r="L638" s="162"/>
      <c r="M638" s="162"/>
      <c r="N638" s="38"/>
      <c r="O638" s="38"/>
    </row>
    <row r="639" spans="1:15" ht="15" hidden="1" customHeight="1" x14ac:dyDescent="0.25">
      <c r="A639" s="162"/>
      <c r="B639" s="162"/>
      <c r="C639" s="162"/>
      <c r="D639" s="162"/>
      <c r="E639" s="162"/>
      <c r="F639" s="162"/>
      <c r="G639" s="162"/>
      <c r="H639" s="162"/>
      <c r="I639" s="162"/>
      <c r="J639" s="162"/>
      <c r="K639" s="162"/>
      <c r="L639" s="162"/>
      <c r="M639" s="162"/>
      <c r="N639" s="38"/>
      <c r="O639" s="38"/>
    </row>
    <row r="640" spans="1:15" ht="15" hidden="1" customHeight="1" x14ac:dyDescent="0.25">
      <c r="A640" s="162"/>
      <c r="B640" s="162"/>
      <c r="C640" s="162"/>
      <c r="D640" s="162"/>
      <c r="E640" s="162"/>
      <c r="F640" s="162"/>
      <c r="G640" s="162"/>
      <c r="H640" s="162"/>
      <c r="I640" s="162"/>
      <c r="J640" s="162"/>
      <c r="K640" s="162"/>
      <c r="L640" s="162"/>
      <c r="M640" s="162"/>
      <c r="N640" s="38"/>
      <c r="O640" s="38"/>
    </row>
    <row r="641" spans="1:15" ht="15" hidden="1" customHeight="1" x14ac:dyDescent="0.25">
      <c r="A641" s="162"/>
      <c r="B641" s="162"/>
      <c r="C641" s="162"/>
      <c r="D641" s="162"/>
      <c r="E641" s="162"/>
      <c r="F641" s="162"/>
      <c r="G641" s="162"/>
      <c r="H641" s="162"/>
      <c r="I641" s="162"/>
      <c r="J641" s="162"/>
      <c r="K641" s="162"/>
      <c r="L641" s="162"/>
      <c r="M641" s="162"/>
      <c r="N641" s="38"/>
      <c r="O641" s="38"/>
    </row>
    <row r="642" spans="1:15" ht="15" hidden="1" customHeight="1" x14ac:dyDescent="0.25">
      <c r="A642" s="162"/>
      <c r="B642" s="162"/>
      <c r="C642" s="162"/>
      <c r="D642" s="162"/>
      <c r="E642" s="162"/>
      <c r="F642" s="162"/>
      <c r="G642" s="162"/>
      <c r="H642" s="162"/>
      <c r="I642" s="162"/>
      <c r="J642" s="162"/>
      <c r="K642" s="162"/>
      <c r="L642" s="162"/>
      <c r="M642" s="162"/>
      <c r="N642" s="38"/>
      <c r="O642" s="38"/>
    </row>
    <row r="643" spans="1:15" ht="15" hidden="1" customHeight="1" x14ac:dyDescent="0.25">
      <c r="A643" s="162"/>
      <c r="B643" s="162"/>
      <c r="C643" s="162"/>
      <c r="D643" s="162"/>
      <c r="E643" s="162"/>
      <c r="F643" s="162"/>
      <c r="G643" s="162"/>
      <c r="H643" s="162"/>
      <c r="I643" s="162"/>
      <c r="J643" s="162"/>
      <c r="K643" s="162"/>
      <c r="L643" s="162"/>
      <c r="M643" s="162"/>
      <c r="N643" s="38"/>
      <c r="O643" s="38"/>
    </row>
    <row r="644" spans="1:15" ht="15" hidden="1" customHeight="1" x14ac:dyDescent="0.25">
      <c r="A644" s="162"/>
      <c r="B644" s="162"/>
      <c r="C644" s="162"/>
      <c r="D644" s="162"/>
      <c r="E644" s="162"/>
      <c r="F644" s="162"/>
      <c r="G644" s="162"/>
      <c r="H644" s="162"/>
      <c r="I644" s="162"/>
      <c r="J644" s="162"/>
      <c r="K644" s="162"/>
      <c r="L644" s="162"/>
      <c r="M644" s="162"/>
      <c r="N644" s="38"/>
      <c r="O644" s="38"/>
    </row>
    <row r="645" spans="1:15" ht="15" hidden="1" customHeight="1" x14ac:dyDescent="0.25">
      <c r="A645" s="162"/>
      <c r="B645" s="162"/>
      <c r="C645" s="162"/>
      <c r="D645" s="162"/>
      <c r="E645" s="162"/>
      <c r="F645" s="162"/>
      <c r="G645" s="162"/>
      <c r="H645" s="162"/>
      <c r="I645" s="162"/>
      <c r="J645" s="162"/>
      <c r="K645" s="162"/>
      <c r="L645" s="162"/>
      <c r="M645" s="162"/>
      <c r="N645" s="38"/>
      <c r="O645" s="38"/>
    </row>
    <row r="646" spans="1:15" ht="15" hidden="1" customHeight="1" x14ac:dyDescent="0.25">
      <c r="A646" s="162"/>
      <c r="B646" s="162"/>
      <c r="C646" s="162"/>
      <c r="D646" s="162"/>
      <c r="E646" s="162"/>
      <c r="F646" s="162"/>
      <c r="G646" s="162"/>
      <c r="H646" s="162"/>
      <c r="I646" s="162"/>
      <c r="J646" s="162"/>
      <c r="K646" s="162"/>
      <c r="L646" s="162"/>
      <c r="M646" s="162"/>
      <c r="N646" s="38"/>
      <c r="O646" s="38"/>
    </row>
    <row r="647" spans="1:15" ht="15" hidden="1" customHeight="1" x14ac:dyDescent="0.25">
      <c r="A647" s="162"/>
      <c r="B647" s="162"/>
      <c r="C647" s="162"/>
      <c r="D647" s="162"/>
      <c r="E647" s="162"/>
      <c r="F647" s="162"/>
      <c r="G647" s="162"/>
      <c r="H647" s="162"/>
      <c r="I647" s="162"/>
      <c r="J647" s="162"/>
      <c r="K647" s="162"/>
      <c r="L647" s="162"/>
      <c r="M647" s="162"/>
      <c r="N647" s="38"/>
      <c r="O647" s="38"/>
    </row>
    <row r="648" spans="1:15" ht="15" hidden="1" customHeight="1" x14ac:dyDescent="0.25">
      <c r="A648" s="162"/>
      <c r="B648" s="162"/>
      <c r="C648" s="162"/>
      <c r="D648" s="162"/>
      <c r="E648" s="162"/>
      <c r="F648" s="162"/>
      <c r="G648" s="162"/>
      <c r="H648" s="162"/>
      <c r="I648" s="162"/>
      <c r="J648" s="162"/>
      <c r="K648" s="162"/>
      <c r="L648" s="162"/>
      <c r="M648" s="162"/>
      <c r="N648" s="38"/>
      <c r="O648" s="38"/>
    </row>
    <row r="649" spans="1:15" ht="15" hidden="1" customHeight="1" x14ac:dyDescent="0.25">
      <c r="A649" s="162"/>
      <c r="B649" s="162"/>
      <c r="C649" s="162"/>
      <c r="D649" s="162"/>
      <c r="E649" s="162"/>
      <c r="F649" s="162"/>
      <c r="G649" s="162"/>
      <c r="H649" s="162"/>
      <c r="I649" s="162"/>
      <c r="J649" s="162"/>
      <c r="K649" s="162"/>
      <c r="L649" s="162"/>
      <c r="M649" s="162"/>
      <c r="N649" s="38"/>
      <c r="O649" s="38"/>
    </row>
    <row r="650" spans="1:15" ht="15" hidden="1" customHeight="1" x14ac:dyDescent="0.25">
      <c r="A650" s="162"/>
      <c r="B650" s="162"/>
      <c r="C650" s="162"/>
      <c r="D650" s="162"/>
      <c r="E650" s="162"/>
      <c r="F650" s="162"/>
      <c r="G650" s="162"/>
      <c r="H650" s="162"/>
      <c r="I650" s="162"/>
      <c r="J650" s="162"/>
      <c r="K650" s="162"/>
      <c r="L650" s="162"/>
      <c r="M650" s="162"/>
      <c r="N650" s="38"/>
      <c r="O650" s="38"/>
    </row>
    <row r="651" spans="1:15" ht="15" hidden="1" customHeight="1" x14ac:dyDescent="0.25">
      <c r="A651" s="162"/>
      <c r="B651" s="162"/>
      <c r="C651" s="162"/>
      <c r="D651" s="162"/>
      <c r="E651" s="162"/>
      <c r="F651" s="162"/>
      <c r="G651" s="162"/>
      <c r="H651" s="162"/>
      <c r="I651" s="162"/>
      <c r="J651" s="162"/>
      <c r="K651" s="162"/>
      <c r="L651" s="162"/>
      <c r="M651" s="162"/>
      <c r="N651" s="38"/>
      <c r="O651" s="38"/>
    </row>
    <row r="652" spans="1:15" ht="15" hidden="1" customHeight="1" x14ac:dyDescent="0.25">
      <c r="A652" s="162"/>
      <c r="B652" s="162"/>
      <c r="C652" s="162"/>
      <c r="D652" s="162"/>
      <c r="E652" s="162"/>
      <c r="F652" s="162"/>
      <c r="G652" s="162"/>
      <c r="H652" s="162"/>
      <c r="I652" s="162"/>
      <c r="J652" s="162"/>
      <c r="K652" s="162"/>
      <c r="L652" s="162"/>
      <c r="M652" s="162"/>
      <c r="N652" s="38"/>
      <c r="O652" s="38"/>
    </row>
    <row r="653" spans="1:15" ht="15" hidden="1" customHeight="1" x14ac:dyDescent="0.25">
      <c r="A653" s="162"/>
      <c r="B653" s="162"/>
      <c r="C653" s="162"/>
      <c r="D653" s="162"/>
      <c r="E653" s="162"/>
      <c r="F653" s="162"/>
      <c r="G653" s="162"/>
      <c r="H653" s="162"/>
      <c r="I653" s="162"/>
      <c r="J653" s="162"/>
      <c r="K653" s="162"/>
      <c r="L653" s="162"/>
      <c r="M653" s="162"/>
      <c r="N653" s="38"/>
      <c r="O653" s="38"/>
    </row>
    <row r="654" spans="1:15" ht="15" hidden="1" customHeight="1" x14ac:dyDescent="0.25">
      <c r="A654" s="162"/>
      <c r="B654" s="162"/>
      <c r="C654" s="162"/>
      <c r="D654" s="162"/>
      <c r="E654" s="162"/>
      <c r="F654" s="162"/>
      <c r="G654" s="162"/>
      <c r="H654" s="162"/>
      <c r="I654" s="162"/>
      <c r="J654" s="162"/>
      <c r="K654" s="162"/>
      <c r="L654" s="162"/>
      <c r="M654" s="162"/>
      <c r="N654" s="38"/>
      <c r="O654" s="38"/>
    </row>
    <row r="655" spans="1:15" ht="15" hidden="1" customHeight="1" x14ac:dyDescent="0.25">
      <c r="A655" s="162"/>
      <c r="B655" s="162"/>
      <c r="C655" s="162"/>
      <c r="D655" s="162"/>
      <c r="E655" s="162"/>
      <c r="F655" s="162"/>
      <c r="G655" s="162"/>
      <c r="H655" s="162"/>
      <c r="I655" s="162"/>
      <c r="J655" s="162"/>
      <c r="K655" s="162"/>
      <c r="L655" s="162"/>
      <c r="M655" s="162"/>
      <c r="N655" s="38"/>
      <c r="O655" s="38"/>
    </row>
    <row r="656" spans="1:15" ht="15" hidden="1" customHeight="1" x14ac:dyDescent="0.25">
      <c r="A656" s="162"/>
      <c r="B656" s="162"/>
      <c r="C656" s="162"/>
      <c r="D656" s="162"/>
      <c r="E656" s="162"/>
      <c r="F656" s="162"/>
      <c r="G656" s="162"/>
      <c r="H656" s="162"/>
      <c r="I656" s="162"/>
      <c r="J656" s="162"/>
      <c r="K656" s="162"/>
      <c r="L656" s="162"/>
      <c r="M656" s="162"/>
      <c r="N656" s="38"/>
      <c r="O656" s="38"/>
    </row>
    <row r="657" spans="1:15" ht="15" hidden="1" customHeight="1" x14ac:dyDescent="0.25">
      <c r="A657" s="162"/>
      <c r="B657" s="162"/>
      <c r="C657" s="162"/>
      <c r="D657" s="162"/>
      <c r="E657" s="162"/>
      <c r="F657" s="162"/>
      <c r="G657" s="162"/>
      <c r="H657" s="162"/>
      <c r="I657" s="162"/>
      <c r="J657" s="162"/>
      <c r="K657" s="162"/>
      <c r="L657" s="162"/>
      <c r="M657" s="162"/>
      <c r="N657" s="38"/>
      <c r="O657" s="38"/>
    </row>
    <row r="658" spans="1:15" ht="15" hidden="1" customHeight="1" x14ac:dyDescent="0.25">
      <c r="A658" s="162"/>
      <c r="B658" s="162"/>
      <c r="C658" s="162"/>
      <c r="D658" s="162"/>
      <c r="E658" s="162"/>
      <c r="F658" s="162"/>
      <c r="G658" s="162"/>
      <c r="H658" s="162"/>
      <c r="I658" s="162"/>
      <c r="J658" s="162"/>
      <c r="K658" s="162"/>
      <c r="L658" s="162"/>
      <c r="M658" s="162"/>
      <c r="N658" s="38"/>
      <c r="O658" s="38"/>
    </row>
    <row r="659" spans="1:15" ht="15" hidden="1" customHeight="1" x14ac:dyDescent="0.25">
      <c r="A659" s="162"/>
      <c r="B659" s="162"/>
      <c r="C659" s="162"/>
      <c r="D659" s="162"/>
      <c r="E659" s="162"/>
      <c r="F659" s="162"/>
      <c r="G659" s="162"/>
      <c r="H659" s="162"/>
      <c r="I659" s="162"/>
      <c r="J659" s="162"/>
      <c r="K659" s="162"/>
      <c r="L659" s="162"/>
      <c r="M659" s="162"/>
      <c r="N659" s="38"/>
      <c r="O659" s="38"/>
    </row>
    <row r="660" spans="1:15" ht="15" hidden="1" customHeight="1" x14ac:dyDescent="0.25">
      <c r="A660" s="162"/>
      <c r="B660" s="162"/>
      <c r="C660" s="162"/>
      <c r="D660" s="162"/>
      <c r="E660" s="162"/>
      <c r="F660" s="162"/>
      <c r="G660" s="162"/>
      <c r="H660" s="162"/>
      <c r="I660" s="162"/>
      <c r="J660" s="162"/>
      <c r="K660" s="162"/>
      <c r="L660" s="162"/>
      <c r="M660" s="162"/>
      <c r="N660" s="38"/>
      <c r="O660" s="38"/>
    </row>
    <row r="661" spans="1:15" ht="15" hidden="1" customHeight="1" x14ac:dyDescent="0.25">
      <c r="A661" s="162"/>
      <c r="B661" s="162"/>
      <c r="C661" s="162"/>
      <c r="D661" s="162"/>
      <c r="E661" s="162"/>
      <c r="F661" s="162"/>
      <c r="G661" s="162"/>
      <c r="H661" s="162"/>
      <c r="I661" s="162"/>
      <c r="J661" s="162"/>
      <c r="K661" s="162"/>
      <c r="L661" s="162"/>
      <c r="M661" s="162"/>
      <c r="N661" s="38"/>
      <c r="O661" s="38"/>
    </row>
    <row r="662" spans="1:15" ht="15" hidden="1" customHeight="1" x14ac:dyDescent="0.25">
      <c r="A662" s="162"/>
      <c r="B662" s="162"/>
      <c r="C662" s="162"/>
      <c r="D662" s="162"/>
      <c r="E662" s="162"/>
      <c r="F662" s="162"/>
      <c r="G662" s="162"/>
      <c r="H662" s="162"/>
      <c r="I662" s="162"/>
      <c r="J662" s="162"/>
      <c r="K662" s="162"/>
      <c r="L662" s="162"/>
      <c r="M662" s="162"/>
      <c r="N662" s="38"/>
      <c r="O662" s="38"/>
    </row>
    <row r="663" spans="1:15" ht="15" hidden="1" customHeight="1" x14ac:dyDescent="0.25">
      <c r="A663" s="162"/>
      <c r="B663" s="162"/>
      <c r="C663" s="162"/>
      <c r="D663" s="162"/>
      <c r="E663" s="162"/>
      <c r="F663" s="162"/>
      <c r="G663" s="162"/>
      <c r="H663" s="162"/>
      <c r="I663" s="162"/>
      <c r="J663" s="162"/>
      <c r="K663" s="162"/>
      <c r="L663" s="162"/>
      <c r="M663" s="162"/>
      <c r="N663" s="38"/>
      <c r="O663" s="38"/>
    </row>
    <row r="664" spans="1:15" ht="15" hidden="1" customHeight="1" x14ac:dyDescent="0.25">
      <c r="A664" s="162"/>
      <c r="B664" s="162"/>
      <c r="C664" s="162"/>
      <c r="D664" s="162"/>
      <c r="E664" s="162"/>
      <c r="F664" s="162"/>
      <c r="G664" s="162"/>
      <c r="H664" s="162"/>
      <c r="I664" s="162"/>
      <c r="J664" s="162"/>
      <c r="K664" s="162"/>
      <c r="L664" s="162"/>
      <c r="M664" s="162"/>
      <c r="N664" s="38"/>
      <c r="O664" s="38"/>
    </row>
    <row r="665" spans="1:15" ht="15" hidden="1" customHeight="1" x14ac:dyDescent="0.25">
      <c r="A665" s="162"/>
      <c r="B665" s="162"/>
      <c r="C665" s="162"/>
      <c r="D665" s="162"/>
      <c r="E665" s="162"/>
      <c r="F665" s="162"/>
      <c r="G665" s="162"/>
      <c r="H665" s="162"/>
      <c r="I665" s="162"/>
      <c r="J665" s="162"/>
      <c r="K665" s="162"/>
      <c r="L665" s="162"/>
      <c r="M665" s="162"/>
      <c r="N665" s="38"/>
      <c r="O665" s="38"/>
    </row>
    <row r="666" spans="1:15" ht="15" hidden="1" customHeight="1" x14ac:dyDescent="0.25">
      <c r="A666" s="162"/>
      <c r="B666" s="162"/>
      <c r="C666" s="162"/>
      <c r="D666" s="162"/>
      <c r="E666" s="162"/>
      <c r="F666" s="162"/>
      <c r="G666" s="162"/>
      <c r="H666" s="162"/>
      <c r="I666" s="162"/>
      <c r="J666" s="162"/>
      <c r="K666" s="162"/>
      <c r="L666" s="162"/>
      <c r="M666" s="162"/>
      <c r="N666" s="38"/>
      <c r="O666" s="38"/>
    </row>
    <row r="667" spans="1:15" ht="15" hidden="1" customHeight="1" x14ac:dyDescent="0.25">
      <c r="A667" s="162"/>
      <c r="B667" s="162"/>
      <c r="C667" s="162"/>
      <c r="D667" s="162"/>
      <c r="E667" s="162"/>
      <c r="F667" s="162"/>
      <c r="G667" s="162"/>
      <c r="H667" s="162"/>
      <c r="I667" s="162"/>
      <c r="J667" s="162"/>
      <c r="K667" s="162"/>
      <c r="L667" s="162"/>
      <c r="M667" s="162"/>
      <c r="N667" s="38"/>
      <c r="O667" s="38"/>
    </row>
    <row r="668" spans="1:15" ht="15" hidden="1" customHeight="1" x14ac:dyDescent="0.25">
      <c r="A668" s="162"/>
      <c r="B668" s="162"/>
      <c r="C668" s="162"/>
      <c r="D668" s="162"/>
      <c r="E668" s="162"/>
      <c r="F668" s="162"/>
      <c r="G668" s="162"/>
      <c r="H668" s="162"/>
      <c r="I668" s="162"/>
      <c r="J668" s="162"/>
      <c r="K668" s="162"/>
      <c r="L668" s="162"/>
      <c r="M668" s="162"/>
      <c r="N668" s="38"/>
      <c r="O668" s="38"/>
    </row>
    <row r="669" spans="1:15" ht="15" hidden="1" customHeight="1" x14ac:dyDescent="0.25">
      <c r="A669" s="162"/>
      <c r="B669" s="162"/>
      <c r="C669" s="162"/>
      <c r="D669" s="162"/>
      <c r="E669" s="162"/>
      <c r="F669" s="162"/>
      <c r="G669" s="162"/>
      <c r="H669" s="162"/>
      <c r="I669" s="162"/>
      <c r="J669" s="162"/>
      <c r="K669" s="162"/>
      <c r="L669" s="162"/>
      <c r="M669" s="162"/>
      <c r="N669" s="38"/>
      <c r="O669" s="38"/>
    </row>
    <row r="670" spans="1:15" ht="15" hidden="1" customHeight="1" x14ac:dyDescent="0.25">
      <c r="A670" s="162"/>
      <c r="B670" s="162"/>
      <c r="C670" s="162"/>
      <c r="D670" s="162"/>
      <c r="E670" s="162"/>
      <c r="F670" s="162"/>
      <c r="G670" s="162"/>
      <c r="H670" s="162"/>
      <c r="I670" s="162"/>
      <c r="J670" s="162"/>
      <c r="K670" s="162"/>
      <c r="L670" s="162"/>
      <c r="M670" s="162"/>
      <c r="N670" s="38"/>
      <c r="O670" s="38"/>
    </row>
    <row r="671" spans="1:15" ht="15" hidden="1" customHeight="1" x14ac:dyDescent="0.25">
      <c r="A671" s="162"/>
      <c r="B671" s="162"/>
      <c r="C671" s="162"/>
      <c r="D671" s="162"/>
      <c r="E671" s="162"/>
      <c r="F671" s="162"/>
      <c r="G671" s="162"/>
      <c r="H671" s="162"/>
      <c r="I671" s="162"/>
      <c r="J671" s="162"/>
      <c r="K671" s="162"/>
      <c r="L671" s="162"/>
      <c r="M671" s="162"/>
      <c r="N671" s="38"/>
      <c r="O671" s="38"/>
    </row>
    <row r="672" spans="1:15" ht="15" hidden="1" customHeight="1" x14ac:dyDescent="0.25">
      <c r="A672" s="162"/>
      <c r="B672" s="162"/>
      <c r="C672" s="162"/>
      <c r="D672" s="162"/>
      <c r="E672" s="162"/>
      <c r="F672" s="162"/>
      <c r="G672" s="162"/>
      <c r="H672" s="162"/>
      <c r="I672" s="162"/>
      <c r="J672" s="162"/>
      <c r="K672" s="162"/>
      <c r="L672" s="162"/>
      <c r="M672" s="162"/>
      <c r="N672" s="38"/>
      <c r="O672" s="38"/>
    </row>
    <row r="673" spans="1:15" ht="15" hidden="1" customHeight="1" x14ac:dyDescent="0.25">
      <c r="A673" s="162"/>
      <c r="B673" s="162"/>
      <c r="C673" s="162"/>
      <c r="D673" s="162"/>
      <c r="E673" s="162"/>
      <c r="F673" s="162"/>
      <c r="G673" s="162"/>
      <c r="H673" s="162"/>
      <c r="I673" s="162"/>
      <c r="J673" s="162"/>
      <c r="K673" s="162"/>
      <c r="L673" s="162"/>
      <c r="M673" s="162"/>
      <c r="N673" s="38"/>
      <c r="O673" s="38"/>
    </row>
    <row r="674" spans="1:15" ht="15" hidden="1" customHeight="1" x14ac:dyDescent="0.25">
      <c r="A674" s="162"/>
      <c r="B674" s="162"/>
      <c r="C674" s="162"/>
      <c r="D674" s="162"/>
      <c r="E674" s="162"/>
      <c r="F674" s="162"/>
      <c r="G674" s="162"/>
      <c r="H674" s="162"/>
      <c r="I674" s="162"/>
      <c r="J674" s="162"/>
      <c r="K674" s="162"/>
      <c r="L674" s="162"/>
      <c r="M674" s="162"/>
      <c r="N674" s="38"/>
      <c r="O674" s="38"/>
    </row>
    <row r="675" spans="1:15" ht="15" hidden="1" customHeight="1" x14ac:dyDescent="0.25">
      <c r="A675" s="162"/>
      <c r="B675" s="162"/>
      <c r="C675" s="162"/>
      <c r="D675" s="162"/>
      <c r="E675" s="162"/>
      <c r="F675" s="162"/>
      <c r="G675" s="162"/>
      <c r="H675" s="162"/>
      <c r="I675" s="162"/>
      <c r="J675" s="162"/>
      <c r="K675" s="162"/>
      <c r="L675" s="162"/>
      <c r="M675" s="162"/>
      <c r="N675" s="38"/>
      <c r="O675" s="38"/>
    </row>
    <row r="676" spans="1:15" ht="15" hidden="1" customHeight="1" x14ac:dyDescent="0.25">
      <c r="A676" s="162"/>
      <c r="B676" s="162"/>
      <c r="C676" s="162"/>
      <c r="D676" s="162"/>
      <c r="E676" s="162"/>
      <c r="F676" s="162"/>
      <c r="G676" s="162"/>
      <c r="H676" s="162"/>
      <c r="I676" s="162"/>
      <c r="J676" s="162"/>
      <c r="K676" s="162"/>
      <c r="L676" s="162"/>
      <c r="M676" s="162"/>
      <c r="N676" s="38"/>
      <c r="O676" s="38"/>
    </row>
    <row r="677" spans="1:15" ht="15" hidden="1" customHeight="1" x14ac:dyDescent="0.25">
      <c r="A677" s="162"/>
      <c r="B677" s="162"/>
      <c r="C677" s="162"/>
      <c r="D677" s="162"/>
      <c r="E677" s="162"/>
      <c r="F677" s="162"/>
      <c r="G677" s="162"/>
      <c r="H677" s="162"/>
      <c r="I677" s="162"/>
      <c r="J677" s="162"/>
      <c r="K677" s="162"/>
      <c r="L677" s="162"/>
      <c r="M677" s="162"/>
      <c r="N677" s="38"/>
      <c r="O677" s="38"/>
    </row>
    <row r="678" spans="1:15" ht="15" hidden="1" customHeight="1" x14ac:dyDescent="0.25">
      <c r="A678" s="162"/>
      <c r="B678" s="162"/>
      <c r="C678" s="162"/>
      <c r="D678" s="162"/>
      <c r="E678" s="162"/>
      <c r="F678" s="162"/>
      <c r="G678" s="162"/>
      <c r="H678" s="162"/>
      <c r="I678" s="162"/>
      <c r="J678" s="162"/>
      <c r="K678" s="162"/>
      <c r="L678" s="162"/>
      <c r="M678" s="162"/>
      <c r="N678" s="38"/>
      <c r="O678" s="38"/>
    </row>
    <row r="679" spans="1:15" ht="15" hidden="1" customHeight="1" x14ac:dyDescent="0.25">
      <c r="A679" s="162"/>
      <c r="B679" s="162"/>
      <c r="C679" s="162"/>
      <c r="D679" s="162"/>
      <c r="E679" s="162"/>
      <c r="F679" s="162"/>
      <c r="G679" s="162"/>
      <c r="H679" s="162"/>
      <c r="I679" s="162"/>
      <c r="J679" s="162"/>
      <c r="K679" s="162"/>
      <c r="L679" s="162"/>
      <c r="M679" s="162"/>
      <c r="N679" s="38"/>
      <c r="O679" s="38"/>
    </row>
    <row r="680" spans="1:15" ht="15" hidden="1" customHeight="1" x14ac:dyDescent="0.25">
      <c r="A680" s="162"/>
      <c r="B680" s="162"/>
      <c r="C680" s="162"/>
      <c r="D680" s="162"/>
      <c r="E680" s="162"/>
      <c r="F680" s="162"/>
      <c r="G680" s="162"/>
      <c r="H680" s="162"/>
      <c r="I680" s="162"/>
      <c r="J680" s="162"/>
      <c r="K680" s="162"/>
      <c r="L680" s="162"/>
      <c r="M680" s="162"/>
      <c r="N680" s="38"/>
      <c r="O680" s="38"/>
    </row>
    <row r="681" spans="1:15" ht="15" hidden="1" customHeight="1" x14ac:dyDescent="0.25">
      <c r="A681" s="162"/>
      <c r="B681" s="162"/>
      <c r="C681" s="162"/>
      <c r="D681" s="162"/>
      <c r="E681" s="162"/>
      <c r="F681" s="162"/>
      <c r="G681" s="162"/>
      <c r="H681" s="162"/>
      <c r="I681" s="162"/>
      <c r="J681" s="162"/>
      <c r="K681" s="162"/>
      <c r="L681" s="162"/>
      <c r="M681" s="162"/>
      <c r="N681" s="38"/>
      <c r="O681" s="38"/>
    </row>
    <row r="682" spans="1:15" ht="15" hidden="1" customHeight="1" x14ac:dyDescent="0.25">
      <c r="A682" s="162"/>
      <c r="B682" s="162"/>
      <c r="C682" s="162"/>
      <c r="D682" s="162"/>
      <c r="E682" s="162"/>
      <c r="F682" s="162"/>
      <c r="G682" s="162"/>
      <c r="H682" s="162"/>
      <c r="I682" s="162"/>
      <c r="J682" s="162"/>
      <c r="K682" s="162"/>
      <c r="L682" s="162"/>
      <c r="M682" s="162"/>
      <c r="N682" s="38"/>
      <c r="O682" s="38"/>
    </row>
    <row r="683" spans="1:15" ht="15" hidden="1" customHeight="1" x14ac:dyDescent="0.25">
      <c r="A683" s="162"/>
      <c r="B683" s="162"/>
      <c r="C683" s="162"/>
      <c r="D683" s="162"/>
      <c r="E683" s="162"/>
      <c r="F683" s="162"/>
      <c r="G683" s="162"/>
      <c r="H683" s="162"/>
      <c r="I683" s="162"/>
      <c r="J683" s="162"/>
      <c r="K683" s="162"/>
      <c r="L683" s="162"/>
      <c r="M683" s="162"/>
      <c r="N683" s="38"/>
      <c r="O683" s="38"/>
    </row>
    <row r="684" spans="1:15" ht="15" hidden="1" customHeight="1" x14ac:dyDescent="0.25">
      <c r="A684" s="162"/>
      <c r="B684" s="162"/>
      <c r="C684" s="162"/>
      <c r="D684" s="162"/>
      <c r="E684" s="162"/>
      <c r="F684" s="162"/>
      <c r="G684" s="162"/>
      <c r="H684" s="162"/>
      <c r="I684" s="162"/>
      <c r="J684" s="162"/>
      <c r="K684" s="162"/>
      <c r="L684" s="162"/>
      <c r="M684" s="162"/>
      <c r="N684" s="38"/>
      <c r="O684" s="38"/>
    </row>
    <row r="685" spans="1:15" ht="15" hidden="1" customHeight="1" x14ac:dyDescent="0.25">
      <c r="A685" s="162"/>
      <c r="B685" s="162"/>
      <c r="C685" s="162"/>
      <c r="D685" s="162"/>
      <c r="E685" s="162"/>
      <c r="F685" s="162"/>
      <c r="G685" s="162"/>
      <c r="H685" s="162"/>
      <c r="I685" s="162"/>
      <c r="J685" s="162"/>
      <c r="K685" s="162"/>
      <c r="L685" s="162"/>
      <c r="M685" s="162"/>
      <c r="N685" s="38"/>
      <c r="O685" s="38"/>
    </row>
    <row r="686" spans="1:15" ht="15" hidden="1" customHeight="1" x14ac:dyDescent="0.25">
      <c r="A686" s="162"/>
      <c r="B686" s="162"/>
      <c r="C686" s="162"/>
      <c r="D686" s="162"/>
      <c r="E686" s="162"/>
      <c r="F686" s="162"/>
      <c r="G686" s="162"/>
      <c r="H686" s="162"/>
      <c r="I686" s="162"/>
      <c r="J686" s="162"/>
      <c r="K686" s="162"/>
      <c r="L686" s="162"/>
      <c r="M686" s="162"/>
      <c r="N686" s="38"/>
      <c r="O686" s="38"/>
    </row>
    <row r="687" spans="1:15" ht="15" hidden="1" customHeight="1" x14ac:dyDescent="0.25">
      <c r="A687" s="162"/>
      <c r="B687" s="162"/>
      <c r="C687" s="162"/>
      <c r="D687" s="162"/>
      <c r="E687" s="162"/>
      <c r="F687" s="162"/>
      <c r="G687" s="162"/>
      <c r="H687" s="162"/>
      <c r="I687" s="162"/>
      <c r="J687" s="162"/>
      <c r="K687" s="162"/>
      <c r="L687" s="162"/>
      <c r="M687" s="162"/>
      <c r="N687" s="38"/>
      <c r="O687" s="38"/>
    </row>
    <row r="688" spans="1:15" ht="15" hidden="1" customHeight="1" x14ac:dyDescent="0.25">
      <c r="A688" s="162"/>
      <c r="B688" s="162"/>
      <c r="C688" s="162"/>
      <c r="D688" s="162"/>
      <c r="E688" s="162"/>
      <c r="F688" s="162"/>
      <c r="G688" s="162"/>
      <c r="H688" s="162"/>
      <c r="I688" s="162"/>
      <c r="J688" s="162"/>
      <c r="K688" s="162"/>
      <c r="L688" s="162"/>
      <c r="M688" s="162"/>
      <c r="N688" s="38"/>
      <c r="O688" s="38"/>
    </row>
    <row r="689" spans="1:15" ht="15" hidden="1" customHeight="1" x14ac:dyDescent="0.25">
      <c r="A689" s="162"/>
      <c r="B689" s="162"/>
      <c r="C689" s="162"/>
      <c r="D689" s="162"/>
      <c r="E689" s="162"/>
      <c r="F689" s="162"/>
      <c r="G689" s="162"/>
      <c r="H689" s="162"/>
      <c r="I689" s="162"/>
      <c r="J689" s="162"/>
      <c r="K689" s="162"/>
      <c r="L689" s="162"/>
      <c r="M689" s="162"/>
      <c r="N689" s="38"/>
      <c r="O689" s="38"/>
    </row>
    <row r="690" spans="1:15" ht="15" hidden="1" customHeight="1" x14ac:dyDescent="0.25">
      <c r="A690" s="162"/>
      <c r="B690" s="162"/>
      <c r="C690" s="162"/>
      <c r="D690" s="162"/>
      <c r="E690" s="162"/>
      <c r="F690" s="162"/>
      <c r="G690" s="162"/>
      <c r="H690" s="162"/>
      <c r="I690" s="162"/>
      <c r="J690" s="162"/>
      <c r="K690" s="162"/>
      <c r="L690" s="162"/>
      <c r="M690" s="162"/>
      <c r="N690" s="38"/>
      <c r="O690" s="38"/>
    </row>
    <row r="691" spans="1:15" ht="15" hidden="1" customHeight="1" x14ac:dyDescent="0.25">
      <c r="A691" s="162"/>
      <c r="B691" s="162"/>
      <c r="C691" s="162"/>
      <c r="D691" s="162"/>
      <c r="E691" s="162"/>
      <c r="F691" s="162"/>
      <c r="G691" s="162"/>
      <c r="H691" s="162"/>
      <c r="I691" s="162"/>
      <c r="J691" s="162"/>
      <c r="K691" s="162"/>
      <c r="L691" s="162"/>
      <c r="M691" s="162"/>
      <c r="N691" s="38"/>
      <c r="O691" s="38"/>
    </row>
    <row r="692" spans="1:15" ht="15" hidden="1" customHeight="1" x14ac:dyDescent="0.25">
      <c r="A692" s="162"/>
      <c r="B692" s="162"/>
      <c r="C692" s="162"/>
      <c r="D692" s="162"/>
      <c r="E692" s="162"/>
      <c r="F692" s="162"/>
      <c r="G692" s="162"/>
      <c r="H692" s="162"/>
      <c r="I692" s="162"/>
      <c r="J692" s="162"/>
      <c r="K692" s="162"/>
      <c r="L692" s="162"/>
      <c r="M692" s="162"/>
      <c r="N692" s="38"/>
      <c r="O692" s="38"/>
    </row>
    <row r="693" spans="1:15" ht="15" hidden="1" customHeight="1" x14ac:dyDescent="0.25">
      <c r="A693" s="162"/>
      <c r="B693" s="162"/>
      <c r="C693" s="162"/>
      <c r="D693" s="162"/>
      <c r="E693" s="162"/>
      <c r="F693" s="162"/>
      <c r="G693" s="162"/>
      <c r="H693" s="162"/>
      <c r="I693" s="162"/>
      <c r="J693" s="162"/>
      <c r="K693" s="162"/>
      <c r="L693" s="162"/>
      <c r="M693" s="162"/>
      <c r="N693" s="38"/>
      <c r="O693" s="38"/>
    </row>
    <row r="694" spans="1:15" ht="15" hidden="1" customHeight="1" x14ac:dyDescent="0.25">
      <c r="A694" s="162"/>
      <c r="B694" s="162"/>
      <c r="C694" s="162"/>
      <c r="D694" s="162"/>
      <c r="E694" s="162"/>
      <c r="F694" s="162"/>
      <c r="G694" s="162"/>
      <c r="H694" s="162"/>
      <c r="I694" s="162"/>
      <c r="J694" s="162"/>
      <c r="K694" s="162"/>
      <c r="L694" s="162"/>
      <c r="M694" s="162"/>
      <c r="N694" s="38"/>
      <c r="O694" s="38"/>
    </row>
    <row r="695" spans="1:15" ht="15" hidden="1" customHeight="1" x14ac:dyDescent="0.25">
      <c r="A695" s="162"/>
      <c r="B695" s="162"/>
      <c r="C695" s="162"/>
      <c r="D695" s="162"/>
      <c r="E695" s="162"/>
      <c r="F695" s="162"/>
      <c r="G695" s="162"/>
      <c r="H695" s="162"/>
      <c r="I695" s="162"/>
      <c r="J695" s="162"/>
      <c r="K695" s="162"/>
      <c r="L695" s="162"/>
      <c r="M695" s="162"/>
      <c r="N695" s="38"/>
      <c r="O695" s="38"/>
    </row>
    <row r="696" spans="1:15" ht="15" hidden="1" customHeight="1" x14ac:dyDescent="0.25">
      <c r="A696" s="162"/>
      <c r="B696" s="162"/>
      <c r="C696" s="162"/>
      <c r="D696" s="162"/>
      <c r="E696" s="162"/>
      <c r="F696" s="162"/>
      <c r="G696" s="162"/>
      <c r="H696" s="162"/>
      <c r="I696" s="162"/>
      <c r="J696" s="162"/>
      <c r="K696" s="162"/>
      <c r="L696" s="162"/>
      <c r="M696" s="162"/>
      <c r="N696" s="38"/>
      <c r="O696" s="38"/>
    </row>
    <row r="697" spans="1:15" ht="15" hidden="1" customHeight="1" x14ac:dyDescent="0.25">
      <c r="A697" s="162"/>
      <c r="B697" s="162"/>
      <c r="C697" s="162"/>
      <c r="D697" s="162"/>
      <c r="E697" s="162"/>
      <c r="F697" s="162"/>
      <c r="G697" s="162"/>
      <c r="H697" s="162"/>
      <c r="I697" s="162"/>
      <c r="J697" s="162"/>
      <c r="K697" s="162"/>
      <c r="L697" s="162"/>
      <c r="M697" s="162"/>
      <c r="N697" s="38"/>
      <c r="O697" s="38"/>
    </row>
    <row r="698" spans="1:15" ht="15" hidden="1" customHeight="1" x14ac:dyDescent="0.25">
      <c r="A698" s="162"/>
      <c r="B698" s="162"/>
      <c r="C698" s="162"/>
      <c r="D698" s="162"/>
      <c r="E698" s="162"/>
      <c r="F698" s="162"/>
      <c r="G698" s="162"/>
      <c r="H698" s="162"/>
      <c r="I698" s="162"/>
      <c r="J698" s="162"/>
      <c r="K698" s="162"/>
      <c r="L698" s="162"/>
      <c r="M698" s="162"/>
      <c r="N698" s="38"/>
      <c r="O698" s="38"/>
    </row>
    <row r="699" spans="1:15" ht="15" hidden="1" customHeight="1" x14ac:dyDescent="0.25">
      <c r="A699" s="162"/>
      <c r="B699" s="162"/>
      <c r="C699" s="162"/>
      <c r="D699" s="162"/>
      <c r="E699" s="162"/>
      <c r="F699" s="162"/>
      <c r="G699" s="162"/>
      <c r="H699" s="162"/>
      <c r="I699" s="162"/>
      <c r="J699" s="162"/>
      <c r="K699" s="162"/>
      <c r="L699" s="162"/>
      <c r="M699" s="162"/>
      <c r="N699" s="38"/>
      <c r="O699" s="38"/>
    </row>
    <row r="700" spans="1:15" ht="15" hidden="1" customHeight="1" x14ac:dyDescent="0.25">
      <c r="A700" s="162"/>
      <c r="B700" s="162"/>
      <c r="C700" s="162"/>
      <c r="D700" s="162"/>
      <c r="E700" s="162"/>
      <c r="F700" s="162"/>
      <c r="G700" s="162"/>
      <c r="H700" s="162"/>
      <c r="I700" s="162"/>
      <c r="J700" s="162"/>
      <c r="K700" s="162"/>
      <c r="L700" s="162"/>
      <c r="M700" s="162"/>
      <c r="N700" s="38"/>
      <c r="O700" s="38"/>
    </row>
    <row r="701" spans="1:15" ht="15" hidden="1" customHeight="1" x14ac:dyDescent="0.25">
      <c r="A701" s="162"/>
      <c r="B701" s="162"/>
      <c r="C701" s="162"/>
      <c r="D701" s="162"/>
      <c r="E701" s="162"/>
      <c r="F701" s="162"/>
      <c r="G701" s="162"/>
      <c r="H701" s="162"/>
      <c r="I701" s="162"/>
      <c r="J701" s="162"/>
      <c r="K701" s="162"/>
      <c r="L701" s="162"/>
      <c r="M701" s="162"/>
      <c r="N701" s="38"/>
      <c r="O701" s="38"/>
    </row>
    <row r="702" spans="1:15" ht="15" hidden="1" customHeight="1" x14ac:dyDescent="0.25">
      <c r="A702" s="162"/>
      <c r="B702" s="162"/>
      <c r="C702" s="162"/>
      <c r="D702" s="162"/>
      <c r="E702" s="162"/>
      <c r="F702" s="162"/>
      <c r="G702" s="162"/>
      <c r="H702" s="162"/>
      <c r="I702" s="162"/>
      <c r="J702" s="162"/>
      <c r="K702" s="162"/>
      <c r="L702" s="162"/>
      <c r="M702" s="162"/>
      <c r="N702" s="38"/>
      <c r="O702" s="38"/>
    </row>
    <row r="703" spans="1:15" ht="15" hidden="1" customHeight="1" x14ac:dyDescent="0.25">
      <c r="A703" s="162"/>
      <c r="B703" s="162"/>
      <c r="C703" s="162"/>
      <c r="D703" s="162"/>
      <c r="E703" s="162"/>
      <c r="F703" s="162"/>
      <c r="G703" s="162"/>
      <c r="H703" s="162"/>
      <c r="I703" s="162"/>
      <c r="J703" s="162"/>
      <c r="K703" s="162"/>
      <c r="L703" s="162"/>
      <c r="M703" s="162"/>
      <c r="N703" s="38"/>
      <c r="O703" s="38"/>
    </row>
    <row r="704" spans="1:15" ht="15" hidden="1" customHeight="1" x14ac:dyDescent="0.25">
      <c r="A704" s="162"/>
      <c r="B704" s="162"/>
      <c r="C704" s="162"/>
      <c r="D704" s="162"/>
      <c r="E704" s="162"/>
      <c r="F704" s="162"/>
      <c r="G704" s="162"/>
      <c r="H704" s="162"/>
      <c r="I704" s="162"/>
      <c r="J704" s="162"/>
      <c r="K704" s="162"/>
      <c r="L704" s="162"/>
      <c r="M704" s="162"/>
      <c r="N704" s="38"/>
      <c r="O704" s="38"/>
    </row>
    <row r="705" spans="1:15" ht="15" hidden="1" customHeight="1" x14ac:dyDescent="0.25">
      <c r="A705" s="162"/>
      <c r="B705" s="162"/>
      <c r="C705" s="162"/>
      <c r="D705" s="162"/>
      <c r="E705" s="162"/>
      <c r="F705" s="162"/>
      <c r="G705" s="162"/>
      <c r="H705" s="162"/>
      <c r="I705" s="162"/>
      <c r="J705" s="162"/>
      <c r="K705" s="162"/>
      <c r="L705" s="162"/>
      <c r="M705" s="162"/>
      <c r="N705" s="38"/>
      <c r="O705" s="38"/>
    </row>
    <row r="706" spans="1:15" ht="15" hidden="1" customHeight="1" x14ac:dyDescent="0.25">
      <c r="A706" s="162"/>
      <c r="B706" s="162"/>
      <c r="C706" s="162"/>
      <c r="D706" s="162"/>
      <c r="E706" s="162"/>
      <c r="F706" s="162"/>
      <c r="G706" s="162"/>
      <c r="H706" s="162"/>
      <c r="I706" s="162"/>
      <c r="J706" s="162"/>
      <c r="K706" s="162"/>
      <c r="L706" s="162"/>
      <c r="M706" s="162"/>
      <c r="N706" s="38"/>
      <c r="O706" s="38"/>
    </row>
    <row r="707" spans="1:15" ht="15" hidden="1" customHeight="1" x14ac:dyDescent="0.25">
      <c r="A707" s="162"/>
      <c r="B707" s="162"/>
      <c r="C707" s="162"/>
      <c r="D707" s="162"/>
      <c r="E707" s="162"/>
      <c r="F707" s="162"/>
      <c r="G707" s="162"/>
      <c r="H707" s="162"/>
      <c r="I707" s="162"/>
      <c r="J707" s="162"/>
      <c r="K707" s="162"/>
      <c r="L707" s="162"/>
      <c r="M707" s="162"/>
      <c r="N707" s="38"/>
      <c r="O707" s="38"/>
    </row>
    <row r="708" spans="1:15" ht="15" hidden="1" customHeight="1" x14ac:dyDescent="0.25">
      <c r="A708" s="162"/>
      <c r="B708" s="162"/>
      <c r="C708" s="162"/>
      <c r="D708" s="162"/>
      <c r="E708" s="162"/>
      <c r="F708" s="162"/>
      <c r="G708" s="162"/>
      <c r="H708" s="162"/>
      <c r="I708" s="162"/>
      <c r="J708" s="162"/>
      <c r="K708" s="162"/>
      <c r="L708" s="162"/>
      <c r="M708" s="162"/>
      <c r="N708" s="38"/>
      <c r="O708" s="38"/>
    </row>
    <row r="709" spans="1:15" ht="15" hidden="1" customHeight="1" x14ac:dyDescent="0.25">
      <c r="A709" s="162"/>
      <c r="B709" s="162"/>
      <c r="C709" s="162"/>
      <c r="D709" s="162"/>
      <c r="E709" s="162"/>
      <c r="F709" s="162"/>
      <c r="G709" s="162"/>
      <c r="H709" s="162"/>
      <c r="I709" s="162"/>
      <c r="J709" s="162"/>
      <c r="K709" s="162"/>
      <c r="L709" s="162"/>
      <c r="M709" s="162"/>
      <c r="N709" s="38"/>
      <c r="O709" s="38"/>
    </row>
    <row r="710" spans="1:15" ht="15" hidden="1" customHeight="1" x14ac:dyDescent="0.25">
      <c r="A710" s="162"/>
      <c r="B710" s="162"/>
      <c r="C710" s="162"/>
      <c r="D710" s="162"/>
      <c r="E710" s="162"/>
      <c r="F710" s="162"/>
      <c r="G710" s="162"/>
      <c r="H710" s="162"/>
      <c r="I710" s="162"/>
      <c r="J710" s="162"/>
      <c r="K710" s="162"/>
      <c r="L710" s="162"/>
      <c r="M710" s="162"/>
      <c r="N710" s="38"/>
      <c r="O710" s="38"/>
    </row>
    <row r="711" spans="1:15" ht="15" hidden="1" customHeight="1" x14ac:dyDescent="0.25">
      <c r="A711" s="162"/>
      <c r="B711" s="162"/>
      <c r="C711" s="162"/>
      <c r="D711" s="162"/>
      <c r="E711" s="162"/>
      <c r="F711" s="162"/>
      <c r="G711" s="162"/>
      <c r="H711" s="162"/>
      <c r="I711" s="162"/>
      <c r="J711" s="162"/>
      <c r="K711" s="162"/>
      <c r="L711" s="162"/>
      <c r="M711" s="162"/>
      <c r="N711" s="38"/>
      <c r="O711" s="38"/>
    </row>
    <row r="712" spans="1:15" ht="15" hidden="1" customHeight="1" x14ac:dyDescent="0.25">
      <c r="A712" s="162"/>
      <c r="B712" s="162"/>
      <c r="C712" s="162"/>
      <c r="D712" s="162"/>
      <c r="E712" s="162"/>
      <c r="F712" s="162"/>
      <c r="G712" s="162"/>
      <c r="H712" s="162"/>
      <c r="I712" s="162"/>
      <c r="J712" s="162"/>
      <c r="K712" s="162"/>
      <c r="L712" s="162"/>
      <c r="M712" s="162"/>
      <c r="N712" s="38"/>
      <c r="O712" s="38"/>
    </row>
    <row r="713" spans="1:15" ht="15" hidden="1" customHeight="1" x14ac:dyDescent="0.25">
      <c r="A713" s="162"/>
      <c r="B713" s="162"/>
      <c r="C713" s="162"/>
      <c r="D713" s="162"/>
      <c r="E713" s="162"/>
      <c r="F713" s="162"/>
      <c r="G713" s="162"/>
      <c r="H713" s="162"/>
      <c r="I713" s="162"/>
      <c r="J713" s="162"/>
      <c r="K713" s="162"/>
      <c r="L713" s="162"/>
      <c r="M713" s="162"/>
      <c r="N713" s="38"/>
      <c r="O713" s="38"/>
    </row>
    <row r="714" spans="1:15" ht="15" hidden="1" customHeight="1" x14ac:dyDescent="0.25">
      <c r="A714" s="162"/>
      <c r="B714" s="162"/>
      <c r="C714" s="162"/>
      <c r="D714" s="162"/>
      <c r="E714" s="162"/>
      <c r="F714" s="162"/>
      <c r="G714" s="162"/>
      <c r="H714" s="162"/>
      <c r="I714" s="162"/>
      <c r="J714" s="162"/>
      <c r="K714" s="162"/>
      <c r="L714" s="162"/>
      <c r="M714" s="162"/>
      <c r="N714" s="38"/>
      <c r="O714" s="38"/>
    </row>
    <row r="715" spans="1:15" ht="15" hidden="1" customHeight="1" x14ac:dyDescent="0.25">
      <c r="A715" s="162"/>
      <c r="B715" s="162"/>
      <c r="C715" s="162"/>
      <c r="D715" s="162"/>
      <c r="E715" s="162"/>
      <c r="F715" s="162"/>
      <c r="G715" s="162"/>
      <c r="H715" s="162"/>
      <c r="I715" s="162"/>
      <c r="J715" s="162"/>
      <c r="K715" s="162"/>
      <c r="L715" s="162"/>
      <c r="M715" s="162"/>
      <c r="N715" s="38"/>
      <c r="O715" s="38"/>
    </row>
    <row r="716" spans="1:15" ht="15" hidden="1" customHeight="1" x14ac:dyDescent="0.25">
      <c r="A716" s="162"/>
      <c r="B716" s="162"/>
      <c r="C716" s="162"/>
      <c r="D716" s="162"/>
      <c r="E716" s="162"/>
      <c r="F716" s="162"/>
      <c r="G716" s="162"/>
      <c r="H716" s="162"/>
      <c r="I716" s="162"/>
      <c r="J716" s="162"/>
      <c r="K716" s="162"/>
      <c r="L716" s="162"/>
      <c r="M716" s="162"/>
      <c r="N716" s="38"/>
      <c r="O716" s="38"/>
    </row>
    <row r="717" spans="1:15" ht="15" hidden="1" customHeight="1" x14ac:dyDescent="0.25">
      <c r="A717" s="162"/>
      <c r="B717" s="162"/>
      <c r="C717" s="162"/>
      <c r="D717" s="162"/>
      <c r="E717" s="162"/>
      <c r="F717" s="162"/>
      <c r="G717" s="162"/>
      <c r="H717" s="162"/>
      <c r="I717" s="162"/>
      <c r="J717" s="162"/>
      <c r="K717" s="162"/>
      <c r="L717" s="162"/>
      <c r="M717" s="162"/>
      <c r="N717" s="38"/>
      <c r="O717" s="38"/>
    </row>
    <row r="718" spans="1:15" ht="15" hidden="1" customHeight="1" x14ac:dyDescent="0.25">
      <c r="A718" s="162"/>
      <c r="B718" s="162"/>
      <c r="C718" s="162"/>
      <c r="D718" s="162"/>
      <c r="E718" s="162"/>
      <c r="F718" s="162"/>
      <c r="G718" s="162"/>
      <c r="H718" s="162"/>
      <c r="I718" s="162"/>
      <c r="J718" s="162"/>
      <c r="K718" s="162"/>
      <c r="L718" s="162"/>
      <c r="M718" s="162"/>
      <c r="N718" s="38"/>
      <c r="O718" s="38"/>
    </row>
    <row r="719" spans="1:15" ht="15" hidden="1" customHeight="1" x14ac:dyDescent="0.25">
      <c r="A719" s="162"/>
      <c r="B719" s="162"/>
      <c r="C719" s="162"/>
      <c r="D719" s="162"/>
      <c r="E719" s="162"/>
      <c r="F719" s="162"/>
      <c r="G719" s="162"/>
      <c r="H719" s="162"/>
      <c r="I719" s="162"/>
      <c r="J719" s="162"/>
      <c r="K719" s="162"/>
      <c r="L719" s="162"/>
      <c r="M719" s="162"/>
      <c r="N719" s="38"/>
      <c r="O719" s="38"/>
    </row>
    <row r="720" spans="1:15" ht="15" hidden="1" customHeight="1" x14ac:dyDescent="0.25">
      <c r="A720" s="162"/>
      <c r="B720" s="162"/>
      <c r="C720" s="162"/>
      <c r="D720" s="162"/>
      <c r="E720" s="162"/>
      <c r="F720" s="162"/>
      <c r="G720" s="162"/>
      <c r="H720" s="162"/>
      <c r="I720" s="162"/>
      <c r="J720" s="162"/>
      <c r="K720" s="162"/>
      <c r="L720" s="162"/>
      <c r="M720" s="162"/>
      <c r="N720" s="38"/>
      <c r="O720" s="38"/>
    </row>
    <row r="721" spans="1:15" ht="15" hidden="1" customHeight="1" x14ac:dyDescent="0.25">
      <c r="A721" s="162"/>
      <c r="B721" s="162"/>
      <c r="C721" s="162"/>
      <c r="D721" s="162"/>
      <c r="E721" s="162"/>
      <c r="F721" s="162"/>
      <c r="G721" s="162"/>
      <c r="H721" s="162"/>
      <c r="I721" s="162"/>
      <c r="J721" s="162"/>
      <c r="K721" s="162"/>
      <c r="L721" s="162"/>
      <c r="M721" s="162"/>
      <c r="N721" s="38"/>
      <c r="O721" s="38"/>
    </row>
    <row r="722" spans="1:15" ht="15" hidden="1" customHeight="1" x14ac:dyDescent="0.25">
      <c r="A722" s="162"/>
      <c r="B722" s="162"/>
      <c r="C722" s="162"/>
      <c r="D722" s="162"/>
      <c r="E722" s="162"/>
      <c r="F722" s="162"/>
      <c r="G722" s="162"/>
      <c r="H722" s="162"/>
      <c r="I722" s="162"/>
      <c r="J722" s="162"/>
      <c r="K722" s="162"/>
      <c r="L722" s="162"/>
      <c r="M722" s="162"/>
      <c r="N722" s="38"/>
      <c r="O722" s="38"/>
    </row>
    <row r="723" spans="1:15" ht="15" hidden="1" customHeight="1" x14ac:dyDescent="0.25">
      <c r="A723" s="162"/>
      <c r="B723" s="162"/>
      <c r="C723" s="162"/>
      <c r="D723" s="162"/>
      <c r="E723" s="162"/>
      <c r="F723" s="162"/>
      <c r="G723" s="162"/>
      <c r="H723" s="162"/>
      <c r="I723" s="162"/>
      <c r="J723" s="162"/>
      <c r="K723" s="162"/>
      <c r="L723" s="162"/>
      <c r="M723" s="162"/>
      <c r="N723" s="38"/>
      <c r="O723" s="38"/>
    </row>
    <row r="724" spans="1:15" ht="15" hidden="1" customHeight="1" x14ac:dyDescent="0.25">
      <c r="A724" s="162"/>
      <c r="B724" s="162"/>
      <c r="C724" s="162"/>
      <c r="D724" s="162"/>
      <c r="E724" s="162"/>
      <c r="F724" s="162"/>
      <c r="G724" s="162"/>
      <c r="H724" s="162"/>
      <c r="I724" s="162"/>
      <c r="J724" s="162"/>
      <c r="K724" s="162"/>
      <c r="L724" s="162"/>
      <c r="M724" s="162"/>
      <c r="N724" s="38"/>
      <c r="O724" s="38"/>
    </row>
    <row r="725" spans="1:15" ht="15" hidden="1" customHeight="1" x14ac:dyDescent="0.25">
      <c r="A725" s="162"/>
      <c r="B725" s="162"/>
      <c r="C725" s="162"/>
      <c r="D725" s="162"/>
      <c r="E725" s="162"/>
      <c r="F725" s="162"/>
      <c r="G725" s="162"/>
      <c r="H725" s="162"/>
      <c r="I725" s="162"/>
      <c r="J725" s="162"/>
      <c r="K725" s="162"/>
      <c r="L725" s="162"/>
      <c r="M725" s="162"/>
      <c r="N725" s="38"/>
      <c r="O725" s="38"/>
    </row>
    <row r="726" spans="1:15" ht="15" hidden="1" customHeight="1" x14ac:dyDescent="0.25">
      <c r="A726" s="162"/>
      <c r="B726" s="162"/>
      <c r="C726" s="162"/>
      <c r="D726" s="162"/>
      <c r="E726" s="162"/>
      <c r="F726" s="162"/>
      <c r="G726" s="162"/>
      <c r="H726" s="162"/>
      <c r="I726" s="162"/>
      <c r="J726" s="162"/>
      <c r="K726" s="162"/>
      <c r="L726" s="162"/>
      <c r="M726" s="162"/>
      <c r="N726" s="38"/>
      <c r="O726" s="38"/>
    </row>
    <row r="727" spans="1:15" ht="15" hidden="1" customHeight="1" x14ac:dyDescent="0.25">
      <c r="A727" s="162"/>
      <c r="B727" s="162"/>
      <c r="C727" s="162"/>
      <c r="D727" s="162"/>
      <c r="E727" s="162"/>
      <c r="F727" s="162"/>
      <c r="G727" s="162"/>
      <c r="H727" s="162"/>
      <c r="I727" s="162"/>
      <c r="J727" s="162"/>
      <c r="K727" s="162"/>
      <c r="L727" s="162"/>
      <c r="M727" s="162"/>
      <c r="N727" s="38"/>
      <c r="O727" s="38"/>
    </row>
    <row r="728" spans="1:15" ht="15" hidden="1" customHeight="1" x14ac:dyDescent="0.25">
      <c r="A728" s="162"/>
      <c r="B728" s="162"/>
      <c r="C728" s="162"/>
      <c r="D728" s="162"/>
      <c r="E728" s="162"/>
      <c r="F728" s="162"/>
      <c r="G728" s="162"/>
      <c r="H728" s="162"/>
      <c r="I728" s="162"/>
      <c r="J728" s="162"/>
      <c r="K728" s="162"/>
      <c r="L728" s="162"/>
      <c r="M728" s="162"/>
      <c r="N728" s="38"/>
      <c r="O728" s="38"/>
    </row>
    <row r="729" spans="1:15" ht="15" hidden="1" customHeight="1" x14ac:dyDescent="0.25">
      <c r="A729" s="162"/>
      <c r="B729" s="162"/>
      <c r="C729" s="162"/>
      <c r="D729" s="162"/>
      <c r="E729" s="162"/>
      <c r="F729" s="162"/>
      <c r="G729" s="162"/>
      <c r="H729" s="162"/>
      <c r="I729" s="162"/>
      <c r="J729" s="162"/>
      <c r="K729" s="162"/>
      <c r="L729" s="162"/>
      <c r="M729" s="162"/>
      <c r="N729" s="38"/>
      <c r="O729" s="38"/>
    </row>
    <row r="730" spans="1:15" ht="15" hidden="1" customHeight="1" x14ac:dyDescent="0.25">
      <c r="A730" s="162"/>
      <c r="B730" s="162"/>
      <c r="C730" s="162"/>
      <c r="D730" s="162"/>
      <c r="E730" s="162"/>
      <c r="F730" s="162"/>
      <c r="G730" s="162"/>
      <c r="H730" s="162"/>
      <c r="I730" s="162"/>
      <c r="J730" s="162"/>
      <c r="K730" s="162"/>
      <c r="L730" s="162"/>
      <c r="M730" s="162"/>
      <c r="N730" s="38"/>
      <c r="O730" s="38"/>
    </row>
    <row r="731" spans="1:15" ht="15" hidden="1" customHeight="1" x14ac:dyDescent="0.25">
      <c r="A731" s="162"/>
      <c r="B731" s="162"/>
      <c r="C731" s="162"/>
      <c r="D731" s="162"/>
      <c r="E731" s="162"/>
      <c r="F731" s="162"/>
      <c r="G731" s="162"/>
      <c r="H731" s="162"/>
      <c r="I731" s="162"/>
      <c r="J731" s="162"/>
      <c r="K731" s="162"/>
      <c r="L731" s="162"/>
      <c r="M731" s="162"/>
      <c r="N731" s="38"/>
      <c r="O731" s="38"/>
    </row>
    <row r="732" spans="1:15" ht="15" hidden="1" customHeight="1" x14ac:dyDescent="0.25">
      <c r="A732" s="162"/>
      <c r="B732" s="162"/>
      <c r="C732" s="162"/>
      <c r="D732" s="162"/>
      <c r="E732" s="162"/>
      <c r="F732" s="162"/>
      <c r="G732" s="162"/>
      <c r="H732" s="162"/>
      <c r="I732" s="162"/>
      <c r="J732" s="162"/>
      <c r="K732" s="162"/>
      <c r="L732" s="162"/>
      <c r="M732" s="162"/>
      <c r="N732" s="38"/>
      <c r="O732" s="38"/>
    </row>
    <row r="733" spans="1:15" ht="15" hidden="1" customHeight="1" x14ac:dyDescent="0.25">
      <c r="A733" s="162"/>
      <c r="B733" s="162"/>
      <c r="C733" s="162"/>
      <c r="D733" s="162"/>
      <c r="E733" s="162"/>
      <c r="F733" s="162"/>
      <c r="G733" s="162"/>
      <c r="H733" s="162"/>
      <c r="I733" s="162"/>
      <c r="J733" s="162"/>
      <c r="K733" s="162"/>
      <c r="L733" s="162"/>
      <c r="M733" s="162"/>
      <c r="N733" s="38"/>
      <c r="O733" s="38"/>
    </row>
    <row r="734" spans="1:15" ht="15" hidden="1" customHeight="1" x14ac:dyDescent="0.25">
      <c r="A734" s="162"/>
      <c r="B734" s="162"/>
      <c r="C734" s="162"/>
      <c r="D734" s="162"/>
      <c r="E734" s="162"/>
      <c r="F734" s="162"/>
      <c r="G734" s="162"/>
      <c r="H734" s="162"/>
      <c r="I734" s="162"/>
      <c r="J734" s="162"/>
      <c r="K734" s="162"/>
      <c r="L734" s="162"/>
      <c r="M734" s="162"/>
      <c r="N734" s="38"/>
      <c r="O734" s="38"/>
    </row>
    <row r="735" spans="1:15" ht="15" hidden="1" customHeight="1" x14ac:dyDescent="0.25">
      <c r="A735" s="162"/>
      <c r="B735" s="162"/>
      <c r="C735" s="162"/>
      <c r="D735" s="162"/>
      <c r="E735" s="162"/>
      <c r="F735" s="162"/>
      <c r="G735" s="162"/>
      <c r="H735" s="162"/>
      <c r="I735" s="162"/>
      <c r="J735" s="162"/>
      <c r="K735" s="162"/>
      <c r="L735" s="162"/>
      <c r="M735" s="162"/>
      <c r="N735" s="38"/>
      <c r="O735" s="38"/>
    </row>
    <row r="736" spans="1:15" ht="15" hidden="1" customHeight="1" x14ac:dyDescent="0.25">
      <c r="A736" s="162"/>
      <c r="B736" s="162"/>
      <c r="C736" s="162"/>
      <c r="D736" s="162"/>
      <c r="E736" s="162"/>
      <c r="F736" s="162"/>
      <c r="G736" s="162"/>
      <c r="H736" s="162"/>
      <c r="I736" s="162"/>
      <c r="J736" s="162"/>
      <c r="K736" s="162"/>
      <c r="L736" s="162"/>
      <c r="M736" s="162"/>
      <c r="N736" s="38"/>
      <c r="O736" s="38"/>
    </row>
    <row r="737" spans="1:15" ht="15" hidden="1" customHeight="1" x14ac:dyDescent="0.25">
      <c r="A737" s="162"/>
      <c r="B737" s="162"/>
      <c r="C737" s="162"/>
      <c r="D737" s="162"/>
      <c r="E737" s="162"/>
      <c r="F737" s="162"/>
      <c r="G737" s="162"/>
      <c r="H737" s="162"/>
      <c r="I737" s="162"/>
      <c r="J737" s="162"/>
      <c r="K737" s="162"/>
      <c r="L737" s="162"/>
      <c r="M737" s="162"/>
      <c r="N737" s="38"/>
      <c r="O737" s="38"/>
    </row>
    <row r="738" spans="1:15" ht="15" hidden="1" customHeight="1" x14ac:dyDescent="0.25">
      <c r="A738" s="162"/>
      <c r="B738" s="162"/>
      <c r="C738" s="162"/>
      <c r="D738" s="162"/>
      <c r="E738" s="162"/>
      <c r="F738" s="162"/>
      <c r="G738" s="162"/>
      <c r="H738" s="162"/>
      <c r="I738" s="162"/>
      <c r="J738" s="162"/>
      <c r="K738" s="162"/>
      <c r="L738" s="162"/>
      <c r="M738" s="162"/>
      <c r="N738" s="38"/>
      <c r="O738" s="38"/>
    </row>
    <row r="739" spans="1:15" ht="15" hidden="1" customHeight="1" x14ac:dyDescent="0.25">
      <c r="A739" s="162"/>
      <c r="B739" s="162"/>
      <c r="C739" s="162"/>
      <c r="D739" s="162"/>
      <c r="E739" s="162"/>
      <c r="F739" s="162"/>
      <c r="G739" s="162"/>
      <c r="H739" s="162"/>
      <c r="I739" s="162"/>
      <c r="J739" s="162"/>
      <c r="K739" s="162"/>
      <c r="L739" s="162"/>
      <c r="M739" s="162"/>
      <c r="N739" s="38"/>
      <c r="O739" s="38"/>
    </row>
    <row r="740" spans="1:15" ht="15" hidden="1" customHeight="1" x14ac:dyDescent="0.25">
      <c r="A740" s="162"/>
      <c r="B740" s="162"/>
      <c r="C740" s="162"/>
      <c r="D740" s="162"/>
      <c r="E740" s="162"/>
      <c r="F740" s="162"/>
      <c r="G740" s="162"/>
      <c r="H740" s="162"/>
      <c r="I740" s="162"/>
      <c r="J740" s="162"/>
      <c r="K740" s="162"/>
      <c r="L740" s="162"/>
      <c r="M740" s="162"/>
      <c r="N740" s="38"/>
      <c r="O740" s="38"/>
    </row>
    <row r="741" spans="1:15" ht="15" hidden="1" customHeight="1" x14ac:dyDescent="0.25">
      <c r="A741" s="162"/>
      <c r="B741" s="162"/>
      <c r="C741" s="162"/>
      <c r="D741" s="162"/>
      <c r="E741" s="162"/>
      <c r="F741" s="162"/>
      <c r="G741" s="162"/>
      <c r="H741" s="162"/>
      <c r="I741" s="162"/>
      <c r="J741" s="162"/>
      <c r="K741" s="162"/>
      <c r="L741" s="162"/>
      <c r="M741" s="162"/>
      <c r="N741" s="38"/>
      <c r="O741" s="38"/>
    </row>
    <row r="742" spans="1:15" ht="15" hidden="1" customHeight="1" x14ac:dyDescent="0.25">
      <c r="A742" s="162"/>
      <c r="B742" s="162"/>
      <c r="C742" s="162"/>
      <c r="D742" s="162"/>
      <c r="E742" s="162"/>
      <c r="F742" s="162"/>
      <c r="G742" s="162"/>
      <c r="H742" s="162"/>
      <c r="I742" s="162"/>
      <c r="J742" s="162"/>
      <c r="K742" s="162"/>
      <c r="L742" s="162"/>
      <c r="M742" s="162"/>
      <c r="N742" s="38"/>
      <c r="O742" s="38"/>
    </row>
    <row r="743" spans="1:15" ht="15" hidden="1" customHeight="1" x14ac:dyDescent="0.25">
      <c r="A743" s="162"/>
      <c r="B743" s="162"/>
      <c r="C743" s="162"/>
      <c r="D743" s="162"/>
      <c r="E743" s="162"/>
      <c r="F743" s="162"/>
      <c r="G743" s="162"/>
      <c r="H743" s="162"/>
      <c r="I743" s="162"/>
      <c r="J743" s="162"/>
      <c r="K743" s="162"/>
      <c r="L743" s="162"/>
      <c r="M743" s="162"/>
      <c r="N743" s="38"/>
      <c r="O743" s="38"/>
    </row>
    <row r="744" spans="1:15" ht="15" hidden="1" customHeight="1" x14ac:dyDescent="0.25">
      <c r="A744" s="162"/>
      <c r="B744" s="162"/>
      <c r="C744" s="162"/>
      <c r="D744" s="162"/>
      <c r="E744" s="162"/>
      <c r="F744" s="162"/>
      <c r="G744" s="162"/>
      <c r="H744" s="162"/>
      <c r="I744" s="162"/>
      <c r="J744" s="162"/>
      <c r="K744" s="162"/>
      <c r="L744" s="162"/>
      <c r="M744" s="162"/>
      <c r="N744" s="38"/>
      <c r="O744" s="38"/>
    </row>
    <row r="745" spans="1:15" ht="15" hidden="1" customHeight="1" x14ac:dyDescent="0.25">
      <c r="A745" s="162"/>
      <c r="B745" s="162"/>
      <c r="C745" s="162"/>
      <c r="D745" s="162"/>
      <c r="E745" s="162"/>
      <c r="F745" s="162"/>
      <c r="G745" s="162"/>
      <c r="H745" s="162"/>
      <c r="I745" s="162"/>
      <c r="J745" s="162"/>
      <c r="K745" s="162"/>
      <c r="L745" s="162"/>
      <c r="M745" s="162"/>
      <c r="N745" s="38"/>
      <c r="O745" s="38"/>
    </row>
    <row r="746" spans="1:15" ht="15" hidden="1" customHeight="1" x14ac:dyDescent="0.25">
      <c r="A746" s="162"/>
      <c r="B746" s="162"/>
      <c r="C746" s="162"/>
      <c r="D746" s="162"/>
      <c r="E746" s="162"/>
      <c r="F746" s="162"/>
      <c r="G746" s="162"/>
      <c r="H746" s="162"/>
      <c r="I746" s="162"/>
      <c r="J746" s="162"/>
      <c r="K746" s="162"/>
      <c r="L746" s="162"/>
      <c r="M746" s="162"/>
      <c r="N746" s="38"/>
      <c r="O746" s="38"/>
    </row>
    <row r="747" spans="1:15" ht="15" hidden="1" customHeight="1" x14ac:dyDescent="0.25">
      <c r="A747" s="162"/>
      <c r="B747" s="162"/>
      <c r="C747" s="162"/>
      <c r="D747" s="162"/>
      <c r="E747" s="162"/>
      <c r="F747" s="162"/>
      <c r="G747" s="162"/>
      <c r="H747" s="162"/>
      <c r="I747" s="162"/>
      <c r="J747" s="162"/>
      <c r="K747" s="162"/>
      <c r="L747" s="162"/>
      <c r="M747" s="162"/>
      <c r="N747" s="38"/>
      <c r="O747" s="38"/>
    </row>
    <row r="748" spans="1:15" ht="15" hidden="1" customHeight="1" x14ac:dyDescent="0.25">
      <c r="A748" s="162"/>
      <c r="B748" s="162"/>
      <c r="C748" s="162"/>
      <c r="D748" s="162"/>
      <c r="E748" s="162"/>
      <c r="F748" s="162"/>
      <c r="G748" s="162"/>
      <c r="H748" s="162"/>
      <c r="I748" s="162"/>
      <c r="J748" s="162"/>
      <c r="K748" s="162"/>
      <c r="L748" s="162"/>
      <c r="M748" s="162"/>
      <c r="N748" s="38"/>
      <c r="O748" s="38"/>
    </row>
    <row r="749" spans="1:15" ht="15" hidden="1" customHeight="1" x14ac:dyDescent="0.25">
      <c r="A749" s="162"/>
      <c r="B749" s="162"/>
      <c r="C749" s="162"/>
      <c r="D749" s="162"/>
      <c r="E749" s="162"/>
      <c r="F749" s="162"/>
      <c r="G749" s="162"/>
      <c r="H749" s="162"/>
      <c r="I749" s="162"/>
      <c r="J749" s="162"/>
      <c r="K749" s="162"/>
      <c r="L749" s="162"/>
      <c r="M749" s="162"/>
      <c r="N749" s="38"/>
      <c r="O749" s="38"/>
    </row>
    <row r="750" spans="1:15" ht="15" hidden="1" customHeight="1" x14ac:dyDescent="0.25">
      <c r="A750" s="162"/>
      <c r="B750" s="162"/>
      <c r="C750" s="162"/>
      <c r="D750" s="162"/>
      <c r="E750" s="162"/>
      <c r="F750" s="162"/>
      <c r="G750" s="162"/>
      <c r="H750" s="162"/>
      <c r="I750" s="162"/>
      <c r="J750" s="162"/>
      <c r="K750" s="162"/>
      <c r="L750" s="162"/>
      <c r="M750" s="162"/>
      <c r="N750" s="38"/>
      <c r="O750" s="38"/>
    </row>
    <row r="751" spans="1:15" ht="15" hidden="1" customHeight="1" x14ac:dyDescent="0.25">
      <c r="A751" s="162"/>
      <c r="B751" s="162"/>
      <c r="C751" s="162"/>
      <c r="D751" s="162"/>
      <c r="E751" s="162"/>
      <c r="F751" s="162"/>
      <c r="G751" s="162"/>
      <c r="H751" s="162"/>
      <c r="I751" s="162"/>
      <c r="J751" s="162"/>
      <c r="K751" s="162"/>
      <c r="L751" s="162"/>
      <c r="M751" s="162"/>
      <c r="N751" s="38"/>
      <c r="O751" s="38"/>
    </row>
    <row r="752" spans="1:15" ht="15" hidden="1" customHeight="1" x14ac:dyDescent="0.25">
      <c r="A752" s="162"/>
      <c r="B752" s="162"/>
      <c r="C752" s="162"/>
      <c r="D752" s="162"/>
      <c r="E752" s="162"/>
      <c r="F752" s="162"/>
      <c r="G752" s="162"/>
      <c r="H752" s="162"/>
      <c r="I752" s="162"/>
      <c r="J752" s="162"/>
      <c r="K752" s="162"/>
      <c r="L752" s="162"/>
      <c r="M752" s="162"/>
      <c r="N752" s="38"/>
      <c r="O752" s="38"/>
    </row>
    <row r="753" spans="1:15" ht="15" hidden="1" customHeight="1" x14ac:dyDescent="0.25">
      <c r="A753" s="162"/>
      <c r="B753" s="162"/>
      <c r="C753" s="162"/>
      <c r="D753" s="162"/>
      <c r="E753" s="162"/>
      <c r="F753" s="162"/>
      <c r="G753" s="162"/>
      <c r="H753" s="162"/>
      <c r="I753" s="162"/>
      <c r="J753" s="162"/>
      <c r="K753" s="162"/>
      <c r="L753" s="162"/>
      <c r="M753" s="162"/>
      <c r="N753" s="38"/>
      <c r="O753" s="38"/>
    </row>
    <row r="754" spans="1:15" ht="15" hidden="1" customHeight="1" x14ac:dyDescent="0.25">
      <c r="A754" s="162"/>
      <c r="B754" s="162"/>
      <c r="C754" s="162"/>
      <c r="D754" s="162"/>
      <c r="E754" s="162"/>
      <c r="F754" s="162"/>
      <c r="G754" s="162"/>
      <c r="H754" s="162"/>
      <c r="I754" s="162"/>
      <c r="J754" s="162"/>
      <c r="K754" s="162"/>
      <c r="L754" s="162"/>
      <c r="M754" s="162"/>
      <c r="N754" s="38"/>
      <c r="O754" s="38"/>
    </row>
    <row r="755" spans="1:15" ht="15" hidden="1" customHeight="1" x14ac:dyDescent="0.25">
      <c r="A755" s="162"/>
      <c r="B755" s="162"/>
      <c r="C755" s="162"/>
      <c r="D755" s="162"/>
      <c r="E755" s="162"/>
      <c r="F755" s="162"/>
      <c r="G755" s="162"/>
      <c r="H755" s="162"/>
      <c r="I755" s="162"/>
      <c r="J755" s="162"/>
      <c r="K755" s="162"/>
      <c r="L755" s="162"/>
      <c r="M755" s="162"/>
      <c r="N755" s="38"/>
      <c r="O755" s="38"/>
    </row>
    <row r="756" spans="1:15" ht="15" hidden="1" customHeight="1" x14ac:dyDescent="0.25">
      <c r="A756" s="162"/>
      <c r="B756" s="162"/>
      <c r="C756" s="162"/>
      <c r="D756" s="162"/>
      <c r="E756" s="162"/>
      <c r="F756" s="162"/>
      <c r="G756" s="162"/>
      <c r="H756" s="162"/>
      <c r="I756" s="162"/>
      <c r="J756" s="162"/>
      <c r="K756" s="162"/>
      <c r="L756" s="162"/>
      <c r="M756" s="162"/>
      <c r="N756" s="38"/>
      <c r="O756" s="38"/>
    </row>
    <row r="757" spans="1:15" ht="15" hidden="1" customHeight="1" x14ac:dyDescent="0.25">
      <c r="A757" s="162"/>
      <c r="B757" s="162"/>
      <c r="C757" s="162"/>
      <c r="D757" s="162"/>
      <c r="E757" s="162"/>
      <c r="F757" s="162"/>
      <c r="G757" s="162"/>
      <c r="H757" s="162"/>
      <c r="I757" s="162"/>
      <c r="J757" s="162"/>
      <c r="K757" s="162"/>
      <c r="L757" s="162"/>
      <c r="M757" s="162"/>
      <c r="N757" s="38"/>
      <c r="O757" s="38"/>
    </row>
    <row r="758" spans="1:15" ht="15" hidden="1" customHeight="1" x14ac:dyDescent="0.25">
      <c r="A758" s="162"/>
      <c r="B758" s="162"/>
      <c r="C758" s="162"/>
      <c r="D758" s="162"/>
      <c r="E758" s="162"/>
      <c r="F758" s="162"/>
      <c r="G758" s="162"/>
      <c r="H758" s="162"/>
      <c r="I758" s="162"/>
      <c r="J758" s="162"/>
      <c r="K758" s="162"/>
      <c r="L758" s="162"/>
      <c r="M758" s="162"/>
      <c r="N758" s="38"/>
      <c r="O758" s="38"/>
    </row>
    <row r="759" spans="1:15" ht="15" hidden="1" customHeight="1" x14ac:dyDescent="0.25">
      <c r="A759" s="162"/>
      <c r="B759" s="162"/>
      <c r="C759" s="162"/>
      <c r="D759" s="162"/>
      <c r="E759" s="162"/>
      <c r="F759" s="162"/>
      <c r="G759" s="162"/>
      <c r="H759" s="162"/>
      <c r="I759" s="162"/>
      <c r="J759" s="162"/>
      <c r="K759" s="162"/>
      <c r="L759" s="162"/>
      <c r="M759" s="162"/>
      <c r="N759" s="38"/>
      <c r="O759" s="38"/>
    </row>
    <row r="760" spans="1:15" ht="15" hidden="1" customHeight="1" x14ac:dyDescent="0.25">
      <c r="A760" s="162"/>
      <c r="B760" s="162"/>
      <c r="C760" s="162"/>
      <c r="D760" s="162"/>
      <c r="E760" s="162"/>
      <c r="F760" s="162"/>
      <c r="G760" s="162"/>
      <c r="H760" s="162"/>
      <c r="I760" s="162"/>
      <c r="J760" s="162"/>
      <c r="K760" s="162"/>
      <c r="L760" s="162"/>
      <c r="M760" s="162"/>
      <c r="N760" s="38"/>
      <c r="O760" s="38"/>
    </row>
    <row r="761" spans="1:15" ht="15" hidden="1" customHeight="1" x14ac:dyDescent="0.25">
      <c r="A761" s="162"/>
      <c r="B761" s="162"/>
      <c r="C761" s="162"/>
      <c r="D761" s="162"/>
      <c r="E761" s="162"/>
      <c r="F761" s="162"/>
      <c r="G761" s="162"/>
      <c r="H761" s="162"/>
      <c r="I761" s="162"/>
      <c r="J761" s="162"/>
      <c r="K761" s="162"/>
      <c r="L761" s="162"/>
      <c r="M761" s="162"/>
      <c r="N761" s="38"/>
      <c r="O761" s="38"/>
    </row>
    <row r="762" spans="1:15" ht="15" hidden="1" customHeight="1" x14ac:dyDescent="0.25">
      <c r="A762" s="162"/>
      <c r="B762" s="162"/>
      <c r="C762" s="162"/>
      <c r="D762" s="162"/>
      <c r="E762" s="162"/>
      <c r="F762" s="162"/>
      <c r="G762" s="162"/>
      <c r="H762" s="162"/>
      <c r="I762" s="162"/>
      <c r="J762" s="162"/>
      <c r="K762" s="162"/>
      <c r="L762" s="162"/>
      <c r="M762" s="162"/>
      <c r="N762" s="38"/>
      <c r="O762" s="38"/>
    </row>
    <row r="763" spans="1:15" ht="15" hidden="1" customHeight="1" x14ac:dyDescent="0.25">
      <c r="A763" s="162"/>
      <c r="B763" s="162"/>
      <c r="C763" s="162"/>
      <c r="D763" s="162"/>
      <c r="E763" s="162"/>
      <c r="F763" s="162"/>
      <c r="G763" s="162"/>
      <c r="H763" s="162"/>
      <c r="I763" s="162"/>
      <c r="J763" s="162"/>
      <c r="K763" s="162"/>
      <c r="L763" s="162"/>
      <c r="M763" s="162"/>
      <c r="N763" s="38"/>
      <c r="O763" s="38"/>
    </row>
    <row r="764" spans="1:15" ht="15" hidden="1" customHeight="1" x14ac:dyDescent="0.25">
      <c r="A764" s="162"/>
      <c r="B764" s="162"/>
      <c r="C764" s="162"/>
      <c r="D764" s="162"/>
      <c r="E764" s="162"/>
      <c r="F764" s="162"/>
      <c r="G764" s="162"/>
      <c r="H764" s="162"/>
      <c r="I764" s="162"/>
      <c r="J764" s="162"/>
      <c r="K764" s="162"/>
      <c r="L764" s="162"/>
      <c r="M764" s="162"/>
      <c r="N764" s="38"/>
      <c r="O764" s="38"/>
    </row>
    <row r="765" spans="1:15" ht="15" hidden="1" customHeight="1" x14ac:dyDescent="0.25">
      <c r="A765" s="162"/>
      <c r="B765" s="162"/>
      <c r="C765" s="162"/>
      <c r="D765" s="162"/>
      <c r="E765" s="162"/>
      <c r="F765" s="162"/>
      <c r="G765" s="162"/>
      <c r="H765" s="162"/>
      <c r="I765" s="162"/>
      <c r="J765" s="162"/>
      <c r="K765" s="162"/>
      <c r="L765" s="162"/>
      <c r="M765" s="162"/>
      <c r="N765" s="38"/>
      <c r="O765" s="38"/>
    </row>
    <row r="766" spans="1:15" ht="15" hidden="1" customHeight="1" x14ac:dyDescent="0.25">
      <c r="A766" s="162"/>
      <c r="B766" s="162"/>
      <c r="C766" s="162"/>
      <c r="D766" s="162"/>
      <c r="E766" s="162"/>
      <c r="F766" s="162"/>
      <c r="G766" s="162"/>
      <c r="H766" s="162"/>
      <c r="I766" s="162"/>
      <c r="J766" s="162"/>
      <c r="K766" s="162"/>
      <c r="L766" s="162"/>
      <c r="M766" s="162"/>
      <c r="N766" s="38"/>
      <c r="O766" s="38"/>
    </row>
    <row r="767" spans="1:15" ht="15" hidden="1" customHeight="1" x14ac:dyDescent="0.25">
      <c r="A767" s="162"/>
      <c r="B767" s="162"/>
      <c r="C767" s="162"/>
      <c r="D767" s="162"/>
      <c r="E767" s="162"/>
      <c r="F767" s="162"/>
      <c r="G767" s="162"/>
      <c r="H767" s="162"/>
      <c r="I767" s="162"/>
      <c r="J767" s="162"/>
      <c r="K767" s="162"/>
      <c r="L767" s="162"/>
      <c r="M767" s="162"/>
      <c r="N767" s="38"/>
      <c r="O767" s="38"/>
    </row>
    <row r="768" spans="1:15" ht="15" hidden="1" customHeight="1" x14ac:dyDescent="0.25">
      <c r="A768" s="162"/>
      <c r="B768" s="162"/>
      <c r="C768" s="162"/>
      <c r="D768" s="162"/>
      <c r="E768" s="162"/>
      <c r="F768" s="162"/>
      <c r="G768" s="162"/>
      <c r="H768" s="162"/>
      <c r="I768" s="162"/>
      <c r="J768" s="162"/>
      <c r="K768" s="162"/>
      <c r="L768" s="162"/>
      <c r="M768" s="162"/>
      <c r="N768" s="38"/>
      <c r="O768" s="38"/>
    </row>
    <row r="769" spans="1:15" ht="15" hidden="1" customHeight="1" x14ac:dyDescent="0.25">
      <c r="A769" s="162"/>
      <c r="B769" s="162"/>
      <c r="C769" s="162"/>
      <c r="D769" s="162"/>
      <c r="E769" s="162"/>
      <c r="F769" s="162"/>
      <c r="G769" s="162"/>
      <c r="H769" s="162"/>
      <c r="I769" s="162"/>
      <c r="J769" s="162"/>
      <c r="K769" s="162"/>
      <c r="L769" s="162"/>
      <c r="M769" s="162"/>
      <c r="N769" s="38"/>
      <c r="O769" s="38"/>
    </row>
    <row r="770" spans="1:15" ht="15" hidden="1" customHeight="1" x14ac:dyDescent="0.25">
      <c r="A770" s="162"/>
      <c r="B770" s="162"/>
      <c r="C770" s="162"/>
      <c r="D770" s="162"/>
      <c r="E770" s="162"/>
      <c r="F770" s="162"/>
      <c r="G770" s="162"/>
      <c r="H770" s="162"/>
      <c r="I770" s="162"/>
      <c r="J770" s="162"/>
      <c r="K770" s="162"/>
      <c r="L770" s="162"/>
      <c r="M770" s="162"/>
      <c r="N770" s="38"/>
      <c r="O770" s="38"/>
    </row>
    <row r="771" spans="1:15" ht="15" hidden="1" customHeight="1" x14ac:dyDescent="0.25">
      <c r="A771" s="162"/>
      <c r="B771" s="162"/>
      <c r="C771" s="162"/>
      <c r="D771" s="162"/>
      <c r="E771" s="162"/>
      <c r="F771" s="162"/>
      <c r="G771" s="162"/>
      <c r="H771" s="162"/>
      <c r="I771" s="162"/>
      <c r="J771" s="162"/>
      <c r="K771" s="162"/>
      <c r="L771" s="162"/>
      <c r="M771" s="162"/>
      <c r="N771" s="38"/>
      <c r="O771" s="38"/>
    </row>
    <row r="772" spans="1:15" ht="15" hidden="1" customHeight="1" x14ac:dyDescent="0.25">
      <c r="A772" s="162"/>
      <c r="B772" s="162"/>
      <c r="C772" s="162"/>
      <c r="D772" s="162"/>
      <c r="E772" s="162"/>
      <c r="F772" s="162"/>
      <c r="G772" s="162"/>
      <c r="H772" s="162"/>
      <c r="I772" s="162"/>
      <c r="J772" s="162"/>
      <c r="K772" s="162"/>
      <c r="L772" s="162"/>
      <c r="M772" s="162"/>
      <c r="N772" s="38"/>
      <c r="O772" s="38"/>
    </row>
    <row r="773" spans="1:15" ht="15" hidden="1" customHeight="1" x14ac:dyDescent="0.25">
      <c r="A773" s="162"/>
      <c r="B773" s="162"/>
      <c r="C773" s="162"/>
      <c r="D773" s="162"/>
      <c r="E773" s="162"/>
      <c r="F773" s="162"/>
      <c r="G773" s="162"/>
      <c r="H773" s="162"/>
      <c r="I773" s="162"/>
      <c r="J773" s="162"/>
      <c r="K773" s="162"/>
      <c r="L773" s="162"/>
      <c r="M773" s="162"/>
      <c r="N773" s="38"/>
      <c r="O773" s="38"/>
    </row>
    <row r="774" spans="1:15" ht="15" hidden="1" customHeight="1" x14ac:dyDescent="0.25">
      <c r="A774" s="162"/>
      <c r="B774" s="162"/>
      <c r="C774" s="162"/>
      <c r="D774" s="162"/>
      <c r="E774" s="162"/>
      <c r="F774" s="162"/>
      <c r="G774" s="162"/>
      <c r="H774" s="162"/>
      <c r="I774" s="162"/>
      <c r="J774" s="162"/>
      <c r="K774" s="162"/>
      <c r="L774" s="162"/>
      <c r="M774" s="162"/>
      <c r="N774" s="38"/>
      <c r="O774" s="38"/>
    </row>
    <row r="775" spans="1:15" ht="15" hidden="1" customHeight="1" x14ac:dyDescent="0.25">
      <c r="A775" s="162"/>
      <c r="B775" s="162"/>
      <c r="C775" s="162"/>
      <c r="D775" s="162"/>
      <c r="E775" s="162"/>
      <c r="F775" s="162"/>
      <c r="G775" s="162"/>
      <c r="H775" s="162"/>
      <c r="I775" s="162"/>
      <c r="J775" s="162"/>
      <c r="K775" s="162"/>
      <c r="L775" s="162"/>
      <c r="M775" s="162"/>
      <c r="N775" s="38"/>
      <c r="O775" s="38"/>
    </row>
    <row r="776" spans="1:15" ht="15" hidden="1" customHeight="1" x14ac:dyDescent="0.25">
      <c r="A776" s="162"/>
      <c r="B776" s="162"/>
      <c r="C776" s="162"/>
      <c r="D776" s="162"/>
      <c r="E776" s="162"/>
      <c r="F776" s="162"/>
      <c r="G776" s="162"/>
      <c r="H776" s="162"/>
      <c r="I776" s="162"/>
      <c r="J776" s="162"/>
      <c r="K776" s="162"/>
      <c r="L776" s="162"/>
      <c r="M776" s="162"/>
      <c r="N776" s="38"/>
      <c r="O776" s="38"/>
    </row>
    <row r="777" spans="1:15" ht="15" hidden="1" customHeight="1" x14ac:dyDescent="0.25">
      <c r="A777" s="162"/>
      <c r="B777" s="162"/>
      <c r="C777" s="162"/>
      <c r="D777" s="162"/>
      <c r="E777" s="162"/>
      <c r="F777" s="162"/>
      <c r="G777" s="162"/>
      <c r="H777" s="162"/>
      <c r="I777" s="162"/>
      <c r="J777" s="162"/>
      <c r="K777" s="162"/>
      <c r="L777" s="162"/>
      <c r="M777" s="162"/>
      <c r="N777" s="38"/>
      <c r="O777" s="38"/>
    </row>
    <row r="778" spans="1:15" ht="15" hidden="1" customHeight="1" x14ac:dyDescent="0.25">
      <c r="A778" s="162"/>
      <c r="B778" s="162"/>
      <c r="C778" s="162"/>
      <c r="D778" s="162"/>
      <c r="E778" s="162"/>
      <c r="F778" s="162"/>
      <c r="G778" s="162"/>
      <c r="H778" s="162"/>
      <c r="I778" s="162"/>
      <c r="J778" s="162"/>
      <c r="K778" s="162"/>
      <c r="L778" s="162"/>
      <c r="M778" s="162"/>
      <c r="N778" s="38"/>
      <c r="O778" s="38"/>
    </row>
    <row r="779" spans="1:15" ht="15" hidden="1" customHeight="1" x14ac:dyDescent="0.25">
      <c r="A779" s="162"/>
      <c r="B779" s="162"/>
      <c r="C779" s="162"/>
      <c r="D779" s="162"/>
      <c r="E779" s="162"/>
      <c r="F779" s="162"/>
      <c r="G779" s="162"/>
      <c r="H779" s="162"/>
      <c r="I779" s="162"/>
      <c r="J779" s="162"/>
      <c r="K779" s="162"/>
      <c r="L779" s="162"/>
      <c r="M779" s="162"/>
      <c r="N779" s="38"/>
      <c r="O779" s="38"/>
    </row>
    <row r="780" spans="1:15" ht="15" hidden="1" customHeight="1" x14ac:dyDescent="0.25">
      <c r="A780" s="162"/>
      <c r="B780" s="162"/>
      <c r="C780" s="162"/>
      <c r="D780" s="162"/>
      <c r="E780" s="162"/>
      <c r="F780" s="162"/>
      <c r="G780" s="162"/>
      <c r="H780" s="162"/>
      <c r="I780" s="162"/>
      <c r="J780" s="162"/>
      <c r="K780" s="162"/>
      <c r="L780" s="162"/>
      <c r="M780" s="162"/>
      <c r="N780" s="38"/>
      <c r="O780" s="38"/>
    </row>
    <row r="781" spans="1:15" ht="15" hidden="1" customHeight="1" x14ac:dyDescent="0.25">
      <c r="A781" s="162"/>
      <c r="B781" s="162"/>
      <c r="C781" s="162"/>
      <c r="D781" s="162"/>
      <c r="E781" s="162"/>
      <c r="F781" s="162"/>
      <c r="G781" s="162"/>
      <c r="H781" s="162"/>
      <c r="I781" s="162"/>
      <c r="J781" s="162"/>
      <c r="K781" s="162"/>
      <c r="L781" s="162"/>
      <c r="M781" s="162"/>
      <c r="N781" s="38"/>
      <c r="O781" s="38"/>
    </row>
    <row r="782" spans="1:15" ht="15" hidden="1" customHeight="1" x14ac:dyDescent="0.25">
      <c r="A782" s="162"/>
      <c r="B782" s="162"/>
      <c r="C782" s="162"/>
      <c r="D782" s="162"/>
      <c r="E782" s="162"/>
      <c r="F782" s="162"/>
      <c r="G782" s="162"/>
      <c r="H782" s="162"/>
      <c r="I782" s="162"/>
      <c r="J782" s="162"/>
      <c r="K782" s="162"/>
      <c r="L782" s="162"/>
      <c r="M782" s="162"/>
      <c r="N782" s="38"/>
      <c r="O782" s="38"/>
    </row>
    <row r="783" spans="1:15" ht="15" hidden="1" customHeight="1" x14ac:dyDescent="0.25">
      <c r="A783" s="162"/>
      <c r="B783" s="162"/>
      <c r="C783" s="162"/>
      <c r="D783" s="162"/>
      <c r="E783" s="162"/>
      <c r="F783" s="162"/>
      <c r="G783" s="162"/>
      <c r="H783" s="162"/>
      <c r="I783" s="162"/>
      <c r="J783" s="162"/>
      <c r="K783" s="162"/>
      <c r="L783" s="162"/>
      <c r="M783" s="162"/>
      <c r="N783" s="38"/>
      <c r="O783" s="38"/>
    </row>
    <row r="784" spans="1:15" ht="15" hidden="1" customHeight="1" x14ac:dyDescent="0.25">
      <c r="A784" s="162"/>
      <c r="B784" s="162"/>
      <c r="C784" s="162"/>
      <c r="D784" s="162"/>
      <c r="E784" s="162"/>
      <c r="F784" s="162"/>
      <c r="G784" s="162"/>
      <c r="H784" s="162"/>
      <c r="I784" s="162"/>
      <c r="J784" s="162"/>
      <c r="K784" s="162"/>
      <c r="L784" s="162"/>
      <c r="M784" s="162"/>
      <c r="N784" s="38"/>
      <c r="O784" s="38"/>
    </row>
    <row r="785" spans="1:15" ht="15" hidden="1" customHeight="1" x14ac:dyDescent="0.25">
      <c r="A785" s="162"/>
      <c r="B785" s="162"/>
      <c r="C785" s="162"/>
      <c r="D785" s="162"/>
      <c r="E785" s="162"/>
      <c r="F785" s="162"/>
      <c r="G785" s="162"/>
      <c r="H785" s="162"/>
      <c r="I785" s="162"/>
      <c r="J785" s="162"/>
      <c r="K785" s="162"/>
      <c r="L785" s="162"/>
      <c r="M785" s="162"/>
      <c r="N785" s="38"/>
      <c r="O785" s="38"/>
    </row>
    <row r="786" spans="1:15" ht="15" hidden="1" customHeight="1" x14ac:dyDescent="0.25">
      <c r="A786" s="162"/>
      <c r="B786" s="162"/>
      <c r="C786" s="162"/>
      <c r="D786" s="162"/>
      <c r="E786" s="162"/>
      <c r="F786" s="162"/>
      <c r="G786" s="162"/>
      <c r="H786" s="162"/>
      <c r="I786" s="162"/>
      <c r="J786" s="162"/>
      <c r="K786" s="162"/>
      <c r="L786" s="162"/>
      <c r="M786" s="162"/>
      <c r="N786" s="38"/>
      <c r="O786" s="38"/>
    </row>
    <row r="787" spans="1:15" ht="15" hidden="1" customHeight="1" x14ac:dyDescent="0.25">
      <c r="A787" s="162"/>
      <c r="B787" s="162"/>
      <c r="C787" s="162"/>
      <c r="D787" s="162"/>
      <c r="E787" s="162"/>
      <c r="F787" s="162"/>
      <c r="G787" s="162"/>
      <c r="H787" s="162"/>
      <c r="I787" s="162"/>
      <c r="J787" s="162"/>
      <c r="K787" s="162"/>
      <c r="L787" s="162"/>
      <c r="M787" s="162"/>
      <c r="N787" s="38"/>
      <c r="O787" s="38"/>
    </row>
    <row r="788" spans="1:15" ht="15" hidden="1" customHeight="1" x14ac:dyDescent="0.25">
      <c r="A788" s="162"/>
      <c r="B788" s="162"/>
      <c r="C788" s="162"/>
      <c r="D788" s="162"/>
      <c r="E788" s="162"/>
      <c r="F788" s="162"/>
      <c r="G788" s="162"/>
      <c r="H788" s="162"/>
      <c r="I788" s="162"/>
      <c r="J788" s="162"/>
      <c r="K788" s="162"/>
      <c r="L788" s="162"/>
      <c r="M788" s="162"/>
      <c r="N788" s="38"/>
      <c r="O788" s="38"/>
    </row>
    <row r="789" spans="1:15" ht="15" hidden="1" customHeight="1" x14ac:dyDescent="0.25">
      <c r="A789" s="162"/>
      <c r="B789" s="162"/>
      <c r="C789" s="162"/>
      <c r="D789" s="162"/>
      <c r="E789" s="162"/>
      <c r="F789" s="162"/>
      <c r="G789" s="162"/>
      <c r="H789" s="162"/>
      <c r="I789" s="162"/>
      <c r="J789" s="162"/>
      <c r="K789" s="162"/>
      <c r="L789" s="162"/>
      <c r="M789" s="162"/>
      <c r="N789" s="38"/>
      <c r="O789" s="38"/>
    </row>
    <row r="790" spans="1:15" ht="15" hidden="1" customHeight="1" x14ac:dyDescent="0.25">
      <c r="A790" s="162"/>
      <c r="B790" s="162"/>
      <c r="C790" s="162"/>
      <c r="D790" s="162"/>
      <c r="E790" s="162"/>
      <c r="F790" s="162"/>
      <c r="G790" s="162"/>
      <c r="H790" s="162"/>
      <c r="I790" s="162"/>
      <c r="J790" s="162"/>
      <c r="K790" s="162"/>
      <c r="L790" s="162"/>
      <c r="M790" s="162"/>
      <c r="N790" s="38"/>
      <c r="O790" s="38"/>
    </row>
    <row r="791" spans="1:15" ht="15" hidden="1" customHeight="1" x14ac:dyDescent="0.25">
      <c r="A791" s="162"/>
      <c r="B791" s="162"/>
      <c r="C791" s="162"/>
      <c r="D791" s="162"/>
      <c r="E791" s="162"/>
      <c r="F791" s="162"/>
      <c r="G791" s="162"/>
      <c r="H791" s="162"/>
      <c r="I791" s="162"/>
      <c r="J791" s="162"/>
      <c r="K791" s="162"/>
      <c r="L791" s="162"/>
      <c r="M791" s="162"/>
      <c r="N791" s="38"/>
      <c r="O791" s="38"/>
    </row>
    <row r="792" spans="1:15" ht="15" hidden="1" customHeight="1" x14ac:dyDescent="0.25">
      <c r="A792" s="162"/>
      <c r="B792" s="162"/>
      <c r="C792" s="162"/>
      <c r="D792" s="162"/>
      <c r="E792" s="162"/>
      <c r="F792" s="162"/>
      <c r="G792" s="162"/>
      <c r="H792" s="162"/>
      <c r="I792" s="162"/>
      <c r="J792" s="162"/>
      <c r="K792" s="162"/>
      <c r="L792" s="162"/>
      <c r="M792" s="162"/>
      <c r="N792" s="38"/>
      <c r="O792" s="38"/>
    </row>
    <row r="793" spans="1:15" ht="15" hidden="1" customHeight="1" x14ac:dyDescent="0.25">
      <c r="A793" s="162"/>
      <c r="B793" s="162"/>
      <c r="C793" s="162"/>
      <c r="D793" s="162"/>
      <c r="E793" s="162"/>
      <c r="F793" s="162"/>
      <c r="G793" s="162"/>
      <c r="H793" s="162"/>
      <c r="I793" s="162"/>
      <c r="J793" s="162"/>
      <c r="K793" s="162"/>
      <c r="L793" s="162"/>
      <c r="M793" s="162"/>
      <c r="N793" s="38"/>
      <c r="O793" s="38"/>
    </row>
    <row r="794" spans="1:15" ht="15" hidden="1" customHeight="1" x14ac:dyDescent="0.25">
      <c r="A794" s="162"/>
      <c r="B794" s="162"/>
      <c r="C794" s="162"/>
      <c r="D794" s="162"/>
      <c r="E794" s="162"/>
      <c r="F794" s="162"/>
      <c r="G794" s="162"/>
      <c r="H794" s="162"/>
      <c r="I794" s="162"/>
      <c r="J794" s="162"/>
      <c r="K794" s="162"/>
      <c r="L794" s="162"/>
      <c r="M794" s="162"/>
      <c r="N794" s="38"/>
      <c r="O794" s="38"/>
    </row>
    <row r="795" spans="1:15" ht="15" hidden="1" customHeight="1" x14ac:dyDescent="0.25">
      <c r="A795" s="162"/>
      <c r="B795" s="162"/>
      <c r="C795" s="162"/>
      <c r="D795" s="162"/>
      <c r="E795" s="162"/>
      <c r="F795" s="162"/>
      <c r="G795" s="162"/>
      <c r="H795" s="162"/>
      <c r="I795" s="162"/>
      <c r="J795" s="162"/>
      <c r="K795" s="162"/>
      <c r="L795" s="162"/>
      <c r="M795" s="162"/>
      <c r="N795" s="38"/>
      <c r="O795" s="38"/>
    </row>
    <row r="796" spans="1:15" ht="15" hidden="1" customHeight="1" x14ac:dyDescent="0.25">
      <c r="A796" s="162"/>
      <c r="B796" s="162"/>
      <c r="C796" s="162"/>
      <c r="D796" s="162"/>
      <c r="E796" s="162"/>
      <c r="F796" s="162"/>
      <c r="G796" s="162"/>
      <c r="H796" s="162"/>
      <c r="I796" s="162"/>
      <c r="J796" s="162"/>
      <c r="K796" s="162"/>
      <c r="L796" s="162"/>
      <c r="M796" s="162"/>
      <c r="N796" s="38"/>
      <c r="O796" s="38"/>
    </row>
    <row r="797" spans="1:15" ht="15" hidden="1" customHeight="1" x14ac:dyDescent="0.25">
      <c r="A797" s="162"/>
      <c r="B797" s="162"/>
      <c r="C797" s="162"/>
      <c r="D797" s="162"/>
      <c r="E797" s="162"/>
      <c r="F797" s="162"/>
      <c r="G797" s="162"/>
      <c r="H797" s="162"/>
      <c r="I797" s="162"/>
      <c r="J797" s="162"/>
      <c r="K797" s="162"/>
      <c r="L797" s="162"/>
      <c r="M797" s="162"/>
      <c r="N797" s="38"/>
      <c r="O797" s="38"/>
    </row>
    <row r="798" spans="1:15" ht="15" hidden="1" customHeight="1" x14ac:dyDescent="0.25">
      <c r="A798" s="162"/>
      <c r="B798" s="162"/>
      <c r="C798" s="162"/>
      <c r="D798" s="162"/>
      <c r="E798" s="162"/>
      <c r="F798" s="162"/>
      <c r="G798" s="162"/>
      <c r="H798" s="162"/>
      <c r="I798" s="162"/>
      <c r="J798" s="162"/>
      <c r="K798" s="162"/>
      <c r="L798" s="162"/>
      <c r="M798" s="162"/>
      <c r="N798" s="38"/>
      <c r="O798" s="38"/>
    </row>
    <row r="799" spans="1:15" ht="15" hidden="1" customHeight="1" x14ac:dyDescent="0.25">
      <c r="A799" s="162"/>
      <c r="B799" s="162"/>
      <c r="C799" s="162"/>
      <c r="D799" s="162"/>
      <c r="E799" s="162"/>
      <c r="F799" s="162"/>
      <c r="G799" s="162"/>
      <c r="H799" s="162"/>
      <c r="I799" s="162"/>
      <c r="J799" s="162"/>
      <c r="K799" s="162"/>
      <c r="L799" s="162"/>
      <c r="M799" s="162"/>
      <c r="N799" s="38"/>
      <c r="O799" s="38"/>
    </row>
    <row r="800" spans="1:15" ht="15" hidden="1" customHeight="1" x14ac:dyDescent="0.25">
      <c r="A800" s="162"/>
      <c r="B800" s="162"/>
      <c r="C800" s="162"/>
      <c r="D800" s="162"/>
      <c r="E800" s="162"/>
      <c r="F800" s="162"/>
      <c r="G800" s="162"/>
      <c r="H800" s="162"/>
      <c r="I800" s="162"/>
      <c r="J800" s="162"/>
      <c r="K800" s="162"/>
      <c r="L800" s="162"/>
      <c r="M800" s="162"/>
      <c r="N800" s="38"/>
      <c r="O800" s="38"/>
    </row>
    <row r="801" spans="1:15" ht="15" hidden="1" customHeight="1" x14ac:dyDescent="0.25">
      <c r="A801" s="162"/>
      <c r="B801" s="162"/>
      <c r="C801" s="162"/>
      <c r="D801" s="162"/>
      <c r="E801" s="162"/>
      <c r="F801" s="162"/>
      <c r="G801" s="162"/>
      <c r="H801" s="162"/>
      <c r="I801" s="162"/>
      <c r="J801" s="162"/>
      <c r="K801" s="162"/>
      <c r="L801" s="162"/>
      <c r="M801" s="162"/>
      <c r="N801" s="38"/>
      <c r="O801" s="38"/>
    </row>
    <row r="802" spans="1:15" ht="15" hidden="1" customHeight="1" x14ac:dyDescent="0.25">
      <c r="A802" s="162"/>
      <c r="B802" s="162"/>
      <c r="C802" s="162"/>
      <c r="D802" s="162"/>
      <c r="E802" s="162"/>
      <c r="F802" s="162"/>
      <c r="G802" s="162"/>
      <c r="H802" s="162"/>
      <c r="I802" s="162"/>
      <c r="J802" s="162"/>
      <c r="K802" s="162"/>
      <c r="L802" s="162"/>
      <c r="M802" s="162"/>
      <c r="N802" s="38"/>
      <c r="O802" s="38"/>
    </row>
    <row r="803" spans="1:15" ht="15" hidden="1" customHeight="1" x14ac:dyDescent="0.25">
      <c r="A803" s="162"/>
      <c r="B803" s="162"/>
      <c r="C803" s="162"/>
      <c r="D803" s="162"/>
      <c r="E803" s="162"/>
      <c r="F803" s="162"/>
      <c r="G803" s="162"/>
      <c r="H803" s="162"/>
      <c r="I803" s="162"/>
      <c r="J803" s="162"/>
      <c r="K803" s="162"/>
      <c r="L803" s="162"/>
      <c r="M803" s="162"/>
      <c r="N803" s="38"/>
      <c r="O803" s="38"/>
    </row>
    <row r="804" spans="1:15" ht="15" hidden="1" customHeight="1" x14ac:dyDescent="0.25">
      <c r="A804" s="162"/>
      <c r="B804" s="162"/>
      <c r="C804" s="162"/>
      <c r="D804" s="162"/>
      <c r="E804" s="162"/>
      <c r="F804" s="162"/>
      <c r="G804" s="162"/>
      <c r="H804" s="162"/>
      <c r="I804" s="162"/>
      <c r="J804" s="162"/>
      <c r="K804" s="162"/>
      <c r="L804" s="162"/>
      <c r="M804" s="162"/>
      <c r="N804" s="38"/>
      <c r="O804" s="38"/>
    </row>
    <row r="805" spans="1:15" ht="15" hidden="1" customHeight="1" x14ac:dyDescent="0.25">
      <c r="A805" s="162"/>
      <c r="B805" s="162"/>
      <c r="C805" s="162"/>
      <c r="D805" s="162"/>
      <c r="E805" s="162"/>
      <c r="F805" s="162"/>
      <c r="G805" s="162"/>
      <c r="H805" s="162"/>
      <c r="I805" s="162"/>
      <c r="J805" s="162"/>
      <c r="K805" s="162"/>
      <c r="L805" s="162"/>
      <c r="M805" s="162"/>
      <c r="N805" s="38"/>
      <c r="O805" s="38"/>
    </row>
    <row r="806" spans="1:15" ht="15" hidden="1" customHeight="1" x14ac:dyDescent="0.25">
      <c r="A806" s="162"/>
      <c r="B806" s="162"/>
      <c r="C806" s="162"/>
      <c r="D806" s="162"/>
      <c r="E806" s="162"/>
      <c r="F806" s="162"/>
      <c r="G806" s="162"/>
      <c r="H806" s="162"/>
      <c r="I806" s="162"/>
      <c r="J806" s="162"/>
      <c r="K806" s="162"/>
      <c r="L806" s="162"/>
      <c r="M806" s="162"/>
      <c r="N806" s="38"/>
      <c r="O806" s="38"/>
    </row>
    <row r="807" spans="1:15" ht="15" hidden="1" customHeight="1" x14ac:dyDescent="0.25">
      <c r="A807" s="162"/>
      <c r="B807" s="162"/>
      <c r="C807" s="162"/>
      <c r="D807" s="162"/>
      <c r="E807" s="162"/>
      <c r="F807" s="162"/>
      <c r="G807" s="162"/>
      <c r="H807" s="162"/>
      <c r="I807" s="162"/>
      <c r="J807" s="162"/>
      <c r="K807" s="162"/>
      <c r="L807" s="162"/>
      <c r="M807" s="162"/>
      <c r="N807" s="38"/>
      <c r="O807" s="38"/>
    </row>
    <row r="808" spans="1:15" ht="15" hidden="1" customHeight="1" x14ac:dyDescent="0.25">
      <c r="A808" s="162"/>
      <c r="B808" s="162"/>
      <c r="C808" s="162"/>
      <c r="D808" s="162"/>
      <c r="E808" s="162"/>
      <c r="F808" s="162"/>
      <c r="G808" s="162"/>
      <c r="H808" s="162"/>
      <c r="I808" s="162"/>
      <c r="J808" s="162"/>
      <c r="K808" s="162"/>
      <c r="L808" s="162"/>
      <c r="M808" s="162"/>
      <c r="N808" s="38"/>
      <c r="O808" s="38"/>
    </row>
    <row r="809" spans="1:15" ht="15" hidden="1" customHeight="1" x14ac:dyDescent="0.25">
      <c r="A809" s="162"/>
      <c r="B809" s="162"/>
      <c r="C809" s="162"/>
      <c r="D809" s="162"/>
      <c r="E809" s="162"/>
      <c r="F809" s="162"/>
      <c r="G809" s="162"/>
      <c r="H809" s="162"/>
      <c r="I809" s="162"/>
      <c r="J809" s="162"/>
      <c r="K809" s="162"/>
      <c r="L809" s="162"/>
      <c r="M809" s="162"/>
      <c r="N809" s="38"/>
      <c r="O809" s="38"/>
    </row>
    <row r="810" spans="1:15" ht="15" hidden="1" customHeight="1" x14ac:dyDescent="0.25">
      <c r="A810" s="162"/>
      <c r="B810" s="162"/>
      <c r="C810" s="162"/>
      <c r="D810" s="162"/>
      <c r="E810" s="162"/>
      <c r="F810" s="162"/>
      <c r="G810" s="162"/>
      <c r="H810" s="162"/>
      <c r="I810" s="162"/>
      <c r="J810" s="162"/>
      <c r="K810" s="162"/>
      <c r="L810" s="162"/>
      <c r="M810" s="162"/>
      <c r="N810" s="38"/>
      <c r="O810" s="38"/>
    </row>
    <row r="811" spans="1:15" ht="15" hidden="1" customHeight="1" x14ac:dyDescent="0.25">
      <c r="A811" s="162"/>
      <c r="B811" s="162"/>
      <c r="C811" s="162"/>
      <c r="D811" s="162"/>
      <c r="E811" s="162"/>
      <c r="F811" s="162"/>
      <c r="G811" s="162"/>
      <c r="H811" s="162"/>
      <c r="I811" s="162"/>
      <c r="J811" s="162"/>
      <c r="K811" s="162"/>
      <c r="L811" s="162"/>
      <c r="M811" s="162"/>
      <c r="N811" s="38"/>
      <c r="O811" s="38"/>
    </row>
    <row r="812" spans="1:15" ht="15" hidden="1" customHeight="1" x14ac:dyDescent="0.25">
      <c r="A812" s="162"/>
      <c r="B812" s="162"/>
      <c r="C812" s="162"/>
      <c r="D812" s="162"/>
      <c r="E812" s="162"/>
      <c r="F812" s="162"/>
      <c r="G812" s="162"/>
      <c r="H812" s="162"/>
      <c r="I812" s="162"/>
      <c r="J812" s="162"/>
      <c r="K812" s="162"/>
      <c r="L812" s="162"/>
      <c r="M812" s="162"/>
      <c r="N812" s="38"/>
      <c r="O812" s="38"/>
    </row>
    <row r="813" spans="1:15" ht="15" hidden="1" customHeight="1" x14ac:dyDescent="0.25">
      <c r="A813" s="162"/>
      <c r="B813" s="162"/>
      <c r="C813" s="162"/>
      <c r="D813" s="162"/>
      <c r="E813" s="162"/>
      <c r="F813" s="162"/>
      <c r="G813" s="162"/>
      <c r="H813" s="162"/>
      <c r="I813" s="162"/>
      <c r="J813" s="162"/>
      <c r="K813" s="162"/>
      <c r="L813" s="162"/>
      <c r="M813" s="162"/>
      <c r="N813" s="38"/>
      <c r="O813" s="38"/>
    </row>
    <row r="814" spans="1:15" ht="15" hidden="1" customHeight="1" x14ac:dyDescent="0.25">
      <c r="A814" s="162"/>
      <c r="B814" s="162"/>
      <c r="C814" s="162"/>
      <c r="D814" s="162"/>
      <c r="E814" s="162"/>
      <c r="F814" s="162"/>
      <c r="G814" s="162"/>
      <c r="H814" s="162"/>
      <c r="I814" s="162"/>
      <c r="J814" s="162"/>
      <c r="K814" s="162"/>
      <c r="L814" s="162"/>
      <c r="M814" s="162"/>
      <c r="N814" s="38"/>
      <c r="O814" s="38"/>
    </row>
    <row r="815" spans="1:15" ht="15" hidden="1" customHeight="1" x14ac:dyDescent="0.25">
      <c r="A815" s="162"/>
      <c r="B815" s="162"/>
      <c r="C815" s="162"/>
      <c r="D815" s="162"/>
      <c r="E815" s="162"/>
      <c r="F815" s="162"/>
      <c r="G815" s="162"/>
      <c r="H815" s="162"/>
      <c r="I815" s="162"/>
      <c r="J815" s="162"/>
      <c r="K815" s="162"/>
      <c r="L815" s="162"/>
      <c r="M815" s="162"/>
      <c r="N815" s="38"/>
      <c r="O815" s="38"/>
    </row>
    <row r="816" spans="1:15" ht="15" hidden="1" customHeight="1" x14ac:dyDescent="0.25">
      <c r="A816" s="162"/>
      <c r="B816" s="162"/>
      <c r="C816" s="162"/>
      <c r="D816" s="162"/>
      <c r="E816" s="162"/>
      <c r="F816" s="162"/>
      <c r="G816" s="162"/>
      <c r="H816" s="162"/>
      <c r="I816" s="162"/>
      <c r="J816" s="162"/>
      <c r="K816" s="162"/>
      <c r="L816" s="162"/>
      <c r="M816" s="162"/>
      <c r="N816" s="38"/>
      <c r="O816" s="38"/>
    </row>
    <row r="817" spans="1:15" ht="15" hidden="1" customHeight="1" x14ac:dyDescent="0.25">
      <c r="A817" s="162"/>
      <c r="B817" s="162"/>
      <c r="C817" s="162"/>
      <c r="D817" s="162"/>
      <c r="E817" s="162"/>
      <c r="F817" s="162"/>
      <c r="G817" s="162"/>
      <c r="H817" s="162"/>
      <c r="I817" s="162"/>
      <c r="J817" s="162"/>
      <c r="K817" s="162"/>
      <c r="L817" s="162"/>
      <c r="M817" s="162"/>
      <c r="N817" s="38"/>
      <c r="O817" s="38"/>
    </row>
    <row r="818" spans="1:15" ht="15" hidden="1" customHeight="1" x14ac:dyDescent="0.25">
      <c r="A818" s="162"/>
      <c r="B818" s="162"/>
      <c r="C818" s="162"/>
      <c r="D818" s="162"/>
      <c r="E818" s="162"/>
      <c r="F818" s="162"/>
      <c r="G818" s="162"/>
      <c r="H818" s="162"/>
      <c r="I818" s="162"/>
      <c r="J818" s="162"/>
      <c r="K818" s="162"/>
      <c r="L818" s="162"/>
      <c r="M818" s="162"/>
      <c r="N818" s="38"/>
      <c r="O818" s="38"/>
    </row>
    <row r="819" spans="1:15" ht="15" hidden="1" customHeight="1" x14ac:dyDescent="0.25">
      <c r="A819" s="162"/>
      <c r="B819" s="162"/>
      <c r="C819" s="162"/>
      <c r="D819" s="162"/>
      <c r="E819" s="162"/>
      <c r="F819" s="162"/>
      <c r="G819" s="162"/>
      <c r="H819" s="162"/>
      <c r="I819" s="162"/>
      <c r="J819" s="162"/>
      <c r="K819" s="162"/>
      <c r="L819" s="162"/>
      <c r="M819" s="162"/>
      <c r="N819" s="38"/>
      <c r="O819" s="38"/>
    </row>
    <row r="820" spans="1:15" ht="15" hidden="1" customHeight="1" x14ac:dyDescent="0.25">
      <c r="A820" s="162"/>
      <c r="B820" s="162"/>
      <c r="C820" s="162"/>
      <c r="D820" s="162"/>
      <c r="E820" s="162"/>
      <c r="F820" s="162"/>
      <c r="G820" s="162"/>
      <c r="H820" s="162"/>
      <c r="I820" s="162"/>
      <c r="J820" s="162"/>
      <c r="K820" s="162"/>
      <c r="L820" s="162"/>
      <c r="M820" s="162"/>
      <c r="N820" s="38"/>
      <c r="O820" s="38"/>
    </row>
    <row r="821" spans="1:15" ht="15" hidden="1" customHeight="1" x14ac:dyDescent="0.25">
      <c r="A821" s="162"/>
      <c r="B821" s="162"/>
      <c r="C821" s="162"/>
      <c r="D821" s="162"/>
      <c r="E821" s="162"/>
      <c r="F821" s="162"/>
      <c r="G821" s="162"/>
      <c r="H821" s="162"/>
      <c r="I821" s="162"/>
      <c r="J821" s="162"/>
      <c r="K821" s="162"/>
      <c r="L821" s="162"/>
      <c r="M821" s="162"/>
      <c r="N821" s="38"/>
      <c r="O821" s="38"/>
    </row>
    <row r="822" spans="1:15" ht="15" hidden="1" customHeight="1" x14ac:dyDescent="0.25">
      <c r="A822" s="162"/>
      <c r="B822" s="162"/>
      <c r="C822" s="162"/>
      <c r="D822" s="162"/>
      <c r="E822" s="162"/>
      <c r="F822" s="162"/>
      <c r="G822" s="162"/>
      <c r="H822" s="162"/>
      <c r="I822" s="162"/>
      <c r="J822" s="162"/>
      <c r="K822" s="162"/>
      <c r="L822" s="162"/>
      <c r="M822" s="162"/>
      <c r="N822" s="38"/>
      <c r="O822" s="38"/>
    </row>
    <row r="823" spans="1:15" ht="15" hidden="1" customHeight="1" x14ac:dyDescent="0.25">
      <c r="A823" s="162"/>
      <c r="B823" s="162"/>
      <c r="C823" s="162"/>
      <c r="D823" s="162"/>
      <c r="E823" s="162"/>
      <c r="F823" s="162"/>
      <c r="G823" s="162"/>
      <c r="H823" s="162"/>
      <c r="I823" s="162"/>
      <c r="J823" s="162"/>
      <c r="K823" s="162"/>
      <c r="L823" s="162"/>
      <c r="M823" s="162"/>
      <c r="N823" s="38"/>
      <c r="O823" s="38"/>
    </row>
    <row r="824" spans="1:15" ht="15" hidden="1" customHeight="1" x14ac:dyDescent="0.25">
      <c r="A824" s="162"/>
      <c r="B824" s="162"/>
      <c r="C824" s="162"/>
      <c r="D824" s="162"/>
      <c r="E824" s="162"/>
      <c r="F824" s="162"/>
      <c r="G824" s="162"/>
      <c r="H824" s="162"/>
      <c r="I824" s="162"/>
      <c r="J824" s="162"/>
      <c r="K824" s="162"/>
      <c r="L824" s="162"/>
      <c r="M824" s="162"/>
      <c r="N824" s="38"/>
      <c r="O824" s="38"/>
    </row>
    <row r="825" spans="1:15" ht="15" hidden="1" customHeight="1" x14ac:dyDescent="0.25">
      <c r="A825" s="162"/>
      <c r="B825" s="162"/>
      <c r="C825" s="162"/>
      <c r="D825" s="162"/>
      <c r="E825" s="162"/>
      <c r="F825" s="162"/>
      <c r="G825" s="162"/>
      <c r="H825" s="162"/>
      <c r="I825" s="162"/>
      <c r="J825" s="162"/>
      <c r="K825" s="162"/>
      <c r="L825" s="162"/>
      <c r="M825" s="162"/>
      <c r="N825" s="38"/>
      <c r="O825" s="38"/>
    </row>
    <row r="826" spans="1:15" ht="15" hidden="1" customHeight="1" x14ac:dyDescent="0.25">
      <c r="A826" s="162"/>
      <c r="B826" s="162"/>
      <c r="C826" s="162"/>
      <c r="D826" s="162"/>
      <c r="E826" s="162"/>
      <c r="F826" s="162"/>
      <c r="G826" s="162"/>
      <c r="H826" s="162"/>
      <c r="I826" s="162"/>
      <c r="J826" s="162"/>
      <c r="K826" s="162"/>
      <c r="L826" s="162"/>
      <c r="M826" s="162"/>
      <c r="N826" s="38"/>
      <c r="O826" s="38"/>
    </row>
    <row r="827" spans="1:15" ht="15" hidden="1" customHeight="1" x14ac:dyDescent="0.25">
      <c r="A827" s="162"/>
      <c r="B827" s="162"/>
      <c r="C827" s="162"/>
      <c r="D827" s="162"/>
      <c r="E827" s="162"/>
      <c r="F827" s="162"/>
      <c r="G827" s="162"/>
      <c r="H827" s="162"/>
      <c r="I827" s="162"/>
      <c r="J827" s="162"/>
      <c r="K827" s="162"/>
      <c r="L827" s="162"/>
      <c r="M827" s="162"/>
      <c r="N827" s="38"/>
      <c r="O827" s="38"/>
    </row>
    <row r="828" spans="1:15" ht="15" hidden="1" customHeight="1" x14ac:dyDescent="0.25">
      <c r="A828" s="162"/>
      <c r="B828" s="162"/>
      <c r="C828" s="162"/>
      <c r="D828" s="162"/>
      <c r="E828" s="162"/>
      <c r="F828" s="162"/>
      <c r="G828" s="162"/>
      <c r="H828" s="162"/>
      <c r="I828" s="162"/>
      <c r="J828" s="162"/>
      <c r="K828" s="162"/>
      <c r="L828" s="162"/>
      <c r="M828" s="162"/>
      <c r="N828" s="38"/>
      <c r="O828" s="38"/>
    </row>
    <row r="829" spans="1:15" ht="15" hidden="1" customHeight="1" x14ac:dyDescent="0.25">
      <c r="A829" s="162"/>
      <c r="B829" s="162"/>
      <c r="C829" s="162"/>
      <c r="D829" s="162"/>
      <c r="E829" s="162"/>
      <c r="F829" s="162"/>
      <c r="G829" s="162"/>
      <c r="H829" s="162"/>
      <c r="I829" s="162"/>
      <c r="J829" s="162"/>
      <c r="K829" s="162"/>
      <c r="L829" s="162"/>
      <c r="M829" s="162"/>
      <c r="N829" s="38"/>
      <c r="O829" s="38"/>
    </row>
    <row r="830" spans="1:15" ht="15" hidden="1" customHeight="1" x14ac:dyDescent="0.25">
      <c r="A830" s="162"/>
      <c r="B830" s="162"/>
      <c r="C830" s="162"/>
      <c r="D830" s="162"/>
      <c r="E830" s="162"/>
      <c r="F830" s="162"/>
      <c r="G830" s="162"/>
      <c r="H830" s="162"/>
      <c r="I830" s="162"/>
      <c r="J830" s="162"/>
      <c r="K830" s="162"/>
      <c r="L830" s="162"/>
      <c r="M830" s="162"/>
      <c r="N830" s="38"/>
      <c r="O830" s="38"/>
    </row>
    <row r="831" spans="1:15" ht="15" hidden="1" customHeight="1" x14ac:dyDescent="0.25">
      <c r="A831" s="162"/>
      <c r="B831" s="162"/>
      <c r="C831" s="162"/>
      <c r="D831" s="162"/>
      <c r="E831" s="162"/>
      <c r="F831" s="162"/>
      <c r="G831" s="162"/>
      <c r="H831" s="162"/>
      <c r="I831" s="162"/>
      <c r="J831" s="162"/>
      <c r="K831" s="162"/>
      <c r="L831" s="162"/>
      <c r="M831" s="162"/>
      <c r="N831" s="38"/>
      <c r="O831" s="38"/>
    </row>
    <row r="832" spans="1:15" ht="15" hidden="1" customHeight="1" x14ac:dyDescent="0.25">
      <c r="A832" s="162"/>
      <c r="B832" s="162"/>
      <c r="C832" s="162"/>
      <c r="D832" s="162"/>
      <c r="E832" s="162"/>
      <c r="F832" s="162"/>
      <c r="G832" s="162"/>
      <c r="H832" s="162"/>
      <c r="I832" s="162"/>
      <c r="J832" s="162"/>
      <c r="K832" s="162"/>
      <c r="L832" s="162"/>
      <c r="M832" s="162"/>
      <c r="N832" s="38"/>
      <c r="O832" s="38"/>
    </row>
    <row r="833" spans="1:15" ht="15" hidden="1" customHeight="1" x14ac:dyDescent="0.25">
      <c r="A833" s="162"/>
      <c r="B833" s="162"/>
      <c r="C833" s="162"/>
      <c r="D833" s="162"/>
      <c r="E833" s="162"/>
      <c r="F833" s="162"/>
      <c r="G833" s="162"/>
      <c r="H833" s="162"/>
      <c r="I833" s="162"/>
      <c r="J833" s="162"/>
      <c r="K833" s="162"/>
      <c r="L833" s="162"/>
      <c r="M833" s="162"/>
      <c r="N833" s="38"/>
      <c r="O833" s="38"/>
    </row>
    <row r="834" spans="1:15" ht="15" hidden="1" customHeight="1" x14ac:dyDescent="0.25">
      <c r="A834" s="162"/>
      <c r="B834" s="162"/>
      <c r="C834" s="162"/>
      <c r="D834" s="162"/>
      <c r="E834" s="162"/>
      <c r="F834" s="162"/>
      <c r="G834" s="162"/>
      <c r="H834" s="162"/>
      <c r="I834" s="162"/>
      <c r="J834" s="162"/>
      <c r="K834" s="162"/>
      <c r="L834" s="162"/>
      <c r="M834" s="162"/>
      <c r="N834" s="38"/>
      <c r="O834" s="38"/>
    </row>
    <row r="835" spans="1:15" ht="15" hidden="1" customHeight="1" x14ac:dyDescent="0.25">
      <c r="A835" s="160"/>
      <c r="B835" s="160"/>
      <c r="C835" s="38"/>
      <c r="D835" s="38"/>
      <c r="E835" s="38"/>
      <c r="F835" s="38"/>
      <c r="G835" s="38"/>
      <c r="H835" s="38"/>
      <c r="I835" s="38"/>
      <c r="J835" s="38"/>
      <c r="K835" s="38"/>
      <c r="L835" s="38"/>
      <c r="M835" s="38"/>
      <c r="N835" s="38"/>
      <c r="O835" s="38"/>
    </row>
    <row r="836" spans="1:15" ht="15" hidden="1" customHeight="1" x14ac:dyDescent="0.25">
      <c r="A836" s="160"/>
      <c r="B836" s="160"/>
      <c r="C836" s="38"/>
      <c r="D836" s="38"/>
      <c r="E836" s="38"/>
      <c r="F836" s="38"/>
      <c r="G836" s="38"/>
      <c r="H836" s="38"/>
      <c r="I836" s="38"/>
      <c r="J836" s="38"/>
      <c r="K836" s="38"/>
      <c r="L836" s="38"/>
      <c r="M836" s="38"/>
      <c r="N836" s="38"/>
      <c r="O836" s="38"/>
    </row>
    <row r="837" spans="1:15" ht="15" hidden="1" customHeight="1" x14ac:dyDescent="0.25">
      <c r="A837" s="160"/>
      <c r="B837" s="160"/>
      <c r="C837" s="38"/>
      <c r="D837" s="38"/>
      <c r="E837" s="38"/>
      <c r="F837" s="38"/>
      <c r="G837" s="38"/>
      <c r="H837" s="38"/>
      <c r="I837" s="38"/>
      <c r="J837" s="38"/>
      <c r="K837" s="38"/>
      <c r="L837" s="38"/>
      <c r="M837" s="38"/>
      <c r="N837" s="38"/>
      <c r="O837" s="38"/>
    </row>
    <row r="838" spans="1:15" ht="15" hidden="1" customHeight="1" x14ac:dyDescent="0.25">
      <c r="A838" s="160"/>
      <c r="B838" s="160"/>
      <c r="C838" s="38"/>
      <c r="D838" s="38"/>
      <c r="E838" s="38"/>
      <c r="F838" s="38"/>
      <c r="G838" s="38"/>
      <c r="H838" s="38"/>
      <c r="I838" s="38"/>
      <c r="J838" s="38"/>
      <c r="K838" s="38"/>
      <c r="L838" s="38"/>
      <c r="M838" s="38"/>
      <c r="N838" s="38"/>
      <c r="O838" s="38"/>
    </row>
    <row r="839" spans="1:15" ht="15" hidden="1" customHeight="1" x14ac:dyDescent="0.25">
      <c r="A839" s="160"/>
      <c r="B839" s="160"/>
      <c r="C839" s="38"/>
      <c r="D839" s="38"/>
      <c r="E839" s="38"/>
      <c r="F839" s="38"/>
      <c r="G839" s="38"/>
      <c r="H839" s="38"/>
      <c r="I839" s="38"/>
      <c r="J839" s="38"/>
      <c r="K839" s="38"/>
      <c r="L839" s="38"/>
      <c r="M839" s="38"/>
      <c r="N839" s="38"/>
      <c r="O839" s="38"/>
    </row>
    <row r="840" spans="1:15" ht="15" hidden="1" customHeight="1" x14ac:dyDescent="0.25">
      <c r="A840" s="160"/>
      <c r="B840" s="160"/>
      <c r="C840" s="38"/>
      <c r="D840" s="38"/>
      <c r="E840" s="38"/>
      <c r="F840" s="38"/>
      <c r="G840" s="38"/>
      <c r="H840" s="38"/>
      <c r="I840" s="38"/>
      <c r="J840" s="38"/>
      <c r="K840" s="38"/>
      <c r="L840" s="38"/>
      <c r="M840" s="38"/>
      <c r="N840" s="38"/>
      <c r="O840" s="38"/>
    </row>
    <row r="841" spans="1:15" ht="15" hidden="1" customHeight="1" x14ac:dyDescent="0.25">
      <c r="A841" s="160"/>
      <c r="B841" s="160"/>
      <c r="C841" s="38"/>
      <c r="D841" s="38"/>
      <c r="E841" s="38"/>
      <c r="F841" s="38"/>
      <c r="G841" s="38"/>
      <c r="H841" s="38"/>
      <c r="I841" s="38"/>
      <c r="J841" s="38"/>
      <c r="K841" s="38"/>
      <c r="L841" s="38"/>
      <c r="M841" s="38"/>
      <c r="N841" s="38"/>
      <c r="O841" s="38"/>
    </row>
    <row r="842" spans="1:15" ht="15" hidden="1" customHeight="1" x14ac:dyDescent="0.25">
      <c r="A842" s="160"/>
      <c r="B842" s="160"/>
      <c r="C842" s="38"/>
      <c r="D842" s="38"/>
      <c r="E842" s="38"/>
      <c r="F842" s="38"/>
      <c r="G842" s="38"/>
      <c r="H842" s="38"/>
      <c r="I842" s="38"/>
      <c r="J842" s="38"/>
      <c r="K842" s="38"/>
      <c r="L842" s="38"/>
      <c r="M842" s="38"/>
      <c r="N842" s="38"/>
      <c r="O842" s="38"/>
    </row>
    <row r="843" spans="1:15" ht="15" hidden="1" customHeight="1" x14ac:dyDescent="0.25">
      <c r="A843" s="160"/>
      <c r="B843" s="160"/>
      <c r="C843" s="38"/>
      <c r="D843" s="38"/>
      <c r="E843" s="38"/>
      <c r="F843" s="38"/>
      <c r="G843" s="38"/>
      <c r="H843" s="38"/>
      <c r="I843" s="38"/>
      <c r="J843" s="38"/>
      <c r="K843" s="38"/>
      <c r="L843" s="38"/>
      <c r="M843" s="38"/>
      <c r="N843" s="38"/>
      <c r="O843" s="38"/>
    </row>
    <row r="844" spans="1:15" ht="15" hidden="1" customHeight="1" x14ac:dyDescent="0.25">
      <c r="A844" s="160"/>
      <c r="B844" s="160"/>
      <c r="C844" s="38"/>
      <c r="D844" s="38"/>
      <c r="E844" s="38"/>
      <c r="F844" s="38"/>
      <c r="G844" s="38"/>
      <c r="H844" s="38"/>
      <c r="I844" s="38"/>
      <c r="J844" s="38"/>
      <c r="K844" s="38"/>
      <c r="L844" s="38"/>
      <c r="M844" s="38"/>
      <c r="N844" s="38"/>
      <c r="O844" s="38"/>
    </row>
    <row r="845" spans="1:15" ht="15" hidden="1" customHeight="1" x14ac:dyDescent="0.25">
      <c r="A845" s="160"/>
      <c r="B845" s="160"/>
      <c r="C845" s="38"/>
      <c r="D845" s="38"/>
      <c r="E845" s="38"/>
      <c r="F845" s="38"/>
      <c r="G845" s="38"/>
      <c r="H845" s="38"/>
      <c r="I845" s="38"/>
      <c r="J845" s="38"/>
      <c r="K845" s="38"/>
      <c r="L845" s="38"/>
      <c r="M845" s="38"/>
      <c r="N845" s="38"/>
      <c r="O845" s="38"/>
    </row>
    <row r="846" spans="1:15" ht="15" hidden="1" customHeight="1" x14ac:dyDescent="0.25">
      <c r="A846" s="160"/>
      <c r="B846" s="160"/>
      <c r="C846" s="38"/>
      <c r="D846" s="38"/>
      <c r="E846" s="38"/>
      <c r="F846" s="38"/>
      <c r="G846" s="38"/>
      <c r="H846" s="38"/>
      <c r="I846" s="38"/>
      <c r="J846" s="38"/>
      <c r="K846" s="38"/>
      <c r="L846" s="38"/>
      <c r="M846" s="38"/>
      <c r="N846" s="38"/>
      <c r="O846" s="38"/>
    </row>
    <row r="847" spans="1:15" ht="15" hidden="1" customHeight="1" x14ac:dyDescent="0.25">
      <c r="A847" s="160"/>
      <c r="B847" s="160"/>
      <c r="C847" s="38"/>
      <c r="D847" s="38"/>
      <c r="E847" s="38"/>
      <c r="F847" s="38"/>
      <c r="G847" s="38"/>
      <c r="H847" s="38"/>
      <c r="I847" s="38"/>
      <c r="J847" s="38"/>
      <c r="K847" s="38"/>
      <c r="L847" s="38"/>
      <c r="M847" s="38"/>
      <c r="N847" s="38"/>
      <c r="O847" s="38"/>
    </row>
    <row r="848" spans="1:15" ht="15" hidden="1" customHeight="1" x14ac:dyDescent="0.25">
      <c r="A848" s="160"/>
      <c r="B848" s="160"/>
      <c r="C848" s="38"/>
      <c r="D848" s="38"/>
      <c r="E848" s="38"/>
      <c r="F848" s="38"/>
      <c r="G848" s="38"/>
      <c r="H848" s="38"/>
      <c r="I848" s="38"/>
      <c r="J848" s="38"/>
      <c r="K848" s="38"/>
      <c r="L848" s="38"/>
      <c r="M848" s="38"/>
      <c r="N848" s="38"/>
      <c r="O848" s="38"/>
    </row>
    <row r="849" spans="1:15" ht="15" hidden="1" customHeight="1" x14ac:dyDescent="0.25">
      <c r="A849" s="160"/>
      <c r="B849" s="160"/>
      <c r="C849" s="38"/>
      <c r="D849" s="38"/>
      <c r="E849" s="38"/>
      <c r="F849" s="38"/>
      <c r="G849" s="38"/>
      <c r="H849" s="38"/>
      <c r="I849" s="38"/>
      <c r="J849" s="38"/>
      <c r="K849" s="38"/>
      <c r="L849" s="38"/>
      <c r="M849" s="38"/>
      <c r="N849" s="38"/>
      <c r="O849" s="38"/>
    </row>
    <row r="850" spans="1:15" ht="15" hidden="1" customHeight="1" x14ac:dyDescent="0.25">
      <c r="A850" s="160"/>
      <c r="B850" s="160"/>
      <c r="C850" s="38"/>
      <c r="D850" s="38"/>
      <c r="E850" s="38"/>
      <c r="F850" s="38"/>
      <c r="G850" s="38"/>
      <c r="H850" s="38"/>
      <c r="I850" s="38"/>
      <c r="J850" s="38"/>
      <c r="K850" s="38"/>
      <c r="L850" s="38"/>
      <c r="M850" s="38"/>
      <c r="N850" s="38"/>
      <c r="O850" s="38"/>
    </row>
    <row r="851" spans="1:15" ht="15" hidden="1" customHeight="1" x14ac:dyDescent="0.25">
      <c r="A851" s="160"/>
      <c r="B851" s="160"/>
      <c r="C851" s="38"/>
      <c r="D851" s="38"/>
      <c r="E851" s="38"/>
      <c r="F851" s="38"/>
      <c r="G851" s="38"/>
      <c r="H851" s="38"/>
      <c r="I851" s="38"/>
      <c r="J851" s="38"/>
      <c r="K851" s="38"/>
      <c r="L851" s="38"/>
      <c r="M851" s="38"/>
      <c r="N851" s="38"/>
      <c r="O851" s="38"/>
    </row>
    <row r="852" spans="1:15" ht="15" hidden="1" customHeight="1" x14ac:dyDescent="0.25">
      <c r="A852" s="160"/>
      <c r="B852" s="160"/>
      <c r="C852" s="38"/>
      <c r="D852" s="38"/>
      <c r="E852" s="38"/>
      <c r="F852" s="38"/>
      <c r="G852" s="38"/>
      <c r="H852" s="38"/>
      <c r="I852" s="38"/>
      <c r="J852" s="38"/>
      <c r="K852" s="38"/>
      <c r="L852" s="38"/>
      <c r="M852" s="38"/>
      <c r="N852" s="38"/>
      <c r="O852" s="38"/>
    </row>
    <row r="853" spans="1:15" ht="15" hidden="1" customHeight="1" x14ac:dyDescent="0.25">
      <c r="A853" s="160"/>
      <c r="B853" s="160"/>
      <c r="C853" s="38"/>
      <c r="D853" s="38"/>
      <c r="E853" s="38"/>
      <c r="F853" s="38"/>
      <c r="G853" s="38"/>
      <c r="H853" s="38"/>
      <c r="I853" s="38"/>
      <c r="J853" s="38"/>
      <c r="K853" s="38"/>
      <c r="L853" s="38"/>
      <c r="M853" s="38"/>
      <c r="N853" s="38"/>
      <c r="O853" s="38"/>
    </row>
    <row r="854" spans="1:15" ht="15" hidden="1" customHeight="1" x14ac:dyDescent="0.25">
      <c r="A854" s="160"/>
      <c r="B854" s="160"/>
      <c r="C854" s="38"/>
      <c r="D854" s="38"/>
      <c r="E854" s="38"/>
      <c r="F854" s="38"/>
      <c r="G854" s="38"/>
      <c r="H854" s="38"/>
      <c r="I854" s="38"/>
      <c r="J854" s="38"/>
      <c r="K854" s="38"/>
      <c r="L854" s="38"/>
      <c r="M854" s="38"/>
      <c r="N854" s="38"/>
      <c r="O854" s="38"/>
    </row>
    <row r="855" spans="1:15" ht="15" hidden="1" customHeight="1" x14ac:dyDescent="0.25">
      <c r="A855" s="160"/>
      <c r="B855" s="160"/>
      <c r="C855" s="38"/>
      <c r="D855" s="38"/>
      <c r="E855" s="38"/>
      <c r="F855" s="38"/>
      <c r="G855" s="38"/>
      <c r="H855" s="38"/>
      <c r="I855" s="38"/>
      <c r="J855" s="38"/>
      <c r="K855" s="38"/>
      <c r="L855" s="38"/>
      <c r="M855" s="38"/>
      <c r="N855" s="38"/>
      <c r="O855" s="38"/>
    </row>
    <row r="856" spans="1:15" ht="15" hidden="1" customHeight="1" x14ac:dyDescent="0.25">
      <c r="A856" s="160"/>
      <c r="B856" s="160"/>
      <c r="C856" s="38"/>
      <c r="D856" s="38"/>
      <c r="E856" s="38"/>
      <c r="F856" s="38"/>
      <c r="G856" s="38"/>
      <c r="H856" s="38"/>
      <c r="I856" s="38"/>
      <c r="J856" s="38"/>
      <c r="K856" s="38"/>
      <c r="L856" s="38"/>
      <c r="M856" s="38"/>
      <c r="N856" s="38"/>
      <c r="O856" s="38"/>
    </row>
    <row r="857" spans="1:15" ht="15" hidden="1" customHeight="1" x14ac:dyDescent="0.25">
      <c r="A857" s="160"/>
      <c r="B857" s="160"/>
      <c r="C857" s="38"/>
      <c r="D857" s="38"/>
      <c r="E857" s="38"/>
      <c r="F857" s="38"/>
      <c r="G857" s="38"/>
      <c r="H857" s="38"/>
      <c r="I857" s="38"/>
      <c r="J857" s="38"/>
      <c r="K857" s="38"/>
      <c r="L857" s="38"/>
      <c r="M857" s="38"/>
      <c r="N857" s="38"/>
      <c r="O857" s="38"/>
    </row>
    <row r="858" spans="1:15" ht="15" hidden="1" customHeight="1" x14ac:dyDescent="0.25">
      <c r="A858" s="160"/>
      <c r="B858" s="160"/>
      <c r="C858" s="38"/>
      <c r="D858" s="38"/>
      <c r="E858" s="38"/>
      <c r="F858" s="38"/>
      <c r="G858" s="38"/>
      <c r="H858" s="38"/>
      <c r="I858" s="38"/>
      <c r="J858" s="38"/>
      <c r="K858" s="38"/>
      <c r="L858" s="38"/>
      <c r="M858" s="38"/>
      <c r="N858" s="38"/>
      <c r="O858" s="38"/>
    </row>
    <row r="859" spans="1:15" ht="15" hidden="1" customHeight="1" x14ac:dyDescent="0.25">
      <c r="A859" s="160"/>
      <c r="B859" s="160"/>
      <c r="C859" s="38"/>
      <c r="D859" s="38"/>
      <c r="E859" s="38"/>
      <c r="F859" s="38"/>
      <c r="G859" s="38"/>
      <c r="H859" s="38"/>
      <c r="I859" s="38"/>
      <c r="J859" s="38"/>
      <c r="K859" s="38"/>
      <c r="L859" s="38"/>
      <c r="M859" s="38"/>
      <c r="N859" s="38"/>
      <c r="O859" s="38"/>
    </row>
    <row r="860" spans="1:15" ht="15" hidden="1" customHeight="1" x14ac:dyDescent="0.25">
      <c r="A860" s="160"/>
      <c r="B860" s="160"/>
      <c r="C860" s="38"/>
      <c r="D860" s="38"/>
      <c r="E860" s="38"/>
      <c r="F860" s="38"/>
      <c r="G860" s="38"/>
      <c r="H860" s="38"/>
      <c r="I860" s="38"/>
      <c r="J860" s="38"/>
      <c r="K860" s="38"/>
      <c r="L860" s="38"/>
      <c r="M860" s="38"/>
      <c r="N860" s="38"/>
      <c r="O860" s="38"/>
    </row>
    <row r="861" spans="1:15" ht="15" hidden="1" customHeight="1" x14ac:dyDescent="0.25">
      <c r="A861" s="160"/>
      <c r="B861" s="160"/>
      <c r="C861" s="38"/>
      <c r="D861" s="38"/>
      <c r="E861" s="38"/>
      <c r="F861" s="38"/>
      <c r="G861" s="38"/>
      <c r="H861" s="38"/>
      <c r="I861" s="38"/>
      <c r="J861" s="38"/>
      <c r="K861" s="38"/>
      <c r="L861" s="38"/>
      <c r="M861" s="38"/>
      <c r="N861" s="38"/>
      <c r="O861" s="38"/>
    </row>
    <row r="862" spans="1:15" ht="15" hidden="1" customHeight="1" x14ac:dyDescent="0.25">
      <c r="A862" s="160"/>
      <c r="B862" s="160"/>
      <c r="C862" s="38"/>
      <c r="D862" s="38"/>
      <c r="E862" s="38"/>
      <c r="F862" s="38"/>
      <c r="G862" s="38"/>
      <c r="H862" s="38"/>
      <c r="I862" s="38"/>
      <c r="J862" s="38"/>
      <c r="K862" s="38"/>
      <c r="L862" s="38"/>
      <c r="M862" s="38"/>
      <c r="N862" s="38"/>
      <c r="O862" s="38"/>
    </row>
    <row r="863" spans="1:15" ht="15" hidden="1" customHeight="1" x14ac:dyDescent="0.25">
      <c r="A863" s="160"/>
      <c r="B863" s="160"/>
      <c r="C863" s="38"/>
      <c r="D863" s="38"/>
      <c r="E863" s="38"/>
      <c r="F863" s="38"/>
      <c r="G863" s="38"/>
      <c r="H863" s="38"/>
      <c r="I863" s="38"/>
      <c r="J863" s="38"/>
      <c r="K863" s="38"/>
      <c r="L863" s="38"/>
      <c r="M863" s="38"/>
      <c r="N863" s="38"/>
      <c r="O863" s="38"/>
    </row>
    <row r="864" spans="1:15" ht="15" hidden="1" customHeight="1" x14ac:dyDescent="0.25">
      <c r="A864" s="160"/>
      <c r="B864" s="160"/>
      <c r="C864" s="38"/>
      <c r="D864" s="38"/>
      <c r="E864" s="38"/>
      <c r="F864" s="38"/>
      <c r="G864" s="38"/>
      <c r="H864" s="38"/>
      <c r="I864" s="38"/>
      <c r="J864" s="38"/>
      <c r="K864" s="38"/>
      <c r="L864" s="38"/>
      <c r="M864" s="38"/>
      <c r="N864" s="38"/>
      <c r="O864" s="38"/>
    </row>
    <row r="865" spans="1:15" ht="15" hidden="1" customHeight="1" x14ac:dyDescent="0.25">
      <c r="A865" s="160"/>
      <c r="B865" s="160"/>
      <c r="C865" s="38"/>
      <c r="D865" s="38"/>
      <c r="E865" s="38"/>
      <c r="F865" s="38"/>
      <c r="G865" s="38"/>
      <c r="H865" s="38"/>
      <c r="I865" s="38"/>
      <c r="J865" s="38"/>
      <c r="K865" s="38"/>
      <c r="L865" s="38"/>
      <c r="M865" s="38"/>
      <c r="N865" s="38"/>
      <c r="O865" s="38"/>
    </row>
    <row r="866" spans="1:15" ht="15" hidden="1" customHeight="1" x14ac:dyDescent="0.25">
      <c r="A866" s="160"/>
      <c r="B866" s="160"/>
      <c r="C866" s="38"/>
      <c r="D866" s="38"/>
      <c r="E866" s="38"/>
      <c r="F866" s="38"/>
      <c r="G866" s="38"/>
      <c r="H866" s="38"/>
      <c r="I866" s="38"/>
      <c r="J866" s="38"/>
      <c r="K866" s="38"/>
      <c r="L866" s="38"/>
      <c r="M866" s="38"/>
      <c r="N866" s="38"/>
      <c r="O866" s="38"/>
    </row>
    <row r="867" spans="1:15" ht="15" hidden="1" customHeight="1" x14ac:dyDescent="0.25">
      <c r="A867" s="160"/>
      <c r="B867" s="160"/>
      <c r="C867" s="38"/>
      <c r="D867" s="38"/>
      <c r="E867" s="38"/>
      <c r="F867" s="38"/>
      <c r="G867" s="38"/>
      <c r="H867" s="38"/>
      <c r="I867" s="38"/>
      <c r="J867" s="38"/>
      <c r="K867" s="38"/>
      <c r="L867" s="38"/>
      <c r="M867" s="38"/>
      <c r="N867" s="38"/>
      <c r="O867" s="38"/>
    </row>
    <row r="868" spans="1:15" ht="15" hidden="1" customHeight="1" x14ac:dyDescent="0.25">
      <c r="A868" s="160"/>
      <c r="B868" s="160"/>
      <c r="C868" s="38"/>
      <c r="D868" s="38"/>
      <c r="E868" s="38"/>
      <c r="F868" s="38"/>
      <c r="G868" s="38"/>
      <c r="H868" s="38"/>
      <c r="I868" s="38"/>
      <c r="J868" s="38"/>
      <c r="K868" s="38"/>
      <c r="L868" s="38"/>
      <c r="M868" s="38"/>
      <c r="N868" s="38"/>
      <c r="O868" s="38"/>
    </row>
    <row r="869" spans="1:15" ht="15" hidden="1" customHeight="1" x14ac:dyDescent="0.25">
      <c r="A869" s="160"/>
      <c r="B869" s="160"/>
      <c r="C869" s="38"/>
      <c r="D869" s="38"/>
      <c r="E869" s="38"/>
      <c r="F869" s="38"/>
      <c r="G869" s="38"/>
      <c r="H869" s="38"/>
      <c r="I869" s="38"/>
      <c r="J869" s="38"/>
      <c r="K869" s="38"/>
      <c r="L869" s="38"/>
      <c r="M869" s="38"/>
      <c r="N869" s="38"/>
      <c r="O869" s="38"/>
    </row>
    <row r="870" spans="1:15" ht="15" hidden="1" customHeight="1" x14ac:dyDescent="0.25">
      <c r="A870" s="160"/>
      <c r="B870" s="160"/>
      <c r="C870" s="38"/>
      <c r="D870" s="38"/>
      <c r="E870" s="38"/>
      <c r="F870" s="38"/>
      <c r="G870" s="38"/>
      <c r="H870" s="38"/>
      <c r="I870" s="38"/>
      <c r="J870" s="38"/>
      <c r="K870" s="38"/>
      <c r="L870" s="38"/>
      <c r="M870" s="38"/>
      <c r="N870" s="38"/>
      <c r="O870" s="38"/>
    </row>
    <row r="871" spans="1:15" ht="15" hidden="1" customHeight="1" x14ac:dyDescent="0.25">
      <c r="A871" s="160"/>
      <c r="B871" s="160"/>
      <c r="C871" s="38"/>
      <c r="D871" s="38"/>
      <c r="E871" s="38"/>
      <c r="F871" s="38"/>
      <c r="G871" s="38"/>
      <c r="H871" s="38"/>
      <c r="I871" s="38"/>
      <c r="J871" s="38"/>
      <c r="K871" s="38"/>
      <c r="L871" s="38"/>
      <c r="M871" s="38"/>
      <c r="N871" s="38"/>
      <c r="O871" s="38"/>
    </row>
    <row r="872" spans="1:15" ht="15" hidden="1" customHeight="1" x14ac:dyDescent="0.25">
      <c r="A872" s="160"/>
      <c r="B872" s="160"/>
      <c r="C872" s="38"/>
      <c r="D872" s="38"/>
      <c r="E872" s="38"/>
      <c r="F872" s="38"/>
      <c r="G872" s="38"/>
      <c r="H872" s="38"/>
      <c r="I872" s="38"/>
      <c r="J872" s="38"/>
      <c r="K872" s="38"/>
      <c r="L872" s="38"/>
      <c r="M872" s="38"/>
      <c r="N872" s="38"/>
      <c r="O872" s="38"/>
    </row>
    <row r="873" spans="1:15" ht="15" hidden="1" customHeight="1" x14ac:dyDescent="0.25">
      <c r="A873" s="160"/>
      <c r="B873" s="160"/>
      <c r="C873" s="38"/>
      <c r="D873" s="38"/>
      <c r="E873" s="38"/>
      <c r="F873" s="38"/>
      <c r="G873" s="38"/>
      <c r="H873" s="38"/>
      <c r="I873" s="38"/>
      <c r="J873" s="38"/>
      <c r="K873" s="38"/>
      <c r="L873" s="38"/>
      <c r="M873" s="38"/>
      <c r="N873" s="38"/>
      <c r="O873" s="38"/>
    </row>
    <row r="874" spans="1:15" ht="15" hidden="1" customHeight="1" x14ac:dyDescent="0.25">
      <c r="A874" s="160"/>
      <c r="B874" s="160"/>
      <c r="C874" s="38"/>
      <c r="D874" s="38"/>
      <c r="E874" s="38"/>
      <c r="F874" s="38"/>
      <c r="G874" s="38"/>
      <c r="H874" s="38"/>
      <c r="I874" s="38"/>
      <c r="J874" s="38"/>
      <c r="K874" s="38"/>
      <c r="L874" s="38"/>
      <c r="M874" s="38"/>
      <c r="N874" s="38"/>
      <c r="O874" s="38"/>
    </row>
    <row r="875" spans="1:15" ht="15" hidden="1" customHeight="1" x14ac:dyDescent="0.25">
      <c r="A875" s="160"/>
      <c r="B875" s="160"/>
      <c r="C875" s="38"/>
      <c r="D875" s="38"/>
      <c r="E875" s="38"/>
      <c r="F875" s="38"/>
      <c r="G875" s="38"/>
      <c r="H875" s="38"/>
      <c r="I875" s="38"/>
      <c r="J875" s="38"/>
      <c r="K875" s="38"/>
      <c r="L875" s="38"/>
      <c r="M875" s="38"/>
      <c r="N875" s="38"/>
      <c r="O875" s="38"/>
    </row>
    <row r="876" spans="1:15" ht="15" hidden="1" customHeight="1" x14ac:dyDescent="0.25">
      <c r="A876" s="160"/>
      <c r="B876" s="160"/>
      <c r="C876" s="38"/>
      <c r="D876" s="38"/>
      <c r="E876" s="38"/>
      <c r="F876" s="38"/>
      <c r="G876" s="38"/>
      <c r="H876" s="38"/>
      <c r="I876" s="38"/>
      <c r="J876" s="38"/>
      <c r="K876" s="38"/>
      <c r="L876" s="38"/>
      <c r="M876" s="38"/>
      <c r="N876" s="38"/>
      <c r="O876" s="38"/>
    </row>
    <row r="877" spans="1:15" ht="15" hidden="1" customHeight="1" x14ac:dyDescent="0.25">
      <c r="A877" s="160"/>
      <c r="B877" s="160"/>
      <c r="C877" s="38"/>
      <c r="D877" s="38"/>
      <c r="E877" s="38"/>
      <c r="F877" s="38"/>
      <c r="G877" s="38"/>
      <c r="H877" s="38"/>
      <c r="I877" s="38"/>
      <c r="J877" s="38"/>
      <c r="K877" s="38"/>
      <c r="L877" s="38"/>
      <c r="M877" s="38"/>
      <c r="N877" s="38"/>
      <c r="O877" s="38"/>
    </row>
    <row r="878" spans="1:15" ht="15" hidden="1" customHeight="1" x14ac:dyDescent="0.25">
      <c r="A878" s="160"/>
      <c r="B878" s="160"/>
      <c r="C878" s="38"/>
      <c r="D878" s="38"/>
      <c r="E878" s="38"/>
      <c r="F878" s="38"/>
      <c r="G878" s="38"/>
      <c r="H878" s="38"/>
      <c r="I878" s="38"/>
      <c r="J878" s="38"/>
      <c r="K878" s="38"/>
      <c r="L878" s="38"/>
      <c r="M878" s="38"/>
      <c r="N878" s="38"/>
      <c r="O878" s="38"/>
    </row>
    <row r="879" spans="1:15" ht="15" hidden="1" customHeight="1" x14ac:dyDescent="0.25">
      <c r="A879" s="160"/>
      <c r="B879" s="160"/>
      <c r="C879" s="38"/>
      <c r="D879" s="38"/>
      <c r="E879" s="38"/>
      <c r="F879" s="38"/>
      <c r="G879" s="38"/>
      <c r="H879" s="38"/>
      <c r="I879" s="38"/>
      <c r="J879" s="38"/>
      <c r="K879" s="38"/>
      <c r="L879" s="38"/>
      <c r="M879" s="38"/>
      <c r="N879" s="38"/>
      <c r="O879" s="38"/>
    </row>
    <row r="880" spans="1:15" ht="15" hidden="1" customHeight="1" x14ac:dyDescent="0.25">
      <c r="A880" s="160"/>
      <c r="B880" s="160"/>
      <c r="C880" s="38"/>
      <c r="D880" s="38"/>
      <c r="E880" s="38"/>
      <c r="F880" s="38"/>
      <c r="G880" s="38"/>
      <c r="H880" s="38"/>
      <c r="I880" s="38"/>
      <c r="J880" s="38"/>
      <c r="K880" s="38"/>
      <c r="L880" s="38"/>
      <c r="M880" s="38"/>
      <c r="N880" s="38"/>
      <c r="O880" s="38"/>
    </row>
    <row r="881" spans="1:15" ht="15" hidden="1" customHeight="1" x14ac:dyDescent="0.25">
      <c r="A881" s="160"/>
      <c r="B881" s="160"/>
      <c r="C881" s="38"/>
      <c r="D881" s="38"/>
      <c r="E881" s="38"/>
      <c r="F881" s="38"/>
      <c r="G881" s="38"/>
      <c r="H881" s="38"/>
      <c r="I881" s="38"/>
      <c r="J881" s="38"/>
      <c r="K881" s="38"/>
      <c r="L881" s="38"/>
      <c r="M881" s="38"/>
      <c r="N881" s="38"/>
      <c r="O881" s="38"/>
    </row>
    <row r="882" spans="1:15" ht="15" hidden="1" customHeight="1" x14ac:dyDescent="0.25">
      <c r="A882" s="160"/>
      <c r="B882" s="160"/>
      <c r="C882" s="38"/>
      <c r="D882" s="38"/>
      <c r="E882" s="38"/>
      <c r="F882" s="38"/>
      <c r="G882" s="38"/>
      <c r="H882" s="38"/>
      <c r="I882" s="38"/>
      <c r="J882" s="38"/>
      <c r="K882" s="38"/>
      <c r="L882" s="38"/>
      <c r="M882" s="38"/>
      <c r="N882" s="38"/>
      <c r="O882" s="38"/>
    </row>
    <row r="883" spans="1:15" ht="15" hidden="1" customHeight="1" x14ac:dyDescent="0.25">
      <c r="A883" s="160"/>
      <c r="B883" s="160"/>
      <c r="C883" s="38"/>
      <c r="D883" s="38"/>
      <c r="E883" s="38"/>
      <c r="F883" s="38"/>
      <c r="G883" s="38"/>
      <c r="H883" s="38"/>
      <c r="I883" s="38"/>
      <c r="J883" s="38"/>
      <c r="K883" s="38"/>
      <c r="L883" s="38"/>
      <c r="M883" s="38"/>
      <c r="N883" s="38"/>
      <c r="O883" s="38"/>
    </row>
    <row r="884" spans="1:15" ht="15" hidden="1" customHeight="1" x14ac:dyDescent="0.25">
      <c r="A884" s="160"/>
      <c r="B884" s="160"/>
      <c r="C884" s="38"/>
      <c r="D884" s="38"/>
      <c r="E884" s="38"/>
      <c r="F884" s="38"/>
      <c r="G884" s="38"/>
      <c r="H884" s="38"/>
      <c r="I884" s="38"/>
      <c r="J884" s="38"/>
      <c r="K884" s="38"/>
      <c r="L884" s="38"/>
      <c r="M884" s="38"/>
      <c r="N884" s="38"/>
      <c r="O884" s="38"/>
    </row>
    <row r="885" spans="1:15" ht="15" hidden="1" customHeight="1" x14ac:dyDescent="0.25">
      <c r="A885" s="160"/>
      <c r="B885" s="160"/>
      <c r="C885" s="38"/>
      <c r="D885" s="38"/>
      <c r="E885" s="38"/>
      <c r="F885" s="38"/>
      <c r="G885" s="38"/>
      <c r="H885" s="38"/>
      <c r="I885" s="38"/>
      <c r="J885" s="38"/>
      <c r="K885" s="38"/>
      <c r="L885" s="38"/>
      <c r="M885" s="38"/>
      <c r="N885" s="38"/>
      <c r="O885" s="38"/>
    </row>
    <row r="886" spans="1:15" ht="15" hidden="1" customHeight="1" x14ac:dyDescent="0.25">
      <c r="A886" s="160"/>
      <c r="B886" s="160"/>
      <c r="C886" s="38"/>
      <c r="D886" s="38"/>
      <c r="E886" s="38"/>
      <c r="F886" s="38"/>
      <c r="G886" s="38"/>
      <c r="H886" s="38"/>
      <c r="I886" s="38"/>
      <c r="J886" s="38"/>
      <c r="K886" s="38"/>
      <c r="L886" s="38"/>
      <c r="M886" s="38"/>
      <c r="N886" s="38"/>
      <c r="O886" s="38"/>
    </row>
    <row r="887" spans="1:15" ht="15" hidden="1" customHeight="1" x14ac:dyDescent="0.25">
      <c r="A887" s="160"/>
      <c r="B887" s="160"/>
      <c r="C887" s="38"/>
      <c r="D887" s="38"/>
      <c r="E887" s="38"/>
      <c r="F887" s="38"/>
      <c r="G887" s="38"/>
      <c r="H887" s="38"/>
      <c r="I887" s="38"/>
      <c r="J887" s="38"/>
      <c r="K887" s="38"/>
      <c r="L887" s="38"/>
      <c r="M887" s="38"/>
      <c r="N887" s="38"/>
      <c r="O887" s="38"/>
    </row>
    <row r="888" spans="1:15" hidden="1" x14ac:dyDescent="0.25">
      <c r="A888" s="160"/>
      <c r="B888" s="160"/>
      <c r="C888" s="38"/>
      <c r="D888" s="38"/>
      <c r="E888" s="38"/>
      <c r="F888" s="38"/>
      <c r="G888" s="38"/>
      <c r="H888" s="38"/>
      <c r="I888" s="38"/>
      <c r="J888" s="38"/>
      <c r="K888" s="38"/>
      <c r="L888" s="38"/>
      <c r="M888" s="38"/>
      <c r="N888" s="38"/>
      <c r="O888" s="38"/>
    </row>
  </sheetData>
  <mergeCells count="158">
    <mergeCell ref="A59:M59"/>
    <mergeCell ref="A54:M54"/>
    <mergeCell ref="A55:H55"/>
    <mergeCell ref="C56:F56"/>
    <mergeCell ref="G56:H56"/>
    <mergeCell ref="I56:L56"/>
    <mergeCell ref="C52:D52"/>
    <mergeCell ref="E52:F53"/>
    <mergeCell ref="G52:H53"/>
    <mergeCell ref="I52:L53"/>
    <mergeCell ref="M52:M53"/>
    <mergeCell ref="C53:D53"/>
    <mergeCell ref="F58:M58"/>
    <mergeCell ref="C50:D50"/>
    <mergeCell ref="E50:F51"/>
    <mergeCell ref="G50:H51"/>
    <mergeCell ref="I50:L51"/>
    <mergeCell ref="M50:M51"/>
    <mergeCell ref="C51:D51"/>
    <mergeCell ref="C48:D48"/>
    <mergeCell ref="E48:F49"/>
    <mergeCell ref="G48:H49"/>
    <mergeCell ref="I48:L49"/>
    <mergeCell ref="M48:M49"/>
    <mergeCell ref="C49:D49"/>
    <mergeCell ref="C46:D46"/>
    <mergeCell ref="E46:F47"/>
    <mergeCell ref="G46:H47"/>
    <mergeCell ref="I46:L47"/>
    <mergeCell ref="M46:M47"/>
    <mergeCell ref="C47:D47"/>
    <mergeCell ref="C44:D44"/>
    <mergeCell ref="E44:F45"/>
    <mergeCell ref="G44:H45"/>
    <mergeCell ref="I44:L45"/>
    <mergeCell ref="M44:M45"/>
    <mergeCell ref="C45:D45"/>
    <mergeCell ref="C42:D42"/>
    <mergeCell ref="E42:F43"/>
    <mergeCell ref="G42:H43"/>
    <mergeCell ref="I42:L43"/>
    <mergeCell ref="M42:M43"/>
    <mergeCell ref="C43:D43"/>
    <mergeCell ref="C40:D40"/>
    <mergeCell ref="E40:F41"/>
    <mergeCell ref="G40:H41"/>
    <mergeCell ref="I40:L41"/>
    <mergeCell ref="M40:M41"/>
    <mergeCell ref="C41:D41"/>
    <mergeCell ref="C38:D38"/>
    <mergeCell ref="E38:F39"/>
    <mergeCell ref="G38:H39"/>
    <mergeCell ref="I38:L39"/>
    <mergeCell ref="M38:M39"/>
    <mergeCell ref="C39:D39"/>
    <mergeCell ref="C36:D36"/>
    <mergeCell ref="E36:F37"/>
    <mergeCell ref="G36:H37"/>
    <mergeCell ref="I36:L37"/>
    <mergeCell ref="M36:M37"/>
    <mergeCell ref="C37:D37"/>
    <mergeCell ref="C34:D34"/>
    <mergeCell ref="E34:F35"/>
    <mergeCell ref="G34:H35"/>
    <mergeCell ref="I34:L35"/>
    <mergeCell ref="M34:M35"/>
    <mergeCell ref="C35:D35"/>
    <mergeCell ref="C32:D32"/>
    <mergeCell ref="E32:F33"/>
    <mergeCell ref="G32:H33"/>
    <mergeCell ref="I32:L33"/>
    <mergeCell ref="M32:M33"/>
    <mergeCell ref="C33:D33"/>
    <mergeCell ref="C30:D30"/>
    <mergeCell ref="E30:F31"/>
    <mergeCell ref="G30:H31"/>
    <mergeCell ref="I30:L31"/>
    <mergeCell ref="M30:M31"/>
    <mergeCell ref="C31:D31"/>
    <mergeCell ref="C28:D28"/>
    <mergeCell ref="E28:F29"/>
    <mergeCell ref="G28:H29"/>
    <mergeCell ref="I28:L29"/>
    <mergeCell ref="M28:M29"/>
    <mergeCell ref="C29:D29"/>
    <mergeCell ref="C26:D26"/>
    <mergeCell ref="E26:F27"/>
    <mergeCell ref="G26:H27"/>
    <mergeCell ref="I26:L27"/>
    <mergeCell ref="M26:M27"/>
    <mergeCell ref="C27:D27"/>
    <mergeCell ref="C24:D24"/>
    <mergeCell ref="E24:F25"/>
    <mergeCell ref="G24:H25"/>
    <mergeCell ref="I24:L25"/>
    <mergeCell ref="M24:M25"/>
    <mergeCell ref="C25:D25"/>
    <mergeCell ref="C22:D22"/>
    <mergeCell ref="E22:F23"/>
    <mergeCell ref="G22:H23"/>
    <mergeCell ref="I22:L23"/>
    <mergeCell ref="M22:M23"/>
    <mergeCell ref="C23:D23"/>
    <mergeCell ref="C20:D20"/>
    <mergeCell ref="E20:F21"/>
    <mergeCell ref="G20:H21"/>
    <mergeCell ref="I20:L21"/>
    <mergeCell ref="M20:M21"/>
    <mergeCell ref="C21:D21"/>
    <mergeCell ref="C18:D18"/>
    <mergeCell ref="E18:F19"/>
    <mergeCell ref="G18:H19"/>
    <mergeCell ref="I18:L19"/>
    <mergeCell ref="M18:M19"/>
    <mergeCell ref="C19:D19"/>
    <mergeCell ref="C16:D16"/>
    <mergeCell ref="E16:F17"/>
    <mergeCell ref="G16:H17"/>
    <mergeCell ref="I16:L17"/>
    <mergeCell ref="M16:M17"/>
    <mergeCell ref="C17:D17"/>
    <mergeCell ref="C14:D14"/>
    <mergeCell ref="E14:F15"/>
    <mergeCell ref="G14:H15"/>
    <mergeCell ref="I14:L15"/>
    <mergeCell ref="M14:M15"/>
    <mergeCell ref="C15:D15"/>
    <mergeCell ref="C12:D12"/>
    <mergeCell ref="E12:F13"/>
    <mergeCell ref="G12:H13"/>
    <mergeCell ref="I12:L13"/>
    <mergeCell ref="M12:M13"/>
    <mergeCell ref="C13:D13"/>
    <mergeCell ref="M8:M9"/>
    <mergeCell ref="C9:D9"/>
    <mergeCell ref="C10:D10"/>
    <mergeCell ref="E10:F11"/>
    <mergeCell ref="G10:H11"/>
    <mergeCell ref="I10:L11"/>
    <mergeCell ref="M10:M11"/>
    <mergeCell ref="C11:D11"/>
    <mergeCell ref="E7:F7"/>
    <mergeCell ref="G7:H7"/>
    <mergeCell ref="I7:L7"/>
    <mergeCell ref="C8:D8"/>
    <mergeCell ref="E8:F9"/>
    <mergeCell ref="G8:H9"/>
    <mergeCell ref="I8:L9"/>
    <mergeCell ref="A1:M1"/>
    <mergeCell ref="B4:E4"/>
    <mergeCell ref="F4:H4"/>
    <mergeCell ref="I4:M4"/>
    <mergeCell ref="C6:D6"/>
    <mergeCell ref="E6:F6"/>
    <mergeCell ref="G6:H6"/>
    <mergeCell ref="I6:L6"/>
    <mergeCell ref="M6:M7"/>
    <mergeCell ref="C7:D7"/>
  </mergeCells>
  <conditionalFormatting sqref="A8:C9 E8 G8 I8 M8">
    <cfRule type="expression" dxfId="145" priority="24">
      <formula>$A$9="Holiday"</formula>
    </cfRule>
  </conditionalFormatting>
  <conditionalFormatting sqref="A10:C11 E10 G10 I10 M10">
    <cfRule type="expression" dxfId="144" priority="23">
      <formula>$A$11="Holiday"</formula>
    </cfRule>
  </conditionalFormatting>
  <conditionalFormatting sqref="A12:C13 E12 G12 I12 M12">
    <cfRule type="expression" dxfId="143" priority="22">
      <formula>$A$13="Holiday"</formula>
    </cfRule>
  </conditionalFormatting>
  <conditionalFormatting sqref="A14:C15 E14 G14 I14 M14">
    <cfRule type="expression" dxfId="142" priority="21">
      <formula>$A$15="Holiday"</formula>
    </cfRule>
  </conditionalFormatting>
  <conditionalFormatting sqref="A16:C17 E16 G16 I16 M16">
    <cfRule type="expression" dxfId="141" priority="20">
      <formula>$A$17="Holiday"</formula>
    </cfRule>
  </conditionalFormatting>
  <conditionalFormatting sqref="A18:C19 E18 G18 I18 M18">
    <cfRule type="expression" dxfId="140" priority="19">
      <formula>$A$19="Holiday"</formula>
    </cfRule>
  </conditionalFormatting>
  <conditionalFormatting sqref="A20:C21 E20 G20 I20 M20">
    <cfRule type="expression" dxfId="139" priority="18">
      <formula>$A$21="Holiday"</formula>
    </cfRule>
  </conditionalFormatting>
  <conditionalFormatting sqref="A22:C23 E22 G22 I22 M22">
    <cfRule type="expression" dxfId="138" priority="17">
      <formula>$A$23="Holiday"</formula>
    </cfRule>
  </conditionalFormatting>
  <conditionalFormatting sqref="A24:C25 E24 G24 I24 M24">
    <cfRule type="expression" dxfId="137" priority="16">
      <formula>$A$25="Holiday"</formula>
    </cfRule>
  </conditionalFormatting>
  <conditionalFormatting sqref="A26:C27 E26 G26 I26 M26">
    <cfRule type="expression" dxfId="136" priority="15">
      <formula>$A$27="Holiday"</formula>
    </cfRule>
  </conditionalFormatting>
  <conditionalFormatting sqref="A28:C29 E28 G28 I28 M28">
    <cfRule type="expression" dxfId="135" priority="14">
      <formula>$A$29="Holiday"</formula>
    </cfRule>
  </conditionalFormatting>
  <conditionalFormatting sqref="A30:C31 E30 G30 I30 M30">
    <cfRule type="expression" dxfId="134" priority="13">
      <formula>$A$31="Holiday"</formula>
    </cfRule>
  </conditionalFormatting>
  <conditionalFormatting sqref="A32:C33 E32 G32 I32 M32">
    <cfRule type="expression" dxfId="133" priority="12">
      <formula>$A$33="Holiday"</formula>
    </cfRule>
  </conditionalFormatting>
  <conditionalFormatting sqref="A34:C35 E34 G34 I34 M34">
    <cfRule type="expression" dxfId="132" priority="11">
      <formula>$A$35="Holiday"</formula>
    </cfRule>
  </conditionalFormatting>
  <conditionalFormatting sqref="A36:C37 E36 G36 I36 M36">
    <cfRule type="expression" dxfId="131" priority="10">
      <formula>$A$37="Holiday"</formula>
    </cfRule>
  </conditionalFormatting>
  <conditionalFormatting sqref="A38:C39 E38 G38 I38 M38">
    <cfRule type="expression" dxfId="130" priority="9">
      <formula>$A$39="Holiday"</formula>
    </cfRule>
  </conditionalFormatting>
  <conditionalFormatting sqref="A40:C41 E40 G40 I40 M40">
    <cfRule type="expression" dxfId="129" priority="8">
      <formula>$A$41="Holiday"</formula>
    </cfRule>
  </conditionalFormatting>
  <conditionalFormatting sqref="A42:C43 E42 G42 I42 M42">
    <cfRule type="expression" dxfId="128" priority="7">
      <formula>$A$43="Holiday"</formula>
    </cfRule>
  </conditionalFormatting>
  <conditionalFormatting sqref="A44:C45 E44 G44 I44 M44">
    <cfRule type="expression" dxfId="127" priority="6">
      <formula>$A$45="Holiday"</formula>
    </cfRule>
  </conditionalFormatting>
  <conditionalFormatting sqref="A46:C47 E46 G46 I46 M46">
    <cfRule type="expression" dxfId="126" priority="5">
      <formula>$A$47="Holiday"</formula>
    </cfRule>
  </conditionalFormatting>
  <conditionalFormatting sqref="A48:C49 E48 G48 I48 M48">
    <cfRule type="expression" dxfId="125" priority="4">
      <formula>$A$49="Holiday"</formula>
    </cfRule>
  </conditionalFormatting>
  <conditionalFormatting sqref="A50:C51 E50 G50 I50 M50">
    <cfRule type="expression" dxfId="124" priority="3">
      <formula>$A$51="Holiday"</formula>
    </cfRule>
  </conditionalFormatting>
  <conditionalFormatting sqref="A52:C53 E52 G52 I52 M52">
    <cfRule type="expression" dxfId="123" priority="2">
      <formula>$A$53="Holiday"</formula>
    </cfRule>
  </conditionalFormatting>
  <conditionalFormatting sqref="A59">
    <cfRule type="expression" dxfId="122" priority="1">
      <formula>$A$11="Holiday"</formula>
    </cfRule>
  </conditionalFormatting>
  <printOptions horizontalCentered="1"/>
  <pageMargins left="0" right="0" top="0.6" bottom="0.2" header="0.1" footer="0"/>
  <pageSetup orientation="portrait" horizontalDpi="4294967295" verticalDpi="4294967295" r:id="rId1"/>
  <headerFooter>
    <oddHeader>&amp;C&amp;"Arial,Bold"&amp;14MONTHLY GROUP MILEAGE LOG&amp;"-,Regular"&amp;11
&amp;"Arial,Regular"County Vehicle Program / HR - CSD
&amp;R&amp;G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204A-4E3B-4D5B-BF3D-B077BC09255D}">
  <sheetPr>
    <tabColor theme="6"/>
  </sheetPr>
  <dimension ref="A1:O888"/>
  <sheetViews>
    <sheetView zoomScale="120" zoomScaleNormal="120" workbookViewId="0">
      <selection sqref="A1:M1"/>
    </sheetView>
  </sheetViews>
  <sheetFormatPr defaultColWidth="0" defaultRowHeight="15" customHeight="1" zeroHeight="1" x14ac:dyDescent="0.25"/>
  <cols>
    <col min="1" max="1" width="12.7109375" style="11" customWidth="1"/>
    <col min="2" max="2" width="11.5703125" style="11" customWidth="1"/>
    <col min="3" max="3" width="7" style="10" customWidth="1"/>
    <col min="4" max="4" width="8.140625" style="10" customWidth="1"/>
    <col min="5" max="5" width="6" style="10" bestFit="1" customWidth="1"/>
    <col min="6" max="6" width="7.42578125" style="10" customWidth="1"/>
    <col min="7" max="7" width="4.42578125" style="10" customWidth="1"/>
    <col min="8" max="8" width="6.28515625" style="10" customWidth="1"/>
    <col min="9" max="9" width="10" style="10" customWidth="1"/>
    <col min="10" max="10" width="2.85546875" style="10" customWidth="1"/>
    <col min="11" max="11" width="11.85546875" style="10" customWidth="1"/>
    <col min="12" max="12" width="5.28515625" style="10" customWidth="1"/>
    <col min="13" max="13" width="10" style="10" customWidth="1"/>
    <col min="14" max="14" width="0.28515625" style="10" customWidth="1"/>
    <col min="15" max="15" width="0.140625" style="10" customWidth="1"/>
    <col min="16" max="16384" width="9.140625" style="10" hidden="1"/>
  </cols>
  <sheetData>
    <row r="1" spans="1:14" ht="37.5" customHeight="1" x14ac:dyDescent="0.25">
      <c r="A1" s="244" t="s">
        <v>1052</v>
      </c>
      <c r="B1" s="244"/>
      <c r="C1" s="244"/>
      <c r="D1" s="244"/>
      <c r="E1" s="244"/>
      <c r="F1" s="244"/>
      <c r="G1" s="244"/>
      <c r="H1" s="244"/>
      <c r="I1" s="244"/>
      <c r="J1" s="244"/>
      <c r="K1" s="244"/>
      <c r="L1" s="244"/>
      <c r="M1" s="244"/>
    </row>
    <row r="2" spans="1:14" ht="6" customHeight="1" x14ac:dyDescent="0.25">
      <c r="A2" s="156"/>
      <c r="B2" s="156"/>
      <c r="C2" s="156"/>
      <c r="D2" s="156"/>
      <c r="E2" s="156"/>
      <c r="F2" s="156"/>
      <c r="G2" s="156"/>
      <c r="H2" s="156"/>
      <c r="I2" s="156"/>
      <c r="J2" s="156"/>
      <c r="K2" s="156"/>
      <c r="L2" s="156"/>
      <c r="M2" s="156"/>
      <c r="N2" s="74"/>
    </row>
    <row r="3" spans="1:14" ht="14.25" customHeight="1" x14ac:dyDescent="0.25">
      <c r="A3" s="175" t="s">
        <v>1030</v>
      </c>
      <c r="B3" s="156" t="str">
        <f>IF('JANUARY - MILEAGE LOG'!$B$3="","",'JANUARY - MILEAGE LOG'!$B$3)</f>
        <v/>
      </c>
      <c r="C3" s="175" t="s">
        <v>997</v>
      </c>
      <c r="D3" s="156" t="str">
        <f>IF('JANUARY - MILEAGE LOG'!$D$3="","",'JANUARY - MILEAGE LOG'!$D$3)</f>
        <v/>
      </c>
      <c r="E3" s="175" t="s">
        <v>1031</v>
      </c>
      <c r="F3" s="156" t="str">
        <f>IF('JANUARY - MILEAGE LOG'!$F$3="","",'JANUARY - MILEAGE LOG'!$F$3)</f>
        <v/>
      </c>
      <c r="G3" s="178"/>
      <c r="H3" s="179" t="str">
        <f>IF('JANUARY - MILEAGE LOG'!$H$3="","",'JANUARY - MILEAGE LOG'!$H$3)</f>
        <v xml:space="preserve">AUTHORIZED MILEAGE: 00.01 - 00  </v>
      </c>
      <c r="I3" s="179"/>
      <c r="J3" s="179"/>
      <c r="K3" s="179"/>
      <c r="L3" s="180" t="str">
        <f>IF('JANUARY - MILEAGE LOG'!$L$3="","",'JANUARY - MILEAGE LOG'!$L$3)</f>
        <v>(Round Trip Miles Per Day)</v>
      </c>
      <c r="M3" s="179"/>
      <c r="N3" s="172"/>
    </row>
    <row r="4" spans="1:14" ht="14.25" customHeight="1" x14ac:dyDescent="0.25">
      <c r="A4" s="157" t="s">
        <v>1032</v>
      </c>
      <c r="B4" s="264" t="str">
        <f>IF('JANUARY - MILEAGE LOG'!$B$4="","",'JANUARY - MILEAGE LOG'!$B$4)</f>
        <v/>
      </c>
      <c r="C4" s="264" t="str">
        <f>IF('JANUARY - MILEAGE LOG'!C4="","",'JANUARY - MILEAGE LOG'!C4)</f>
        <v/>
      </c>
      <c r="D4" s="264" t="str">
        <f>IF('JANUARY - MILEAGE LOG'!D4="","",'JANUARY - MILEAGE LOG'!D4)</f>
        <v/>
      </c>
      <c r="E4" s="264" t="str">
        <f>IF('JANUARY - MILEAGE LOG'!E4="","",'JANUARY - MILEAGE LOG'!E4)</f>
        <v/>
      </c>
      <c r="F4" s="245" t="s">
        <v>1033</v>
      </c>
      <c r="G4" s="245"/>
      <c r="H4" s="245"/>
      <c r="I4" s="264" t="str">
        <f>IF('JANUARY - MILEAGE LOG'!$I$4="","",'JANUARY - MILEAGE LOG'!$I$4)</f>
        <v/>
      </c>
      <c r="J4" s="264" t="str">
        <f>IF('JANUARY - MILEAGE LOG'!J4="","",'JANUARY - MILEAGE LOG'!J4)</f>
        <v/>
      </c>
      <c r="K4" s="264" t="str">
        <f>IF('JANUARY - MILEAGE LOG'!K4="","",'JANUARY - MILEAGE LOG'!K4)</f>
        <v/>
      </c>
      <c r="L4" s="264" t="str">
        <f>IF('JANUARY - MILEAGE LOG'!L4="","",'JANUARY - MILEAGE LOG'!L4)</f>
        <v/>
      </c>
      <c r="M4" s="264" t="str">
        <f>IF('JANUARY - MILEAGE LOG'!M4="","",'JANUARY - MILEAGE LOG'!M4)</f>
        <v/>
      </c>
      <c r="N4" s="74"/>
    </row>
    <row r="5" spans="1:14" ht="8.25" customHeight="1" x14ac:dyDescent="0.25">
      <c r="A5" s="171"/>
      <c r="B5" s="161"/>
      <c r="C5" s="171"/>
      <c r="D5" s="161"/>
      <c r="E5" s="171"/>
      <c r="F5" s="161"/>
      <c r="G5" s="159"/>
      <c r="H5" s="159"/>
      <c r="I5" s="159"/>
      <c r="J5" s="159"/>
      <c r="K5" s="159"/>
      <c r="L5" s="159"/>
      <c r="M5" s="159"/>
      <c r="N5" s="74"/>
    </row>
    <row r="6" spans="1:14" ht="12.75" customHeight="1" x14ac:dyDescent="0.25">
      <c r="A6" s="189" t="s">
        <v>9</v>
      </c>
      <c r="B6" s="190" t="s">
        <v>1020</v>
      </c>
      <c r="C6" s="250" t="s">
        <v>1022</v>
      </c>
      <c r="D6" s="251"/>
      <c r="E6" s="250" t="s">
        <v>1023</v>
      </c>
      <c r="F6" s="250"/>
      <c r="G6" s="250" t="s">
        <v>1025</v>
      </c>
      <c r="H6" s="251"/>
      <c r="I6" s="250" t="s">
        <v>1028</v>
      </c>
      <c r="J6" s="251"/>
      <c r="K6" s="251"/>
      <c r="L6" s="251"/>
      <c r="M6" s="251" t="s">
        <v>1027</v>
      </c>
      <c r="N6" s="74"/>
    </row>
    <row r="7" spans="1:14" ht="11.25" customHeight="1" thickBot="1" x14ac:dyDescent="0.3">
      <c r="A7" s="188">
        <f>'YEAR SELECTION'!E2</f>
        <v>2025</v>
      </c>
      <c r="B7" s="191" t="s">
        <v>1021</v>
      </c>
      <c r="C7" s="248" t="s">
        <v>1021</v>
      </c>
      <c r="D7" s="249"/>
      <c r="E7" s="248" t="s">
        <v>1024</v>
      </c>
      <c r="F7" s="248"/>
      <c r="G7" s="248" t="s">
        <v>1026</v>
      </c>
      <c r="H7" s="249"/>
      <c r="I7" s="248" t="s">
        <v>1029</v>
      </c>
      <c r="J7" s="249"/>
      <c r="K7" s="249"/>
      <c r="L7" s="249"/>
      <c r="M7" s="249"/>
      <c r="N7" s="74"/>
    </row>
    <row r="8" spans="1:14" ht="12" customHeight="1" thickTop="1" x14ac:dyDescent="0.25">
      <c r="A8" s="81">
        <f ca="1">'PROCESS OCT - LOG'!K1</f>
        <v>1</v>
      </c>
      <c r="B8" s="77"/>
      <c r="C8" s="252"/>
      <c r="D8" s="253"/>
      <c r="E8" s="254"/>
      <c r="F8" s="255"/>
      <c r="G8" s="254"/>
      <c r="H8" s="255"/>
      <c r="I8" s="215"/>
      <c r="J8" s="216"/>
      <c r="K8" s="216"/>
      <c r="L8" s="217"/>
      <c r="M8" s="221"/>
      <c r="N8" s="74"/>
    </row>
    <row r="9" spans="1:14" ht="12" customHeight="1" x14ac:dyDescent="0.25">
      <c r="A9" s="77" t="str">
        <f ca="1">'PROCESS OCT - LOG'!L1</f>
        <v>Wednesday</v>
      </c>
      <c r="B9" s="76"/>
      <c r="C9" s="234"/>
      <c r="D9" s="235"/>
      <c r="E9" s="238"/>
      <c r="F9" s="239"/>
      <c r="G9" s="238"/>
      <c r="H9" s="239"/>
      <c r="I9" s="218"/>
      <c r="J9" s="219"/>
      <c r="K9" s="219"/>
      <c r="L9" s="220"/>
      <c r="M9" s="222"/>
      <c r="N9" s="74"/>
    </row>
    <row r="10" spans="1:14" ht="12" customHeight="1" x14ac:dyDescent="0.25">
      <c r="A10" s="78">
        <f ca="1">'PROCESS OCT - LOG'!K2</f>
        <v>2</v>
      </c>
      <c r="B10" s="79"/>
      <c r="C10" s="256"/>
      <c r="D10" s="257"/>
      <c r="E10" s="240"/>
      <c r="F10" s="241"/>
      <c r="G10" s="240"/>
      <c r="H10" s="241"/>
      <c r="I10" s="227"/>
      <c r="J10" s="228"/>
      <c r="K10" s="228"/>
      <c r="L10" s="229"/>
      <c r="M10" s="246"/>
      <c r="N10" s="74"/>
    </row>
    <row r="11" spans="1:14" ht="12" customHeight="1" x14ac:dyDescent="0.25">
      <c r="A11" s="80" t="str">
        <f ca="1">'PROCESS OCT - LOG'!L2</f>
        <v>Thursday</v>
      </c>
      <c r="B11" s="79"/>
      <c r="C11" s="256"/>
      <c r="D11" s="257"/>
      <c r="E11" s="242"/>
      <c r="F11" s="243"/>
      <c r="G11" s="242"/>
      <c r="H11" s="243"/>
      <c r="I11" s="230"/>
      <c r="J11" s="231"/>
      <c r="K11" s="231"/>
      <c r="L11" s="232"/>
      <c r="M11" s="247"/>
      <c r="N11" s="74"/>
    </row>
    <row r="12" spans="1:14" ht="12" customHeight="1" x14ac:dyDescent="0.25">
      <c r="A12" s="75">
        <f ca="1">'PROCESS OCT - LOG'!K3</f>
        <v>3</v>
      </c>
      <c r="B12" s="76"/>
      <c r="C12" s="234"/>
      <c r="D12" s="235"/>
      <c r="E12" s="236"/>
      <c r="F12" s="237"/>
      <c r="G12" s="236"/>
      <c r="H12" s="237"/>
      <c r="I12" s="223"/>
      <c r="J12" s="224"/>
      <c r="K12" s="224"/>
      <c r="L12" s="225"/>
      <c r="M12" s="226"/>
      <c r="N12" s="74"/>
    </row>
    <row r="13" spans="1:14" ht="12" customHeight="1" x14ac:dyDescent="0.25">
      <c r="A13" s="77" t="str">
        <f ca="1">'PROCESS OCT - LOG'!L3</f>
        <v>Friday</v>
      </c>
      <c r="B13" s="76"/>
      <c r="C13" s="234"/>
      <c r="D13" s="235"/>
      <c r="E13" s="238"/>
      <c r="F13" s="239"/>
      <c r="G13" s="238"/>
      <c r="H13" s="239"/>
      <c r="I13" s="218"/>
      <c r="J13" s="219"/>
      <c r="K13" s="219"/>
      <c r="L13" s="220"/>
      <c r="M13" s="222"/>
      <c r="N13" s="74"/>
    </row>
    <row r="14" spans="1:14" ht="12" customHeight="1" x14ac:dyDescent="0.25">
      <c r="A14" s="78">
        <f ca="1">'PROCESS OCT - LOG'!K4</f>
        <v>6</v>
      </c>
      <c r="B14" s="79"/>
      <c r="C14" s="256"/>
      <c r="D14" s="257"/>
      <c r="E14" s="240"/>
      <c r="F14" s="241"/>
      <c r="G14" s="240"/>
      <c r="H14" s="241"/>
      <c r="I14" s="227"/>
      <c r="J14" s="228"/>
      <c r="K14" s="228"/>
      <c r="L14" s="229"/>
      <c r="M14" s="246"/>
      <c r="N14" s="74"/>
    </row>
    <row r="15" spans="1:14" ht="12" customHeight="1" x14ac:dyDescent="0.25">
      <c r="A15" s="80" t="str">
        <f ca="1">'PROCESS OCT - LOG'!L4</f>
        <v>Monday</v>
      </c>
      <c r="B15" s="79"/>
      <c r="C15" s="256"/>
      <c r="D15" s="257"/>
      <c r="E15" s="242"/>
      <c r="F15" s="243"/>
      <c r="G15" s="242"/>
      <c r="H15" s="243"/>
      <c r="I15" s="230"/>
      <c r="J15" s="231"/>
      <c r="K15" s="231"/>
      <c r="L15" s="232"/>
      <c r="M15" s="247"/>
      <c r="N15" s="74"/>
    </row>
    <row r="16" spans="1:14" ht="12" customHeight="1" x14ac:dyDescent="0.25">
      <c r="A16" s="75">
        <f ca="1">'PROCESS OCT - LOG'!K5</f>
        <v>7</v>
      </c>
      <c r="B16" s="76"/>
      <c r="C16" s="234"/>
      <c r="D16" s="235"/>
      <c r="E16" s="236"/>
      <c r="F16" s="237"/>
      <c r="G16" s="236"/>
      <c r="H16" s="237"/>
      <c r="I16" s="223"/>
      <c r="J16" s="224"/>
      <c r="K16" s="224"/>
      <c r="L16" s="225"/>
      <c r="M16" s="226"/>
      <c r="N16" s="74"/>
    </row>
    <row r="17" spans="1:14" ht="12" customHeight="1" x14ac:dyDescent="0.25">
      <c r="A17" s="77" t="str">
        <f ca="1">'PROCESS OCT - LOG'!L5</f>
        <v>Tuesday</v>
      </c>
      <c r="B17" s="76"/>
      <c r="C17" s="234"/>
      <c r="D17" s="235"/>
      <c r="E17" s="238"/>
      <c r="F17" s="239"/>
      <c r="G17" s="238"/>
      <c r="H17" s="239"/>
      <c r="I17" s="218"/>
      <c r="J17" s="219"/>
      <c r="K17" s="219"/>
      <c r="L17" s="220"/>
      <c r="M17" s="222"/>
      <c r="N17" s="74"/>
    </row>
    <row r="18" spans="1:14" ht="12" customHeight="1" x14ac:dyDescent="0.25">
      <c r="A18" s="78">
        <f ca="1">'PROCESS OCT - LOG'!K6</f>
        <v>8</v>
      </c>
      <c r="B18" s="79"/>
      <c r="C18" s="256"/>
      <c r="D18" s="257"/>
      <c r="E18" s="240"/>
      <c r="F18" s="241"/>
      <c r="G18" s="240"/>
      <c r="H18" s="241"/>
      <c r="I18" s="227"/>
      <c r="J18" s="228"/>
      <c r="K18" s="228"/>
      <c r="L18" s="229"/>
      <c r="M18" s="246"/>
      <c r="N18" s="74"/>
    </row>
    <row r="19" spans="1:14" ht="12" customHeight="1" x14ac:dyDescent="0.25">
      <c r="A19" s="80" t="str">
        <f ca="1">'PROCESS OCT - LOG'!L6</f>
        <v>Wednesday</v>
      </c>
      <c r="B19" s="79"/>
      <c r="C19" s="256"/>
      <c r="D19" s="257"/>
      <c r="E19" s="242"/>
      <c r="F19" s="243"/>
      <c r="G19" s="242"/>
      <c r="H19" s="243"/>
      <c r="I19" s="230"/>
      <c r="J19" s="231"/>
      <c r="K19" s="231"/>
      <c r="L19" s="232"/>
      <c r="M19" s="247"/>
      <c r="N19" s="74"/>
    </row>
    <row r="20" spans="1:14" ht="12" customHeight="1" x14ac:dyDescent="0.25">
      <c r="A20" s="75">
        <f ca="1">'PROCESS OCT - LOG'!K7</f>
        <v>9</v>
      </c>
      <c r="B20" s="76"/>
      <c r="C20" s="234"/>
      <c r="D20" s="235"/>
      <c r="E20" s="236"/>
      <c r="F20" s="237"/>
      <c r="G20" s="236"/>
      <c r="H20" s="237"/>
      <c r="I20" s="223"/>
      <c r="J20" s="224"/>
      <c r="K20" s="224"/>
      <c r="L20" s="225"/>
      <c r="M20" s="226"/>
      <c r="N20" s="74"/>
    </row>
    <row r="21" spans="1:14" ht="12" customHeight="1" x14ac:dyDescent="0.25">
      <c r="A21" s="77" t="str">
        <f ca="1">'PROCESS OCT - LOG'!L7</f>
        <v>Thursday</v>
      </c>
      <c r="B21" s="76"/>
      <c r="C21" s="234"/>
      <c r="D21" s="235"/>
      <c r="E21" s="238"/>
      <c r="F21" s="239"/>
      <c r="G21" s="238"/>
      <c r="H21" s="239"/>
      <c r="I21" s="218"/>
      <c r="J21" s="219"/>
      <c r="K21" s="219"/>
      <c r="L21" s="220"/>
      <c r="M21" s="222"/>
      <c r="N21" s="74"/>
    </row>
    <row r="22" spans="1:14" ht="12" customHeight="1" x14ac:dyDescent="0.25">
      <c r="A22" s="78">
        <f ca="1">'PROCESS OCT - LOG'!K8</f>
        <v>10</v>
      </c>
      <c r="B22" s="79"/>
      <c r="C22" s="256"/>
      <c r="D22" s="257"/>
      <c r="E22" s="240"/>
      <c r="F22" s="241"/>
      <c r="G22" s="240"/>
      <c r="H22" s="241"/>
      <c r="I22" s="227"/>
      <c r="J22" s="228"/>
      <c r="K22" s="228"/>
      <c r="L22" s="229"/>
      <c r="M22" s="246"/>
      <c r="N22" s="74"/>
    </row>
    <row r="23" spans="1:14" ht="12" customHeight="1" x14ac:dyDescent="0.25">
      <c r="A23" s="80" t="str">
        <f ca="1">'PROCESS OCT - LOG'!L8</f>
        <v>Friday</v>
      </c>
      <c r="B23" s="79"/>
      <c r="C23" s="256"/>
      <c r="D23" s="257"/>
      <c r="E23" s="242"/>
      <c r="F23" s="243"/>
      <c r="G23" s="242"/>
      <c r="H23" s="243"/>
      <c r="I23" s="230"/>
      <c r="J23" s="231"/>
      <c r="K23" s="231"/>
      <c r="L23" s="232"/>
      <c r="M23" s="247"/>
      <c r="N23" s="74"/>
    </row>
    <row r="24" spans="1:14" ht="12" customHeight="1" x14ac:dyDescent="0.25">
      <c r="A24" s="75">
        <f ca="1">'PROCESS OCT - LOG'!K9</f>
        <v>13</v>
      </c>
      <c r="B24" s="76"/>
      <c r="C24" s="234"/>
      <c r="D24" s="235"/>
      <c r="E24" s="236"/>
      <c r="F24" s="237"/>
      <c r="G24" s="236"/>
      <c r="H24" s="237"/>
      <c r="I24" s="223"/>
      <c r="J24" s="224"/>
      <c r="K24" s="224"/>
      <c r="L24" s="225"/>
      <c r="M24" s="226"/>
      <c r="N24" s="74"/>
    </row>
    <row r="25" spans="1:14" ht="12" customHeight="1" x14ac:dyDescent="0.25">
      <c r="A25" s="77" t="str">
        <f ca="1">'PROCESS OCT - LOG'!L9</f>
        <v>Holiday</v>
      </c>
      <c r="B25" s="76"/>
      <c r="C25" s="234"/>
      <c r="D25" s="235"/>
      <c r="E25" s="238"/>
      <c r="F25" s="239"/>
      <c r="G25" s="238"/>
      <c r="H25" s="239"/>
      <c r="I25" s="218"/>
      <c r="J25" s="219"/>
      <c r="K25" s="219"/>
      <c r="L25" s="220"/>
      <c r="M25" s="222"/>
      <c r="N25" s="74"/>
    </row>
    <row r="26" spans="1:14" ht="12" customHeight="1" x14ac:dyDescent="0.25">
      <c r="A26" s="78">
        <f ca="1">'PROCESS OCT - LOG'!K10</f>
        <v>14</v>
      </c>
      <c r="B26" s="79"/>
      <c r="C26" s="256"/>
      <c r="D26" s="257"/>
      <c r="E26" s="240"/>
      <c r="F26" s="241"/>
      <c r="G26" s="240"/>
      <c r="H26" s="241"/>
      <c r="I26" s="227"/>
      <c r="J26" s="228"/>
      <c r="K26" s="228"/>
      <c r="L26" s="229"/>
      <c r="M26" s="246"/>
      <c r="N26" s="74"/>
    </row>
    <row r="27" spans="1:14" ht="12" customHeight="1" x14ac:dyDescent="0.25">
      <c r="A27" s="80" t="str">
        <f ca="1">'PROCESS OCT - LOG'!L10</f>
        <v>Tuesday</v>
      </c>
      <c r="B27" s="79"/>
      <c r="C27" s="256"/>
      <c r="D27" s="257"/>
      <c r="E27" s="242"/>
      <c r="F27" s="243"/>
      <c r="G27" s="242"/>
      <c r="H27" s="243"/>
      <c r="I27" s="230"/>
      <c r="J27" s="231"/>
      <c r="K27" s="231"/>
      <c r="L27" s="232"/>
      <c r="M27" s="247"/>
      <c r="N27" s="74"/>
    </row>
    <row r="28" spans="1:14" ht="12" customHeight="1" x14ac:dyDescent="0.25">
      <c r="A28" s="75">
        <f ca="1">'PROCESS OCT - LOG'!K11</f>
        <v>15</v>
      </c>
      <c r="B28" s="76"/>
      <c r="C28" s="234"/>
      <c r="D28" s="235"/>
      <c r="E28" s="236"/>
      <c r="F28" s="237"/>
      <c r="G28" s="236"/>
      <c r="H28" s="237"/>
      <c r="I28" s="223"/>
      <c r="J28" s="224"/>
      <c r="K28" s="224"/>
      <c r="L28" s="225"/>
      <c r="M28" s="226"/>
      <c r="N28" s="74"/>
    </row>
    <row r="29" spans="1:14" ht="12" customHeight="1" x14ac:dyDescent="0.25">
      <c r="A29" s="77" t="str">
        <f ca="1">'PROCESS OCT - LOG'!L11</f>
        <v>Wednesday</v>
      </c>
      <c r="B29" s="76"/>
      <c r="C29" s="234"/>
      <c r="D29" s="235"/>
      <c r="E29" s="238"/>
      <c r="F29" s="239"/>
      <c r="G29" s="238"/>
      <c r="H29" s="239"/>
      <c r="I29" s="218"/>
      <c r="J29" s="219"/>
      <c r="K29" s="219"/>
      <c r="L29" s="220"/>
      <c r="M29" s="222"/>
      <c r="N29" s="74"/>
    </row>
    <row r="30" spans="1:14" ht="12" customHeight="1" x14ac:dyDescent="0.25">
      <c r="A30" s="78">
        <f ca="1">'PROCESS OCT - LOG'!K12</f>
        <v>16</v>
      </c>
      <c r="B30" s="79"/>
      <c r="C30" s="256"/>
      <c r="D30" s="257"/>
      <c r="E30" s="240"/>
      <c r="F30" s="241"/>
      <c r="G30" s="240"/>
      <c r="H30" s="241"/>
      <c r="I30" s="227"/>
      <c r="J30" s="228"/>
      <c r="K30" s="228"/>
      <c r="L30" s="229"/>
      <c r="M30" s="246"/>
      <c r="N30" s="74"/>
    </row>
    <row r="31" spans="1:14" ht="12" customHeight="1" x14ac:dyDescent="0.25">
      <c r="A31" s="80" t="str">
        <f ca="1">'PROCESS OCT - LOG'!L12</f>
        <v>Thursday</v>
      </c>
      <c r="B31" s="79"/>
      <c r="C31" s="256"/>
      <c r="D31" s="257"/>
      <c r="E31" s="242"/>
      <c r="F31" s="243"/>
      <c r="G31" s="242"/>
      <c r="H31" s="243"/>
      <c r="I31" s="230"/>
      <c r="J31" s="231"/>
      <c r="K31" s="231"/>
      <c r="L31" s="232"/>
      <c r="M31" s="247"/>
      <c r="N31" s="74"/>
    </row>
    <row r="32" spans="1:14" ht="12" customHeight="1" x14ac:dyDescent="0.25">
      <c r="A32" s="75">
        <f ca="1">'PROCESS OCT - LOG'!K13</f>
        <v>17</v>
      </c>
      <c r="B32" s="76"/>
      <c r="C32" s="234"/>
      <c r="D32" s="235"/>
      <c r="E32" s="236"/>
      <c r="F32" s="237"/>
      <c r="G32" s="236"/>
      <c r="H32" s="237"/>
      <c r="I32" s="223"/>
      <c r="J32" s="224"/>
      <c r="K32" s="224"/>
      <c r="L32" s="225"/>
      <c r="M32" s="226"/>
      <c r="N32" s="74"/>
    </row>
    <row r="33" spans="1:14" ht="12" customHeight="1" x14ac:dyDescent="0.25">
      <c r="A33" s="77" t="str">
        <f ca="1">'PROCESS OCT - LOG'!L13</f>
        <v>Friday</v>
      </c>
      <c r="B33" s="76"/>
      <c r="C33" s="234"/>
      <c r="D33" s="235"/>
      <c r="E33" s="238"/>
      <c r="F33" s="239"/>
      <c r="G33" s="238"/>
      <c r="H33" s="239"/>
      <c r="I33" s="218"/>
      <c r="J33" s="219"/>
      <c r="K33" s="219"/>
      <c r="L33" s="220"/>
      <c r="M33" s="222"/>
      <c r="N33" s="74"/>
    </row>
    <row r="34" spans="1:14" ht="12" customHeight="1" x14ac:dyDescent="0.25">
      <c r="A34" s="78">
        <f ca="1">'PROCESS OCT - LOG'!K14</f>
        <v>20</v>
      </c>
      <c r="B34" s="79"/>
      <c r="C34" s="256"/>
      <c r="D34" s="257"/>
      <c r="E34" s="240"/>
      <c r="F34" s="241"/>
      <c r="G34" s="240"/>
      <c r="H34" s="241"/>
      <c r="I34" s="227"/>
      <c r="J34" s="228"/>
      <c r="K34" s="228"/>
      <c r="L34" s="229"/>
      <c r="M34" s="246"/>
      <c r="N34" s="74"/>
    </row>
    <row r="35" spans="1:14" ht="12" customHeight="1" x14ac:dyDescent="0.25">
      <c r="A35" s="80" t="str">
        <f ca="1">'PROCESS OCT - LOG'!L14</f>
        <v>Monday</v>
      </c>
      <c r="B35" s="79"/>
      <c r="C35" s="256"/>
      <c r="D35" s="257"/>
      <c r="E35" s="242"/>
      <c r="F35" s="243"/>
      <c r="G35" s="242"/>
      <c r="H35" s="243"/>
      <c r="I35" s="230"/>
      <c r="J35" s="231"/>
      <c r="K35" s="231"/>
      <c r="L35" s="232"/>
      <c r="M35" s="247"/>
      <c r="N35" s="74"/>
    </row>
    <row r="36" spans="1:14" ht="12" customHeight="1" x14ac:dyDescent="0.25">
      <c r="A36" s="75">
        <f ca="1">'PROCESS OCT - LOG'!K15</f>
        <v>21</v>
      </c>
      <c r="B36" s="76"/>
      <c r="C36" s="234"/>
      <c r="D36" s="235"/>
      <c r="E36" s="236"/>
      <c r="F36" s="237"/>
      <c r="G36" s="236"/>
      <c r="H36" s="237"/>
      <c r="I36" s="223"/>
      <c r="J36" s="224"/>
      <c r="K36" s="224"/>
      <c r="L36" s="225"/>
      <c r="M36" s="226"/>
      <c r="N36" s="74"/>
    </row>
    <row r="37" spans="1:14" ht="12" customHeight="1" x14ac:dyDescent="0.25">
      <c r="A37" s="77" t="str">
        <f ca="1">'PROCESS OCT - LOG'!L15</f>
        <v>Tuesday</v>
      </c>
      <c r="B37" s="76"/>
      <c r="C37" s="234"/>
      <c r="D37" s="235"/>
      <c r="E37" s="238"/>
      <c r="F37" s="239"/>
      <c r="G37" s="238"/>
      <c r="H37" s="239"/>
      <c r="I37" s="218"/>
      <c r="J37" s="219"/>
      <c r="K37" s="219"/>
      <c r="L37" s="220"/>
      <c r="M37" s="222"/>
      <c r="N37" s="74"/>
    </row>
    <row r="38" spans="1:14" ht="12" customHeight="1" x14ac:dyDescent="0.25">
      <c r="A38" s="78">
        <f ca="1">'PROCESS OCT - LOG'!K16</f>
        <v>22</v>
      </c>
      <c r="B38" s="79"/>
      <c r="C38" s="256"/>
      <c r="D38" s="257"/>
      <c r="E38" s="240"/>
      <c r="F38" s="241"/>
      <c r="G38" s="240"/>
      <c r="H38" s="241"/>
      <c r="I38" s="227"/>
      <c r="J38" s="228"/>
      <c r="K38" s="228"/>
      <c r="L38" s="229"/>
      <c r="M38" s="246"/>
      <c r="N38" s="74"/>
    </row>
    <row r="39" spans="1:14" ht="12" customHeight="1" x14ac:dyDescent="0.25">
      <c r="A39" s="80" t="str">
        <f ca="1">'PROCESS OCT - LOG'!L16</f>
        <v>Wednesday</v>
      </c>
      <c r="B39" s="79"/>
      <c r="C39" s="256"/>
      <c r="D39" s="257"/>
      <c r="E39" s="242"/>
      <c r="F39" s="243"/>
      <c r="G39" s="242"/>
      <c r="H39" s="243"/>
      <c r="I39" s="230"/>
      <c r="J39" s="231"/>
      <c r="K39" s="231"/>
      <c r="L39" s="232"/>
      <c r="M39" s="247"/>
      <c r="N39" s="74"/>
    </row>
    <row r="40" spans="1:14" ht="12" customHeight="1" x14ac:dyDescent="0.25">
      <c r="A40" s="75">
        <f ca="1">'PROCESS OCT - LOG'!K17</f>
        <v>23</v>
      </c>
      <c r="B40" s="76"/>
      <c r="C40" s="234"/>
      <c r="D40" s="235"/>
      <c r="E40" s="236"/>
      <c r="F40" s="237"/>
      <c r="G40" s="236"/>
      <c r="H40" s="237"/>
      <c r="I40" s="223"/>
      <c r="J40" s="224"/>
      <c r="K40" s="224"/>
      <c r="L40" s="225"/>
      <c r="M40" s="226"/>
      <c r="N40" s="74"/>
    </row>
    <row r="41" spans="1:14" ht="12" customHeight="1" x14ac:dyDescent="0.25">
      <c r="A41" s="77" t="str">
        <f ca="1">'PROCESS OCT - LOG'!L17</f>
        <v>Thursday</v>
      </c>
      <c r="B41" s="76"/>
      <c r="C41" s="234"/>
      <c r="D41" s="235"/>
      <c r="E41" s="238"/>
      <c r="F41" s="239"/>
      <c r="G41" s="238"/>
      <c r="H41" s="239"/>
      <c r="I41" s="218"/>
      <c r="J41" s="219"/>
      <c r="K41" s="219"/>
      <c r="L41" s="220"/>
      <c r="M41" s="222"/>
      <c r="N41" s="74"/>
    </row>
    <row r="42" spans="1:14" ht="12" customHeight="1" x14ac:dyDescent="0.25">
      <c r="A42" s="78">
        <f ca="1">'PROCESS OCT - LOG'!K18</f>
        <v>24</v>
      </c>
      <c r="B42" s="79"/>
      <c r="C42" s="256"/>
      <c r="D42" s="257"/>
      <c r="E42" s="240"/>
      <c r="F42" s="241"/>
      <c r="G42" s="240"/>
      <c r="H42" s="241"/>
      <c r="I42" s="227"/>
      <c r="J42" s="228"/>
      <c r="K42" s="228"/>
      <c r="L42" s="229"/>
      <c r="M42" s="246"/>
      <c r="N42" s="74"/>
    </row>
    <row r="43" spans="1:14" ht="12" customHeight="1" x14ac:dyDescent="0.25">
      <c r="A43" s="80" t="str">
        <f ca="1">'PROCESS OCT - LOG'!L18</f>
        <v>Friday</v>
      </c>
      <c r="B43" s="79"/>
      <c r="C43" s="256"/>
      <c r="D43" s="257"/>
      <c r="E43" s="242"/>
      <c r="F43" s="243"/>
      <c r="G43" s="242"/>
      <c r="H43" s="243"/>
      <c r="I43" s="230"/>
      <c r="J43" s="231"/>
      <c r="K43" s="231"/>
      <c r="L43" s="232"/>
      <c r="M43" s="247"/>
      <c r="N43" s="74"/>
    </row>
    <row r="44" spans="1:14" ht="12" customHeight="1" x14ac:dyDescent="0.25">
      <c r="A44" s="75">
        <f ca="1">'PROCESS OCT - LOG'!K19</f>
        <v>27</v>
      </c>
      <c r="B44" s="76"/>
      <c r="C44" s="234"/>
      <c r="D44" s="235"/>
      <c r="E44" s="236"/>
      <c r="F44" s="237"/>
      <c r="G44" s="236"/>
      <c r="H44" s="237"/>
      <c r="I44" s="223"/>
      <c r="J44" s="224"/>
      <c r="K44" s="224"/>
      <c r="L44" s="225"/>
      <c r="M44" s="226"/>
      <c r="N44" s="74"/>
    </row>
    <row r="45" spans="1:14" ht="12" customHeight="1" x14ac:dyDescent="0.25">
      <c r="A45" s="77" t="str">
        <f ca="1">'PROCESS OCT - LOG'!L19</f>
        <v>Monday</v>
      </c>
      <c r="B45" s="76"/>
      <c r="C45" s="234"/>
      <c r="D45" s="235"/>
      <c r="E45" s="238"/>
      <c r="F45" s="239"/>
      <c r="G45" s="238"/>
      <c r="H45" s="239"/>
      <c r="I45" s="218"/>
      <c r="J45" s="219"/>
      <c r="K45" s="219"/>
      <c r="L45" s="220"/>
      <c r="M45" s="222"/>
      <c r="N45" s="74"/>
    </row>
    <row r="46" spans="1:14" ht="12" customHeight="1" x14ac:dyDescent="0.25">
      <c r="A46" s="78">
        <f ca="1">'PROCESS OCT - LOG'!K20</f>
        <v>28</v>
      </c>
      <c r="B46" s="79"/>
      <c r="C46" s="256"/>
      <c r="D46" s="257"/>
      <c r="E46" s="240"/>
      <c r="F46" s="241"/>
      <c r="G46" s="240"/>
      <c r="H46" s="241"/>
      <c r="I46" s="227"/>
      <c r="J46" s="228"/>
      <c r="K46" s="228"/>
      <c r="L46" s="229"/>
      <c r="M46" s="246"/>
      <c r="N46" s="74"/>
    </row>
    <row r="47" spans="1:14" ht="12" customHeight="1" x14ac:dyDescent="0.25">
      <c r="A47" s="80" t="str">
        <f ca="1">'PROCESS OCT - LOG'!L20</f>
        <v>Tuesday</v>
      </c>
      <c r="B47" s="79"/>
      <c r="C47" s="256"/>
      <c r="D47" s="257"/>
      <c r="E47" s="242"/>
      <c r="F47" s="243"/>
      <c r="G47" s="242"/>
      <c r="H47" s="243"/>
      <c r="I47" s="230"/>
      <c r="J47" s="231"/>
      <c r="K47" s="231"/>
      <c r="L47" s="232"/>
      <c r="M47" s="247"/>
      <c r="N47" s="74"/>
    </row>
    <row r="48" spans="1:14" ht="12" customHeight="1" x14ac:dyDescent="0.25">
      <c r="A48" s="75">
        <f ca="1">'PROCESS OCT - LOG'!K21</f>
        <v>29</v>
      </c>
      <c r="B48" s="76"/>
      <c r="C48" s="234"/>
      <c r="D48" s="235"/>
      <c r="E48" s="236"/>
      <c r="F48" s="237"/>
      <c r="G48" s="236"/>
      <c r="H48" s="237"/>
      <c r="I48" s="223"/>
      <c r="J48" s="224"/>
      <c r="K48" s="224"/>
      <c r="L48" s="225"/>
      <c r="M48" s="226"/>
      <c r="N48" s="74"/>
    </row>
    <row r="49" spans="1:15" ht="12" customHeight="1" x14ac:dyDescent="0.25">
      <c r="A49" s="77" t="str">
        <f ca="1">'PROCESS OCT - LOG'!L21</f>
        <v>Wednesday</v>
      </c>
      <c r="B49" s="76"/>
      <c r="C49" s="234"/>
      <c r="D49" s="235"/>
      <c r="E49" s="238"/>
      <c r="F49" s="239"/>
      <c r="G49" s="238"/>
      <c r="H49" s="239"/>
      <c r="I49" s="218"/>
      <c r="J49" s="219"/>
      <c r="K49" s="219"/>
      <c r="L49" s="220"/>
      <c r="M49" s="222"/>
      <c r="N49" s="74"/>
    </row>
    <row r="50" spans="1:15" ht="12" customHeight="1" x14ac:dyDescent="0.25">
      <c r="A50" s="78">
        <f ca="1">'PROCESS OCT - LOG'!K22</f>
        <v>30</v>
      </c>
      <c r="B50" s="79"/>
      <c r="C50" s="256"/>
      <c r="D50" s="257"/>
      <c r="E50" s="240"/>
      <c r="F50" s="241"/>
      <c r="G50" s="240"/>
      <c r="H50" s="241"/>
      <c r="I50" s="227"/>
      <c r="J50" s="228"/>
      <c r="K50" s="228"/>
      <c r="L50" s="229"/>
      <c r="M50" s="246"/>
      <c r="N50" s="74"/>
    </row>
    <row r="51" spans="1:15" ht="12" customHeight="1" x14ac:dyDescent="0.25">
      <c r="A51" s="80" t="str">
        <f ca="1">'PROCESS OCT - LOG'!L22</f>
        <v>Thursday</v>
      </c>
      <c r="B51" s="79"/>
      <c r="C51" s="256"/>
      <c r="D51" s="257"/>
      <c r="E51" s="242"/>
      <c r="F51" s="243"/>
      <c r="G51" s="242"/>
      <c r="H51" s="243"/>
      <c r="I51" s="230"/>
      <c r="J51" s="231"/>
      <c r="K51" s="231"/>
      <c r="L51" s="232"/>
      <c r="M51" s="247"/>
      <c r="N51" s="74"/>
    </row>
    <row r="52" spans="1:15" ht="12" customHeight="1" x14ac:dyDescent="0.25">
      <c r="A52" s="75">
        <f ca="1">'PROCESS OCT - LOG'!K23</f>
        <v>31</v>
      </c>
      <c r="B52" s="76"/>
      <c r="C52" s="234"/>
      <c r="D52" s="235"/>
      <c r="E52" s="236"/>
      <c r="F52" s="237"/>
      <c r="G52" s="236"/>
      <c r="H52" s="237"/>
      <c r="I52" s="223"/>
      <c r="J52" s="224"/>
      <c r="K52" s="224"/>
      <c r="L52" s="225"/>
      <c r="M52" s="226"/>
      <c r="N52" s="74"/>
    </row>
    <row r="53" spans="1:15" ht="12" customHeight="1" x14ac:dyDescent="0.25">
      <c r="A53" s="77" t="str">
        <f ca="1">'PROCESS OCT - LOG'!L23</f>
        <v>Friday</v>
      </c>
      <c r="B53" s="76"/>
      <c r="C53" s="234"/>
      <c r="D53" s="235"/>
      <c r="E53" s="238"/>
      <c r="F53" s="239"/>
      <c r="G53" s="238"/>
      <c r="H53" s="239"/>
      <c r="I53" s="218"/>
      <c r="J53" s="219"/>
      <c r="K53" s="219"/>
      <c r="L53" s="220"/>
      <c r="M53" s="222"/>
      <c r="N53" s="74"/>
    </row>
    <row r="54" spans="1:15" ht="6.75" customHeight="1" x14ac:dyDescent="0.25">
      <c r="A54" s="258"/>
      <c r="B54" s="258"/>
      <c r="C54" s="258"/>
      <c r="D54" s="258"/>
      <c r="E54" s="258"/>
      <c r="F54" s="258"/>
      <c r="G54" s="258"/>
      <c r="H54" s="258"/>
      <c r="I54" s="258"/>
      <c r="J54" s="258"/>
      <c r="K54" s="258"/>
      <c r="L54" s="258"/>
      <c r="M54" s="258"/>
      <c r="N54" s="74"/>
    </row>
    <row r="55" spans="1:15" ht="15" customHeight="1" x14ac:dyDescent="0.25">
      <c r="A55" s="262" t="s">
        <v>1054</v>
      </c>
      <c r="B55" s="262"/>
      <c r="C55" s="262"/>
      <c r="D55" s="262"/>
      <c r="E55" s="262"/>
      <c r="F55" s="262"/>
      <c r="G55" s="262"/>
      <c r="H55" s="262"/>
      <c r="I55" s="186"/>
      <c r="J55" s="165"/>
      <c r="K55" s="165"/>
      <c r="L55" s="164"/>
      <c r="M55" s="166"/>
      <c r="N55" s="37"/>
      <c r="O55" s="38"/>
    </row>
    <row r="56" spans="1:15" ht="18" customHeight="1" x14ac:dyDescent="0.25">
      <c r="A56" s="184" t="s">
        <v>1019</v>
      </c>
      <c r="B56" s="185"/>
      <c r="C56" s="259" t="s">
        <v>1034</v>
      </c>
      <c r="D56" s="259"/>
      <c r="E56" s="259"/>
      <c r="F56" s="259"/>
      <c r="G56" s="260"/>
      <c r="H56" s="260"/>
      <c r="I56" s="259" t="s">
        <v>1035</v>
      </c>
      <c r="J56" s="259"/>
      <c r="K56" s="259"/>
      <c r="L56" s="259"/>
      <c r="M56" s="185"/>
      <c r="N56" s="37"/>
      <c r="O56" s="38"/>
    </row>
    <row r="57" spans="1:15" ht="9.75" customHeight="1" x14ac:dyDescent="0.25">
      <c r="A57" s="186"/>
      <c r="B57" s="167"/>
      <c r="C57" s="187"/>
      <c r="D57" s="187"/>
      <c r="E57" s="187"/>
      <c r="F57" s="187"/>
      <c r="G57" s="166"/>
      <c r="H57" s="166"/>
      <c r="I57" s="186"/>
      <c r="J57" s="186"/>
      <c r="K57" s="186"/>
      <c r="L57" s="186"/>
      <c r="M57" s="167"/>
      <c r="N57" s="37"/>
      <c r="O57" s="38"/>
    </row>
    <row r="58" spans="1:15" ht="17.25" customHeight="1" x14ac:dyDescent="0.25">
      <c r="A58" s="186" t="s">
        <v>1053</v>
      </c>
      <c r="B58" s="186"/>
      <c r="C58" s="186"/>
      <c r="D58" s="186"/>
      <c r="E58" s="186"/>
      <c r="F58" s="233"/>
      <c r="G58" s="233"/>
      <c r="H58" s="233"/>
      <c r="I58" s="233"/>
      <c r="J58" s="233"/>
      <c r="K58" s="233"/>
      <c r="L58" s="233"/>
      <c r="M58" s="233"/>
      <c r="N58" s="37"/>
      <c r="O58" s="38"/>
    </row>
    <row r="59" spans="1:15" ht="19.5" customHeight="1" x14ac:dyDescent="0.25">
      <c r="A59" s="261"/>
      <c r="B59" s="261"/>
      <c r="C59" s="261"/>
      <c r="D59" s="261"/>
      <c r="E59" s="261"/>
      <c r="F59" s="261"/>
      <c r="G59" s="261"/>
      <c r="H59" s="261"/>
      <c r="I59" s="261"/>
      <c r="J59" s="261"/>
      <c r="K59" s="261"/>
      <c r="L59" s="261"/>
      <c r="M59" s="261"/>
      <c r="N59" s="37"/>
      <c r="O59" s="38"/>
    </row>
    <row r="60" spans="1:15" ht="15" customHeight="1" x14ac:dyDescent="0.25">
      <c r="A60" s="162"/>
      <c r="B60" s="162"/>
      <c r="C60" s="162"/>
      <c r="D60" s="162"/>
      <c r="E60" s="162"/>
      <c r="F60" s="162"/>
      <c r="G60" s="162"/>
      <c r="H60" s="162"/>
      <c r="I60" s="162"/>
      <c r="J60" s="162"/>
      <c r="K60" s="162"/>
      <c r="L60" s="162"/>
      <c r="M60" s="162"/>
      <c r="N60" s="38"/>
      <c r="O60" s="38"/>
    </row>
    <row r="61" spans="1:15" ht="15" hidden="1" customHeight="1" x14ac:dyDescent="0.25">
      <c r="A61" s="162"/>
      <c r="B61" s="162"/>
      <c r="C61" s="162"/>
      <c r="D61" s="162"/>
      <c r="E61" s="162"/>
      <c r="F61" s="162"/>
      <c r="G61" s="162"/>
      <c r="H61" s="162"/>
      <c r="I61" s="162"/>
      <c r="J61" s="162"/>
      <c r="K61" s="162"/>
      <c r="L61" s="162"/>
      <c r="M61" s="162"/>
      <c r="N61" s="38"/>
      <c r="O61" s="38"/>
    </row>
    <row r="62" spans="1:15" ht="15" hidden="1" customHeight="1" x14ac:dyDescent="0.25">
      <c r="A62" s="162"/>
      <c r="B62" s="162"/>
      <c r="C62" s="162"/>
      <c r="D62" s="162"/>
      <c r="E62" s="162"/>
      <c r="F62" s="162"/>
      <c r="G62" s="162"/>
      <c r="H62" s="162"/>
      <c r="I62" s="162"/>
      <c r="J62" s="162"/>
      <c r="K62" s="162"/>
      <c r="L62" s="162"/>
      <c r="M62" s="162"/>
      <c r="N62" s="38"/>
      <c r="O62" s="38"/>
    </row>
    <row r="63" spans="1:15" ht="15" hidden="1" customHeight="1" x14ac:dyDescent="0.25">
      <c r="A63" s="162"/>
      <c r="B63" s="162"/>
      <c r="C63" s="162"/>
      <c r="D63" s="162"/>
      <c r="E63" s="162"/>
      <c r="F63" s="162"/>
      <c r="G63" s="162"/>
      <c r="H63" s="162"/>
      <c r="I63" s="162"/>
      <c r="J63" s="162"/>
      <c r="K63" s="162"/>
      <c r="L63" s="162"/>
      <c r="M63" s="162"/>
      <c r="N63" s="38"/>
      <c r="O63" s="38"/>
    </row>
    <row r="64" spans="1:15" ht="15" hidden="1" customHeight="1" x14ac:dyDescent="0.25">
      <c r="A64" s="162"/>
      <c r="B64" s="162"/>
      <c r="C64" s="162"/>
      <c r="D64" s="162"/>
      <c r="E64" s="162"/>
      <c r="F64" s="162"/>
      <c r="G64" s="162"/>
      <c r="H64" s="162"/>
      <c r="I64" s="162"/>
      <c r="J64" s="162"/>
      <c r="K64" s="162"/>
      <c r="L64" s="162"/>
      <c r="M64" s="162"/>
      <c r="N64" s="38"/>
      <c r="O64" s="38"/>
    </row>
    <row r="65" spans="1:15" ht="15" hidden="1" customHeight="1" x14ac:dyDescent="0.25">
      <c r="A65" s="162"/>
      <c r="B65" s="162"/>
      <c r="C65" s="162"/>
      <c r="D65" s="162"/>
      <c r="E65" s="162"/>
      <c r="F65" s="162"/>
      <c r="G65" s="162"/>
      <c r="H65" s="162"/>
      <c r="I65" s="162"/>
      <c r="J65" s="162"/>
      <c r="K65" s="162"/>
      <c r="L65" s="162"/>
      <c r="M65" s="162"/>
      <c r="N65" s="38"/>
      <c r="O65" s="38"/>
    </row>
    <row r="66" spans="1:15" ht="15" hidden="1" customHeight="1" x14ac:dyDescent="0.25">
      <c r="A66" s="162"/>
      <c r="B66" s="162"/>
      <c r="C66" s="162"/>
      <c r="D66" s="162"/>
      <c r="E66" s="162"/>
      <c r="F66" s="162"/>
      <c r="G66" s="162"/>
      <c r="H66" s="162"/>
      <c r="I66" s="162"/>
      <c r="J66" s="162"/>
      <c r="K66" s="162"/>
      <c r="L66" s="162"/>
      <c r="M66" s="162"/>
      <c r="N66" s="38"/>
      <c r="O66" s="38"/>
    </row>
    <row r="67" spans="1:15" ht="15" hidden="1" customHeight="1" x14ac:dyDescent="0.25">
      <c r="A67" s="162"/>
      <c r="B67" s="162"/>
      <c r="C67" s="162"/>
      <c r="D67" s="162"/>
      <c r="E67" s="162"/>
      <c r="F67" s="162"/>
      <c r="G67" s="162"/>
      <c r="H67" s="162"/>
      <c r="I67" s="162"/>
      <c r="J67" s="162"/>
      <c r="K67" s="162"/>
      <c r="L67" s="162"/>
      <c r="M67" s="162"/>
      <c r="N67" s="38"/>
      <c r="O67" s="38"/>
    </row>
    <row r="68" spans="1:15" ht="15" hidden="1" customHeight="1" x14ac:dyDescent="0.25">
      <c r="A68" s="162"/>
      <c r="B68" s="162"/>
      <c r="C68" s="162"/>
      <c r="D68" s="162"/>
      <c r="E68" s="162"/>
      <c r="F68" s="162"/>
      <c r="G68" s="162"/>
      <c r="H68" s="162"/>
      <c r="I68" s="162"/>
      <c r="J68" s="162"/>
      <c r="K68" s="162"/>
      <c r="L68" s="162"/>
      <c r="M68" s="162"/>
      <c r="N68" s="38"/>
      <c r="O68" s="38"/>
    </row>
    <row r="69" spans="1:15" ht="15" hidden="1" customHeight="1" x14ac:dyDescent="0.25">
      <c r="A69" s="162"/>
      <c r="B69" s="162"/>
      <c r="C69" s="162"/>
      <c r="D69" s="162"/>
      <c r="E69" s="162"/>
      <c r="F69" s="162"/>
      <c r="G69" s="162"/>
      <c r="H69" s="162"/>
      <c r="I69" s="162"/>
      <c r="J69" s="162"/>
      <c r="K69" s="162"/>
      <c r="L69" s="162"/>
      <c r="M69" s="162"/>
      <c r="N69" s="38"/>
      <c r="O69" s="38"/>
    </row>
    <row r="70" spans="1:15" ht="15" hidden="1" customHeight="1" x14ac:dyDescent="0.25">
      <c r="A70" s="162"/>
      <c r="B70" s="162"/>
      <c r="C70" s="162"/>
      <c r="D70" s="162"/>
      <c r="E70" s="162"/>
      <c r="F70" s="162"/>
      <c r="G70" s="162"/>
      <c r="H70" s="162"/>
      <c r="I70" s="162"/>
      <c r="J70" s="162"/>
      <c r="K70" s="162"/>
      <c r="L70" s="162"/>
      <c r="M70" s="162"/>
      <c r="N70" s="38"/>
      <c r="O70" s="38"/>
    </row>
    <row r="71" spans="1:15" ht="15" hidden="1" customHeight="1" x14ac:dyDescent="0.25">
      <c r="A71" s="162"/>
      <c r="B71" s="162"/>
      <c r="C71" s="162"/>
      <c r="D71" s="162"/>
      <c r="E71" s="162"/>
      <c r="F71" s="162"/>
      <c r="G71" s="162"/>
      <c r="H71" s="162"/>
      <c r="I71" s="162"/>
      <c r="J71" s="162"/>
      <c r="K71" s="162"/>
      <c r="L71" s="162"/>
      <c r="M71" s="162"/>
      <c r="N71" s="38"/>
      <c r="O71" s="38"/>
    </row>
    <row r="72" spans="1:15" ht="15" hidden="1" customHeight="1" x14ac:dyDescent="0.25">
      <c r="A72" s="162"/>
      <c r="B72" s="162"/>
      <c r="C72" s="162"/>
      <c r="D72" s="162"/>
      <c r="E72" s="162"/>
      <c r="F72" s="162"/>
      <c r="G72" s="162"/>
      <c r="H72" s="162"/>
      <c r="I72" s="162"/>
      <c r="J72" s="162"/>
      <c r="K72" s="162"/>
      <c r="L72" s="162"/>
      <c r="M72" s="162"/>
      <c r="N72" s="38"/>
      <c r="O72" s="38"/>
    </row>
    <row r="73" spans="1:15" ht="15" hidden="1" customHeight="1" x14ac:dyDescent="0.25">
      <c r="A73" s="162"/>
      <c r="B73" s="162"/>
      <c r="C73" s="162"/>
      <c r="D73" s="162"/>
      <c r="E73" s="162"/>
      <c r="F73" s="162"/>
      <c r="G73" s="162"/>
      <c r="H73" s="162"/>
      <c r="I73" s="162"/>
      <c r="J73" s="162"/>
      <c r="K73" s="162"/>
      <c r="L73" s="162"/>
      <c r="M73" s="162"/>
      <c r="N73" s="38"/>
      <c r="O73" s="38"/>
    </row>
    <row r="74" spans="1:15" ht="15" hidden="1" customHeight="1" x14ac:dyDescent="0.25">
      <c r="A74" s="162"/>
      <c r="B74" s="162"/>
      <c r="C74" s="162"/>
      <c r="D74" s="162"/>
      <c r="E74" s="162"/>
      <c r="F74" s="162"/>
      <c r="G74" s="162"/>
      <c r="H74" s="162"/>
      <c r="I74" s="162"/>
      <c r="J74" s="162"/>
      <c r="K74" s="162"/>
      <c r="L74" s="162"/>
      <c r="M74" s="162"/>
      <c r="N74" s="38"/>
      <c r="O74" s="38"/>
    </row>
    <row r="75" spans="1:15" ht="15" hidden="1" customHeight="1" x14ac:dyDescent="0.25">
      <c r="A75" s="162"/>
      <c r="B75" s="162"/>
      <c r="C75" s="162"/>
      <c r="D75" s="162"/>
      <c r="E75" s="162"/>
      <c r="F75" s="162"/>
      <c r="G75" s="162"/>
      <c r="H75" s="162"/>
      <c r="I75" s="162"/>
      <c r="J75" s="162"/>
      <c r="K75" s="162"/>
      <c r="L75" s="162"/>
      <c r="M75" s="162"/>
      <c r="N75" s="38"/>
      <c r="O75" s="38"/>
    </row>
    <row r="76" spans="1:15" ht="15" hidden="1" customHeight="1" x14ac:dyDescent="0.25">
      <c r="A76" s="162"/>
      <c r="B76" s="162"/>
      <c r="C76" s="162"/>
      <c r="D76" s="162"/>
      <c r="E76" s="162"/>
      <c r="F76" s="162"/>
      <c r="G76" s="162"/>
      <c r="H76" s="162"/>
      <c r="I76" s="162"/>
      <c r="J76" s="162"/>
      <c r="K76" s="162"/>
      <c r="L76" s="162"/>
      <c r="M76" s="162"/>
      <c r="N76" s="38"/>
      <c r="O76" s="38"/>
    </row>
    <row r="77" spans="1:15" ht="15" hidden="1" customHeight="1" x14ac:dyDescent="0.25">
      <c r="A77" s="162"/>
      <c r="B77" s="162"/>
      <c r="C77" s="162"/>
      <c r="D77" s="162"/>
      <c r="E77" s="162"/>
      <c r="F77" s="162"/>
      <c r="G77" s="162"/>
      <c r="H77" s="162"/>
      <c r="I77" s="162"/>
      <c r="J77" s="162"/>
      <c r="K77" s="162"/>
      <c r="L77" s="162"/>
      <c r="M77" s="162"/>
      <c r="N77" s="38"/>
      <c r="O77" s="38"/>
    </row>
    <row r="78" spans="1:15" ht="15" hidden="1" customHeight="1" x14ac:dyDescent="0.25">
      <c r="A78" s="162"/>
      <c r="B78" s="162"/>
      <c r="C78" s="162"/>
      <c r="D78" s="162"/>
      <c r="E78" s="162"/>
      <c r="F78" s="162"/>
      <c r="G78" s="162"/>
      <c r="H78" s="162"/>
      <c r="I78" s="162"/>
      <c r="J78" s="162"/>
      <c r="K78" s="162"/>
      <c r="L78" s="162"/>
      <c r="M78" s="162"/>
      <c r="N78" s="38"/>
      <c r="O78" s="38"/>
    </row>
    <row r="79" spans="1:15" ht="15" hidden="1" customHeight="1" x14ac:dyDescent="0.25">
      <c r="A79" s="162"/>
      <c r="B79" s="162"/>
      <c r="C79" s="162"/>
      <c r="D79" s="162"/>
      <c r="E79" s="162"/>
      <c r="F79" s="162"/>
      <c r="G79" s="162"/>
      <c r="H79" s="162"/>
      <c r="I79" s="162"/>
      <c r="J79" s="162"/>
      <c r="K79" s="162"/>
      <c r="L79" s="162"/>
      <c r="M79" s="162"/>
      <c r="N79" s="38"/>
      <c r="O79" s="38"/>
    </row>
    <row r="80" spans="1:15" ht="15" hidden="1" customHeight="1" x14ac:dyDescent="0.25">
      <c r="A80" s="162"/>
      <c r="B80" s="162"/>
      <c r="C80" s="162"/>
      <c r="D80" s="162"/>
      <c r="E80" s="162"/>
      <c r="F80" s="162"/>
      <c r="G80" s="162"/>
      <c r="H80" s="162"/>
      <c r="I80" s="162"/>
      <c r="J80" s="162"/>
      <c r="K80" s="162"/>
      <c r="L80" s="162"/>
      <c r="M80" s="162"/>
      <c r="N80" s="38"/>
      <c r="O80" s="38"/>
    </row>
    <row r="81" spans="1:15" ht="15" hidden="1" customHeight="1" x14ac:dyDescent="0.25">
      <c r="A81" s="162"/>
      <c r="B81" s="162"/>
      <c r="C81" s="162"/>
      <c r="D81" s="162"/>
      <c r="E81" s="162"/>
      <c r="F81" s="162"/>
      <c r="G81" s="162"/>
      <c r="H81" s="162"/>
      <c r="I81" s="162"/>
      <c r="J81" s="162"/>
      <c r="K81" s="162"/>
      <c r="L81" s="162"/>
      <c r="M81" s="162"/>
      <c r="N81" s="38"/>
      <c r="O81" s="38"/>
    </row>
    <row r="82" spans="1:15" ht="15" hidden="1" customHeight="1" x14ac:dyDescent="0.25">
      <c r="A82" s="162"/>
      <c r="B82" s="162"/>
      <c r="C82" s="162"/>
      <c r="D82" s="162"/>
      <c r="E82" s="162"/>
      <c r="F82" s="162"/>
      <c r="G82" s="162"/>
      <c r="H82" s="162"/>
      <c r="I82" s="162"/>
      <c r="J82" s="162"/>
      <c r="K82" s="162"/>
      <c r="L82" s="162"/>
      <c r="M82" s="162"/>
      <c r="N82" s="38"/>
      <c r="O82" s="38"/>
    </row>
    <row r="83" spans="1:15" ht="15" hidden="1" customHeight="1" x14ac:dyDescent="0.25">
      <c r="A83" s="162"/>
      <c r="B83" s="162"/>
      <c r="C83" s="162"/>
      <c r="D83" s="162"/>
      <c r="E83" s="162"/>
      <c r="F83" s="162"/>
      <c r="G83" s="162"/>
      <c r="H83" s="162"/>
      <c r="I83" s="162"/>
      <c r="J83" s="162"/>
      <c r="K83" s="162"/>
      <c r="L83" s="162"/>
      <c r="M83" s="162"/>
      <c r="N83" s="38"/>
      <c r="O83" s="38"/>
    </row>
    <row r="84" spans="1:15" ht="15" hidden="1" customHeight="1" x14ac:dyDescent="0.25">
      <c r="A84" s="162"/>
      <c r="B84" s="162"/>
      <c r="C84" s="162"/>
      <c r="D84" s="162"/>
      <c r="E84" s="162"/>
      <c r="F84" s="162"/>
      <c r="G84" s="162"/>
      <c r="H84" s="162"/>
      <c r="I84" s="162"/>
      <c r="J84" s="162"/>
      <c r="K84" s="162"/>
      <c r="L84" s="162"/>
      <c r="M84" s="162"/>
      <c r="N84" s="38"/>
      <c r="O84" s="38"/>
    </row>
    <row r="85" spans="1:15" ht="15" hidden="1" customHeight="1" x14ac:dyDescent="0.25">
      <c r="A85" s="162"/>
      <c r="B85" s="162"/>
      <c r="C85" s="162"/>
      <c r="D85" s="162"/>
      <c r="E85" s="162"/>
      <c r="F85" s="162"/>
      <c r="G85" s="162"/>
      <c r="H85" s="162"/>
      <c r="I85" s="162"/>
      <c r="J85" s="162"/>
      <c r="K85" s="162"/>
      <c r="L85" s="162"/>
      <c r="M85" s="162"/>
      <c r="N85" s="38"/>
      <c r="O85" s="38"/>
    </row>
    <row r="86" spans="1:15" ht="15" hidden="1" customHeight="1" x14ac:dyDescent="0.25">
      <c r="A86" s="162"/>
      <c r="B86" s="162"/>
      <c r="C86" s="162"/>
      <c r="D86" s="162"/>
      <c r="E86" s="162"/>
      <c r="F86" s="162"/>
      <c r="G86" s="162"/>
      <c r="H86" s="162"/>
      <c r="I86" s="162"/>
      <c r="J86" s="162"/>
      <c r="K86" s="162"/>
      <c r="L86" s="162"/>
      <c r="M86" s="162"/>
      <c r="N86" s="38"/>
      <c r="O86" s="38"/>
    </row>
    <row r="87" spans="1:15" ht="15" hidden="1" customHeight="1" x14ac:dyDescent="0.25">
      <c r="A87" s="162"/>
      <c r="B87" s="162"/>
      <c r="C87" s="162"/>
      <c r="D87" s="162"/>
      <c r="E87" s="162"/>
      <c r="F87" s="162"/>
      <c r="G87" s="162"/>
      <c r="H87" s="162"/>
      <c r="I87" s="162"/>
      <c r="J87" s="162"/>
      <c r="K87" s="162"/>
      <c r="L87" s="162"/>
      <c r="M87" s="162"/>
      <c r="N87" s="38"/>
      <c r="O87" s="38"/>
    </row>
    <row r="88" spans="1:15" ht="15" hidden="1" customHeight="1" x14ac:dyDescent="0.25">
      <c r="A88" s="162"/>
      <c r="B88" s="162"/>
      <c r="C88" s="162"/>
      <c r="D88" s="162"/>
      <c r="E88" s="162"/>
      <c r="F88" s="162"/>
      <c r="G88" s="162"/>
      <c r="H88" s="162"/>
      <c r="I88" s="162"/>
      <c r="J88" s="162"/>
      <c r="K88" s="162"/>
      <c r="L88" s="162"/>
      <c r="M88" s="162"/>
      <c r="N88" s="38"/>
      <c r="O88" s="38"/>
    </row>
    <row r="89" spans="1:15" ht="15" hidden="1" customHeight="1" x14ac:dyDescent="0.25">
      <c r="A89" s="162"/>
      <c r="B89" s="162"/>
      <c r="C89" s="162"/>
      <c r="D89" s="162"/>
      <c r="E89" s="162"/>
      <c r="F89" s="162"/>
      <c r="G89" s="162"/>
      <c r="H89" s="162"/>
      <c r="I89" s="162"/>
      <c r="J89" s="162"/>
      <c r="K89" s="162"/>
      <c r="L89" s="162"/>
      <c r="M89" s="162"/>
      <c r="N89" s="38"/>
      <c r="O89" s="38"/>
    </row>
    <row r="90" spans="1:15" ht="15" hidden="1" customHeight="1" x14ac:dyDescent="0.25">
      <c r="A90" s="162"/>
      <c r="B90" s="162"/>
      <c r="C90" s="162"/>
      <c r="D90" s="162"/>
      <c r="E90" s="162"/>
      <c r="F90" s="162"/>
      <c r="G90" s="162"/>
      <c r="H90" s="162"/>
      <c r="I90" s="162"/>
      <c r="J90" s="162"/>
      <c r="K90" s="162"/>
      <c r="L90" s="162"/>
      <c r="M90" s="162"/>
      <c r="N90" s="38"/>
      <c r="O90" s="38"/>
    </row>
    <row r="91" spans="1:15" ht="15" hidden="1" customHeight="1" x14ac:dyDescent="0.25">
      <c r="A91" s="162"/>
      <c r="B91" s="162"/>
      <c r="C91" s="162"/>
      <c r="D91" s="162"/>
      <c r="E91" s="162"/>
      <c r="F91" s="162"/>
      <c r="G91" s="162"/>
      <c r="H91" s="162"/>
      <c r="I91" s="162"/>
      <c r="J91" s="162"/>
      <c r="K91" s="162"/>
      <c r="L91" s="162"/>
      <c r="M91" s="162"/>
      <c r="N91" s="38"/>
      <c r="O91" s="38"/>
    </row>
    <row r="92" spans="1:15" ht="15" hidden="1" customHeight="1" x14ac:dyDescent="0.25">
      <c r="A92" s="162"/>
      <c r="B92" s="162"/>
      <c r="C92" s="162"/>
      <c r="D92" s="162"/>
      <c r="E92" s="162"/>
      <c r="F92" s="162"/>
      <c r="G92" s="162"/>
      <c r="H92" s="162"/>
      <c r="I92" s="162"/>
      <c r="J92" s="162"/>
      <c r="K92" s="162"/>
      <c r="L92" s="162"/>
      <c r="M92" s="162"/>
      <c r="N92" s="38"/>
      <c r="O92" s="38"/>
    </row>
    <row r="93" spans="1:15" ht="15" hidden="1" customHeight="1" x14ac:dyDescent="0.25">
      <c r="A93" s="162"/>
      <c r="B93" s="162"/>
      <c r="C93" s="162"/>
      <c r="D93" s="162"/>
      <c r="E93" s="162"/>
      <c r="F93" s="162"/>
      <c r="G93" s="162"/>
      <c r="H93" s="162"/>
      <c r="I93" s="162"/>
      <c r="J93" s="162"/>
      <c r="K93" s="162"/>
      <c r="L93" s="162"/>
      <c r="M93" s="162"/>
      <c r="N93" s="38"/>
      <c r="O93" s="38"/>
    </row>
    <row r="94" spans="1:15" ht="15" hidden="1" customHeight="1" x14ac:dyDescent="0.25">
      <c r="A94" s="162"/>
      <c r="B94" s="162"/>
      <c r="C94" s="162"/>
      <c r="D94" s="162"/>
      <c r="E94" s="162"/>
      <c r="F94" s="162"/>
      <c r="G94" s="162"/>
      <c r="H94" s="162"/>
      <c r="I94" s="162"/>
      <c r="J94" s="162"/>
      <c r="K94" s="162"/>
      <c r="L94" s="162"/>
      <c r="M94" s="162"/>
      <c r="N94" s="38"/>
      <c r="O94" s="38"/>
    </row>
    <row r="95" spans="1:15" ht="15" hidden="1" customHeight="1" x14ac:dyDescent="0.25">
      <c r="A95" s="162"/>
      <c r="B95" s="162"/>
      <c r="C95" s="162"/>
      <c r="D95" s="162"/>
      <c r="E95" s="162"/>
      <c r="F95" s="162"/>
      <c r="G95" s="162"/>
      <c r="H95" s="162"/>
      <c r="I95" s="162"/>
      <c r="J95" s="162"/>
      <c r="K95" s="162"/>
      <c r="L95" s="162"/>
      <c r="M95" s="162"/>
      <c r="N95" s="38"/>
      <c r="O95" s="38"/>
    </row>
    <row r="96" spans="1:15" ht="15" hidden="1" customHeight="1" x14ac:dyDescent="0.25">
      <c r="A96" s="162"/>
      <c r="B96" s="162"/>
      <c r="C96" s="162"/>
      <c r="D96" s="162"/>
      <c r="E96" s="162"/>
      <c r="F96" s="162"/>
      <c r="G96" s="162"/>
      <c r="H96" s="162"/>
      <c r="I96" s="162"/>
      <c r="J96" s="162"/>
      <c r="K96" s="162"/>
      <c r="L96" s="162"/>
      <c r="M96" s="162"/>
      <c r="N96" s="38"/>
      <c r="O96" s="38"/>
    </row>
    <row r="97" spans="1:15" ht="15" hidden="1" customHeight="1" x14ac:dyDescent="0.25">
      <c r="A97" s="162"/>
      <c r="B97" s="162"/>
      <c r="C97" s="162"/>
      <c r="D97" s="162"/>
      <c r="E97" s="162"/>
      <c r="F97" s="162"/>
      <c r="G97" s="162"/>
      <c r="H97" s="162"/>
      <c r="I97" s="162"/>
      <c r="J97" s="162"/>
      <c r="K97" s="162"/>
      <c r="L97" s="162"/>
      <c r="M97" s="162"/>
      <c r="N97" s="38"/>
      <c r="O97" s="38"/>
    </row>
    <row r="98" spans="1:15" ht="15" hidden="1" customHeight="1" x14ac:dyDescent="0.25">
      <c r="A98" s="162"/>
      <c r="B98" s="162"/>
      <c r="C98" s="162"/>
      <c r="D98" s="162"/>
      <c r="E98" s="162"/>
      <c r="F98" s="162"/>
      <c r="G98" s="162"/>
      <c r="H98" s="162"/>
      <c r="I98" s="162"/>
      <c r="J98" s="162"/>
      <c r="K98" s="162"/>
      <c r="L98" s="162"/>
      <c r="M98" s="162"/>
      <c r="N98" s="38"/>
      <c r="O98" s="38"/>
    </row>
    <row r="99" spans="1:15" ht="15" hidden="1" customHeight="1" x14ac:dyDescent="0.25">
      <c r="A99" s="162"/>
      <c r="B99" s="162"/>
      <c r="C99" s="162"/>
      <c r="D99" s="162"/>
      <c r="E99" s="162"/>
      <c r="F99" s="162"/>
      <c r="G99" s="162"/>
      <c r="H99" s="162"/>
      <c r="I99" s="162"/>
      <c r="J99" s="162"/>
      <c r="K99" s="162"/>
      <c r="L99" s="162"/>
      <c r="M99" s="162"/>
      <c r="N99" s="38"/>
      <c r="O99" s="38"/>
    </row>
    <row r="100" spans="1:15" ht="15" hidden="1" customHeight="1" x14ac:dyDescent="0.25">
      <c r="A100" s="162"/>
      <c r="B100" s="162"/>
      <c r="C100" s="162"/>
      <c r="D100" s="162"/>
      <c r="E100" s="162"/>
      <c r="F100" s="162"/>
      <c r="G100" s="162"/>
      <c r="H100" s="162"/>
      <c r="I100" s="162"/>
      <c r="J100" s="162"/>
      <c r="K100" s="162"/>
      <c r="L100" s="162"/>
      <c r="M100" s="162"/>
      <c r="N100" s="38"/>
      <c r="O100" s="38"/>
    </row>
    <row r="101" spans="1:15" ht="15" hidden="1" customHeight="1" x14ac:dyDescent="0.25">
      <c r="A101" s="162"/>
      <c r="B101" s="162"/>
      <c r="C101" s="162"/>
      <c r="D101" s="162"/>
      <c r="E101" s="162"/>
      <c r="F101" s="162"/>
      <c r="G101" s="162"/>
      <c r="H101" s="162"/>
      <c r="I101" s="162"/>
      <c r="J101" s="162"/>
      <c r="K101" s="162"/>
      <c r="L101" s="162"/>
      <c r="M101" s="162"/>
      <c r="N101" s="38"/>
      <c r="O101" s="38"/>
    </row>
    <row r="102" spans="1:15" ht="15" hidden="1" customHeight="1" x14ac:dyDescent="0.25">
      <c r="A102" s="162"/>
      <c r="B102" s="162"/>
      <c r="C102" s="162"/>
      <c r="D102" s="162"/>
      <c r="E102" s="162"/>
      <c r="F102" s="162"/>
      <c r="G102" s="162"/>
      <c r="H102" s="162"/>
      <c r="I102" s="162"/>
      <c r="J102" s="162"/>
      <c r="K102" s="162"/>
      <c r="L102" s="162"/>
      <c r="M102" s="162"/>
      <c r="N102" s="38"/>
      <c r="O102" s="38"/>
    </row>
    <row r="103" spans="1:15" ht="15" hidden="1" customHeight="1" x14ac:dyDescent="0.25">
      <c r="A103" s="162"/>
      <c r="B103" s="162"/>
      <c r="C103" s="162"/>
      <c r="D103" s="162"/>
      <c r="E103" s="162"/>
      <c r="F103" s="162"/>
      <c r="G103" s="162"/>
      <c r="H103" s="162"/>
      <c r="I103" s="162"/>
      <c r="J103" s="162"/>
      <c r="K103" s="162"/>
      <c r="L103" s="162"/>
      <c r="M103" s="162"/>
      <c r="N103" s="38"/>
      <c r="O103" s="38"/>
    </row>
    <row r="104" spans="1:15" ht="15" hidden="1" customHeight="1" x14ac:dyDescent="0.25">
      <c r="A104" s="162"/>
      <c r="B104" s="162"/>
      <c r="C104" s="162"/>
      <c r="D104" s="162"/>
      <c r="E104" s="162"/>
      <c r="F104" s="162"/>
      <c r="G104" s="162"/>
      <c r="H104" s="162"/>
      <c r="I104" s="162"/>
      <c r="J104" s="162"/>
      <c r="K104" s="162"/>
      <c r="L104" s="162"/>
      <c r="M104" s="162"/>
      <c r="N104" s="38"/>
      <c r="O104" s="38"/>
    </row>
    <row r="105" spans="1:15" ht="15" hidden="1" customHeight="1" x14ac:dyDescent="0.25">
      <c r="A105" s="162"/>
      <c r="B105" s="162"/>
      <c r="C105" s="162"/>
      <c r="D105" s="162"/>
      <c r="E105" s="162"/>
      <c r="F105" s="162"/>
      <c r="G105" s="162"/>
      <c r="H105" s="162"/>
      <c r="I105" s="162"/>
      <c r="J105" s="162"/>
      <c r="K105" s="162"/>
      <c r="L105" s="162"/>
      <c r="M105" s="162"/>
      <c r="N105" s="38"/>
      <c r="O105" s="38"/>
    </row>
    <row r="106" spans="1:15" ht="15" hidden="1" customHeight="1" x14ac:dyDescent="0.25">
      <c r="A106" s="162"/>
      <c r="B106" s="162"/>
      <c r="C106" s="162"/>
      <c r="D106" s="162"/>
      <c r="E106" s="162"/>
      <c r="F106" s="162"/>
      <c r="G106" s="162"/>
      <c r="H106" s="162"/>
      <c r="I106" s="162"/>
      <c r="J106" s="162"/>
      <c r="K106" s="162"/>
      <c r="L106" s="162"/>
      <c r="M106" s="162"/>
      <c r="N106" s="38"/>
      <c r="O106" s="38"/>
    </row>
    <row r="107" spans="1:15" ht="15" hidden="1" customHeight="1" x14ac:dyDescent="0.25">
      <c r="A107" s="162"/>
      <c r="B107" s="162"/>
      <c r="C107" s="162"/>
      <c r="D107" s="162"/>
      <c r="E107" s="162"/>
      <c r="F107" s="162"/>
      <c r="G107" s="162"/>
      <c r="H107" s="162"/>
      <c r="I107" s="162"/>
      <c r="J107" s="162"/>
      <c r="K107" s="162"/>
      <c r="L107" s="162"/>
      <c r="M107" s="162"/>
      <c r="N107" s="38"/>
      <c r="O107" s="38"/>
    </row>
    <row r="108" spans="1:15" ht="15" hidden="1" customHeight="1" x14ac:dyDescent="0.25">
      <c r="A108" s="162"/>
      <c r="B108" s="162"/>
      <c r="C108" s="162"/>
      <c r="D108" s="162"/>
      <c r="E108" s="162"/>
      <c r="F108" s="162"/>
      <c r="G108" s="162"/>
      <c r="H108" s="162"/>
      <c r="I108" s="162"/>
      <c r="J108" s="162"/>
      <c r="K108" s="162"/>
      <c r="L108" s="162"/>
      <c r="M108" s="162"/>
      <c r="N108" s="38"/>
      <c r="O108" s="38"/>
    </row>
    <row r="109" spans="1:15" ht="15" hidden="1" customHeight="1" x14ac:dyDescent="0.25">
      <c r="A109" s="162"/>
      <c r="B109" s="162"/>
      <c r="C109" s="162"/>
      <c r="D109" s="162"/>
      <c r="E109" s="162"/>
      <c r="F109" s="162"/>
      <c r="G109" s="162"/>
      <c r="H109" s="162"/>
      <c r="I109" s="162"/>
      <c r="J109" s="162"/>
      <c r="K109" s="162"/>
      <c r="L109" s="162"/>
      <c r="M109" s="162"/>
      <c r="N109" s="38"/>
      <c r="O109" s="38"/>
    </row>
    <row r="110" spans="1:15" ht="15" hidden="1" customHeight="1" x14ac:dyDescent="0.25">
      <c r="A110" s="162"/>
      <c r="B110" s="162"/>
      <c r="C110" s="162"/>
      <c r="D110" s="162"/>
      <c r="E110" s="162"/>
      <c r="F110" s="162"/>
      <c r="G110" s="162"/>
      <c r="H110" s="162"/>
      <c r="I110" s="162"/>
      <c r="J110" s="162"/>
      <c r="K110" s="162"/>
      <c r="L110" s="162"/>
      <c r="M110" s="162"/>
      <c r="N110" s="38"/>
      <c r="O110" s="38"/>
    </row>
    <row r="111" spans="1:15" ht="15" hidden="1" customHeight="1" x14ac:dyDescent="0.25">
      <c r="A111" s="162"/>
      <c r="B111" s="162"/>
      <c r="C111" s="162"/>
      <c r="D111" s="162"/>
      <c r="E111" s="162"/>
      <c r="F111" s="162"/>
      <c r="G111" s="162"/>
      <c r="H111" s="162"/>
      <c r="I111" s="162"/>
      <c r="J111" s="162"/>
      <c r="K111" s="162"/>
      <c r="L111" s="162"/>
      <c r="M111" s="162"/>
      <c r="N111" s="38"/>
      <c r="O111" s="38"/>
    </row>
    <row r="112" spans="1:15" ht="15" hidden="1" customHeight="1" x14ac:dyDescent="0.25">
      <c r="A112" s="162"/>
      <c r="B112" s="162"/>
      <c r="C112" s="162"/>
      <c r="D112" s="162"/>
      <c r="E112" s="162"/>
      <c r="F112" s="162"/>
      <c r="G112" s="162"/>
      <c r="H112" s="162"/>
      <c r="I112" s="162"/>
      <c r="J112" s="162"/>
      <c r="K112" s="162"/>
      <c r="L112" s="162"/>
      <c r="M112" s="162"/>
      <c r="N112" s="38"/>
      <c r="O112" s="38"/>
    </row>
    <row r="113" spans="1:15" ht="15" hidden="1" customHeight="1" x14ac:dyDescent="0.25">
      <c r="A113" s="162"/>
      <c r="B113" s="162"/>
      <c r="C113" s="162"/>
      <c r="D113" s="162"/>
      <c r="E113" s="162"/>
      <c r="F113" s="162"/>
      <c r="G113" s="162"/>
      <c r="H113" s="162"/>
      <c r="I113" s="162"/>
      <c r="J113" s="162"/>
      <c r="K113" s="162"/>
      <c r="L113" s="162"/>
      <c r="M113" s="162"/>
      <c r="N113" s="38"/>
      <c r="O113" s="38"/>
    </row>
    <row r="114" spans="1:15" ht="15" hidden="1" customHeight="1" x14ac:dyDescent="0.25">
      <c r="A114" s="162"/>
      <c r="B114" s="162"/>
      <c r="C114" s="162"/>
      <c r="D114" s="162"/>
      <c r="E114" s="162"/>
      <c r="F114" s="162"/>
      <c r="G114" s="162"/>
      <c r="H114" s="162"/>
      <c r="I114" s="162"/>
      <c r="J114" s="162"/>
      <c r="K114" s="162"/>
      <c r="L114" s="162"/>
      <c r="M114" s="162"/>
      <c r="N114" s="38"/>
      <c r="O114" s="38"/>
    </row>
    <row r="115" spans="1:15" ht="15" hidden="1" customHeight="1" x14ac:dyDescent="0.25">
      <c r="A115" s="162"/>
      <c r="B115" s="162"/>
      <c r="C115" s="162"/>
      <c r="D115" s="162"/>
      <c r="E115" s="162"/>
      <c r="F115" s="162"/>
      <c r="G115" s="162"/>
      <c r="H115" s="162"/>
      <c r="I115" s="162"/>
      <c r="J115" s="162"/>
      <c r="K115" s="162"/>
      <c r="L115" s="162"/>
      <c r="M115" s="162"/>
      <c r="N115" s="38"/>
      <c r="O115" s="38"/>
    </row>
    <row r="116" spans="1:15" ht="15" hidden="1" customHeight="1" x14ac:dyDescent="0.25">
      <c r="A116" s="162"/>
      <c r="B116" s="162"/>
      <c r="C116" s="162"/>
      <c r="D116" s="162"/>
      <c r="E116" s="162"/>
      <c r="F116" s="162"/>
      <c r="G116" s="162"/>
      <c r="H116" s="162"/>
      <c r="I116" s="162"/>
      <c r="J116" s="162"/>
      <c r="K116" s="162"/>
      <c r="L116" s="162"/>
      <c r="M116" s="162"/>
      <c r="N116" s="38"/>
      <c r="O116" s="38"/>
    </row>
    <row r="117" spans="1:15" ht="15" hidden="1" customHeight="1" x14ac:dyDescent="0.25">
      <c r="A117" s="162"/>
      <c r="B117" s="162"/>
      <c r="C117" s="162"/>
      <c r="D117" s="162"/>
      <c r="E117" s="162"/>
      <c r="F117" s="162"/>
      <c r="G117" s="162"/>
      <c r="H117" s="162"/>
      <c r="I117" s="162"/>
      <c r="J117" s="162"/>
      <c r="K117" s="162"/>
      <c r="L117" s="162"/>
      <c r="M117" s="162"/>
      <c r="N117" s="38"/>
      <c r="O117" s="38"/>
    </row>
    <row r="118" spans="1:15" ht="15" hidden="1" customHeight="1" x14ac:dyDescent="0.25">
      <c r="A118" s="162"/>
      <c r="B118" s="162"/>
      <c r="C118" s="162"/>
      <c r="D118" s="162"/>
      <c r="E118" s="162"/>
      <c r="F118" s="162"/>
      <c r="G118" s="162"/>
      <c r="H118" s="162"/>
      <c r="I118" s="162"/>
      <c r="J118" s="162"/>
      <c r="K118" s="162"/>
      <c r="L118" s="162"/>
      <c r="M118" s="162"/>
      <c r="N118" s="38"/>
      <c r="O118" s="38"/>
    </row>
    <row r="119" spans="1:15" ht="15" hidden="1" customHeight="1" x14ac:dyDescent="0.25">
      <c r="A119" s="162"/>
      <c r="B119" s="162"/>
      <c r="C119" s="162"/>
      <c r="D119" s="162"/>
      <c r="E119" s="162"/>
      <c r="F119" s="162"/>
      <c r="G119" s="162"/>
      <c r="H119" s="162"/>
      <c r="I119" s="162"/>
      <c r="J119" s="162"/>
      <c r="K119" s="162"/>
      <c r="L119" s="162"/>
      <c r="M119" s="162"/>
      <c r="N119" s="38"/>
      <c r="O119" s="38"/>
    </row>
    <row r="120" spans="1:15" ht="15" hidden="1" customHeight="1" x14ac:dyDescent="0.25">
      <c r="A120" s="162"/>
      <c r="B120" s="162"/>
      <c r="C120" s="162"/>
      <c r="D120" s="162"/>
      <c r="E120" s="162"/>
      <c r="F120" s="162"/>
      <c r="G120" s="162"/>
      <c r="H120" s="162"/>
      <c r="I120" s="162"/>
      <c r="J120" s="162"/>
      <c r="K120" s="162"/>
      <c r="L120" s="162"/>
      <c r="M120" s="162"/>
      <c r="N120" s="38"/>
      <c r="O120" s="38"/>
    </row>
    <row r="121" spans="1:15" ht="15" hidden="1" customHeight="1" x14ac:dyDescent="0.25">
      <c r="A121" s="162"/>
      <c r="B121" s="162"/>
      <c r="C121" s="162"/>
      <c r="D121" s="162"/>
      <c r="E121" s="162"/>
      <c r="F121" s="162"/>
      <c r="G121" s="162"/>
      <c r="H121" s="162"/>
      <c r="I121" s="162"/>
      <c r="J121" s="162"/>
      <c r="K121" s="162"/>
      <c r="L121" s="162"/>
      <c r="M121" s="162"/>
      <c r="N121" s="38"/>
      <c r="O121" s="38"/>
    </row>
    <row r="122" spans="1:15" ht="15" hidden="1" customHeight="1" x14ac:dyDescent="0.25">
      <c r="A122" s="162"/>
      <c r="B122" s="162"/>
      <c r="C122" s="162"/>
      <c r="D122" s="162"/>
      <c r="E122" s="162"/>
      <c r="F122" s="162"/>
      <c r="G122" s="162"/>
      <c r="H122" s="162"/>
      <c r="I122" s="162"/>
      <c r="J122" s="162"/>
      <c r="K122" s="162"/>
      <c r="L122" s="162"/>
      <c r="M122" s="162"/>
      <c r="N122" s="38"/>
      <c r="O122" s="38"/>
    </row>
    <row r="123" spans="1:15" ht="15" hidden="1" customHeight="1" x14ac:dyDescent="0.25">
      <c r="A123" s="162"/>
      <c r="B123" s="162"/>
      <c r="C123" s="162"/>
      <c r="D123" s="162"/>
      <c r="E123" s="162"/>
      <c r="F123" s="162"/>
      <c r="G123" s="162"/>
      <c r="H123" s="162"/>
      <c r="I123" s="162"/>
      <c r="J123" s="162"/>
      <c r="K123" s="162"/>
      <c r="L123" s="162"/>
      <c r="M123" s="162"/>
      <c r="N123" s="38"/>
      <c r="O123" s="38"/>
    </row>
    <row r="124" spans="1:15" ht="15" hidden="1" customHeight="1" x14ac:dyDescent="0.25">
      <c r="A124" s="162"/>
      <c r="B124" s="162"/>
      <c r="C124" s="162"/>
      <c r="D124" s="162"/>
      <c r="E124" s="162"/>
      <c r="F124" s="162"/>
      <c r="G124" s="162"/>
      <c r="H124" s="162"/>
      <c r="I124" s="162"/>
      <c r="J124" s="162"/>
      <c r="K124" s="162"/>
      <c r="L124" s="162"/>
      <c r="M124" s="162"/>
      <c r="N124" s="38"/>
      <c r="O124" s="38"/>
    </row>
    <row r="125" spans="1:15" ht="15" hidden="1" customHeight="1" x14ac:dyDescent="0.25">
      <c r="A125" s="162"/>
      <c r="B125" s="162"/>
      <c r="C125" s="162"/>
      <c r="D125" s="162"/>
      <c r="E125" s="162"/>
      <c r="F125" s="162"/>
      <c r="G125" s="162"/>
      <c r="H125" s="162"/>
      <c r="I125" s="162"/>
      <c r="J125" s="162"/>
      <c r="K125" s="162"/>
      <c r="L125" s="162"/>
      <c r="M125" s="162"/>
      <c r="N125" s="38"/>
      <c r="O125" s="38"/>
    </row>
    <row r="126" spans="1:15" ht="15" hidden="1" customHeight="1" x14ac:dyDescent="0.25">
      <c r="A126" s="162"/>
      <c r="B126" s="162"/>
      <c r="C126" s="162"/>
      <c r="D126" s="162"/>
      <c r="E126" s="162"/>
      <c r="F126" s="162"/>
      <c r="G126" s="162"/>
      <c r="H126" s="162"/>
      <c r="I126" s="162"/>
      <c r="J126" s="162"/>
      <c r="K126" s="162"/>
      <c r="L126" s="162"/>
      <c r="M126" s="162"/>
      <c r="N126" s="38"/>
      <c r="O126" s="38"/>
    </row>
    <row r="127" spans="1:15" ht="15" hidden="1" customHeight="1" x14ac:dyDescent="0.25">
      <c r="A127" s="162"/>
      <c r="B127" s="162"/>
      <c r="C127" s="162"/>
      <c r="D127" s="162"/>
      <c r="E127" s="162"/>
      <c r="F127" s="162"/>
      <c r="G127" s="162"/>
      <c r="H127" s="162"/>
      <c r="I127" s="162"/>
      <c r="J127" s="162"/>
      <c r="K127" s="162"/>
      <c r="L127" s="162"/>
      <c r="M127" s="162"/>
      <c r="N127" s="38"/>
      <c r="O127" s="38"/>
    </row>
    <row r="128" spans="1:15" ht="15" hidden="1" customHeight="1" x14ac:dyDescent="0.25">
      <c r="A128" s="162"/>
      <c r="B128" s="162"/>
      <c r="C128" s="162"/>
      <c r="D128" s="162"/>
      <c r="E128" s="162"/>
      <c r="F128" s="162"/>
      <c r="G128" s="162"/>
      <c r="H128" s="162"/>
      <c r="I128" s="162"/>
      <c r="J128" s="162"/>
      <c r="K128" s="162"/>
      <c r="L128" s="162"/>
      <c r="M128" s="162"/>
      <c r="N128" s="38"/>
      <c r="O128" s="38"/>
    </row>
    <row r="129" spans="1:15" ht="15" hidden="1" customHeight="1" x14ac:dyDescent="0.25">
      <c r="A129" s="162"/>
      <c r="B129" s="162"/>
      <c r="C129" s="162"/>
      <c r="D129" s="162"/>
      <c r="E129" s="162"/>
      <c r="F129" s="162"/>
      <c r="G129" s="162"/>
      <c r="H129" s="162"/>
      <c r="I129" s="162"/>
      <c r="J129" s="162"/>
      <c r="K129" s="162"/>
      <c r="L129" s="162"/>
      <c r="M129" s="162"/>
      <c r="N129" s="38"/>
      <c r="O129" s="38"/>
    </row>
    <row r="130" spans="1:15" ht="15" hidden="1" customHeight="1" x14ac:dyDescent="0.25">
      <c r="A130" s="162"/>
      <c r="B130" s="162"/>
      <c r="C130" s="162"/>
      <c r="D130" s="162"/>
      <c r="E130" s="162"/>
      <c r="F130" s="162"/>
      <c r="G130" s="162"/>
      <c r="H130" s="162"/>
      <c r="I130" s="162"/>
      <c r="J130" s="162"/>
      <c r="K130" s="162"/>
      <c r="L130" s="162"/>
      <c r="M130" s="162"/>
      <c r="N130" s="38"/>
      <c r="O130" s="38"/>
    </row>
    <row r="131" spans="1:15" ht="15" hidden="1" customHeight="1" x14ac:dyDescent="0.25">
      <c r="A131" s="162"/>
      <c r="B131" s="162"/>
      <c r="C131" s="162"/>
      <c r="D131" s="162"/>
      <c r="E131" s="162"/>
      <c r="F131" s="162"/>
      <c r="G131" s="162"/>
      <c r="H131" s="162"/>
      <c r="I131" s="162"/>
      <c r="J131" s="162"/>
      <c r="K131" s="162"/>
      <c r="L131" s="162"/>
      <c r="M131" s="162"/>
      <c r="N131" s="38"/>
      <c r="O131" s="38"/>
    </row>
    <row r="132" spans="1:15" ht="15" hidden="1" customHeight="1" x14ac:dyDescent="0.25">
      <c r="A132" s="162"/>
      <c r="B132" s="162"/>
      <c r="C132" s="162"/>
      <c r="D132" s="162"/>
      <c r="E132" s="162"/>
      <c r="F132" s="162"/>
      <c r="G132" s="162"/>
      <c r="H132" s="162"/>
      <c r="I132" s="162"/>
      <c r="J132" s="162"/>
      <c r="K132" s="162"/>
      <c r="L132" s="162"/>
      <c r="M132" s="162"/>
      <c r="N132" s="38"/>
      <c r="O132" s="38"/>
    </row>
    <row r="133" spans="1:15" ht="15" hidden="1" customHeight="1" x14ac:dyDescent="0.25">
      <c r="A133" s="162"/>
      <c r="B133" s="162"/>
      <c r="C133" s="162"/>
      <c r="D133" s="162"/>
      <c r="E133" s="162"/>
      <c r="F133" s="162"/>
      <c r="G133" s="162"/>
      <c r="H133" s="162"/>
      <c r="I133" s="162"/>
      <c r="J133" s="162"/>
      <c r="K133" s="162"/>
      <c r="L133" s="162"/>
      <c r="M133" s="162"/>
      <c r="N133" s="38"/>
      <c r="O133" s="38"/>
    </row>
    <row r="134" spans="1:15" ht="15" hidden="1" customHeight="1" x14ac:dyDescent="0.25">
      <c r="A134" s="162"/>
      <c r="B134" s="162"/>
      <c r="C134" s="162"/>
      <c r="D134" s="162"/>
      <c r="E134" s="162"/>
      <c r="F134" s="162"/>
      <c r="G134" s="162"/>
      <c r="H134" s="162"/>
      <c r="I134" s="162"/>
      <c r="J134" s="162"/>
      <c r="K134" s="162"/>
      <c r="L134" s="162"/>
      <c r="M134" s="162"/>
      <c r="N134" s="38"/>
      <c r="O134" s="38"/>
    </row>
    <row r="135" spans="1:15" ht="15" hidden="1" customHeight="1" x14ac:dyDescent="0.25">
      <c r="A135" s="162"/>
      <c r="B135" s="162"/>
      <c r="C135" s="162"/>
      <c r="D135" s="162"/>
      <c r="E135" s="162"/>
      <c r="F135" s="162"/>
      <c r="G135" s="162"/>
      <c r="H135" s="162"/>
      <c r="I135" s="162"/>
      <c r="J135" s="162"/>
      <c r="K135" s="162"/>
      <c r="L135" s="162"/>
      <c r="M135" s="162"/>
      <c r="N135" s="38"/>
      <c r="O135" s="38"/>
    </row>
    <row r="136" spans="1:15" ht="15" hidden="1" customHeight="1" x14ac:dyDescent="0.25">
      <c r="A136" s="162"/>
      <c r="B136" s="162"/>
      <c r="C136" s="162"/>
      <c r="D136" s="162"/>
      <c r="E136" s="162"/>
      <c r="F136" s="162"/>
      <c r="G136" s="162"/>
      <c r="H136" s="162"/>
      <c r="I136" s="162"/>
      <c r="J136" s="162"/>
      <c r="K136" s="162"/>
      <c r="L136" s="162"/>
      <c r="M136" s="162"/>
      <c r="N136" s="38"/>
      <c r="O136" s="38"/>
    </row>
    <row r="137" spans="1:15" ht="15" hidden="1" customHeight="1" x14ac:dyDescent="0.25">
      <c r="A137" s="162"/>
      <c r="B137" s="162"/>
      <c r="C137" s="162"/>
      <c r="D137" s="162"/>
      <c r="E137" s="162"/>
      <c r="F137" s="162"/>
      <c r="G137" s="162"/>
      <c r="H137" s="162"/>
      <c r="I137" s="162"/>
      <c r="J137" s="162"/>
      <c r="K137" s="162"/>
      <c r="L137" s="162"/>
      <c r="M137" s="162"/>
      <c r="N137" s="38"/>
      <c r="O137" s="38"/>
    </row>
    <row r="138" spans="1:15" ht="15" hidden="1" customHeight="1" x14ac:dyDescent="0.25">
      <c r="A138" s="162"/>
      <c r="B138" s="162"/>
      <c r="C138" s="162"/>
      <c r="D138" s="162"/>
      <c r="E138" s="162"/>
      <c r="F138" s="162"/>
      <c r="G138" s="162"/>
      <c r="H138" s="162"/>
      <c r="I138" s="162"/>
      <c r="J138" s="162"/>
      <c r="K138" s="162"/>
      <c r="L138" s="162"/>
      <c r="M138" s="162"/>
      <c r="N138" s="38"/>
      <c r="O138" s="38"/>
    </row>
    <row r="139" spans="1:15" ht="15" hidden="1" customHeight="1" x14ac:dyDescent="0.25">
      <c r="A139" s="162"/>
      <c r="B139" s="162"/>
      <c r="C139" s="162"/>
      <c r="D139" s="162"/>
      <c r="E139" s="162"/>
      <c r="F139" s="162"/>
      <c r="G139" s="162"/>
      <c r="H139" s="162"/>
      <c r="I139" s="162"/>
      <c r="J139" s="162"/>
      <c r="K139" s="162"/>
      <c r="L139" s="162"/>
      <c r="M139" s="162"/>
      <c r="N139" s="38"/>
      <c r="O139" s="38"/>
    </row>
    <row r="140" spans="1:15" ht="15" hidden="1" customHeight="1" x14ac:dyDescent="0.25">
      <c r="A140" s="162"/>
      <c r="B140" s="162"/>
      <c r="C140" s="162"/>
      <c r="D140" s="162"/>
      <c r="E140" s="162"/>
      <c r="F140" s="162"/>
      <c r="G140" s="162"/>
      <c r="H140" s="162"/>
      <c r="I140" s="162"/>
      <c r="J140" s="162"/>
      <c r="K140" s="162"/>
      <c r="L140" s="162"/>
      <c r="M140" s="162"/>
      <c r="N140" s="38"/>
      <c r="O140" s="38"/>
    </row>
    <row r="141" spans="1:15" ht="15" hidden="1" customHeight="1" x14ac:dyDescent="0.25">
      <c r="A141" s="162"/>
      <c r="B141" s="162"/>
      <c r="C141" s="162"/>
      <c r="D141" s="162"/>
      <c r="E141" s="162"/>
      <c r="F141" s="162"/>
      <c r="G141" s="162"/>
      <c r="H141" s="162"/>
      <c r="I141" s="162"/>
      <c r="J141" s="162"/>
      <c r="K141" s="162"/>
      <c r="L141" s="162"/>
      <c r="M141" s="162"/>
      <c r="N141" s="38"/>
      <c r="O141" s="38"/>
    </row>
    <row r="142" spans="1:15" ht="15" hidden="1" customHeight="1" x14ac:dyDescent="0.25">
      <c r="A142" s="162"/>
      <c r="B142" s="162"/>
      <c r="C142" s="162"/>
      <c r="D142" s="162"/>
      <c r="E142" s="162"/>
      <c r="F142" s="162"/>
      <c r="G142" s="162"/>
      <c r="H142" s="162"/>
      <c r="I142" s="162"/>
      <c r="J142" s="162"/>
      <c r="K142" s="162"/>
      <c r="L142" s="162"/>
      <c r="M142" s="162"/>
      <c r="N142" s="38"/>
      <c r="O142" s="38"/>
    </row>
    <row r="143" spans="1:15" ht="15" hidden="1" customHeight="1" x14ac:dyDescent="0.25">
      <c r="A143" s="162"/>
      <c r="B143" s="162"/>
      <c r="C143" s="162"/>
      <c r="D143" s="162"/>
      <c r="E143" s="162"/>
      <c r="F143" s="162"/>
      <c r="G143" s="162"/>
      <c r="H143" s="162"/>
      <c r="I143" s="162"/>
      <c r="J143" s="162"/>
      <c r="K143" s="162"/>
      <c r="L143" s="162"/>
      <c r="M143" s="162"/>
      <c r="N143" s="38"/>
      <c r="O143" s="38"/>
    </row>
    <row r="144" spans="1:15" ht="15" hidden="1" customHeight="1" x14ac:dyDescent="0.25">
      <c r="A144" s="162"/>
      <c r="B144" s="162"/>
      <c r="C144" s="162"/>
      <c r="D144" s="162"/>
      <c r="E144" s="162"/>
      <c r="F144" s="162"/>
      <c r="G144" s="162"/>
      <c r="H144" s="162"/>
      <c r="I144" s="162"/>
      <c r="J144" s="162"/>
      <c r="K144" s="162"/>
      <c r="L144" s="162"/>
      <c r="M144" s="162"/>
      <c r="N144" s="38"/>
      <c r="O144" s="38"/>
    </row>
    <row r="145" spans="1:15" ht="15" hidden="1" customHeight="1" x14ac:dyDescent="0.25">
      <c r="A145" s="162"/>
      <c r="B145" s="162"/>
      <c r="C145" s="162"/>
      <c r="D145" s="162"/>
      <c r="E145" s="162"/>
      <c r="F145" s="162"/>
      <c r="G145" s="162"/>
      <c r="H145" s="162"/>
      <c r="I145" s="162"/>
      <c r="J145" s="162"/>
      <c r="K145" s="162"/>
      <c r="L145" s="162"/>
      <c r="M145" s="162"/>
      <c r="N145" s="38"/>
      <c r="O145" s="38"/>
    </row>
    <row r="146" spans="1:15" ht="15" hidden="1" customHeight="1" x14ac:dyDescent="0.25">
      <c r="A146" s="162"/>
      <c r="B146" s="162"/>
      <c r="C146" s="162"/>
      <c r="D146" s="162"/>
      <c r="E146" s="162"/>
      <c r="F146" s="162"/>
      <c r="G146" s="162"/>
      <c r="H146" s="162"/>
      <c r="I146" s="162"/>
      <c r="J146" s="162"/>
      <c r="K146" s="162"/>
      <c r="L146" s="162"/>
      <c r="M146" s="162"/>
      <c r="N146" s="38"/>
      <c r="O146" s="38"/>
    </row>
    <row r="147" spans="1:15" ht="15" hidden="1" customHeight="1" x14ac:dyDescent="0.25">
      <c r="A147" s="162"/>
      <c r="B147" s="162"/>
      <c r="C147" s="162"/>
      <c r="D147" s="162"/>
      <c r="E147" s="162"/>
      <c r="F147" s="162"/>
      <c r="G147" s="162"/>
      <c r="H147" s="162"/>
      <c r="I147" s="162"/>
      <c r="J147" s="162"/>
      <c r="K147" s="162"/>
      <c r="L147" s="162"/>
      <c r="M147" s="162"/>
      <c r="N147" s="38"/>
      <c r="O147" s="38"/>
    </row>
    <row r="148" spans="1:15" ht="15" hidden="1" customHeight="1" x14ac:dyDescent="0.25">
      <c r="A148" s="162"/>
      <c r="B148" s="162"/>
      <c r="C148" s="162"/>
      <c r="D148" s="162"/>
      <c r="E148" s="162"/>
      <c r="F148" s="162"/>
      <c r="G148" s="162"/>
      <c r="H148" s="162"/>
      <c r="I148" s="162"/>
      <c r="J148" s="162"/>
      <c r="K148" s="162"/>
      <c r="L148" s="162"/>
      <c r="M148" s="162"/>
      <c r="N148" s="38"/>
      <c r="O148" s="38"/>
    </row>
    <row r="149" spans="1:15" ht="15" hidden="1" customHeight="1" x14ac:dyDescent="0.25">
      <c r="A149" s="162"/>
      <c r="B149" s="162"/>
      <c r="C149" s="162"/>
      <c r="D149" s="162"/>
      <c r="E149" s="162"/>
      <c r="F149" s="162"/>
      <c r="G149" s="162"/>
      <c r="H149" s="162"/>
      <c r="I149" s="162"/>
      <c r="J149" s="162"/>
      <c r="K149" s="162"/>
      <c r="L149" s="162"/>
      <c r="M149" s="162"/>
      <c r="N149" s="38"/>
      <c r="O149" s="38"/>
    </row>
    <row r="150" spans="1:15" ht="15" hidden="1" customHeight="1" x14ac:dyDescent="0.25">
      <c r="A150" s="162"/>
      <c r="B150" s="162"/>
      <c r="C150" s="162"/>
      <c r="D150" s="162"/>
      <c r="E150" s="162"/>
      <c r="F150" s="162"/>
      <c r="G150" s="162"/>
      <c r="H150" s="162"/>
      <c r="I150" s="162"/>
      <c r="J150" s="162"/>
      <c r="K150" s="162"/>
      <c r="L150" s="162"/>
      <c r="M150" s="162"/>
      <c r="N150" s="38"/>
      <c r="O150" s="38"/>
    </row>
    <row r="151" spans="1:15" ht="15" hidden="1" customHeight="1" x14ac:dyDescent="0.25">
      <c r="A151" s="162"/>
      <c r="B151" s="162"/>
      <c r="C151" s="162"/>
      <c r="D151" s="162"/>
      <c r="E151" s="162"/>
      <c r="F151" s="162"/>
      <c r="G151" s="162"/>
      <c r="H151" s="162"/>
      <c r="I151" s="162"/>
      <c r="J151" s="162"/>
      <c r="K151" s="162"/>
      <c r="L151" s="162"/>
      <c r="M151" s="162"/>
      <c r="N151" s="38"/>
      <c r="O151" s="38"/>
    </row>
    <row r="152" spans="1:15" ht="15" hidden="1" customHeight="1" x14ac:dyDescent="0.25">
      <c r="A152" s="162"/>
      <c r="B152" s="162"/>
      <c r="C152" s="162"/>
      <c r="D152" s="162"/>
      <c r="E152" s="162"/>
      <c r="F152" s="162"/>
      <c r="G152" s="162"/>
      <c r="H152" s="162"/>
      <c r="I152" s="162"/>
      <c r="J152" s="162"/>
      <c r="K152" s="162"/>
      <c r="L152" s="162"/>
      <c r="M152" s="162"/>
      <c r="N152" s="38"/>
      <c r="O152" s="38"/>
    </row>
    <row r="153" spans="1:15" ht="15" hidden="1" customHeight="1" x14ac:dyDescent="0.25">
      <c r="A153" s="162"/>
      <c r="B153" s="162"/>
      <c r="C153" s="162"/>
      <c r="D153" s="162"/>
      <c r="E153" s="162"/>
      <c r="F153" s="162"/>
      <c r="G153" s="162"/>
      <c r="H153" s="162"/>
      <c r="I153" s="162"/>
      <c r="J153" s="162"/>
      <c r="K153" s="162"/>
      <c r="L153" s="162"/>
      <c r="M153" s="162"/>
      <c r="N153" s="38"/>
      <c r="O153" s="38"/>
    </row>
    <row r="154" spans="1:15" ht="15" hidden="1" customHeight="1" x14ac:dyDescent="0.25">
      <c r="A154" s="162"/>
      <c r="B154" s="162"/>
      <c r="C154" s="162"/>
      <c r="D154" s="162"/>
      <c r="E154" s="162"/>
      <c r="F154" s="162"/>
      <c r="G154" s="162"/>
      <c r="H154" s="162"/>
      <c r="I154" s="162"/>
      <c r="J154" s="162"/>
      <c r="K154" s="162"/>
      <c r="L154" s="162"/>
      <c r="M154" s="162"/>
      <c r="N154" s="38"/>
      <c r="O154" s="38"/>
    </row>
    <row r="155" spans="1:15" ht="15" hidden="1" customHeight="1" x14ac:dyDescent="0.25">
      <c r="A155" s="162"/>
      <c r="B155" s="162"/>
      <c r="C155" s="162"/>
      <c r="D155" s="162"/>
      <c r="E155" s="162"/>
      <c r="F155" s="162"/>
      <c r="G155" s="162"/>
      <c r="H155" s="162"/>
      <c r="I155" s="162"/>
      <c r="J155" s="162"/>
      <c r="K155" s="162"/>
      <c r="L155" s="162"/>
      <c r="M155" s="162"/>
      <c r="N155" s="38"/>
      <c r="O155" s="38"/>
    </row>
    <row r="156" spans="1:15" ht="15" hidden="1" customHeight="1" x14ac:dyDescent="0.25">
      <c r="A156" s="162"/>
      <c r="B156" s="162"/>
      <c r="C156" s="162"/>
      <c r="D156" s="162"/>
      <c r="E156" s="162"/>
      <c r="F156" s="162"/>
      <c r="G156" s="162"/>
      <c r="H156" s="162"/>
      <c r="I156" s="162"/>
      <c r="J156" s="162"/>
      <c r="K156" s="162"/>
      <c r="L156" s="162"/>
      <c r="M156" s="162"/>
      <c r="N156" s="38"/>
      <c r="O156" s="38"/>
    </row>
    <row r="157" spans="1:15" ht="15" hidden="1" customHeight="1" x14ac:dyDescent="0.25">
      <c r="A157" s="162"/>
      <c r="B157" s="162"/>
      <c r="C157" s="162"/>
      <c r="D157" s="162"/>
      <c r="E157" s="162"/>
      <c r="F157" s="162"/>
      <c r="G157" s="162"/>
      <c r="H157" s="162"/>
      <c r="I157" s="162"/>
      <c r="J157" s="162"/>
      <c r="K157" s="162"/>
      <c r="L157" s="162"/>
      <c r="M157" s="162"/>
      <c r="N157" s="38"/>
      <c r="O157" s="38"/>
    </row>
    <row r="158" spans="1:15" ht="15" hidden="1" customHeight="1" x14ac:dyDescent="0.25">
      <c r="A158" s="162"/>
      <c r="B158" s="162"/>
      <c r="C158" s="162"/>
      <c r="D158" s="162"/>
      <c r="E158" s="162"/>
      <c r="F158" s="162"/>
      <c r="G158" s="162"/>
      <c r="H158" s="162"/>
      <c r="I158" s="162"/>
      <c r="J158" s="162"/>
      <c r="K158" s="162"/>
      <c r="L158" s="162"/>
      <c r="M158" s="162"/>
      <c r="N158" s="38"/>
      <c r="O158" s="38"/>
    </row>
    <row r="159" spans="1:15" ht="15" hidden="1" customHeight="1" x14ac:dyDescent="0.25">
      <c r="A159" s="162"/>
      <c r="B159" s="162"/>
      <c r="C159" s="162"/>
      <c r="D159" s="162"/>
      <c r="E159" s="162"/>
      <c r="F159" s="162"/>
      <c r="G159" s="162"/>
      <c r="H159" s="162"/>
      <c r="I159" s="162"/>
      <c r="J159" s="162"/>
      <c r="K159" s="162"/>
      <c r="L159" s="162"/>
      <c r="M159" s="162"/>
      <c r="N159" s="38"/>
      <c r="O159" s="38"/>
    </row>
    <row r="160" spans="1:15" ht="15" hidden="1" customHeight="1" x14ac:dyDescent="0.25">
      <c r="A160" s="162"/>
      <c r="B160" s="162"/>
      <c r="C160" s="162"/>
      <c r="D160" s="162"/>
      <c r="E160" s="162"/>
      <c r="F160" s="162"/>
      <c r="G160" s="162"/>
      <c r="H160" s="162"/>
      <c r="I160" s="162"/>
      <c r="J160" s="162"/>
      <c r="K160" s="162"/>
      <c r="L160" s="162"/>
      <c r="M160" s="162"/>
      <c r="N160" s="38"/>
      <c r="O160" s="38"/>
    </row>
    <row r="161" spans="1:15" ht="15" hidden="1" customHeight="1" x14ac:dyDescent="0.25">
      <c r="A161" s="162"/>
      <c r="B161" s="162"/>
      <c r="C161" s="162"/>
      <c r="D161" s="162"/>
      <c r="E161" s="162"/>
      <c r="F161" s="162"/>
      <c r="G161" s="162"/>
      <c r="H161" s="162"/>
      <c r="I161" s="162"/>
      <c r="J161" s="162"/>
      <c r="K161" s="162"/>
      <c r="L161" s="162"/>
      <c r="M161" s="162"/>
      <c r="N161" s="38"/>
      <c r="O161" s="38"/>
    </row>
    <row r="162" spans="1:15" ht="15" hidden="1" customHeight="1" x14ac:dyDescent="0.25">
      <c r="A162" s="162"/>
      <c r="B162" s="162"/>
      <c r="C162" s="162"/>
      <c r="D162" s="162"/>
      <c r="E162" s="162"/>
      <c r="F162" s="162"/>
      <c r="G162" s="162"/>
      <c r="H162" s="162"/>
      <c r="I162" s="162"/>
      <c r="J162" s="162"/>
      <c r="K162" s="162"/>
      <c r="L162" s="162"/>
      <c r="M162" s="162"/>
      <c r="N162" s="38"/>
      <c r="O162" s="38"/>
    </row>
    <row r="163" spans="1:15" ht="15" hidden="1" customHeight="1" x14ac:dyDescent="0.25">
      <c r="A163" s="162"/>
      <c r="B163" s="162"/>
      <c r="C163" s="162"/>
      <c r="D163" s="162"/>
      <c r="E163" s="162"/>
      <c r="F163" s="162"/>
      <c r="G163" s="162"/>
      <c r="H163" s="162"/>
      <c r="I163" s="162"/>
      <c r="J163" s="162"/>
      <c r="K163" s="162"/>
      <c r="L163" s="162"/>
      <c r="M163" s="162"/>
      <c r="N163" s="38"/>
      <c r="O163" s="38"/>
    </row>
    <row r="164" spans="1:15" ht="15" hidden="1" customHeight="1" x14ac:dyDescent="0.25">
      <c r="A164" s="162"/>
      <c r="B164" s="162"/>
      <c r="C164" s="162"/>
      <c r="D164" s="162"/>
      <c r="E164" s="162"/>
      <c r="F164" s="162"/>
      <c r="G164" s="162"/>
      <c r="H164" s="162"/>
      <c r="I164" s="162"/>
      <c r="J164" s="162"/>
      <c r="K164" s="162"/>
      <c r="L164" s="162"/>
      <c r="M164" s="162"/>
      <c r="N164" s="38"/>
      <c r="O164" s="38"/>
    </row>
    <row r="165" spans="1:15" ht="15" hidden="1" customHeight="1" x14ac:dyDescent="0.25">
      <c r="A165" s="162"/>
      <c r="B165" s="162"/>
      <c r="C165" s="162"/>
      <c r="D165" s="162"/>
      <c r="E165" s="162"/>
      <c r="F165" s="162"/>
      <c r="G165" s="162"/>
      <c r="H165" s="162"/>
      <c r="I165" s="162"/>
      <c r="J165" s="162"/>
      <c r="K165" s="162"/>
      <c r="L165" s="162"/>
      <c r="M165" s="162"/>
      <c r="N165" s="38"/>
      <c r="O165" s="38"/>
    </row>
    <row r="166" spans="1:15" ht="15" hidden="1" customHeight="1" x14ac:dyDescent="0.25">
      <c r="A166" s="162"/>
      <c r="B166" s="162"/>
      <c r="C166" s="162"/>
      <c r="D166" s="162"/>
      <c r="E166" s="162"/>
      <c r="F166" s="162"/>
      <c r="G166" s="162"/>
      <c r="H166" s="162"/>
      <c r="I166" s="162"/>
      <c r="J166" s="162"/>
      <c r="K166" s="162"/>
      <c r="L166" s="162"/>
      <c r="M166" s="162"/>
      <c r="N166" s="38"/>
      <c r="O166" s="38"/>
    </row>
    <row r="167" spans="1:15" ht="15" hidden="1" customHeight="1" x14ac:dyDescent="0.25">
      <c r="A167" s="162"/>
      <c r="B167" s="162"/>
      <c r="C167" s="162"/>
      <c r="D167" s="162"/>
      <c r="E167" s="162"/>
      <c r="F167" s="162"/>
      <c r="G167" s="162"/>
      <c r="H167" s="162"/>
      <c r="I167" s="162"/>
      <c r="J167" s="162"/>
      <c r="K167" s="162"/>
      <c r="L167" s="162"/>
      <c r="M167" s="162"/>
      <c r="N167" s="38"/>
      <c r="O167" s="38"/>
    </row>
    <row r="168" spans="1:15" ht="15" hidden="1" customHeight="1" x14ac:dyDescent="0.25">
      <c r="A168" s="162"/>
      <c r="B168" s="162"/>
      <c r="C168" s="162"/>
      <c r="D168" s="162"/>
      <c r="E168" s="162"/>
      <c r="F168" s="162"/>
      <c r="G168" s="162"/>
      <c r="H168" s="162"/>
      <c r="I168" s="162"/>
      <c r="J168" s="162"/>
      <c r="K168" s="162"/>
      <c r="L168" s="162"/>
      <c r="M168" s="162"/>
      <c r="N168" s="38"/>
      <c r="O168" s="38"/>
    </row>
    <row r="169" spans="1:15" ht="15" hidden="1" customHeight="1" x14ac:dyDescent="0.25">
      <c r="A169" s="162"/>
      <c r="B169" s="162"/>
      <c r="C169" s="162"/>
      <c r="D169" s="162"/>
      <c r="E169" s="162"/>
      <c r="F169" s="162"/>
      <c r="G169" s="162"/>
      <c r="H169" s="162"/>
      <c r="I169" s="162"/>
      <c r="J169" s="162"/>
      <c r="K169" s="162"/>
      <c r="L169" s="162"/>
      <c r="M169" s="162"/>
      <c r="N169" s="38"/>
      <c r="O169" s="38"/>
    </row>
    <row r="170" spans="1:15" ht="15" hidden="1" customHeight="1" x14ac:dyDescent="0.25">
      <c r="A170" s="162"/>
      <c r="B170" s="162"/>
      <c r="C170" s="162"/>
      <c r="D170" s="162"/>
      <c r="E170" s="162"/>
      <c r="F170" s="162"/>
      <c r="G170" s="162"/>
      <c r="H170" s="162"/>
      <c r="I170" s="162"/>
      <c r="J170" s="162"/>
      <c r="K170" s="162"/>
      <c r="L170" s="162"/>
      <c r="M170" s="162"/>
      <c r="N170" s="38"/>
      <c r="O170" s="38"/>
    </row>
    <row r="171" spans="1:15" ht="15" hidden="1" customHeight="1" x14ac:dyDescent="0.25">
      <c r="A171" s="162"/>
      <c r="B171" s="162"/>
      <c r="C171" s="162"/>
      <c r="D171" s="162"/>
      <c r="E171" s="162"/>
      <c r="F171" s="162"/>
      <c r="G171" s="162"/>
      <c r="H171" s="162"/>
      <c r="I171" s="162"/>
      <c r="J171" s="162"/>
      <c r="K171" s="162"/>
      <c r="L171" s="162"/>
      <c r="M171" s="162"/>
      <c r="N171" s="38"/>
      <c r="O171" s="38"/>
    </row>
    <row r="172" spans="1:15" ht="15" hidden="1" customHeight="1" x14ac:dyDescent="0.25">
      <c r="A172" s="162"/>
      <c r="B172" s="162"/>
      <c r="C172" s="162"/>
      <c r="D172" s="162"/>
      <c r="E172" s="162"/>
      <c r="F172" s="162"/>
      <c r="G172" s="162"/>
      <c r="H172" s="162"/>
      <c r="I172" s="162"/>
      <c r="J172" s="162"/>
      <c r="K172" s="162"/>
      <c r="L172" s="162"/>
      <c r="M172" s="162"/>
      <c r="N172" s="38"/>
      <c r="O172" s="38"/>
    </row>
    <row r="173" spans="1:15" ht="15" hidden="1" customHeight="1" x14ac:dyDescent="0.25">
      <c r="A173" s="162"/>
      <c r="B173" s="162"/>
      <c r="C173" s="162"/>
      <c r="D173" s="162"/>
      <c r="E173" s="162"/>
      <c r="F173" s="162"/>
      <c r="G173" s="162"/>
      <c r="H173" s="162"/>
      <c r="I173" s="162"/>
      <c r="J173" s="162"/>
      <c r="K173" s="162"/>
      <c r="L173" s="162"/>
      <c r="M173" s="162"/>
      <c r="N173" s="38"/>
      <c r="O173" s="38"/>
    </row>
    <row r="174" spans="1:15" ht="15" hidden="1" customHeight="1" x14ac:dyDescent="0.25">
      <c r="A174" s="162"/>
      <c r="B174" s="162"/>
      <c r="C174" s="162"/>
      <c r="D174" s="162"/>
      <c r="E174" s="162"/>
      <c r="F174" s="162"/>
      <c r="G174" s="162"/>
      <c r="H174" s="162"/>
      <c r="I174" s="162"/>
      <c r="J174" s="162"/>
      <c r="K174" s="162"/>
      <c r="L174" s="162"/>
      <c r="M174" s="162"/>
      <c r="N174" s="38"/>
      <c r="O174" s="38"/>
    </row>
    <row r="175" spans="1:15" ht="15" hidden="1" customHeight="1" x14ac:dyDescent="0.25">
      <c r="A175" s="162"/>
      <c r="B175" s="162"/>
      <c r="C175" s="162"/>
      <c r="D175" s="162"/>
      <c r="E175" s="162"/>
      <c r="F175" s="162"/>
      <c r="G175" s="162"/>
      <c r="H175" s="162"/>
      <c r="I175" s="162"/>
      <c r="J175" s="162"/>
      <c r="K175" s="162"/>
      <c r="L175" s="162"/>
      <c r="M175" s="162"/>
      <c r="N175" s="38"/>
      <c r="O175" s="38"/>
    </row>
    <row r="176" spans="1:15" ht="15" hidden="1" customHeight="1" x14ac:dyDescent="0.25">
      <c r="A176" s="162"/>
      <c r="B176" s="162"/>
      <c r="C176" s="162"/>
      <c r="D176" s="162"/>
      <c r="E176" s="162"/>
      <c r="F176" s="162"/>
      <c r="G176" s="162"/>
      <c r="H176" s="162"/>
      <c r="I176" s="162"/>
      <c r="J176" s="162"/>
      <c r="K176" s="162"/>
      <c r="L176" s="162"/>
      <c r="M176" s="162"/>
      <c r="N176" s="38"/>
      <c r="O176" s="38"/>
    </row>
    <row r="177" spans="1:15" ht="15" hidden="1" customHeight="1" x14ac:dyDescent="0.25">
      <c r="A177" s="162"/>
      <c r="B177" s="162"/>
      <c r="C177" s="162"/>
      <c r="D177" s="162"/>
      <c r="E177" s="162"/>
      <c r="F177" s="162"/>
      <c r="G177" s="162"/>
      <c r="H177" s="162"/>
      <c r="I177" s="162"/>
      <c r="J177" s="162"/>
      <c r="K177" s="162"/>
      <c r="L177" s="162"/>
      <c r="M177" s="162"/>
      <c r="N177" s="38"/>
      <c r="O177" s="38"/>
    </row>
    <row r="178" spans="1:15" ht="15" hidden="1" customHeight="1" x14ac:dyDescent="0.25">
      <c r="A178" s="162"/>
      <c r="B178" s="162"/>
      <c r="C178" s="162"/>
      <c r="D178" s="162"/>
      <c r="E178" s="162"/>
      <c r="F178" s="162"/>
      <c r="G178" s="162"/>
      <c r="H178" s="162"/>
      <c r="I178" s="162"/>
      <c r="J178" s="162"/>
      <c r="K178" s="162"/>
      <c r="L178" s="162"/>
      <c r="M178" s="162"/>
      <c r="N178" s="38"/>
      <c r="O178" s="38"/>
    </row>
    <row r="179" spans="1:15" ht="15" hidden="1" customHeight="1" x14ac:dyDescent="0.25">
      <c r="A179" s="162"/>
      <c r="B179" s="162"/>
      <c r="C179" s="162"/>
      <c r="D179" s="162"/>
      <c r="E179" s="162"/>
      <c r="F179" s="162"/>
      <c r="G179" s="162"/>
      <c r="H179" s="162"/>
      <c r="I179" s="162"/>
      <c r="J179" s="162"/>
      <c r="K179" s="162"/>
      <c r="L179" s="162"/>
      <c r="M179" s="162"/>
      <c r="N179" s="38"/>
      <c r="O179" s="38"/>
    </row>
    <row r="180" spans="1:15" ht="15" hidden="1" customHeight="1" x14ac:dyDescent="0.25">
      <c r="A180" s="162"/>
      <c r="B180" s="162"/>
      <c r="C180" s="162"/>
      <c r="D180" s="162"/>
      <c r="E180" s="162"/>
      <c r="F180" s="162"/>
      <c r="G180" s="162"/>
      <c r="H180" s="162"/>
      <c r="I180" s="162"/>
      <c r="J180" s="162"/>
      <c r="K180" s="162"/>
      <c r="L180" s="162"/>
      <c r="M180" s="162"/>
      <c r="N180" s="38"/>
      <c r="O180" s="38"/>
    </row>
    <row r="181" spans="1:15" ht="15" hidden="1" customHeight="1" x14ac:dyDescent="0.25">
      <c r="A181" s="162"/>
      <c r="B181" s="162"/>
      <c r="C181" s="162"/>
      <c r="D181" s="162"/>
      <c r="E181" s="162"/>
      <c r="F181" s="162"/>
      <c r="G181" s="162"/>
      <c r="H181" s="162"/>
      <c r="I181" s="162"/>
      <c r="J181" s="162"/>
      <c r="K181" s="162"/>
      <c r="L181" s="162"/>
      <c r="M181" s="162"/>
      <c r="N181" s="38"/>
      <c r="O181" s="38"/>
    </row>
    <row r="182" spans="1:15" ht="15" hidden="1" customHeight="1" x14ac:dyDescent="0.25">
      <c r="A182" s="162"/>
      <c r="B182" s="162"/>
      <c r="C182" s="162"/>
      <c r="D182" s="162"/>
      <c r="E182" s="162"/>
      <c r="F182" s="162"/>
      <c r="G182" s="162"/>
      <c r="H182" s="162"/>
      <c r="I182" s="162"/>
      <c r="J182" s="162"/>
      <c r="K182" s="162"/>
      <c r="L182" s="162"/>
      <c r="M182" s="162"/>
      <c r="N182" s="38"/>
      <c r="O182" s="38"/>
    </row>
    <row r="183" spans="1:15" ht="15" hidden="1" customHeight="1" x14ac:dyDescent="0.25">
      <c r="A183" s="162"/>
      <c r="B183" s="162"/>
      <c r="C183" s="162"/>
      <c r="D183" s="162"/>
      <c r="E183" s="162"/>
      <c r="F183" s="162"/>
      <c r="G183" s="162"/>
      <c r="H183" s="162"/>
      <c r="I183" s="162"/>
      <c r="J183" s="162"/>
      <c r="K183" s="162"/>
      <c r="L183" s="162"/>
      <c r="M183" s="162"/>
      <c r="N183" s="38"/>
      <c r="O183" s="38"/>
    </row>
    <row r="184" spans="1:15" ht="15" hidden="1" customHeight="1" x14ac:dyDescent="0.25">
      <c r="A184" s="162"/>
      <c r="B184" s="162"/>
      <c r="C184" s="162"/>
      <c r="D184" s="162"/>
      <c r="E184" s="162"/>
      <c r="F184" s="162"/>
      <c r="G184" s="162"/>
      <c r="H184" s="162"/>
      <c r="I184" s="162"/>
      <c r="J184" s="162"/>
      <c r="K184" s="162"/>
      <c r="L184" s="162"/>
      <c r="M184" s="162"/>
      <c r="N184" s="38"/>
      <c r="O184" s="38"/>
    </row>
    <row r="185" spans="1:15" ht="15" hidden="1" customHeight="1" x14ac:dyDescent="0.25">
      <c r="A185" s="162"/>
      <c r="B185" s="162"/>
      <c r="C185" s="162"/>
      <c r="D185" s="162"/>
      <c r="E185" s="162"/>
      <c r="F185" s="162"/>
      <c r="G185" s="162"/>
      <c r="H185" s="162"/>
      <c r="I185" s="162"/>
      <c r="J185" s="162"/>
      <c r="K185" s="162"/>
      <c r="L185" s="162"/>
      <c r="M185" s="162"/>
      <c r="N185" s="38"/>
      <c r="O185" s="38"/>
    </row>
    <row r="186" spans="1:15" ht="15" hidden="1" customHeight="1" x14ac:dyDescent="0.25">
      <c r="A186" s="162"/>
      <c r="B186" s="162"/>
      <c r="C186" s="162"/>
      <c r="D186" s="162"/>
      <c r="E186" s="162"/>
      <c r="F186" s="162"/>
      <c r="G186" s="162"/>
      <c r="H186" s="162"/>
      <c r="I186" s="162"/>
      <c r="J186" s="162"/>
      <c r="K186" s="162"/>
      <c r="L186" s="162"/>
      <c r="M186" s="162"/>
      <c r="N186" s="38"/>
      <c r="O186" s="38"/>
    </row>
    <row r="187" spans="1:15" ht="15" hidden="1" customHeight="1" x14ac:dyDescent="0.25">
      <c r="A187" s="162"/>
      <c r="B187" s="162"/>
      <c r="C187" s="162"/>
      <c r="D187" s="162"/>
      <c r="E187" s="162"/>
      <c r="F187" s="162"/>
      <c r="G187" s="162"/>
      <c r="H187" s="162"/>
      <c r="I187" s="162"/>
      <c r="J187" s="162"/>
      <c r="K187" s="162"/>
      <c r="L187" s="162"/>
      <c r="M187" s="162"/>
      <c r="N187" s="38"/>
      <c r="O187" s="38"/>
    </row>
    <row r="188" spans="1:15" ht="15" hidden="1" customHeight="1" x14ac:dyDescent="0.25">
      <c r="A188" s="162"/>
      <c r="B188" s="162"/>
      <c r="C188" s="162"/>
      <c r="D188" s="162"/>
      <c r="E188" s="162"/>
      <c r="F188" s="162"/>
      <c r="G188" s="162"/>
      <c r="H188" s="162"/>
      <c r="I188" s="162"/>
      <c r="J188" s="162"/>
      <c r="K188" s="162"/>
      <c r="L188" s="162"/>
      <c r="M188" s="162"/>
      <c r="N188" s="38"/>
      <c r="O188" s="38"/>
    </row>
    <row r="189" spans="1:15" ht="15" hidden="1" customHeight="1" x14ac:dyDescent="0.25">
      <c r="A189" s="162"/>
      <c r="B189" s="162"/>
      <c r="C189" s="162"/>
      <c r="D189" s="162"/>
      <c r="E189" s="162"/>
      <c r="F189" s="162"/>
      <c r="G189" s="162"/>
      <c r="H189" s="162"/>
      <c r="I189" s="162"/>
      <c r="J189" s="162"/>
      <c r="K189" s="162"/>
      <c r="L189" s="162"/>
      <c r="M189" s="162"/>
      <c r="N189" s="38"/>
      <c r="O189" s="38"/>
    </row>
    <row r="190" spans="1:15" ht="15" hidden="1" customHeight="1" x14ac:dyDescent="0.25">
      <c r="A190" s="162"/>
      <c r="B190" s="162"/>
      <c r="C190" s="162"/>
      <c r="D190" s="162"/>
      <c r="E190" s="162"/>
      <c r="F190" s="162"/>
      <c r="G190" s="162"/>
      <c r="H190" s="162"/>
      <c r="I190" s="162"/>
      <c r="J190" s="162"/>
      <c r="K190" s="162"/>
      <c r="L190" s="162"/>
      <c r="M190" s="162"/>
      <c r="N190" s="38"/>
      <c r="O190" s="38"/>
    </row>
    <row r="191" spans="1:15" ht="15" hidden="1" customHeight="1" x14ac:dyDescent="0.25">
      <c r="A191" s="162"/>
      <c r="B191" s="162"/>
      <c r="C191" s="162"/>
      <c r="D191" s="162"/>
      <c r="E191" s="162"/>
      <c r="F191" s="162"/>
      <c r="G191" s="162"/>
      <c r="H191" s="162"/>
      <c r="I191" s="162"/>
      <c r="J191" s="162"/>
      <c r="K191" s="162"/>
      <c r="L191" s="162"/>
      <c r="M191" s="162"/>
      <c r="N191" s="38"/>
      <c r="O191" s="38"/>
    </row>
    <row r="192" spans="1:15" ht="15" hidden="1" customHeight="1" x14ac:dyDescent="0.25">
      <c r="A192" s="162"/>
      <c r="B192" s="162"/>
      <c r="C192" s="162"/>
      <c r="D192" s="162"/>
      <c r="E192" s="162"/>
      <c r="F192" s="162"/>
      <c r="G192" s="162"/>
      <c r="H192" s="162"/>
      <c r="I192" s="162"/>
      <c r="J192" s="162"/>
      <c r="K192" s="162"/>
      <c r="L192" s="162"/>
      <c r="M192" s="162"/>
      <c r="N192" s="38"/>
      <c r="O192" s="38"/>
    </row>
    <row r="193" spans="1:15" ht="15" hidden="1" customHeight="1" x14ac:dyDescent="0.25">
      <c r="A193" s="162"/>
      <c r="B193" s="162"/>
      <c r="C193" s="162"/>
      <c r="D193" s="162"/>
      <c r="E193" s="162"/>
      <c r="F193" s="162"/>
      <c r="G193" s="162"/>
      <c r="H193" s="162"/>
      <c r="I193" s="162"/>
      <c r="J193" s="162"/>
      <c r="K193" s="162"/>
      <c r="L193" s="162"/>
      <c r="M193" s="162"/>
      <c r="N193" s="38"/>
      <c r="O193" s="38"/>
    </row>
    <row r="194" spans="1:15" ht="15" hidden="1" customHeight="1" x14ac:dyDescent="0.25">
      <c r="A194" s="162"/>
      <c r="B194" s="162"/>
      <c r="C194" s="162"/>
      <c r="D194" s="162"/>
      <c r="E194" s="162"/>
      <c r="F194" s="162"/>
      <c r="G194" s="162"/>
      <c r="H194" s="162"/>
      <c r="I194" s="162"/>
      <c r="J194" s="162"/>
      <c r="K194" s="162"/>
      <c r="L194" s="162"/>
      <c r="M194" s="162"/>
      <c r="N194" s="38"/>
      <c r="O194" s="38"/>
    </row>
    <row r="195" spans="1:15" ht="15" hidden="1" customHeight="1" x14ac:dyDescent="0.25">
      <c r="A195" s="162"/>
      <c r="B195" s="162"/>
      <c r="C195" s="162"/>
      <c r="D195" s="162"/>
      <c r="E195" s="162"/>
      <c r="F195" s="162"/>
      <c r="G195" s="162"/>
      <c r="H195" s="162"/>
      <c r="I195" s="162"/>
      <c r="J195" s="162"/>
      <c r="K195" s="162"/>
      <c r="L195" s="162"/>
      <c r="M195" s="162"/>
      <c r="N195" s="38"/>
      <c r="O195" s="38"/>
    </row>
    <row r="196" spans="1:15" ht="15" hidden="1" customHeight="1" x14ac:dyDescent="0.25">
      <c r="A196" s="162"/>
      <c r="B196" s="162"/>
      <c r="C196" s="162"/>
      <c r="D196" s="162"/>
      <c r="E196" s="162"/>
      <c r="F196" s="162"/>
      <c r="G196" s="162"/>
      <c r="H196" s="162"/>
      <c r="I196" s="162"/>
      <c r="J196" s="162"/>
      <c r="K196" s="162"/>
      <c r="L196" s="162"/>
      <c r="M196" s="162"/>
      <c r="N196" s="38"/>
      <c r="O196" s="38"/>
    </row>
    <row r="197" spans="1:15" ht="15" hidden="1" customHeight="1" x14ac:dyDescent="0.25">
      <c r="A197" s="162"/>
      <c r="B197" s="162"/>
      <c r="C197" s="162"/>
      <c r="D197" s="162"/>
      <c r="E197" s="162"/>
      <c r="F197" s="162"/>
      <c r="G197" s="162"/>
      <c r="H197" s="162"/>
      <c r="I197" s="162"/>
      <c r="J197" s="162"/>
      <c r="K197" s="162"/>
      <c r="L197" s="162"/>
      <c r="M197" s="162"/>
      <c r="N197" s="38"/>
      <c r="O197" s="38"/>
    </row>
    <row r="198" spans="1:15" ht="15" hidden="1" customHeight="1" x14ac:dyDescent="0.25">
      <c r="A198" s="162"/>
      <c r="B198" s="162"/>
      <c r="C198" s="162"/>
      <c r="D198" s="162"/>
      <c r="E198" s="162"/>
      <c r="F198" s="162"/>
      <c r="G198" s="162"/>
      <c r="H198" s="162"/>
      <c r="I198" s="162"/>
      <c r="J198" s="162"/>
      <c r="K198" s="162"/>
      <c r="L198" s="162"/>
      <c r="M198" s="162"/>
      <c r="N198" s="38"/>
      <c r="O198" s="38"/>
    </row>
    <row r="199" spans="1:15" ht="15" hidden="1" customHeight="1" x14ac:dyDescent="0.25">
      <c r="A199" s="162"/>
      <c r="B199" s="162"/>
      <c r="C199" s="162"/>
      <c r="D199" s="162"/>
      <c r="E199" s="162"/>
      <c r="F199" s="162"/>
      <c r="G199" s="162"/>
      <c r="H199" s="162"/>
      <c r="I199" s="162"/>
      <c r="J199" s="162"/>
      <c r="K199" s="162"/>
      <c r="L199" s="162"/>
      <c r="M199" s="162"/>
      <c r="N199" s="38"/>
      <c r="O199" s="38"/>
    </row>
    <row r="200" spans="1:15" ht="15" hidden="1" customHeight="1" x14ac:dyDescent="0.25">
      <c r="A200" s="162"/>
      <c r="B200" s="162"/>
      <c r="C200" s="162"/>
      <c r="D200" s="162"/>
      <c r="E200" s="162"/>
      <c r="F200" s="162"/>
      <c r="G200" s="162"/>
      <c r="H200" s="162"/>
      <c r="I200" s="162"/>
      <c r="J200" s="162"/>
      <c r="K200" s="162"/>
      <c r="L200" s="162"/>
      <c r="M200" s="162"/>
      <c r="N200" s="38"/>
      <c r="O200" s="38"/>
    </row>
    <row r="201" spans="1:15" ht="15" hidden="1" customHeight="1" x14ac:dyDescent="0.25">
      <c r="A201" s="162"/>
      <c r="B201" s="162"/>
      <c r="C201" s="162"/>
      <c r="D201" s="162"/>
      <c r="E201" s="162"/>
      <c r="F201" s="162"/>
      <c r="G201" s="162"/>
      <c r="H201" s="162"/>
      <c r="I201" s="162"/>
      <c r="J201" s="162"/>
      <c r="K201" s="162"/>
      <c r="L201" s="162"/>
      <c r="M201" s="162"/>
      <c r="N201" s="38"/>
      <c r="O201" s="38"/>
    </row>
    <row r="202" spans="1:15" ht="15" hidden="1" customHeight="1" x14ac:dyDescent="0.25">
      <c r="A202" s="162"/>
      <c r="B202" s="162"/>
      <c r="C202" s="162"/>
      <c r="D202" s="162"/>
      <c r="E202" s="162"/>
      <c r="F202" s="162"/>
      <c r="G202" s="162"/>
      <c r="H202" s="162"/>
      <c r="I202" s="162"/>
      <c r="J202" s="162"/>
      <c r="K202" s="162"/>
      <c r="L202" s="162"/>
      <c r="M202" s="162"/>
      <c r="N202" s="38"/>
      <c r="O202" s="38"/>
    </row>
    <row r="203" spans="1:15" ht="15" hidden="1" customHeight="1" x14ac:dyDescent="0.25">
      <c r="A203" s="162"/>
      <c r="B203" s="162"/>
      <c r="C203" s="162"/>
      <c r="D203" s="162"/>
      <c r="E203" s="162"/>
      <c r="F203" s="162"/>
      <c r="G203" s="162"/>
      <c r="H203" s="162"/>
      <c r="I203" s="162"/>
      <c r="J203" s="162"/>
      <c r="K203" s="162"/>
      <c r="L203" s="162"/>
      <c r="M203" s="162"/>
      <c r="N203" s="38"/>
      <c r="O203" s="38"/>
    </row>
    <row r="204" spans="1:15" ht="15" hidden="1" customHeight="1" x14ac:dyDescent="0.25">
      <c r="A204" s="162"/>
      <c r="B204" s="162"/>
      <c r="C204" s="162"/>
      <c r="D204" s="162"/>
      <c r="E204" s="162"/>
      <c r="F204" s="162"/>
      <c r="G204" s="162"/>
      <c r="H204" s="162"/>
      <c r="I204" s="162"/>
      <c r="J204" s="162"/>
      <c r="K204" s="162"/>
      <c r="L204" s="162"/>
      <c r="M204" s="162"/>
      <c r="N204" s="38"/>
      <c r="O204" s="38"/>
    </row>
    <row r="205" spans="1:15" ht="15" hidden="1" customHeight="1" x14ac:dyDescent="0.25">
      <c r="A205" s="162"/>
      <c r="B205" s="162"/>
      <c r="C205" s="162"/>
      <c r="D205" s="162"/>
      <c r="E205" s="162"/>
      <c r="F205" s="162"/>
      <c r="G205" s="162"/>
      <c r="H205" s="162"/>
      <c r="I205" s="162"/>
      <c r="J205" s="162"/>
      <c r="K205" s="162"/>
      <c r="L205" s="162"/>
      <c r="M205" s="162"/>
      <c r="N205" s="38"/>
      <c r="O205" s="38"/>
    </row>
    <row r="206" spans="1:15" ht="15" hidden="1" customHeight="1" x14ac:dyDescent="0.25">
      <c r="A206" s="162"/>
      <c r="B206" s="162"/>
      <c r="C206" s="162"/>
      <c r="D206" s="162"/>
      <c r="E206" s="162"/>
      <c r="F206" s="162"/>
      <c r="G206" s="162"/>
      <c r="H206" s="162"/>
      <c r="I206" s="162"/>
      <c r="J206" s="162"/>
      <c r="K206" s="162"/>
      <c r="L206" s="162"/>
      <c r="M206" s="162"/>
      <c r="N206" s="38"/>
      <c r="O206" s="38"/>
    </row>
    <row r="207" spans="1:15" ht="15" hidden="1" customHeight="1" x14ac:dyDescent="0.25">
      <c r="A207" s="162"/>
      <c r="B207" s="162"/>
      <c r="C207" s="162"/>
      <c r="D207" s="162"/>
      <c r="E207" s="162"/>
      <c r="F207" s="162"/>
      <c r="G207" s="162"/>
      <c r="H207" s="162"/>
      <c r="I207" s="162"/>
      <c r="J207" s="162"/>
      <c r="K207" s="162"/>
      <c r="L207" s="162"/>
      <c r="M207" s="162"/>
      <c r="N207" s="38"/>
      <c r="O207" s="38"/>
    </row>
    <row r="208" spans="1:15" ht="15" hidden="1" customHeight="1" x14ac:dyDescent="0.25">
      <c r="A208" s="162"/>
      <c r="B208" s="162"/>
      <c r="C208" s="162"/>
      <c r="D208" s="162"/>
      <c r="E208" s="162"/>
      <c r="F208" s="162"/>
      <c r="G208" s="162"/>
      <c r="H208" s="162"/>
      <c r="I208" s="162"/>
      <c r="J208" s="162"/>
      <c r="K208" s="162"/>
      <c r="L208" s="162"/>
      <c r="M208" s="162"/>
      <c r="N208" s="38"/>
      <c r="O208" s="38"/>
    </row>
    <row r="209" spans="1:15" ht="15" hidden="1" customHeight="1" x14ac:dyDescent="0.25">
      <c r="A209" s="162"/>
      <c r="B209" s="162"/>
      <c r="C209" s="162"/>
      <c r="D209" s="162"/>
      <c r="E209" s="162"/>
      <c r="F209" s="162"/>
      <c r="G209" s="162"/>
      <c r="H209" s="162"/>
      <c r="I209" s="162"/>
      <c r="J209" s="162"/>
      <c r="K209" s="162"/>
      <c r="L209" s="162"/>
      <c r="M209" s="162"/>
      <c r="N209" s="38"/>
      <c r="O209" s="38"/>
    </row>
    <row r="210" spans="1:15" ht="15" hidden="1" customHeight="1" x14ac:dyDescent="0.25">
      <c r="A210" s="162"/>
      <c r="B210" s="162"/>
      <c r="C210" s="162"/>
      <c r="D210" s="162"/>
      <c r="E210" s="162"/>
      <c r="F210" s="162"/>
      <c r="G210" s="162"/>
      <c r="H210" s="162"/>
      <c r="I210" s="162"/>
      <c r="J210" s="162"/>
      <c r="K210" s="162"/>
      <c r="L210" s="162"/>
      <c r="M210" s="162"/>
      <c r="N210" s="38"/>
      <c r="O210" s="38"/>
    </row>
    <row r="211" spans="1:15" ht="15" hidden="1" customHeight="1" x14ac:dyDescent="0.25">
      <c r="A211" s="162"/>
      <c r="B211" s="162"/>
      <c r="C211" s="162"/>
      <c r="D211" s="162"/>
      <c r="E211" s="162"/>
      <c r="F211" s="162"/>
      <c r="G211" s="162"/>
      <c r="H211" s="162"/>
      <c r="I211" s="162"/>
      <c r="J211" s="162"/>
      <c r="K211" s="162"/>
      <c r="L211" s="162"/>
      <c r="M211" s="162"/>
      <c r="N211" s="38"/>
      <c r="O211" s="38"/>
    </row>
    <row r="212" spans="1:15" ht="15" hidden="1" customHeight="1" x14ac:dyDescent="0.25">
      <c r="A212" s="162"/>
      <c r="B212" s="162"/>
      <c r="C212" s="162"/>
      <c r="D212" s="162"/>
      <c r="E212" s="162"/>
      <c r="F212" s="162"/>
      <c r="G212" s="162"/>
      <c r="H212" s="162"/>
      <c r="I212" s="162"/>
      <c r="J212" s="162"/>
      <c r="K212" s="162"/>
      <c r="L212" s="162"/>
      <c r="M212" s="162"/>
      <c r="N212" s="38"/>
      <c r="O212" s="38"/>
    </row>
    <row r="213" spans="1:15" ht="15" hidden="1" customHeight="1" x14ac:dyDescent="0.25">
      <c r="A213" s="162"/>
      <c r="B213" s="162"/>
      <c r="C213" s="162"/>
      <c r="D213" s="162"/>
      <c r="E213" s="162"/>
      <c r="F213" s="162"/>
      <c r="G213" s="162"/>
      <c r="H213" s="162"/>
      <c r="I213" s="162"/>
      <c r="J213" s="162"/>
      <c r="K213" s="162"/>
      <c r="L213" s="162"/>
      <c r="M213" s="162"/>
      <c r="N213" s="38"/>
      <c r="O213" s="38"/>
    </row>
    <row r="214" spans="1:15" ht="15" hidden="1" customHeight="1" x14ac:dyDescent="0.25">
      <c r="A214" s="162"/>
      <c r="B214" s="162"/>
      <c r="C214" s="162"/>
      <c r="D214" s="162"/>
      <c r="E214" s="162"/>
      <c r="F214" s="162"/>
      <c r="G214" s="162"/>
      <c r="H214" s="162"/>
      <c r="I214" s="162"/>
      <c r="J214" s="162"/>
      <c r="K214" s="162"/>
      <c r="L214" s="162"/>
      <c r="M214" s="162"/>
      <c r="N214" s="38"/>
      <c r="O214" s="38"/>
    </row>
    <row r="215" spans="1:15" ht="15" hidden="1" customHeight="1" x14ac:dyDescent="0.25">
      <c r="A215" s="162"/>
      <c r="B215" s="162"/>
      <c r="C215" s="162"/>
      <c r="D215" s="162"/>
      <c r="E215" s="162"/>
      <c r="F215" s="162"/>
      <c r="G215" s="162"/>
      <c r="H215" s="162"/>
      <c r="I215" s="162"/>
      <c r="J215" s="162"/>
      <c r="K215" s="162"/>
      <c r="L215" s="162"/>
      <c r="M215" s="162"/>
      <c r="N215" s="38"/>
      <c r="O215" s="38"/>
    </row>
    <row r="216" spans="1:15" ht="15" hidden="1" customHeight="1" x14ac:dyDescent="0.25">
      <c r="A216" s="162"/>
      <c r="B216" s="162"/>
      <c r="C216" s="162"/>
      <c r="D216" s="162"/>
      <c r="E216" s="162"/>
      <c r="F216" s="162"/>
      <c r="G216" s="162"/>
      <c r="H216" s="162"/>
      <c r="I216" s="162"/>
      <c r="J216" s="162"/>
      <c r="K216" s="162"/>
      <c r="L216" s="162"/>
      <c r="M216" s="162"/>
      <c r="N216" s="38"/>
      <c r="O216" s="38"/>
    </row>
    <row r="217" spans="1:15" ht="15" hidden="1" customHeight="1" x14ac:dyDescent="0.25">
      <c r="A217" s="162"/>
      <c r="B217" s="162"/>
      <c r="C217" s="162"/>
      <c r="D217" s="162"/>
      <c r="E217" s="162"/>
      <c r="F217" s="162"/>
      <c r="G217" s="162"/>
      <c r="H217" s="162"/>
      <c r="I217" s="162"/>
      <c r="J217" s="162"/>
      <c r="K217" s="162"/>
      <c r="L217" s="162"/>
      <c r="M217" s="162"/>
      <c r="N217" s="38"/>
      <c r="O217" s="38"/>
    </row>
    <row r="218" spans="1:15" ht="15" hidden="1" customHeight="1" x14ac:dyDescent="0.25">
      <c r="A218" s="162"/>
      <c r="B218" s="162"/>
      <c r="C218" s="162"/>
      <c r="D218" s="162"/>
      <c r="E218" s="162"/>
      <c r="F218" s="162"/>
      <c r="G218" s="162"/>
      <c r="H218" s="162"/>
      <c r="I218" s="162"/>
      <c r="J218" s="162"/>
      <c r="K218" s="162"/>
      <c r="L218" s="162"/>
      <c r="M218" s="162"/>
      <c r="N218" s="38"/>
      <c r="O218" s="38"/>
    </row>
    <row r="219" spans="1:15" ht="15" hidden="1" customHeight="1" x14ac:dyDescent="0.25">
      <c r="A219" s="162"/>
      <c r="B219" s="162"/>
      <c r="C219" s="162"/>
      <c r="D219" s="162"/>
      <c r="E219" s="162"/>
      <c r="F219" s="162"/>
      <c r="G219" s="162"/>
      <c r="H219" s="162"/>
      <c r="I219" s="162"/>
      <c r="J219" s="162"/>
      <c r="K219" s="162"/>
      <c r="L219" s="162"/>
      <c r="M219" s="162"/>
      <c r="N219" s="38"/>
      <c r="O219" s="38"/>
    </row>
    <row r="220" spans="1:15" ht="15" hidden="1" customHeight="1" x14ac:dyDescent="0.25">
      <c r="A220" s="162"/>
      <c r="B220" s="162"/>
      <c r="C220" s="162"/>
      <c r="D220" s="162"/>
      <c r="E220" s="162"/>
      <c r="F220" s="162"/>
      <c r="G220" s="162"/>
      <c r="H220" s="162"/>
      <c r="I220" s="162"/>
      <c r="J220" s="162"/>
      <c r="K220" s="162"/>
      <c r="L220" s="162"/>
      <c r="M220" s="162"/>
      <c r="N220" s="38"/>
      <c r="O220" s="38"/>
    </row>
    <row r="221" spans="1:15" ht="15" hidden="1" customHeight="1" x14ac:dyDescent="0.25">
      <c r="A221" s="162"/>
      <c r="B221" s="162"/>
      <c r="C221" s="162"/>
      <c r="D221" s="162"/>
      <c r="E221" s="162"/>
      <c r="F221" s="162"/>
      <c r="G221" s="162"/>
      <c r="H221" s="162"/>
      <c r="I221" s="162"/>
      <c r="J221" s="162"/>
      <c r="K221" s="162"/>
      <c r="L221" s="162"/>
      <c r="M221" s="162"/>
      <c r="N221" s="38"/>
      <c r="O221" s="38"/>
    </row>
    <row r="222" spans="1:15" ht="15" hidden="1" customHeight="1" x14ac:dyDescent="0.25">
      <c r="A222" s="162"/>
      <c r="B222" s="162"/>
      <c r="C222" s="162"/>
      <c r="D222" s="162"/>
      <c r="E222" s="162"/>
      <c r="F222" s="162"/>
      <c r="G222" s="162"/>
      <c r="H222" s="162"/>
      <c r="I222" s="162"/>
      <c r="J222" s="162"/>
      <c r="K222" s="162"/>
      <c r="L222" s="162"/>
      <c r="M222" s="162"/>
      <c r="N222" s="38"/>
      <c r="O222" s="38"/>
    </row>
    <row r="223" spans="1:15" ht="15" hidden="1" customHeight="1" x14ac:dyDescent="0.25">
      <c r="A223" s="162"/>
      <c r="B223" s="162"/>
      <c r="C223" s="162"/>
      <c r="D223" s="162"/>
      <c r="E223" s="162"/>
      <c r="F223" s="162"/>
      <c r="G223" s="162"/>
      <c r="H223" s="162"/>
      <c r="I223" s="162"/>
      <c r="J223" s="162"/>
      <c r="K223" s="162"/>
      <c r="L223" s="162"/>
      <c r="M223" s="162"/>
      <c r="N223" s="38"/>
      <c r="O223" s="38"/>
    </row>
    <row r="224" spans="1:15" ht="15" hidden="1" customHeight="1" x14ac:dyDescent="0.25">
      <c r="A224" s="162"/>
      <c r="B224" s="162"/>
      <c r="C224" s="162"/>
      <c r="D224" s="162"/>
      <c r="E224" s="162"/>
      <c r="F224" s="162"/>
      <c r="G224" s="162"/>
      <c r="H224" s="162"/>
      <c r="I224" s="162"/>
      <c r="J224" s="162"/>
      <c r="K224" s="162"/>
      <c r="L224" s="162"/>
      <c r="M224" s="162"/>
      <c r="N224" s="38"/>
      <c r="O224" s="38"/>
    </row>
    <row r="225" spans="1:15" ht="15" hidden="1" customHeight="1" x14ac:dyDescent="0.25">
      <c r="A225" s="162"/>
      <c r="B225" s="162"/>
      <c r="C225" s="162"/>
      <c r="D225" s="162"/>
      <c r="E225" s="162"/>
      <c r="F225" s="162"/>
      <c r="G225" s="162"/>
      <c r="H225" s="162"/>
      <c r="I225" s="162"/>
      <c r="J225" s="162"/>
      <c r="K225" s="162"/>
      <c r="L225" s="162"/>
      <c r="M225" s="162"/>
      <c r="N225" s="38"/>
      <c r="O225" s="38"/>
    </row>
    <row r="226" spans="1:15" ht="15" hidden="1" customHeight="1" x14ac:dyDescent="0.25">
      <c r="A226" s="162"/>
      <c r="B226" s="162"/>
      <c r="C226" s="162"/>
      <c r="D226" s="162"/>
      <c r="E226" s="162"/>
      <c r="F226" s="162"/>
      <c r="G226" s="162"/>
      <c r="H226" s="162"/>
      <c r="I226" s="162"/>
      <c r="J226" s="162"/>
      <c r="K226" s="162"/>
      <c r="L226" s="162"/>
      <c r="M226" s="162"/>
      <c r="N226" s="38"/>
      <c r="O226" s="38"/>
    </row>
    <row r="227" spans="1:15" ht="15" hidden="1" customHeight="1" x14ac:dyDescent="0.25">
      <c r="A227" s="162"/>
      <c r="B227" s="162"/>
      <c r="C227" s="162"/>
      <c r="D227" s="162"/>
      <c r="E227" s="162"/>
      <c r="F227" s="162"/>
      <c r="G227" s="162"/>
      <c r="H227" s="162"/>
      <c r="I227" s="162"/>
      <c r="J227" s="162"/>
      <c r="K227" s="162"/>
      <c r="L227" s="162"/>
      <c r="M227" s="162"/>
      <c r="N227" s="38"/>
      <c r="O227" s="38"/>
    </row>
    <row r="228" spans="1:15" ht="15" hidden="1" customHeight="1" x14ac:dyDescent="0.25">
      <c r="A228" s="162"/>
      <c r="B228" s="162"/>
      <c r="C228" s="162"/>
      <c r="D228" s="162"/>
      <c r="E228" s="162"/>
      <c r="F228" s="162"/>
      <c r="G228" s="162"/>
      <c r="H228" s="162"/>
      <c r="I228" s="162"/>
      <c r="J228" s="162"/>
      <c r="K228" s="162"/>
      <c r="L228" s="162"/>
      <c r="M228" s="162"/>
      <c r="N228" s="38"/>
      <c r="O228" s="38"/>
    </row>
    <row r="229" spans="1:15" ht="15" hidden="1" customHeight="1" x14ac:dyDescent="0.25">
      <c r="A229" s="162"/>
      <c r="B229" s="162"/>
      <c r="C229" s="162"/>
      <c r="D229" s="162"/>
      <c r="E229" s="162"/>
      <c r="F229" s="162"/>
      <c r="G229" s="162"/>
      <c r="H229" s="162"/>
      <c r="I229" s="162"/>
      <c r="J229" s="162"/>
      <c r="K229" s="162"/>
      <c r="L229" s="162"/>
      <c r="M229" s="162"/>
      <c r="N229" s="38"/>
      <c r="O229" s="38"/>
    </row>
    <row r="230" spans="1:15" ht="15" hidden="1" customHeight="1" x14ac:dyDescent="0.25">
      <c r="A230" s="162"/>
      <c r="B230" s="162"/>
      <c r="C230" s="162"/>
      <c r="D230" s="162"/>
      <c r="E230" s="162"/>
      <c r="F230" s="162"/>
      <c r="G230" s="162"/>
      <c r="H230" s="162"/>
      <c r="I230" s="162"/>
      <c r="J230" s="162"/>
      <c r="K230" s="162"/>
      <c r="L230" s="162"/>
      <c r="M230" s="162"/>
      <c r="N230" s="38"/>
      <c r="O230" s="38"/>
    </row>
    <row r="231" spans="1:15" ht="15" hidden="1" customHeight="1" x14ac:dyDescent="0.25">
      <c r="A231" s="162"/>
      <c r="B231" s="162"/>
      <c r="C231" s="162"/>
      <c r="D231" s="162"/>
      <c r="E231" s="162"/>
      <c r="F231" s="162"/>
      <c r="G231" s="162"/>
      <c r="H231" s="162"/>
      <c r="I231" s="162"/>
      <c r="J231" s="162"/>
      <c r="K231" s="162"/>
      <c r="L231" s="162"/>
      <c r="M231" s="162"/>
      <c r="N231" s="38"/>
      <c r="O231" s="38"/>
    </row>
    <row r="232" spans="1:15" ht="15" hidden="1" customHeight="1" x14ac:dyDescent="0.25">
      <c r="A232" s="162"/>
      <c r="B232" s="162"/>
      <c r="C232" s="162"/>
      <c r="D232" s="162"/>
      <c r="E232" s="162"/>
      <c r="F232" s="162"/>
      <c r="G232" s="162"/>
      <c r="H232" s="162"/>
      <c r="I232" s="162"/>
      <c r="J232" s="162"/>
      <c r="K232" s="162"/>
      <c r="L232" s="162"/>
      <c r="M232" s="162"/>
      <c r="N232" s="38"/>
      <c r="O232" s="38"/>
    </row>
    <row r="233" spans="1:15" ht="15" hidden="1" customHeight="1" x14ac:dyDescent="0.25">
      <c r="A233" s="162"/>
      <c r="B233" s="162"/>
      <c r="C233" s="162"/>
      <c r="D233" s="162"/>
      <c r="E233" s="162"/>
      <c r="F233" s="162"/>
      <c r="G233" s="162"/>
      <c r="H233" s="162"/>
      <c r="I233" s="162"/>
      <c r="J233" s="162"/>
      <c r="K233" s="162"/>
      <c r="L233" s="162"/>
      <c r="M233" s="162"/>
      <c r="N233" s="38"/>
      <c r="O233" s="38"/>
    </row>
    <row r="234" spans="1:15" ht="15" hidden="1" customHeight="1" x14ac:dyDescent="0.25">
      <c r="A234" s="162"/>
      <c r="B234" s="162"/>
      <c r="C234" s="162"/>
      <c r="D234" s="162"/>
      <c r="E234" s="162"/>
      <c r="F234" s="162"/>
      <c r="G234" s="162"/>
      <c r="H234" s="162"/>
      <c r="I234" s="162"/>
      <c r="J234" s="162"/>
      <c r="K234" s="162"/>
      <c r="L234" s="162"/>
      <c r="M234" s="162"/>
      <c r="N234" s="38"/>
      <c r="O234" s="38"/>
    </row>
    <row r="235" spans="1:15" ht="15" hidden="1" customHeight="1" x14ac:dyDescent="0.25">
      <c r="A235" s="162"/>
      <c r="B235" s="162"/>
      <c r="C235" s="162"/>
      <c r="D235" s="162"/>
      <c r="E235" s="162"/>
      <c r="F235" s="162"/>
      <c r="G235" s="162"/>
      <c r="H235" s="162"/>
      <c r="I235" s="162"/>
      <c r="J235" s="162"/>
      <c r="K235" s="162"/>
      <c r="L235" s="162"/>
      <c r="M235" s="162"/>
      <c r="N235" s="38"/>
      <c r="O235" s="38"/>
    </row>
    <row r="236" spans="1:15" ht="15" hidden="1" customHeight="1" x14ac:dyDescent="0.25">
      <c r="A236" s="162"/>
      <c r="B236" s="162"/>
      <c r="C236" s="162"/>
      <c r="D236" s="162"/>
      <c r="E236" s="162"/>
      <c r="F236" s="162"/>
      <c r="G236" s="162"/>
      <c r="H236" s="162"/>
      <c r="I236" s="162"/>
      <c r="J236" s="162"/>
      <c r="K236" s="162"/>
      <c r="L236" s="162"/>
      <c r="M236" s="162"/>
      <c r="N236" s="38"/>
      <c r="O236" s="38"/>
    </row>
    <row r="237" spans="1:15" ht="15" hidden="1" customHeight="1" x14ac:dyDescent="0.25">
      <c r="A237" s="162"/>
      <c r="B237" s="162"/>
      <c r="C237" s="162"/>
      <c r="D237" s="162"/>
      <c r="E237" s="162"/>
      <c r="F237" s="162"/>
      <c r="G237" s="162"/>
      <c r="H237" s="162"/>
      <c r="I237" s="162"/>
      <c r="J237" s="162"/>
      <c r="K237" s="162"/>
      <c r="L237" s="162"/>
      <c r="M237" s="162"/>
      <c r="N237" s="38"/>
      <c r="O237" s="38"/>
    </row>
    <row r="238" spans="1:15" ht="15" hidden="1" customHeight="1" x14ac:dyDescent="0.25">
      <c r="A238" s="162"/>
      <c r="B238" s="162"/>
      <c r="C238" s="162"/>
      <c r="D238" s="162"/>
      <c r="E238" s="162"/>
      <c r="F238" s="162"/>
      <c r="G238" s="162"/>
      <c r="H238" s="162"/>
      <c r="I238" s="162"/>
      <c r="J238" s="162"/>
      <c r="K238" s="162"/>
      <c r="L238" s="162"/>
      <c r="M238" s="162"/>
      <c r="N238" s="38"/>
      <c r="O238" s="38"/>
    </row>
    <row r="239" spans="1:15" ht="15" hidden="1" customHeight="1" x14ac:dyDescent="0.25">
      <c r="A239" s="162"/>
      <c r="B239" s="162"/>
      <c r="C239" s="162"/>
      <c r="D239" s="162"/>
      <c r="E239" s="162"/>
      <c r="F239" s="162"/>
      <c r="G239" s="162"/>
      <c r="H239" s="162"/>
      <c r="I239" s="162"/>
      <c r="J239" s="162"/>
      <c r="K239" s="162"/>
      <c r="L239" s="162"/>
      <c r="M239" s="162"/>
      <c r="N239" s="38"/>
      <c r="O239" s="38"/>
    </row>
    <row r="240" spans="1:15" ht="15" hidden="1" customHeight="1" x14ac:dyDescent="0.25">
      <c r="A240" s="162"/>
      <c r="B240" s="162"/>
      <c r="C240" s="162"/>
      <c r="D240" s="162"/>
      <c r="E240" s="162"/>
      <c r="F240" s="162"/>
      <c r="G240" s="162"/>
      <c r="H240" s="162"/>
      <c r="I240" s="162"/>
      <c r="J240" s="162"/>
      <c r="K240" s="162"/>
      <c r="L240" s="162"/>
      <c r="M240" s="162"/>
      <c r="N240" s="38"/>
      <c r="O240" s="38"/>
    </row>
    <row r="241" spans="1:15" ht="15" hidden="1" customHeight="1" x14ac:dyDescent="0.25">
      <c r="A241" s="162"/>
      <c r="B241" s="162"/>
      <c r="C241" s="162"/>
      <c r="D241" s="162"/>
      <c r="E241" s="162"/>
      <c r="F241" s="162"/>
      <c r="G241" s="162"/>
      <c r="H241" s="162"/>
      <c r="I241" s="162"/>
      <c r="J241" s="162"/>
      <c r="K241" s="162"/>
      <c r="L241" s="162"/>
      <c r="M241" s="162"/>
      <c r="N241" s="38"/>
      <c r="O241" s="38"/>
    </row>
    <row r="242" spans="1:15" ht="15" hidden="1" customHeight="1" x14ac:dyDescent="0.25">
      <c r="A242" s="162"/>
      <c r="B242" s="162"/>
      <c r="C242" s="162"/>
      <c r="D242" s="162"/>
      <c r="E242" s="162"/>
      <c r="F242" s="162"/>
      <c r="G242" s="162"/>
      <c r="H242" s="162"/>
      <c r="I242" s="162"/>
      <c r="J242" s="162"/>
      <c r="K242" s="162"/>
      <c r="L242" s="162"/>
      <c r="M242" s="162"/>
      <c r="N242" s="38"/>
      <c r="O242" s="38"/>
    </row>
    <row r="243" spans="1:15" ht="15" hidden="1" customHeight="1" x14ac:dyDescent="0.25">
      <c r="A243" s="162"/>
      <c r="B243" s="162"/>
      <c r="C243" s="162"/>
      <c r="D243" s="162"/>
      <c r="E243" s="162"/>
      <c r="F243" s="162"/>
      <c r="G243" s="162"/>
      <c r="H243" s="162"/>
      <c r="I243" s="162"/>
      <c r="J243" s="162"/>
      <c r="K243" s="162"/>
      <c r="L243" s="162"/>
      <c r="M243" s="162"/>
      <c r="N243" s="38"/>
      <c r="O243" s="38"/>
    </row>
    <row r="244" spans="1:15" ht="15" hidden="1" customHeight="1" x14ac:dyDescent="0.25">
      <c r="A244" s="162"/>
      <c r="B244" s="162"/>
      <c r="C244" s="162"/>
      <c r="D244" s="162"/>
      <c r="E244" s="162"/>
      <c r="F244" s="162"/>
      <c r="G244" s="162"/>
      <c r="H244" s="162"/>
      <c r="I244" s="162"/>
      <c r="J244" s="162"/>
      <c r="K244" s="162"/>
      <c r="L244" s="162"/>
      <c r="M244" s="162"/>
      <c r="N244" s="38"/>
      <c r="O244" s="38"/>
    </row>
    <row r="245" spans="1:15" ht="15" hidden="1" customHeight="1" x14ac:dyDescent="0.25">
      <c r="A245" s="162"/>
      <c r="B245" s="162"/>
      <c r="C245" s="162"/>
      <c r="D245" s="162"/>
      <c r="E245" s="162"/>
      <c r="F245" s="162"/>
      <c r="G245" s="162"/>
      <c r="H245" s="162"/>
      <c r="I245" s="162"/>
      <c r="J245" s="162"/>
      <c r="K245" s="162"/>
      <c r="L245" s="162"/>
      <c r="M245" s="162"/>
      <c r="N245" s="38"/>
      <c r="O245" s="38"/>
    </row>
    <row r="246" spans="1:15" ht="15" hidden="1" customHeight="1" x14ac:dyDescent="0.25">
      <c r="A246" s="162"/>
      <c r="B246" s="162"/>
      <c r="C246" s="162"/>
      <c r="D246" s="162"/>
      <c r="E246" s="162"/>
      <c r="F246" s="162"/>
      <c r="G246" s="162"/>
      <c r="H246" s="162"/>
      <c r="I246" s="162"/>
      <c r="J246" s="162"/>
      <c r="K246" s="162"/>
      <c r="L246" s="162"/>
      <c r="M246" s="162"/>
      <c r="N246" s="38"/>
      <c r="O246" s="38"/>
    </row>
    <row r="247" spans="1:15" ht="15" hidden="1" customHeight="1" x14ac:dyDescent="0.25">
      <c r="A247" s="162"/>
      <c r="B247" s="162"/>
      <c r="C247" s="162"/>
      <c r="D247" s="162"/>
      <c r="E247" s="162"/>
      <c r="F247" s="162"/>
      <c r="G247" s="162"/>
      <c r="H247" s="162"/>
      <c r="I247" s="162"/>
      <c r="J247" s="162"/>
      <c r="K247" s="162"/>
      <c r="L247" s="162"/>
      <c r="M247" s="162"/>
      <c r="N247" s="38"/>
      <c r="O247" s="38"/>
    </row>
    <row r="248" spans="1:15" ht="15" hidden="1" customHeight="1" x14ac:dyDescent="0.25">
      <c r="A248" s="162"/>
      <c r="B248" s="162"/>
      <c r="C248" s="162"/>
      <c r="D248" s="162"/>
      <c r="E248" s="162"/>
      <c r="F248" s="162"/>
      <c r="G248" s="162"/>
      <c r="H248" s="162"/>
      <c r="I248" s="162"/>
      <c r="J248" s="162"/>
      <c r="K248" s="162"/>
      <c r="L248" s="162"/>
      <c r="M248" s="162"/>
      <c r="N248" s="38"/>
      <c r="O248" s="38"/>
    </row>
    <row r="249" spans="1:15" ht="15" hidden="1" customHeight="1" x14ac:dyDescent="0.25">
      <c r="A249" s="162"/>
      <c r="B249" s="162"/>
      <c r="C249" s="162"/>
      <c r="D249" s="162"/>
      <c r="E249" s="162"/>
      <c r="F249" s="162"/>
      <c r="G249" s="162"/>
      <c r="H249" s="162"/>
      <c r="I249" s="162"/>
      <c r="J249" s="162"/>
      <c r="K249" s="162"/>
      <c r="L249" s="162"/>
      <c r="M249" s="162"/>
      <c r="N249" s="38"/>
      <c r="O249" s="38"/>
    </row>
    <row r="250" spans="1:15" ht="15" hidden="1" customHeight="1" x14ac:dyDescent="0.25">
      <c r="A250" s="162"/>
      <c r="B250" s="162"/>
      <c r="C250" s="162"/>
      <c r="D250" s="162"/>
      <c r="E250" s="162"/>
      <c r="F250" s="162"/>
      <c r="G250" s="162"/>
      <c r="H250" s="162"/>
      <c r="I250" s="162"/>
      <c r="J250" s="162"/>
      <c r="K250" s="162"/>
      <c r="L250" s="162"/>
      <c r="M250" s="162"/>
      <c r="N250" s="38"/>
      <c r="O250" s="38"/>
    </row>
    <row r="251" spans="1:15" ht="15" hidden="1" customHeight="1" x14ac:dyDescent="0.25">
      <c r="A251" s="162"/>
      <c r="B251" s="162"/>
      <c r="C251" s="162"/>
      <c r="D251" s="162"/>
      <c r="E251" s="162"/>
      <c r="F251" s="162"/>
      <c r="G251" s="162"/>
      <c r="H251" s="162"/>
      <c r="I251" s="162"/>
      <c r="J251" s="162"/>
      <c r="K251" s="162"/>
      <c r="L251" s="162"/>
      <c r="M251" s="162"/>
      <c r="N251" s="38"/>
      <c r="O251" s="38"/>
    </row>
    <row r="252" spans="1:15" ht="15" hidden="1" customHeight="1" x14ac:dyDescent="0.25">
      <c r="A252" s="162"/>
      <c r="B252" s="162"/>
      <c r="C252" s="162"/>
      <c r="D252" s="162"/>
      <c r="E252" s="162"/>
      <c r="F252" s="162"/>
      <c r="G252" s="162"/>
      <c r="H252" s="162"/>
      <c r="I252" s="162"/>
      <c r="J252" s="162"/>
      <c r="K252" s="162"/>
      <c r="L252" s="162"/>
      <c r="M252" s="162"/>
      <c r="N252" s="38"/>
      <c r="O252" s="38"/>
    </row>
    <row r="253" spans="1:15" ht="15" hidden="1" customHeight="1" x14ac:dyDescent="0.25">
      <c r="A253" s="162"/>
      <c r="B253" s="162"/>
      <c r="C253" s="162"/>
      <c r="D253" s="162"/>
      <c r="E253" s="162"/>
      <c r="F253" s="162"/>
      <c r="G253" s="162"/>
      <c r="H253" s="162"/>
      <c r="I253" s="162"/>
      <c r="J253" s="162"/>
      <c r="K253" s="162"/>
      <c r="L253" s="162"/>
      <c r="M253" s="162"/>
      <c r="N253" s="38"/>
      <c r="O253" s="38"/>
    </row>
    <row r="254" spans="1:15" ht="15" hidden="1" customHeight="1" x14ac:dyDescent="0.25">
      <c r="A254" s="162"/>
      <c r="B254" s="162"/>
      <c r="C254" s="162"/>
      <c r="D254" s="162"/>
      <c r="E254" s="162"/>
      <c r="F254" s="162"/>
      <c r="G254" s="162"/>
      <c r="H254" s="162"/>
      <c r="I254" s="162"/>
      <c r="J254" s="162"/>
      <c r="K254" s="162"/>
      <c r="L254" s="162"/>
      <c r="M254" s="162"/>
      <c r="N254" s="38"/>
      <c r="O254" s="38"/>
    </row>
    <row r="255" spans="1:15" ht="15" hidden="1" customHeight="1" x14ac:dyDescent="0.25">
      <c r="A255" s="162"/>
      <c r="B255" s="162"/>
      <c r="C255" s="162"/>
      <c r="D255" s="162"/>
      <c r="E255" s="162"/>
      <c r="F255" s="162"/>
      <c r="G255" s="162"/>
      <c r="H255" s="162"/>
      <c r="I255" s="162"/>
      <c r="J255" s="162"/>
      <c r="K255" s="162"/>
      <c r="L255" s="162"/>
      <c r="M255" s="162"/>
      <c r="N255" s="38"/>
      <c r="O255" s="38"/>
    </row>
    <row r="256" spans="1:15" ht="15" hidden="1" customHeight="1" x14ac:dyDescent="0.25">
      <c r="A256" s="162"/>
      <c r="B256" s="162"/>
      <c r="C256" s="162"/>
      <c r="D256" s="162"/>
      <c r="E256" s="162"/>
      <c r="F256" s="162"/>
      <c r="G256" s="162"/>
      <c r="H256" s="162"/>
      <c r="I256" s="162"/>
      <c r="J256" s="162"/>
      <c r="K256" s="162"/>
      <c r="L256" s="162"/>
      <c r="M256" s="162"/>
      <c r="N256" s="38"/>
      <c r="O256" s="38"/>
    </row>
    <row r="257" spans="1:15" ht="15" hidden="1" customHeight="1" x14ac:dyDescent="0.25">
      <c r="A257" s="162"/>
      <c r="B257" s="162"/>
      <c r="C257" s="162"/>
      <c r="D257" s="162"/>
      <c r="E257" s="162"/>
      <c r="F257" s="162"/>
      <c r="G257" s="162"/>
      <c r="H257" s="162"/>
      <c r="I257" s="162"/>
      <c r="J257" s="162"/>
      <c r="K257" s="162"/>
      <c r="L257" s="162"/>
      <c r="M257" s="162"/>
      <c r="N257" s="38"/>
      <c r="O257" s="38"/>
    </row>
    <row r="258" spans="1:15" ht="15" hidden="1" customHeight="1" x14ac:dyDescent="0.25">
      <c r="A258" s="162"/>
      <c r="B258" s="162"/>
      <c r="C258" s="162"/>
      <c r="D258" s="162"/>
      <c r="E258" s="162"/>
      <c r="F258" s="162"/>
      <c r="G258" s="162"/>
      <c r="H258" s="162"/>
      <c r="I258" s="162"/>
      <c r="J258" s="162"/>
      <c r="K258" s="162"/>
      <c r="L258" s="162"/>
      <c r="M258" s="162"/>
      <c r="N258" s="38"/>
      <c r="O258" s="38"/>
    </row>
    <row r="259" spans="1:15" ht="15" hidden="1" customHeight="1" x14ac:dyDescent="0.25">
      <c r="A259" s="162"/>
      <c r="B259" s="162"/>
      <c r="C259" s="162"/>
      <c r="D259" s="162"/>
      <c r="E259" s="162"/>
      <c r="F259" s="162"/>
      <c r="G259" s="162"/>
      <c r="H259" s="162"/>
      <c r="I259" s="162"/>
      <c r="J259" s="162"/>
      <c r="K259" s="162"/>
      <c r="L259" s="162"/>
      <c r="M259" s="162"/>
      <c r="N259" s="38"/>
      <c r="O259" s="38"/>
    </row>
    <row r="260" spans="1:15" ht="15" hidden="1" customHeight="1" x14ac:dyDescent="0.25">
      <c r="A260" s="162"/>
      <c r="B260" s="162"/>
      <c r="C260" s="162"/>
      <c r="D260" s="162"/>
      <c r="E260" s="162"/>
      <c r="F260" s="162"/>
      <c r="G260" s="162"/>
      <c r="H260" s="162"/>
      <c r="I260" s="162"/>
      <c r="J260" s="162"/>
      <c r="K260" s="162"/>
      <c r="L260" s="162"/>
      <c r="M260" s="162"/>
      <c r="N260" s="38"/>
      <c r="O260" s="38"/>
    </row>
    <row r="261" spans="1:15" ht="15" hidden="1" customHeight="1" x14ac:dyDescent="0.25">
      <c r="A261" s="162"/>
      <c r="B261" s="162"/>
      <c r="C261" s="162"/>
      <c r="D261" s="162"/>
      <c r="E261" s="162"/>
      <c r="F261" s="162"/>
      <c r="G261" s="162"/>
      <c r="H261" s="162"/>
      <c r="I261" s="162"/>
      <c r="J261" s="162"/>
      <c r="K261" s="162"/>
      <c r="L261" s="162"/>
      <c r="M261" s="162"/>
      <c r="N261" s="38"/>
      <c r="O261" s="38"/>
    </row>
    <row r="262" spans="1:15" ht="15" hidden="1" customHeight="1" x14ac:dyDescent="0.25">
      <c r="A262" s="162"/>
      <c r="B262" s="162"/>
      <c r="C262" s="162"/>
      <c r="D262" s="162"/>
      <c r="E262" s="162"/>
      <c r="F262" s="162"/>
      <c r="G262" s="162"/>
      <c r="H262" s="162"/>
      <c r="I262" s="162"/>
      <c r="J262" s="162"/>
      <c r="K262" s="162"/>
      <c r="L262" s="162"/>
      <c r="M262" s="162"/>
      <c r="N262" s="38"/>
      <c r="O262" s="38"/>
    </row>
    <row r="263" spans="1:15" ht="15" hidden="1" customHeight="1" x14ac:dyDescent="0.25">
      <c r="A263" s="162"/>
      <c r="B263" s="162"/>
      <c r="C263" s="162"/>
      <c r="D263" s="162"/>
      <c r="E263" s="162"/>
      <c r="F263" s="162"/>
      <c r="G263" s="162"/>
      <c r="H263" s="162"/>
      <c r="I263" s="162"/>
      <c r="J263" s="162"/>
      <c r="K263" s="162"/>
      <c r="L263" s="162"/>
      <c r="M263" s="162"/>
      <c r="N263" s="38"/>
      <c r="O263" s="38"/>
    </row>
    <row r="264" spans="1:15" ht="15" hidden="1" customHeight="1" x14ac:dyDescent="0.25">
      <c r="A264" s="162"/>
      <c r="B264" s="162"/>
      <c r="C264" s="162"/>
      <c r="D264" s="162"/>
      <c r="E264" s="162"/>
      <c r="F264" s="162"/>
      <c r="G264" s="162"/>
      <c r="H264" s="162"/>
      <c r="I264" s="162"/>
      <c r="J264" s="162"/>
      <c r="K264" s="162"/>
      <c r="L264" s="162"/>
      <c r="M264" s="162"/>
      <c r="N264" s="38"/>
      <c r="O264" s="38"/>
    </row>
    <row r="265" spans="1:15" ht="15" hidden="1" customHeight="1" x14ac:dyDescent="0.25">
      <c r="A265" s="162"/>
      <c r="B265" s="162"/>
      <c r="C265" s="162"/>
      <c r="D265" s="162"/>
      <c r="E265" s="162"/>
      <c r="F265" s="162"/>
      <c r="G265" s="162"/>
      <c r="H265" s="162"/>
      <c r="I265" s="162"/>
      <c r="J265" s="162"/>
      <c r="K265" s="162"/>
      <c r="L265" s="162"/>
      <c r="M265" s="162"/>
      <c r="N265" s="38"/>
      <c r="O265" s="38"/>
    </row>
    <row r="266" spans="1:15" ht="15" hidden="1" customHeight="1" x14ac:dyDescent="0.25">
      <c r="A266" s="162"/>
      <c r="B266" s="162"/>
      <c r="C266" s="162"/>
      <c r="D266" s="162"/>
      <c r="E266" s="162"/>
      <c r="F266" s="162"/>
      <c r="G266" s="162"/>
      <c r="H266" s="162"/>
      <c r="I266" s="162"/>
      <c r="J266" s="162"/>
      <c r="K266" s="162"/>
      <c r="L266" s="162"/>
      <c r="M266" s="162"/>
      <c r="N266" s="38"/>
      <c r="O266" s="38"/>
    </row>
    <row r="267" spans="1:15" ht="15" hidden="1" customHeight="1" x14ac:dyDescent="0.25">
      <c r="A267" s="162"/>
      <c r="B267" s="162"/>
      <c r="C267" s="162"/>
      <c r="D267" s="162"/>
      <c r="E267" s="162"/>
      <c r="F267" s="162"/>
      <c r="G267" s="162"/>
      <c r="H267" s="162"/>
      <c r="I267" s="162"/>
      <c r="J267" s="162"/>
      <c r="K267" s="162"/>
      <c r="L267" s="162"/>
      <c r="M267" s="162"/>
      <c r="N267" s="38"/>
      <c r="O267" s="38"/>
    </row>
    <row r="268" spans="1:15" ht="15" hidden="1" customHeight="1" x14ac:dyDescent="0.25">
      <c r="A268" s="162"/>
      <c r="B268" s="162"/>
      <c r="C268" s="162"/>
      <c r="D268" s="162"/>
      <c r="E268" s="162"/>
      <c r="F268" s="162"/>
      <c r="G268" s="162"/>
      <c r="H268" s="162"/>
      <c r="I268" s="162"/>
      <c r="J268" s="162"/>
      <c r="K268" s="162"/>
      <c r="L268" s="162"/>
      <c r="M268" s="162"/>
      <c r="N268" s="38"/>
      <c r="O268" s="38"/>
    </row>
    <row r="269" spans="1:15" ht="15" hidden="1" customHeight="1" x14ac:dyDescent="0.25">
      <c r="A269" s="162"/>
      <c r="B269" s="162"/>
      <c r="C269" s="162"/>
      <c r="D269" s="162"/>
      <c r="E269" s="162"/>
      <c r="F269" s="162"/>
      <c r="G269" s="162"/>
      <c r="H269" s="162"/>
      <c r="I269" s="162"/>
      <c r="J269" s="162"/>
      <c r="K269" s="162"/>
      <c r="L269" s="162"/>
      <c r="M269" s="162"/>
      <c r="N269" s="38"/>
      <c r="O269" s="38"/>
    </row>
    <row r="270" spans="1:15" ht="15" hidden="1" customHeight="1" x14ac:dyDescent="0.25">
      <c r="A270" s="162"/>
      <c r="B270" s="162"/>
      <c r="C270" s="162"/>
      <c r="D270" s="162"/>
      <c r="E270" s="162"/>
      <c r="F270" s="162"/>
      <c r="G270" s="162"/>
      <c r="H270" s="162"/>
      <c r="I270" s="162"/>
      <c r="J270" s="162"/>
      <c r="K270" s="162"/>
      <c r="L270" s="162"/>
      <c r="M270" s="162"/>
      <c r="N270" s="38"/>
      <c r="O270" s="38"/>
    </row>
    <row r="271" spans="1:15" ht="15" hidden="1" customHeight="1" x14ac:dyDescent="0.25">
      <c r="A271" s="162"/>
      <c r="B271" s="162"/>
      <c r="C271" s="162"/>
      <c r="D271" s="162"/>
      <c r="E271" s="162"/>
      <c r="F271" s="162"/>
      <c r="G271" s="162"/>
      <c r="H271" s="162"/>
      <c r="I271" s="162"/>
      <c r="J271" s="162"/>
      <c r="K271" s="162"/>
      <c r="L271" s="162"/>
      <c r="M271" s="162"/>
      <c r="N271" s="38"/>
      <c r="O271" s="38"/>
    </row>
    <row r="272" spans="1:15" ht="15" hidden="1" customHeight="1" x14ac:dyDescent="0.25">
      <c r="A272" s="162"/>
      <c r="B272" s="162"/>
      <c r="C272" s="162"/>
      <c r="D272" s="162"/>
      <c r="E272" s="162"/>
      <c r="F272" s="162"/>
      <c r="G272" s="162"/>
      <c r="H272" s="162"/>
      <c r="I272" s="162"/>
      <c r="J272" s="162"/>
      <c r="K272" s="162"/>
      <c r="L272" s="162"/>
      <c r="M272" s="162"/>
      <c r="N272" s="38"/>
      <c r="O272" s="38"/>
    </row>
    <row r="273" spans="1:15" ht="15" hidden="1" customHeight="1" x14ac:dyDescent="0.25">
      <c r="A273" s="162"/>
      <c r="B273" s="162"/>
      <c r="C273" s="162"/>
      <c r="D273" s="162"/>
      <c r="E273" s="162"/>
      <c r="F273" s="162"/>
      <c r="G273" s="162"/>
      <c r="H273" s="162"/>
      <c r="I273" s="162"/>
      <c r="J273" s="162"/>
      <c r="K273" s="162"/>
      <c r="L273" s="162"/>
      <c r="M273" s="162"/>
      <c r="N273" s="38"/>
      <c r="O273" s="38"/>
    </row>
    <row r="274" spans="1:15" ht="15" hidden="1" customHeight="1" x14ac:dyDescent="0.25">
      <c r="A274" s="162"/>
      <c r="B274" s="162"/>
      <c r="C274" s="162"/>
      <c r="D274" s="162"/>
      <c r="E274" s="162"/>
      <c r="F274" s="162"/>
      <c r="G274" s="162"/>
      <c r="H274" s="162"/>
      <c r="I274" s="162"/>
      <c r="J274" s="162"/>
      <c r="K274" s="162"/>
      <c r="L274" s="162"/>
      <c r="M274" s="162"/>
      <c r="N274" s="38"/>
      <c r="O274" s="38"/>
    </row>
    <row r="275" spans="1:15" ht="15" hidden="1" customHeight="1" x14ac:dyDescent="0.25">
      <c r="A275" s="162"/>
      <c r="B275" s="162"/>
      <c r="C275" s="162"/>
      <c r="D275" s="162"/>
      <c r="E275" s="162"/>
      <c r="F275" s="162"/>
      <c r="G275" s="162"/>
      <c r="H275" s="162"/>
      <c r="I275" s="162"/>
      <c r="J275" s="162"/>
      <c r="K275" s="162"/>
      <c r="L275" s="162"/>
      <c r="M275" s="162"/>
      <c r="N275" s="38"/>
      <c r="O275" s="38"/>
    </row>
    <row r="276" spans="1:15" ht="15" hidden="1" customHeight="1" x14ac:dyDescent="0.25">
      <c r="A276" s="162"/>
      <c r="B276" s="162"/>
      <c r="C276" s="162"/>
      <c r="D276" s="162"/>
      <c r="E276" s="162"/>
      <c r="F276" s="162"/>
      <c r="G276" s="162"/>
      <c r="H276" s="162"/>
      <c r="I276" s="162"/>
      <c r="J276" s="162"/>
      <c r="K276" s="162"/>
      <c r="L276" s="162"/>
      <c r="M276" s="162"/>
      <c r="N276" s="38"/>
      <c r="O276" s="38"/>
    </row>
    <row r="277" spans="1:15" ht="15" hidden="1" customHeight="1" x14ac:dyDescent="0.25">
      <c r="A277" s="162"/>
      <c r="B277" s="162"/>
      <c r="C277" s="162"/>
      <c r="D277" s="162"/>
      <c r="E277" s="162"/>
      <c r="F277" s="162"/>
      <c r="G277" s="162"/>
      <c r="H277" s="162"/>
      <c r="I277" s="162"/>
      <c r="J277" s="162"/>
      <c r="K277" s="162"/>
      <c r="L277" s="162"/>
      <c r="M277" s="162"/>
      <c r="N277" s="38"/>
      <c r="O277" s="38"/>
    </row>
    <row r="278" spans="1:15" ht="15" hidden="1" customHeight="1" x14ac:dyDescent="0.25">
      <c r="A278" s="162"/>
      <c r="B278" s="162"/>
      <c r="C278" s="162"/>
      <c r="D278" s="162"/>
      <c r="E278" s="162"/>
      <c r="F278" s="162"/>
      <c r="G278" s="162"/>
      <c r="H278" s="162"/>
      <c r="I278" s="162"/>
      <c r="J278" s="162"/>
      <c r="K278" s="162"/>
      <c r="L278" s="162"/>
      <c r="M278" s="162"/>
      <c r="N278" s="38"/>
      <c r="O278" s="38"/>
    </row>
    <row r="279" spans="1:15" ht="15" hidden="1" customHeight="1" x14ac:dyDescent="0.25">
      <c r="A279" s="162"/>
      <c r="B279" s="162"/>
      <c r="C279" s="162"/>
      <c r="D279" s="162"/>
      <c r="E279" s="162"/>
      <c r="F279" s="162"/>
      <c r="G279" s="162"/>
      <c r="H279" s="162"/>
      <c r="I279" s="162"/>
      <c r="J279" s="162"/>
      <c r="K279" s="162"/>
      <c r="L279" s="162"/>
      <c r="M279" s="162"/>
      <c r="N279" s="38"/>
      <c r="O279" s="38"/>
    </row>
    <row r="280" spans="1:15" ht="15" hidden="1" customHeight="1" x14ac:dyDescent="0.25">
      <c r="A280" s="162"/>
      <c r="B280" s="162"/>
      <c r="C280" s="162"/>
      <c r="D280" s="162"/>
      <c r="E280" s="162"/>
      <c r="F280" s="162"/>
      <c r="G280" s="162"/>
      <c r="H280" s="162"/>
      <c r="I280" s="162"/>
      <c r="J280" s="162"/>
      <c r="K280" s="162"/>
      <c r="L280" s="162"/>
      <c r="M280" s="162"/>
      <c r="N280" s="38"/>
      <c r="O280" s="38"/>
    </row>
    <row r="281" spans="1:15" ht="15" hidden="1" customHeight="1" x14ac:dyDescent="0.25">
      <c r="A281" s="162"/>
      <c r="B281" s="162"/>
      <c r="C281" s="162"/>
      <c r="D281" s="162"/>
      <c r="E281" s="162"/>
      <c r="F281" s="162"/>
      <c r="G281" s="162"/>
      <c r="H281" s="162"/>
      <c r="I281" s="162"/>
      <c r="J281" s="162"/>
      <c r="K281" s="162"/>
      <c r="L281" s="162"/>
      <c r="M281" s="162"/>
      <c r="N281" s="38"/>
      <c r="O281" s="38"/>
    </row>
    <row r="282" spans="1:15" ht="15" hidden="1" customHeight="1" x14ac:dyDescent="0.25">
      <c r="A282" s="162"/>
      <c r="B282" s="162"/>
      <c r="C282" s="162"/>
      <c r="D282" s="162"/>
      <c r="E282" s="162"/>
      <c r="F282" s="162"/>
      <c r="G282" s="162"/>
      <c r="H282" s="162"/>
      <c r="I282" s="162"/>
      <c r="J282" s="162"/>
      <c r="K282" s="162"/>
      <c r="L282" s="162"/>
      <c r="M282" s="162"/>
      <c r="N282" s="38"/>
      <c r="O282" s="38"/>
    </row>
    <row r="283" spans="1:15" ht="15" hidden="1" customHeight="1" x14ac:dyDescent="0.25">
      <c r="A283" s="162"/>
      <c r="B283" s="162"/>
      <c r="C283" s="162"/>
      <c r="D283" s="162"/>
      <c r="E283" s="162"/>
      <c r="F283" s="162"/>
      <c r="G283" s="162"/>
      <c r="H283" s="162"/>
      <c r="I283" s="162"/>
      <c r="J283" s="162"/>
      <c r="K283" s="162"/>
      <c r="L283" s="162"/>
      <c r="M283" s="162"/>
      <c r="N283" s="38"/>
      <c r="O283" s="38"/>
    </row>
    <row r="284" spans="1:15" ht="15" hidden="1" customHeight="1" x14ac:dyDescent="0.25">
      <c r="A284" s="162"/>
      <c r="B284" s="162"/>
      <c r="C284" s="162"/>
      <c r="D284" s="162"/>
      <c r="E284" s="162"/>
      <c r="F284" s="162"/>
      <c r="G284" s="162"/>
      <c r="H284" s="162"/>
      <c r="I284" s="162"/>
      <c r="J284" s="162"/>
      <c r="K284" s="162"/>
      <c r="L284" s="162"/>
      <c r="M284" s="162"/>
      <c r="N284" s="38"/>
      <c r="O284" s="38"/>
    </row>
    <row r="285" spans="1:15" ht="15" hidden="1" customHeight="1" x14ac:dyDescent="0.25">
      <c r="A285" s="162"/>
      <c r="B285" s="162"/>
      <c r="C285" s="162"/>
      <c r="D285" s="162"/>
      <c r="E285" s="162"/>
      <c r="F285" s="162"/>
      <c r="G285" s="162"/>
      <c r="H285" s="162"/>
      <c r="I285" s="162"/>
      <c r="J285" s="162"/>
      <c r="K285" s="162"/>
      <c r="L285" s="162"/>
      <c r="M285" s="162"/>
      <c r="N285" s="38"/>
      <c r="O285" s="38"/>
    </row>
    <row r="286" spans="1:15" ht="15" hidden="1" customHeight="1" x14ac:dyDescent="0.25">
      <c r="A286" s="162"/>
      <c r="B286" s="162"/>
      <c r="C286" s="162"/>
      <c r="D286" s="162"/>
      <c r="E286" s="162"/>
      <c r="F286" s="162"/>
      <c r="G286" s="162"/>
      <c r="H286" s="162"/>
      <c r="I286" s="162"/>
      <c r="J286" s="162"/>
      <c r="K286" s="162"/>
      <c r="L286" s="162"/>
      <c r="M286" s="162"/>
      <c r="N286" s="38"/>
      <c r="O286" s="38"/>
    </row>
    <row r="287" spans="1:15" ht="15" hidden="1" customHeight="1" x14ac:dyDescent="0.25">
      <c r="A287" s="162"/>
      <c r="B287" s="162"/>
      <c r="C287" s="162"/>
      <c r="D287" s="162"/>
      <c r="E287" s="162"/>
      <c r="F287" s="162"/>
      <c r="G287" s="162"/>
      <c r="H287" s="162"/>
      <c r="I287" s="162"/>
      <c r="J287" s="162"/>
      <c r="K287" s="162"/>
      <c r="L287" s="162"/>
      <c r="M287" s="162"/>
      <c r="N287" s="38"/>
      <c r="O287" s="38"/>
    </row>
    <row r="288" spans="1:15" ht="15" hidden="1" customHeight="1" x14ac:dyDescent="0.25">
      <c r="A288" s="162"/>
      <c r="B288" s="162"/>
      <c r="C288" s="162"/>
      <c r="D288" s="162"/>
      <c r="E288" s="162"/>
      <c r="F288" s="162"/>
      <c r="G288" s="162"/>
      <c r="H288" s="162"/>
      <c r="I288" s="162"/>
      <c r="J288" s="162"/>
      <c r="K288" s="162"/>
      <c r="L288" s="162"/>
      <c r="M288" s="162"/>
      <c r="N288" s="38"/>
      <c r="O288" s="38"/>
    </row>
    <row r="289" spans="1:15" ht="15" hidden="1" customHeight="1" x14ac:dyDescent="0.25">
      <c r="A289" s="162"/>
      <c r="B289" s="162"/>
      <c r="C289" s="162"/>
      <c r="D289" s="162"/>
      <c r="E289" s="162"/>
      <c r="F289" s="162"/>
      <c r="G289" s="162"/>
      <c r="H289" s="162"/>
      <c r="I289" s="162"/>
      <c r="J289" s="162"/>
      <c r="K289" s="162"/>
      <c r="L289" s="162"/>
      <c r="M289" s="162"/>
      <c r="N289" s="38"/>
      <c r="O289" s="38"/>
    </row>
    <row r="290" spans="1:15" ht="15" hidden="1" customHeight="1" x14ac:dyDescent="0.25">
      <c r="A290" s="162"/>
      <c r="B290" s="162"/>
      <c r="C290" s="162"/>
      <c r="D290" s="162"/>
      <c r="E290" s="162"/>
      <c r="F290" s="162"/>
      <c r="G290" s="162"/>
      <c r="H290" s="162"/>
      <c r="I290" s="162"/>
      <c r="J290" s="162"/>
      <c r="K290" s="162"/>
      <c r="L290" s="162"/>
      <c r="M290" s="162"/>
      <c r="N290" s="38"/>
      <c r="O290" s="38"/>
    </row>
    <row r="291" spans="1:15" ht="15" hidden="1" customHeight="1" x14ac:dyDescent="0.25">
      <c r="A291" s="162"/>
      <c r="B291" s="162"/>
      <c r="C291" s="162"/>
      <c r="D291" s="162"/>
      <c r="E291" s="162"/>
      <c r="F291" s="162"/>
      <c r="G291" s="162"/>
      <c r="H291" s="162"/>
      <c r="I291" s="162"/>
      <c r="J291" s="162"/>
      <c r="K291" s="162"/>
      <c r="L291" s="162"/>
      <c r="M291" s="162"/>
      <c r="N291" s="38"/>
      <c r="O291" s="38"/>
    </row>
    <row r="292" spans="1:15" ht="15" hidden="1" customHeight="1" x14ac:dyDescent="0.25">
      <c r="A292" s="162"/>
      <c r="B292" s="162"/>
      <c r="C292" s="162"/>
      <c r="D292" s="162"/>
      <c r="E292" s="162"/>
      <c r="F292" s="162"/>
      <c r="G292" s="162"/>
      <c r="H292" s="162"/>
      <c r="I292" s="162"/>
      <c r="J292" s="162"/>
      <c r="K292" s="162"/>
      <c r="L292" s="162"/>
      <c r="M292" s="162"/>
      <c r="N292" s="38"/>
      <c r="O292" s="38"/>
    </row>
    <row r="293" spans="1:15" ht="15" hidden="1" customHeight="1" x14ac:dyDescent="0.25">
      <c r="A293" s="162"/>
      <c r="B293" s="162"/>
      <c r="C293" s="162"/>
      <c r="D293" s="162"/>
      <c r="E293" s="162"/>
      <c r="F293" s="162"/>
      <c r="G293" s="162"/>
      <c r="H293" s="162"/>
      <c r="I293" s="162"/>
      <c r="J293" s="162"/>
      <c r="K293" s="162"/>
      <c r="L293" s="162"/>
      <c r="M293" s="162"/>
      <c r="N293" s="38"/>
      <c r="O293" s="38"/>
    </row>
    <row r="294" spans="1:15" ht="15" hidden="1" customHeight="1" x14ac:dyDescent="0.25">
      <c r="A294" s="162"/>
      <c r="B294" s="162"/>
      <c r="C294" s="162"/>
      <c r="D294" s="162"/>
      <c r="E294" s="162"/>
      <c r="F294" s="162"/>
      <c r="G294" s="162"/>
      <c r="H294" s="162"/>
      <c r="I294" s="162"/>
      <c r="J294" s="162"/>
      <c r="K294" s="162"/>
      <c r="L294" s="162"/>
      <c r="M294" s="162"/>
      <c r="N294" s="38"/>
      <c r="O294" s="38"/>
    </row>
    <row r="295" spans="1:15" ht="15" hidden="1" customHeight="1" x14ac:dyDescent="0.25">
      <c r="A295" s="162"/>
      <c r="B295" s="162"/>
      <c r="C295" s="162"/>
      <c r="D295" s="162"/>
      <c r="E295" s="162"/>
      <c r="F295" s="162"/>
      <c r="G295" s="162"/>
      <c r="H295" s="162"/>
      <c r="I295" s="162"/>
      <c r="J295" s="162"/>
      <c r="K295" s="162"/>
      <c r="L295" s="162"/>
      <c r="M295" s="162"/>
      <c r="N295" s="38"/>
      <c r="O295" s="38"/>
    </row>
    <row r="296" spans="1:15" ht="15" hidden="1" customHeight="1" x14ac:dyDescent="0.25">
      <c r="A296" s="162"/>
      <c r="B296" s="162"/>
      <c r="C296" s="162"/>
      <c r="D296" s="162"/>
      <c r="E296" s="162"/>
      <c r="F296" s="162"/>
      <c r="G296" s="162"/>
      <c r="H296" s="162"/>
      <c r="I296" s="162"/>
      <c r="J296" s="162"/>
      <c r="K296" s="162"/>
      <c r="L296" s="162"/>
      <c r="M296" s="162"/>
      <c r="N296" s="38"/>
      <c r="O296" s="38"/>
    </row>
    <row r="297" spans="1:15" ht="15" hidden="1" customHeight="1" x14ac:dyDescent="0.25">
      <c r="A297" s="162"/>
      <c r="B297" s="162"/>
      <c r="C297" s="162"/>
      <c r="D297" s="162"/>
      <c r="E297" s="162"/>
      <c r="F297" s="162"/>
      <c r="G297" s="162"/>
      <c r="H297" s="162"/>
      <c r="I297" s="162"/>
      <c r="J297" s="162"/>
      <c r="K297" s="162"/>
      <c r="L297" s="162"/>
      <c r="M297" s="162"/>
      <c r="N297" s="38"/>
      <c r="O297" s="38"/>
    </row>
    <row r="298" spans="1:15" ht="15" hidden="1" customHeight="1" x14ac:dyDescent="0.25">
      <c r="A298" s="162"/>
      <c r="B298" s="162"/>
      <c r="C298" s="162"/>
      <c r="D298" s="162"/>
      <c r="E298" s="162"/>
      <c r="F298" s="162"/>
      <c r="G298" s="162"/>
      <c r="H298" s="162"/>
      <c r="I298" s="162"/>
      <c r="J298" s="162"/>
      <c r="K298" s="162"/>
      <c r="L298" s="162"/>
      <c r="M298" s="162"/>
      <c r="N298" s="38"/>
      <c r="O298" s="38"/>
    </row>
    <row r="299" spans="1:15" ht="15" hidden="1" customHeight="1" x14ac:dyDescent="0.25">
      <c r="A299" s="162"/>
      <c r="B299" s="162"/>
      <c r="C299" s="162"/>
      <c r="D299" s="162"/>
      <c r="E299" s="162"/>
      <c r="F299" s="162"/>
      <c r="G299" s="162"/>
      <c r="H299" s="162"/>
      <c r="I299" s="162"/>
      <c r="J299" s="162"/>
      <c r="K299" s="162"/>
      <c r="L299" s="162"/>
      <c r="M299" s="162"/>
      <c r="N299" s="38"/>
      <c r="O299" s="38"/>
    </row>
    <row r="300" spans="1:15" ht="15" hidden="1" customHeight="1" x14ac:dyDescent="0.25">
      <c r="A300" s="162"/>
      <c r="B300" s="162"/>
      <c r="C300" s="162"/>
      <c r="D300" s="162"/>
      <c r="E300" s="162"/>
      <c r="F300" s="162"/>
      <c r="G300" s="162"/>
      <c r="H300" s="162"/>
      <c r="I300" s="162"/>
      <c r="J300" s="162"/>
      <c r="K300" s="162"/>
      <c r="L300" s="162"/>
      <c r="M300" s="162"/>
      <c r="N300" s="38"/>
      <c r="O300" s="38"/>
    </row>
    <row r="301" spans="1:15" ht="15" hidden="1" customHeight="1" x14ac:dyDescent="0.25">
      <c r="A301" s="162"/>
      <c r="B301" s="162"/>
      <c r="C301" s="162"/>
      <c r="D301" s="162"/>
      <c r="E301" s="162"/>
      <c r="F301" s="162"/>
      <c r="G301" s="162"/>
      <c r="H301" s="162"/>
      <c r="I301" s="162"/>
      <c r="J301" s="162"/>
      <c r="K301" s="162"/>
      <c r="L301" s="162"/>
      <c r="M301" s="162"/>
      <c r="N301" s="38"/>
      <c r="O301" s="38"/>
    </row>
    <row r="302" spans="1:15" ht="15" hidden="1" customHeight="1" x14ac:dyDescent="0.25">
      <c r="A302" s="162"/>
      <c r="B302" s="162"/>
      <c r="C302" s="162"/>
      <c r="D302" s="162"/>
      <c r="E302" s="162"/>
      <c r="F302" s="162"/>
      <c r="G302" s="162"/>
      <c r="H302" s="162"/>
      <c r="I302" s="162"/>
      <c r="J302" s="162"/>
      <c r="K302" s="162"/>
      <c r="L302" s="162"/>
      <c r="M302" s="162"/>
      <c r="N302" s="38"/>
      <c r="O302" s="38"/>
    </row>
    <row r="303" spans="1:15" ht="15" hidden="1" customHeight="1" x14ac:dyDescent="0.25">
      <c r="A303" s="162"/>
      <c r="B303" s="162"/>
      <c r="C303" s="162"/>
      <c r="D303" s="162"/>
      <c r="E303" s="162"/>
      <c r="F303" s="162"/>
      <c r="G303" s="162"/>
      <c r="H303" s="162"/>
      <c r="I303" s="162"/>
      <c r="J303" s="162"/>
      <c r="K303" s="162"/>
      <c r="L303" s="162"/>
      <c r="M303" s="162"/>
      <c r="N303" s="38"/>
      <c r="O303" s="38"/>
    </row>
    <row r="304" spans="1:15" ht="15" hidden="1" customHeight="1" x14ac:dyDescent="0.25">
      <c r="A304" s="162"/>
      <c r="B304" s="162"/>
      <c r="C304" s="162"/>
      <c r="D304" s="162"/>
      <c r="E304" s="162"/>
      <c r="F304" s="162"/>
      <c r="G304" s="162"/>
      <c r="H304" s="162"/>
      <c r="I304" s="162"/>
      <c r="J304" s="162"/>
      <c r="K304" s="162"/>
      <c r="L304" s="162"/>
      <c r="M304" s="162"/>
      <c r="N304" s="38"/>
      <c r="O304" s="38"/>
    </row>
    <row r="305" spans="1:15" ht="15" hidden="1" customHeight="1" x14ac:dyDescent="0.25">
      <c r="A305" s="162"/>
      <c r="B305" s="162"/>
      <c r="C305" s="162"/>
      <c r="D305" s="162"/>
      <c r="E305" s="162"/>
      <c r="F305" s="162"/>
      <c r="G305" s="162"/>
      <c r="H305" s="162"/>
      <c r="I305" s="162"/>
      <c r="J305" s="162"/>
      <c r="K305" s="162"/>
      <c r="L305" s="162"/>
      <c r="M305" s="162"/>
      <c r="N305" s="38"/>
      <c r="O305" s="38"/>
    </row>
    <row r="306" spans="1:15" ht="15" hidden="1" customHeight="1" x14ac:dyDescent="0.25">
      <c r="A306" s="162"/>
      <c r="B306" s="162"/>
      <c r="C306" s="162"/>
      <c r="D306" s="162"/>
      <c r="E306" s="162"/>
      <c r="F306" s="162"/>
      <c r="G306" s="162"/>
      <c r="H306" s="162"/>
      <c r="I306" s="162"/>
      <c r="J306" s="162"/>
      <c r="K306" s="162"/>
      <c r="L306" s="162"/>
      <c r="M306" s="162"/>
      <c r="N306" s="38"/>
      <c r="O306" s="38"/>
    </row>
    <row r="307" spans="1:15" ht="15" hidden="1" customHeight="1" x14ac:dyDescent="0.25">
      <c r="A307" s="162"/>
      <c r="B307" s="162"/>
      <c r="C307" s="162"/>
      <c r="D307" s="162"/>
      <c r="E307" s="162"/>
      <c r="F307" s="162"/>
      <c r="G307" s="162"/>
      <c r="H307" s="162"/>
      <c r="I307" s="162"/>
      <c r="J307" s="162"/>
      <c r="K307" s="162"/>
      <c r="L307" s="162"/>
      <c r="M307" s="162"/>
      <c r="N307" s="38"/>
      <c r="O307" s="38"/>
    </row>
    <row r="308" spans="1:15" ht="15" hidden="1" customHeight="1" x14ac:dyDescent="0.25">
      <c r="A308" s="162"/>
      <c r="B308" s="162"/>
      <c r="C308" s="162"/>
      <c r="D308" s="162"/>
      <c r="E308" s="162"/>
      <c r="F308" s="162"/>
      <c r="G308" s="162"/>
      <c r="H308" s="162"/>
      <c r="I308" s="162"/>
      <c r="J308" s="162"/>
      <c r="K308" s="162"/>
      <c r="L308" s="162"/>
      <c r="M308" s="162"/>
      <c r="N308" s="38"/>
      <c r="O308" s="38"/>
    </row>
    <row r="309" spans="1:15" ht="15" hidden="1" customHeight="1" x14ac:dyDescent="0.25">
      <c r="A309" s="162"/>
      <c r="B309" s="162"/>
      <c r="C309" s="162"/>
      <c r="D309" s="162"/>
      <c r="E309" s="162"/>
      <c r="F309" s="162"/>
      <c r="G309" s="162"/>
      <c r="H309" s="162"/>
      <c r="I309" s="162"/>
      <c r="J309" s="162"/>
      <c r="K309" s="162"/>
      <c r="L309" s="162"/>
      <c r="M309" s="162"/>
      <c r="N309" s="38"/>
      <c r="O309" s="38"/>
    </row>
    <row r="310" spans="1:15" ht="15" hidden="1" customHeight="1" x14ac:dyDescent="0.25">
      <c r="A310" s="162"/>
      <c r="B310" s="162"/>
      <c r="C310" s="162"/>
      <c r="D310" s="162"/>
      <c r="E310" s="162"/>
      <c r="F310" s="162"/>
      <c r="G310" s="162"/>
      <c r="H310" s="162"/>
      <c r="I310" s="162"/>
      <c r="J310" s="162"/>
      <c r="K310" s="162"/>
      <c r="L310" s="162"/>
      <c r="M310" s="162"/>
      <c r="N310" s="38"/>
      <c r="O310" s="38"/>
    </row>
    <row r="311" spans="1:15" ht="15" hidden="1" customHeight="1" x14ac:dyDescent="0.25">
      <c r="A311" s="162"/>
      <c r="B311" s="162"/>
      <c r="C311" s="162"/>
      <c r="D311" s="162"/>
      <c r="E311" s="162"/>
      <c r="F311" s="162"/>
      <c r="G311" s="162"/>
      <c r="H311" s="162"/>
      <c r="I311" s="162"/>
      <c r="J311" s="162"/>
      <c r="K311" s="162"/>
      <c r="L311" s="162"/>
      <c r="M311" s="162"/>
      <c r="N311" s="38"/>
      <c r="O311" s="38"/>
    </row>
    <row r="312" spans="1:15" ht="15" hidden="1" customHeight="1" x14ac:dyDescent="0.25">
      <c r="A312" s="162"/>
      <c r="B312" s="162"/>
      <c r="C312" s="162"/>
      <c r="D312" s="162"/>
      <c r="E312" s="162"/>
      <c r="F312" s="162"/>
      <c r="G312" s="162"/>
      <c r="H312" s="162"/>
      <c r="I312" s="162"/>
      <c r="J312" s="162"/>
      <c r="K312" s="162"/>
      <c r="L312" s="162"/>
      <c r="M312" s="162"/>
      <c r="N312" s="38"/>
      <c r="O312" s="38"/>
    </row>
    <row r="313" spans="1:15" ht="15" hidden="1" customHeight="1" x14ac:dyDescent="0.25">
      <c r="A313" s="162"/>
      <c r="B313" s="162"/>
      <c r="C313" s="162"/>
      <c r="D313" s="162"/>
      <c r="E313" s="162"/>
      <c r="F313" s="162"/>
      <c r="G313" s="162"/>
      <c r="H313" s="162"/>
      <c r="I313" s="162"/>
      <c r="J313" s="162"/>
      <c r="K313" s="162"/>
      <c r="L313" s="162"/>
      <c r="M313" s="162"/>
      <c r="N313" s="38"/>
      <c r="O313" s="38"/>
    </row>
    <row r="314" spans="1:15" ht="15" hidden="1" customHeight="1" x14ac:dyDescent="0.25">
      <c r="A314" s="162"/>
      <c r="B314" s="162"/>
      <c r="C314" s="162"/>
      <c r="D314" s="162"/>
      <c r="E314" s="162"/>
      <c r="F314" s="162"/>
      <c r="G314" s="162"/>
      <c r="H314" s="162"/>
      <c r="I314" s="162"/>
      <c r="J314" s="162"/>
      <c r="K314" s="162"/>
      <c r="L314" s="162"/>
      <c r="M314" s="162"/>
      <c r="N314" s="38"/>
      <c r="O314" s="38"/>
    </row>
    <row r="315" spans="1:15" ht="15" hidden="1" customHeight="1" x14ac:dyDescent="0.25">
      <c r="A315" s="162"/>
      <c r="B315" s="162"/>
      <c r="C315" s="162"/>
      <c r="D315" s="162"/>
      <c r="E315" s="162"/>
      <c r="F315" s="162"/>
      <c r="G315" s="162"/>
      <c r="H315" s="162"/>
      <c r="I315" s="162"/>
      <c r="J315" s="162"/>
      <c r="K315" s="162"/>
      <c r="L315" s="162"/>
      <c r="M315" s="162"/>
      <c r="N315" s="38"/>
      <c r="O315" s="38"/>
    </row>
    <row r="316" spans="1:15" ht="15" hidden="1" customHeight="1" x14ac:dyDescent="0.25">
      <c r="A316" s="162"/>
      <c r="B316" s="162"/>
      <c r="C316" s="162"/>
      <c r="D316" s="162"/>
      <c r="E316" s="162"/>
      <c r="F316" s="162"/>
      <c r="G316" s="162"/>
      <c r="H316" s="162"/>
      <c r="I316" s="162"/>
      <c r="J316" s="162"/>
      <c r="K316" s="162"/>
      <c r="L316" s="162"/>
      <c r="M316" s="162"/>
      <c r="N316" s="38"/>
      <c r="O316" s="38"/>
    </row>
    <row r="317" spans="1:15" ht="15" hidden="1" customHeight="1" x14ac:dyDescent="0.25">
      <c r="A317" s="162"/>
      <c r="B317" s="162"/>
      <c r="C317" s="162"/>
      <c r="D317" s="162"/>
      <c r="E317" s="162"/>
      <c r="F317" s="162"/>
      <c r="G317" s="162"/>
      <c r="H317" s="162"/>
      <c r="I317" s="162"/>
      <c r="J317" s="162"/>
      <c r="K317" s="162"/>
      <c r="L317" s="162"/>
      <c r="M317" s="162"/>
      <c r="N317" s="38"/>
      <c r="O317" s="38"/>
    </row>
    <row r="318" spans="1:15" ht="15" hidden="1" customHeight="1" x14ac:dyDescent="0.25">
      <c r="A318" s="162"/>
      <c r="B318" s="162"/>
      <c r="C318" s="162"/>
      <c r="D318" s="162"/>
      <c r="E318" s="162"/>
      <c r="F318" s="162"/>
      <c r="G318" s="162"/>
      <c r="H318" s="162"/>
      <c r="I318" s="162"/>
      <c r="J318" s="162"/>
      <c r="K318" s="162"/>
      <c r="L318" s="162"/>
      <c r="M318" s="162"/>
      <c r="N318" s="38"/>
      <c r="O318" s="38"/>
    </row>
    <row r="319" spans="1:15" ht="15" hidden="1" customHeight="1" x14ac:dyDescent="0.25">
      <c r="A319" s="162"/>
      <c r="B319" s="162"/>
      <c r="C319" s="162"/>
      <c r="D319" s="162"/>
      <c r="E319" s="162"/>
      <c r="F319" s="162"/>
      <c r="G319" s="162"/>
      <c r="H319" s="162"/>
      <c r="I319" s="162"/>
      <c r="J319" s="162"/>
      <c r="K319" s="162"/>
      <c r="L319" s="162"/>
      <c r="M319" s="162"/>
      <c r="N319" s="38"/>
      <c r="O319" s="38"/>
    </row>
    <row r="320" spans="1:15" ht="15" hidden="1" customHeight="1" x14ac:dyDescent="0.25">
      <c r="A320" s="162"/>
      <c r="B320" s="162"/>
      <c r="C320" s="162"/>
      <c r="D320" s="162"/>
      <c r="E320" s="162"/>
      <c r="F320" s="162"/>
      <c r="G320" s="162"/>
      <c r="H320" s="162"/>
      <c r="I320" s="162"/>
      <c r="J320" s="162"/>
      <c r="K320" s="162"/>
      <c r="L320" s="162"/>
      <c r="M320" s="162"/>
      <c r="N320" s="38"/>
      <c r="O320" s="38"/>
    </row>
    <row r="321" spans="1:15" ht="15" hidden="1" customHeight="1" x14ac:dyDescent="0.25">
      <c r="A321" s="162"/>
      <c r="B321" s="162"/>
      <c r="C321" s="162"/>
      <c r="D321" s="162"/>
      <c r="E321" s="162"/>
      <c r="F321" s="162"/>
      <c r="G321" s="162"/>
      <c r="H321" s="162"/>
      <c r="I321" s="162"/>
      <c r="J321" s="162"/>
      <c r="K321" s="162"/>
      <c r="L321" s="162"/>
      <c r="M321" s="162"/>
      <c r="N321" s="38"/>
      <c r="O321" s="38"/>
    </row>
    <row r="322" spans="1:15" ht="15" hidden="1" customHeight="1" x14ac:dyDescent="0.25">
      <c r="A322" s="162"/>
      <c r="B322" s="162"/>
      <c r="C322" s="162"/>
      <c r="D322" s="162"/>
      <c r="E322" s="162"/>
      <c r="F322" s="162"/>
      <c r="G322" s="162"/>
      <c r="H322" s="162"/>
      <c r="I322" s="162"/>
      <c r="J322" s="162"/>
      <c r="K322" s="162"/>
      <c r="L322" s="162"/>
      <c r="M322" s="162"/>
      <c r="N322" s="38"/>
      <c r="O322" s="38"/>
    </row>
    <row r="323" spans="1:15" ht="15" hidden="1" customHeight="1" x14ac:dyDescent="0.25">
      <c r="A323" s="162"/>
      <c r="B323" s="162"/>
      <c r="C323" s="162"/>
      <c r="D323" s="162"/>
      <c r="E323" s="162"/>
      <c r="F323" s="162"/>
      <c r="G323" s="162"/>
      <c r="H323" s="162"/>
      <c r="I323" s="162"/>
      <c r="J323" s="162"/>
      <c r="K323" s="162"/>
      <c r="L323" s="162"/>
      <c r="M323" s="162"/>
      <c r="N323" s="38"/>
      <c r="O323" s="38"/>
    </row>
    <row r="324" spans="1:15" ht="15" hidden="1" customHeight="1" x14ac:dyDescent="0.25">
      <c r="A324" s="162"/>
      <c r="B324" s="162"/>
      <c r="C324" s="162"/>
      <c r="D324" s="162"/>
      <c r="E324" s="162"/>
      <c r="F324" s="162"/>
      <c r="G324" s="162"/>
      <c r="H324" s="162"/>
      <c r="I324" s="162"/>
      <c r="J324" s="162"/>
      <c r="K324" s="162"/>
      <c r="L324" s="162"/>
      <c r="M324" s="162"/>
      <c r="N324" s="38"/>
      <c r="O324" s="38"/>
    </row>
    <row r="325" spans="1:15" ht="15" hidden="1" customHeight="1" x14ac:dyDescent="0.25">
      <c r="A325" s="162"/>
      <c r="B325" s="162"/>
      <c r="C325" s="162"/>
      <c r="D325" s="162"/>
      <c r="E325" s="162"/>
      <c r="F325" s="162"/>
      <c r="G325" s="162"/>
      <c r="H325" s="162"/>
      <c r="I325" s="162"/>
      <c r="J325" s="162"/>
      <c r="K325" s="162"/>
      <c r="L325" s="162"/>
      <c r="M325" s="162"/>
      <c r="N325" s="38"/>
      <c r="O325" s="38"/>
    </row>
    <row r="326" spans="1:15" ht="15" hidden="1" customHeight="1" x14ac:dyDescent="0.25">
      <c r="A326" s="162"/>
      <c r="B326" s="162"/>
      <c r="C326" s="162"/>
      <c r="D326" s="162"/>
      <c r="E326" s="162"/>
      <c r="F326" s="162"/>
      <c r="G326" s="162"/>
      <c r="H326" s="162"/>
      <c r="I326" s="162"/>
      <c r="J326" s="162"/>
      <c r="K326" s="162"/>
      <c r="L326" s="162"/>
      <c r="M326" s="162"/>
      <c r="N326" s="38"/>
      <c r="O326" s="38"/>
    </row>
    <row r="327" spans="1:15" ht="15" hidden="1" customHeight="1" x14ac:dyDescent="0.25">
      <c r="A327" s="162"/>
      <c r="B327" s="162"/>
      <c r="C327" s="162"/>
      <c r="D327" s="162"/>
      <c r="E327" s="162"/>
      <c r="F327" s="162"/>
      <c r="G327" s="162"/>
      <c r="H327" s="162"/>
      <c r="I327" s="162"/>
      <c r="J327" s="162"/>
      <c r="K327" s="162"/>
      <c r="L327" s="162"/>
      <c r="M327" s="162"/>
      <c r="N327" s="38"/>
      <c r="O327" s="38"/>
    </row>
    <row r="328" spans="1:15" ht="15" hidden="1" customHeight="1" x14ac:dyDescent="0.25">
      <c r="A328" s="162"/>
      <c r="B328" s="162"/>
      <c r="C328" s="162"/>
      <c r="D328" s="162"/>
      <c r="E328" s="162"/>
      <c r="F328" s="162"/>
      <c r="G328" s="162"/>
      <c r="H328" s="162"/>
      <c r="I328" s="162"/>
      <c r="J328" s="162"/>
      <c r="K328" s="162"/>
      <c r="L328" s="162"/>
      <c r="M328" s="162"/>
      <c r="N328" s="38"/>
      <c r="O328" s="38"/>
    </row>
    <row r="329" spans="1:15" ht="15" hidden="1" customHeight="1" x14ac:dyDescent="0.25">
      <c r="A329" s="162"/>
      <c r="B329" s="162"/>
      <c r="C329" s="162"/>
      <c r="D329" s="162"/>
      <c r="E329" s="162"/>
      <c r="F329" s="162"/>
      <c r="G329" s="162"/>
      <c r="H329" s="162"/>
      <c r="I329" s="162"/>
      <c r="J329" s="162"/>
      <c r="K329" s="162"/>
      <c r="L329" s="162"/>
      <c r="M329" s="162"/>
      <c r="N329" s="38"/>
      <c r="O329" s="38"/>
    </row>
    <row r="330" spans="1:15" ht="15" hidden="1" customHeight="1" x14ac:dyDescent="0.25">
      <c r="A330" s="162"/>
      <c r="B330" s="162"/>
      <c r="C330" s="162"/>
      <c r="D330" s="162"/>
      <c r="E330" s="162"/>
      <c r="F330" s="162"/>
      <c r="G330" s="162"/>
      <c r="H330" s="162"/>
      <c r="I330" s="162"/>
      <c r="J330" s="162"/>
      <c r="K330" s="162"/>
      <c r="L330" s="162"/>
      <c r="M330" s="162"/>
      <c r="N330" s="38"/>
      <c r="O330" s="38"/>
    </row>
    <row r="331" spans="1:15" ht="15" hidden="1" customHeight="1" x14ac:dyDescent="0.25">
      <c r="A331" s="162"/>
      <c r="B331" s="162"/>
      <c r="C331" s="162"/>
      <c r="D331" s="162"/>
      <c r="E331" s="162"/>
      <c r="F331" s="162"/>
      <c r="G331" s="162"/>
      <c r="H331" s="162"/>
      <c r="I331" s="162"/>
      <c r="J331" s="162"/>
      <c r="K331" s="162"/>
      <c r="L331" s="162"/>
      <c r="M331" s="162"/>
      <c r="N331" s="38"/>
      <c r="O331" s="38"/>
    </row>
    <row r="332" spans="1:15" ht="15" hidden="1" customHeight="1" x14ac:dyDescent="0.25">
      <c r="A332" s="162"/>
      <c r="B332" s="162"/>
      <c r="C332" s="162"/>
      <c r="D332" s="162"/>
      <c r="E332" s="162"/>
      <c r="F332" s="162"/>
      <c r="G332" s="162"/>
      <c r="H332" s="162"/>
      <c r="I332" s="162"/>
      <c r="J332" s="162"/>
      <c r="K332" s="162"/>
      <c r="L332" s="162"/>
      <c r="M332" s="162"/>
      <c r="N332" s="38"/>
      <c r="O332" s="38"/>
    </row>
    <row r="333" spans="1:15" ht="15" hidden="1" customHeight="1" x14ac:dyDescent="0.25">
      <c r="A333" s="162"/>
      <c r="B333" s="162"/>
      <c r="C333" s="162"/>
      <c r="D333" s="162"/>
      <c r="E333" s="162"/>
      <c r="F333" s="162"/>
      <c r="G333" s="162"/>
      <c r="H333" s="162"/>
      <c r="I333" s="162"/>
      <c r="J333" s="162"/>
      <c r="K333" s="162"/>
      <c r="L333" s="162"/>
      <c r="M333" s="162"/>
      <c r="N333" s="38"/>
      <c r="O333" s="38"/>
    </row>
    <row r="334" spans="1:15" ht="15" hidden="1" customHeight="1" x14ac:dyDescent="0.25">
      <c r="A334" s="162"/>
      <c r="B334" s="162"/>
      <c r="C334" s="162"/>
      <c r="D334" s="162"/>
      <c r="E334" s="162"/>
      <c r="F334" s="162"/>
      <c r="G334" s="162"/>
      <c r="H334" s="162"/>
      <c r="I334" s="162"/>
      <c r="J334" s="162"/>
      <c r="K334" s="162"/>
      <c r="L334" s="162"/>
      <c r="M334" s="162"/>
      <c r="N334" s="38"/>
      <c r="O334" s="38"/>
    </row>
    <row r="335" spans="1:15" ht="15" hidden="1" customHeight="1" x14ac:dyDescent="0.25">
      <c r="A335" s="162"/>
      <c r="B335" s="162"/>
      <c r="C335" s="162"/>
      <c r="D335" s="162"/>
      <c r="E335" s="162"/>
      <c r="F335" s="162"/>
      <c r="G335" s="162"/>
      <c r="H335" s="162"/>
      <c r="I335" s="162"/>
      <c r="J335" s="162"/>
      <c r="K335" s="162"/>
      <c r="L335" s="162"/>
      <c r="M335" s="162"/>
      <c r="N335" s="38"/>
      <c r="O335" s="38"/>
    </row>
    <row r="336" spans="1:15" ht="15" hidden="1" customHeight="1" x14ac:dyDescent="0.25">
      <c r="A336" s="162"/>
      <c r="B336" s="162"/>
      <c r="C336" s="162"/>
      <c r="D336" s="162"/>
      <c r="E336" s="162"/>
      <c r="F336" s="162"/>
      <c r="G336" s="162"/>
      <c r="H336" s="162"/>
      <c r="I336" s="162"/>
      <c r="J336" s="162"/>
      <c r="K336" s="162"/>
      <c r="L336" s="162"/>
      <c r="M336" s="162"/>
      <c r="N336" s="38"/>
      <c r="O336" s="38"/>
    </row>
    <row r="337" spans="1:15" ht="15" hidden="1" customHeight="1" x14ac:dyDescent="0.25">
      <c r="A337" s="162"/>
      <c r="B337" s="162"/>
      <c r="C337" s="162"/>
      <c r="D337" s="162"/>
      <c r="E337" s="162"/>
      <c r="F337" s="162"/>
      <c r="G337" s="162"/>
      <c r="H337" s="162"/>
      <c r="I337" s="162"/>
      <c r="J337" s="162"/>
      <c r="K337" s="162"/>
      <c r="L337" s="162"/>
      <c r="M337" s="162"/>
      <c r="N337" s="38"/>
      <c r="O337" s="38"/>
    </row>
    <row r="338" spans="1:15" ht="15" hidden="1" customHeight="1" x14ac:dyDescent="0.25">
      <c r="A338" s="162"/>
      <c r="B338" s="162"/>
      <c r="C338" s="162"/>
      <c r="D338" s="162"/>
      <c r="E338" s="162"/>
      <c r="F338" s="162"/>
      <c r="G338" s="162"/>
      <c r="H338" s="162"/>
      <c r="I338" s="162"/>
      <c r="J338" s="162"/>
      <c r="K338" s="162"/>
      <c r="L338" s="162"/>
      <c r="M338" s="162"/>
      <c r="N338" s="38"/>
      <c r="O338" s="38"/>
    </row>
    <row r="339" spans="1:15" ht="15" hidden="1" customHeight="1" x14ac:dyDescent="0.25">
      <c r="A339" s="162"/>
      <c r="B339" s="162"/>
      <c r="C339" s="162"/>
      <c r="D339" s="162"/>
      <c r="E339" s="162"/>
      <c r="F339" s="162"/>
      <c r="G339" s="162"/>
      <c r="H339" s="162"/>
      <c r="I339" s="162"/>
      <c r="J339" s="162"/>
      <c r="K339" s="162"/>
      <c r="L339" s="162"/>
      <c r="M339" s="162"/>
      <c r="N339" s="38"/>
      <c r="O339" s="38"/>
    </row>
    <row r="340" spans="1:15" ht="15" hidden="1" customHeight="1" x14ac:dyDescent="0.25">
      <c r="A340" s="162"/>
      <c r="B340" s="162"/>
      <c r="C340" s="162"/>
      <c r="D340" s="162"/>
      <c r="E340" s="162"/>
      <c r="F340" s="162"/>
      <c r="G340" s="162"/>
      <c r="H340" s="162"/>
      <c r="I340" s="162"/>
      <c r="J340" s="162"/>
      <c r="K340" s="162"/>
      <c r="L340" s="162"/>
      <c r="M340" s="162"/>
      <c r="N340" s="38"/>
      <c r="O340" s="38"/>
    </row>
    <row r="341" spans="1:15" ht="15" hidden="1" customHeight="1" x14ac:dyDescent="0.25">
      <c r="A341" s="162"/>
      <c r="B341" s="162"/>
      <c r="C341" s="162"/>
      <c r="D341" s="162"/>
      <c r="E341" s="162"/>
      <c r="F341" s="162"/>
      <c r="G341" s="162"/>
      <c r="H341" s="162"/>
      <c r="I341" s="162"/>
      <c r="J341" s="162"/>
      <c r="K341" s="162"/>
      <c r="L341" s="162"/>
      <c r="M341" s="162"/>
      <c r="N341" s="38"/>
      <c r="O341" s="38"/>
    </row>
    <row r="342" spans="1:15" ht="15" hidden="1" customHeight="1" x14ac:dyDescent="0.25">
      <c r="A342" s="162"/>
      <c r="B342" s="162"/>
      <c r="C342" s="162"/>
      <c r="D342" s="162"/>
      <c r="E342" s="162"/>
      <c r="F342" s="162"/>
      <c r="G342" s="162"/>
      <c r="H342" s="162"/>
      <c r="I342" s="162"/>
      <c r="J342" s="162"/>
      <c r="K342" s="162"/>
      <c r="L342" s="162"/>
      <c r="M342" s="162"/>
      <c r="N342" s="38"/>
      <c r="O342" s="38"/>
    </row>
    <row r="343" spans="1:15" ht="15" hidden="1" customHeight="1" x14ac:dyDescent="0.25">
      <c r="A343" s="162"/>
      <c r="B343" s="162"/>
      <c r="C343" s="162"/>
      <c r="D343" s="162"/>
      <c r="E343" s="162"/>
      <c r="F343" s="162"/>
      <c r="G343" s="162"/>
      <c r="H343" s="162"/>
      <c r="I343" s="162"/>
      <c r="J343" s="162"/>
      <c r="K343" s="162"/>
      <c r="L343" s="162"/>
      <c r="M343" s="162"/>
      <c r="N343" s="38"/>
      <c r="O343" s="38"/>
    </row>
    <row r="344" spans="1:15" ht="15" hidden="1" customHeight="1" x14ac:dyDescent="0.25">
      <c r="A344" s="162"/>
      <c r="B344" s="162"/>
      <c r="C344" s="162"/>
      <c r="D344" s="162"/>
      <c r="E344" s="162"/>
      <c r="F344" s="162"/>
      <c r="G344" s="162"/>
      <c r="H344" s="162"/>
      <c r="I344" s="162"/>
      <c r="J344" s="162"/>
      <c r="K344" s="162"/>
      <c r="L344" s="162"/>
      <c r="M344" s="162"/>
      <c r="N344" s="38"/>
      <c r="O344" s="38"/>
    </row>
    <row r="345" spans="1:15" ht="15" hidden="1" customHeight="1" x14ac:dyDescent="0.25">
      <c r="A345" s="162"/>
      <c r="B345" s="162"/>
      <c r="C345" s="162"/>
      <c r="D345" s="162"/>
      <c r="E345" s="162"/>
      <c r="F345" s="162"/>
      <c r="G345" s="162"/>
      <c r="H345" s="162"/>
      <c r="I345" s="162"/>
      <c r="J345" s="162"/>
      <c r="K345" s="162"/>
      <c r="L345" s="162"/>
      <c r="M345" s="162"/>
      <c r="N345" s="38"/>
      <c r="O345" s="38"/>
    </row>
    <row r="346" spans="1:15" ht="15" hidden="1" customHeight="1" x14ac:dyDescent="0.25">
      <c r="A346" s="162"/>
      <c r="B346" s="162"/>
      <c r="C346" s="162"/>
      <c r="D346" s="162"/>
      <c r="E346" s="162"/>
      <c r="F346" s="162"/>
      <c r="G346" s="162"/>
      <c r="H346" s="162"/>
      <c r="I346" s="162"/>
      <c r="J346" s="162"/>
      <c r="K346" s="162"/>
      <c r="L346" s="162"/>
      <c r="M346" s="162"/>
      <c r="N346" s="38"/>
      <c r="O346" s="38"/>
    </row>
    <row r="347" spans="1:15" ht="15" hidden="1" customHeight="1" x14ac:dyDescent="0.25">
      <c r="A347" s="162"/>
      <c r="B347" s="162"/>
      <c r="C347" s="162"/>
      <c r="D347" s="162"/>
      <c r="E347" s="162"/>
      <c r="F347" s="162"/>
      <c r="G347" s="162"/>
      <c r="H347" s="162"/>
      <c r="I347" s="162"/>
      <c r="J347" s="162"/>
      <c r="K347" s="162"/>
      <c r="L347" s="162"/>
      <c r="M347" s="162"/>
      <c r="N347" s="38"/>
      <c r="O347" s="38"/>
    </row>
    <row r="348" spans="1:15" ht="15" hidden="1" customHeight="1" x14ac:dyDescent="0.25">
      <c r="A348" s="162"/>
      <c r="B348" s="162"/>
      <c r="C348" s="162"/>
      <c r="D348" s="162"/>
      <c r="E348" s="162"/>
      <c r="F348" s="162"/>
      <c r="G348" s="162"/>
      <c r="H348" s="162"/>
      <c r="I348" s="162"/>
      <c r="J348" s="162"/>
      <c r="K348" s="162"/>
      <c r="L348" s="162"/>
      <c r="M348" s="162"/>
      <c r="N348" s="38"/>
      <c r="O348" s="38"/>
    </row>
    <row r="349" spans="1:15" ht="15" hidden="1" customHeight="1" x14ac:dyDescent="0.25">
      <c r="A349" s="162"/>
      <c r="B349" s="162"/>
      <c r="C349" s="162"/>
      <c r="D349" s="162"/>
      <c r="E349" s="162"/>
      <c r="F349" s="162"/>
      <c r="G349" s="162"/>
      <c r="H349" s="162"/>
      <c r="I349" s="162"/>
      <c r="J349" s="162"/>
      <c r="K349" s="162"/>
      <c r="L349" s="162"/>
      <c r="M349" s="162"/>
      <c r="N349" s="38"/>
      <c r="O349" s="38"/>
    </row>
    <row r="350" spans="1:15" ht="15" hidden="1" customHeight="1" x14ac:dyDescent="0.25">
      <c r="A350" s="162"/>
      <c r="B350" s="162"/>
      <c r="C350" s="162"/>
      <c r="D350" s="162"/>
      <c r="E350" s="162"/>
      <c r="F350" s="162"/>
      <c r="G350" s="162"/>
      <c r="H350" s="162"/>
      <c r="I350" s="162"/>
      <c r="J350" s="162"/>
      <c r="K350" s="162"/>
      <c r="L350" s="162"/>
      <c r="M350" s="162"/>
      <c r="N350" s="38"/>
      <c r="O350" s="38"/>
    </row>
    <row r="351" spans="1:15" ht="15" hidden="1" customHeight="1" x14ac:dyDescent="0.25">
      <c r="A351" s="162"/>
      <c r="B351" s="162"/>
      <c r="C351" s="162"/>
      <c r="D351" s="162"/>
      <c r="E351" s="162"/>
      <c r="F351" s="162"/>
      <c r="G351" s="162"/>
      <c r="H351" s="162"/>
      <c r="I351" s="162"/>
      <c r="J351" s="162"/>
      <c r="K351" s="162"/>
      <c r="L351" s="162"/>
      <c r="M351" s="162"/>
      <c r="N351" s="38"/>
      <c r="O351" s="38"/>
    </row>
    <row r="352" spans="1:15" ht="15" hidden="1" customHeight="1" x14ac:dyDescent="0.25">
      <c r="A352" s="162"/>
      <c r="B352" s="162"/>
      <c r="C352" s="162"/>
      <c r="D352" s="162"/>
      <c r="E352" s="162"/>
      <c r="F352" s="162"/>
      <c r="G352" s="162"/>
      <c r="H352" s="162"/>
      <c r="I352" s="162"/>
      <c r="J352" s="162"/>
      <c r="K352" s="162"/>
      <c r="L352" s="162"/>
      <c r="M352" s="162"/>
      <c r="N352" s="38"/>
      <c r="O352" s="38"/>
    </row>
    <row r="353" spans="1:15" ht="15" hidden="1" customHeight="1" x14ac:dyDescent="0.25">
      <c r="A353" s="162"/>
      <c r="B353" s="162"/>
      <c r="C353" s="162"/>
      <c r="D353" s="162"/>
      <c r="E353" s="162"/>
      <c r="F353" s="162"/>
      <c r="G353" s="162"/>
      <c r="H353" s="162"/>
      <c r="I353" s="162"/>
      <c r="J353" s="162"/>
      <c r="K353" s="162"/>
      <c r="L353" s="162"/>
      <c r="M353" s="162"/>
      <c r="N353" s="38"/>
      <c r="O353" s="38"/>
    </row>
    <row r="354" spans="1:15" ht="15" hidden="1" customHeight="1" x14ac:dyDescent="0.25">
      <c r="A354" s="162"/>
      <c r="B354" s="162"/>
      <c r="C354" s="162"/>
      <c r="D354" s="162"/>
      <c r="E354" s="162"/>
      <c r="F354" s="162"/>
      <c r="G354" s="162"/>
      <c r="H354" s="162"/>
      <c r="I354" s="162"/>
      <c r="J354" s="162"/>
      <c r="K354" s="162"/>
      <c r="L354" s="162"/>
      <c r="M354" s="162"/>
      <c r="N354" s="38"/>
      <c r="O354" s="38"/>
    </row>
    <row r="355" spans="1:15" ht="15" hidden="1" customHeight="1" x14ac:dyDescent="0.25">
      <c r="A355" s="162"/>
      <c r="B355" s="162"/>
      <c r="C355" s="162"/>
      <c r="D355" s="162"/>
      <c r="E355" s="162"/>
      <c r="F355" s="162"/>
      <c r="G355" s="162"/>
      <c r="H355" s="162"/>
      <c r="I355" s="162"/>
      <c r="J355" s="162"/>
      <c r="K355" s="162"/>
      <c r="L355" s="162"/>
      <c r="M355" s="162"/>
      <c r="N355" s="38"/>
      <c r="O355" s="38"/>
    </row>
    <row r="356" spans="1:15" ht="15" hidden="1" customHeight="1" x14ac:dyDescent="0.25">
      <c r="A356" s="162"/>
      <c r="B356" s="162"/>
      <c r="C356" s="162"/>
      <c r="D356" s="162"/>
      <c r="E356" s="162"/>
      <c r="F356" s="162"/>
      <c r="G356" s="162"/>
      <c r="H356" s="162"/>
      <c r="I356" s="162"/>
      <c r="J356" s="162"/>
      <c r="K356" s="162"/>
      <c r="L356" s="162"/>
      <c r="M356" s="162"/>
      <c r="N356" s="38"/>
      <c r="O356" s="38"/>
    </row>
    <row r="357" spans="1:15" ht="15" hidden="1" customHeight="1" x14ac:dyDescent="0.25">
      <c r="A357" s="162"/>
      <c r="B357" s="162"/>
      <c r="C357" s="162"/>
      <c r="D357" s="162"/>
      <c r="E357" s="162"/>
      <c r="F357" s="162"/>
      <c r="G357" s="162"/>
      <c r="H357" s="162"/>
      <c r="I357" s="162"/>
      <c r="J357" s="162"/>
      <c r="K357" s="162"/>
      <c r="L357" s="162"/>
      <c r="M357" s="162"/>
      <c r="N357" s="38"/>
      <c r="O357" s="38"/>
    </row>
    <row r="358" spans="1:15" ht="15" hidden="1" customHeight="1" x14ac:dyDescent="0.25">
      <c r="A358" s="162"/>
      <c r="B358" s="162"/>
      <c r="C358" s="162"/>
      <c r="D358" s="162"/>
      <c r="E358" s="162"/>
      <c r="F358" s="162"/>
      <c r="G358" s="162"/>
      <c r="H358" s="162"/>
      <c r="I358" s="162"/>
      <c r="J358" s="162"/>
      <c r="K358" s="162"/>
      <c r="L358" s="162"/>
      <c r="M358" s="162"/>
      <c r="N358" s="38"/>
      <c r="O358" s="38"/>
    </row>
    <row r="359" spans="1:15" ht="15" hidden="1" customHeight="1" x14ac:dyDescent="0.25">
      <c r="A359" s="162"/>
      <c r="B359" s="162"/>
      <c r="C359" s="162"/>
      <c r="D359" s="162"/>
      <c r="E359" s="162"/>
      <c r="F359" s="162"/>
      <c r="G359" s="162"/>
      <c r="H359" s="162"/>
      <c r="I359" s="162"/>
      <c r="J359" s="162"/>
      <c r="K359" s="162"/>
      <c r="L359" s="162"/>
      <c r="M359" s="162"/>
      <c r="N359" s="38"/>
      <c r="O359" s="38"/>
    </row>
    <row r="360" spans="1:15" ht="15" hidden="1" customHeight="1" x14ac:dyDescent="0.25">
      <c r="A360" s="162"/>
      <c r="B360" s="162"/>
      <c r="C360" s="162"/>
      <c r="D360" s="162"/>
      <c r="E360" s="162"/>
      <c r="F360" s="162"/>
      <c r="G360" s="162"/>
      <c r="H360" s="162"/>
      <c r="I360" s="162"/>
      <c r="J360" s="162"/>
      <c r="K360" s="162"/>
      <c r="L360" s="162"/>
      <c r="M360" s="162"/>
      <c r="N360" s="38"/>
      <c r="O360" s="38"/>
    </row>
    <row r="361" spans="1:15" ht="15" hidden="1" customHeight="1" x14ac:dyDescent="0.25">
      <c r="A361" s="162"/>
      <c r="B361" s="162"/>
      <c r="C361" s="162"/>
      <c r="D361" s="162"/>
      <c r="E361" s="162"/>
      <c r="F361" s="162"/>
      <c r="G361" s="162"/>
      <c r="H361" s="162"/>
      <c r="I361" s="162"/>
      <c r="J361" s="162"/>
      <c r="K361" s="162"/>
      <c r="L361" s="162"/>
      <c r="M361" s="162"/>
      <c r="N361" s="38"/>
      <c r="O361" s="38"/>
    </row>
    <row r="362" spans="1:15" ht="15" hidden="1" customHeight="1" x14ac:dyDescent="0.25">
      <c r="A362" s="162"/>
      <c r="B362" s="162"/>
      <c r="C362" s="162"/>
      <c r="D362" s="162"/>
      <c r="E362" s="162"/>
      <c r="F362" s="162"/>
      <c r="G362" s="162"/>
      <c r="H362" s="162"/>
      <c r="I362" s="162"/>
      <c r="J362" s="162"/>
      <c r="K362" s="162"/>
      <c r="L362" s="162"/>
      <c r="M362" s="162"/>
      <c r="N362" s="38"/>
      <c r="O362" s="38"/>
    </row>
    <row r="363" spans="1:15" ht="15" hidden="1" customHeight="1" x14ac:dyDescent="0.25">
      <c r="A363" s="162"/>
      <c r="B363" s="162"/>
      <c r="C363" s="162"/>
      <c r="D363" s="162"/>
      <c r="E363" s="162"/>
      <c r="F363" s="162"/>
      <c r="G363" s="162"/>
      <c r="H363" s="162"/>
      <c r="I363" s="162"/>
      <c r="J363" s="162"/>
      <c r="K363" s="162"/>
      <c r="L363" s="162"/>
      <c r="M363" s="162"/>
      <c r="N363" s="38"/>
      <c r="O363" s="38"/>
    </row>
    <row r="364" spans="1:15" ht="15" hidden="1" customHeight="1" x14ac:dyDescent="0.25">
      <c r="A364" s="162"/>
      <c r="B364" s="162"/>
      <c r="C364" s="162"/>
      <c r="D364" s="162"/>
      <c r="E364" s="162"/>
      <c r="F364" s="162"/>
      <c r="G364" s="162"/>
      <c r="H364" s="162"/>
      <c r="I364" s="162"/>
      <c r="J364" s="162"/>
      <c r="K364" s="162"/>
      <c r="L364" s="162"/>
      <c r="M364" s="162"/>
      <c r="N364" s="38"/>
      <c r="O364" s="38"/>
    </row>
    <row r="365" spans="1:15" ht="15" hidden="1" customHeight="1" x14ac:dyDescent="0.25">
      <c r="A365" s="162"/>
      <c r="B365" s="162"/>
      <c r="C365" s="162"/>
      <c r="D365" s="162"/>
      <c r="E365" s="162"/>
      <c r="F365" s="162"/>
      <c r="G365" s="162"/>
      <c r="H365" s="162"/>
      <c r="I365" s="162"/>
      <c r="J365" s="162"/>
      <c r="K365" s="162"/>
      <c r="L365" s="162"/>
      <c r="M365" s="162"/>
      <c r="N365" s="38"/>
      <c r="O365" s="38"/>
    </row>
    <row r="366" spans="1:15" ht="15" hidden="1" customHeight="1" x14ac:dyDescent="0.25">
      <c r="A366" s="162"/>
      <c r="B366" s="162"/>
      <c r="C366" s="162"/>
      <c r="D366" s="162"/>
      <c r="E366" s="162"/>
      <c r="F366" s="162"/>
      <c r="G366" s="162"/>
      <c r="H366" s="162"/>
      <c r="I366" s="162"/>
      <c r="J366" s="162"/>
      <c r="K366" s="162"/>
      <c r="L366" s="162"/>
      <c r="M366" s="162"/>
      <c r="N366" s="38"/>
      <c r="O366" s="38"/>
    </row>
    <row r="367" spans="1:15" ht="15" hidden="1" customHeight="1" x14ac:dyDescent="0.25">
      <c r="A367" s="162"/>
      <c r="B367" s="162"/>
      <c r="C367" s="162"/>
      <c r="D367" s="162"/>
      <c r="E367" s="162"/>
      <c r="F367" s="162"/>
      <c r="G367" s="162"/>
      <c r="H367" s="162"/>
      <c r="I367" s="162"/>
      <c r="J367" s="162"/>
      <c r="K367" s="162"/>
      <c r="L367" s="162"/>
      <c r="M367" s="162"/>
      <c r="N367" s="38"/>
      <c r="O367" s="38"/>
    </row>
    <row r="368" spans="1:15" ht="15" hidden="1" customHeight="1" x14ac:dyDescent="0.25">
      <c r="A368" s="162"/>
      <c r="B368" s="162"/>
      <c r="C368" s="162"/>
      <c r="D368" s="162"/>
      <c r="E368" s="162"/>
      <c r="F368" s="162"/>
      <c r="G368" s="162"/>
      <c r="H368" s="162"/>
      <c r="I368" s="162"/>
      <c r="J368" s="162"/>
      <c r="K368" s="162"/>
      <c r="L368" s="162"/>
      <c r="M368" s="162"/>
      <c r="N368" s="38"/>
      <c r="O368" s="38"/>
    </row>
    <row r="369" spans="1:15" ht="15" hidden="1" customHeight="1" x14ac:dyDescent="0.25">
      <c r="A369" s="162"/>
      <c r="B369" s="162"/>
      <c r="C369" s="162"/>
      <c r="D369" s="162"/>
      <c r="E369" s="162"/>
      <c r="F369" s="162"/>
      <c r="G369" s="162"/>
      <c r="H369" s="162"/>
      <c r="I369" s="162"/>
      <c r="J369" s="162"/>
      <c r="K369" s="162"/>
      <c r="L369" s="162"/>
      <c r="M369" s="162"/>
      <c r="N369" s="38"/>
      <c r="O369" s="38"/>
    </row>
    <row r="370" spans="1:15" ht="15" hidden="1" customHeight="1" x14ac:dyDescent="0.25">
      <c r="A370" s="162"/>
      <c r="B370" s="162"/>
      <c r="C370" s="162"/>
      <c r="D370" s="162"/>
      <c r="E370" s="162"/>
      <c r="F370" s="162"/>
      <c r="G370" s="162"/>
      <c r="H370" s="162"/>
      <c r="I370" s="162"/>
      <c r="J370" s="162"/>
      <c r="K370" s="162"/>
      <c r="L370" s="162"/>
      <c r="M370" s="162"/>
      <c r="N370" s="38"/>
      <c r="O370" s="38"/>
    </row>
    <row r="371" spans="1:15" ht="15" hidden="1" customHeight="1" x14ac:dyDescent="0.25">
      <c r="A371" s="162"/>
      <c r="B371" s="162"/>
      <c r="C371" s="162"/>
      <c r="D371" s="162"/>
      <c r="E371" s="162"/>
      <c r="F371" s="162"/>
      <c r="G371" s="162"/>
      <c r="H371" s="162"/>
      <c r="I371" s="162"/>
      <c r="J371" s="162"/>
      <c r="K371" s="162"/>
      <c r="L371" s="162"/>
      <c r="M371" s="162"/>
      <c r="N371" s="38"/>
      <c r="O371" s="38"/>
    </row>
    <row r="372" spans="1:15" ht="15" hidden="1" customHeight="1" x14ac:dyDescent="0.25">
      <c r="A372" s="162"/>
      <c r="B372" s="162"/>
      <c r="C372" s="162"/>
      <c r="D372" s="162"/>
      <c r="E372" s="162"/>
      <c r="F372" s="162"/>
      <c r="G372" s="162"/>
      <c r="H372" s="162"/>
      <c r="I372" s="162"/>
      <c r="J372" s="162"/>
      <c r="K372" s="162"/>
      <c r="L372" s="162"/>
      <c r="M372" s="162"/>
      <c r="N372" s="38"/>
      <c r="O372" s="38"/>
    </row>
    <row r="373" spans="1:15" ht="15" hidden="1" customHeight="1" x14ac:dyDescent="0.25">
      <c r="A373" s="162"/>
      <c r="B373" s="162"/>
      <c r="C373" s="162"/>
      <c r="D373" s="162"/>
      <c r="E373" s="162"/>
      <c r="F373" s="162"/>
      <c r="G373" s="162"/>
      <c r="H373" s="162"/>
      <c r="I373" s="162"/>
      <c r="J373" s="162"/>
      <c r="K373" s="162"/>
      <c r="L373" s="162"/>
      <c r="M373" s="162"/>
      <c r="N373" s="38"/>
      <c r="O373" s="38"/>
    </row>
    <row r="374" spans="1:15" ht="15" hidden="1" customHeight="1" x14ac:dyDescent="0.25">
      <c r="A374" s="162"/>
      <c r="B374" s="162"/>
      <c r="C374" s="162"/>
      <c r="D374" s="162"/>
      <c r="E374" s="162"/>
      <c r="F374" s="162"/>
      <c r="G374" s="162"/>
      <c r="H374" s="162"/>
      <c r="I374" s="162"/>
      <c r="J374" s="162"/>
      <c r="K374" s="162"/>
      <c r="L374" s="162"/>
      <c r="M374" s="162"/>
      <c r="N374" s="38"/>
      <c r="O374" s="38"/>
    </row>
    <row r="375" spans="1:15" ht="15" hidden="1" customHeight="1" x14ac:dyDescent="0.25">
      <c r="A375" s="162"/>
      <c r="B375" s="162"/>
      <c r="C375" s="162"/>
      <c r="D375" s="162"/>
      <c r="E375" s="162"/>
      <c r="F375" s="162"/>
      <c r="G375" s="162"/>
      <c r="H375" s="162"/>
      <c r="I375" s="162"/>
      <c r="J375" s="162"/>
      <c r="K375" s="162"/>
      <c r="L375" s="162"/>
      <c r="M375" s="162"/>
      <c r="N375" s="38"/>
      <c r="O375" s="38"/>
    </row>
    <row r="376" spans="1:15" ht="15" hidden="1" customHeight="1" x14ac:dyDescent="0.25">
      <c r="A376" s="162"/>
      <c r="B376" s="162"/>
      <c r="C376" s="162"/>
      <c r="D376" s="162"/>
      <c r="E376" s="162"/>
      <c r="F376" s="162"/>
      <c r="G376" s="162"/>
      <c r="H376" s="162"/>
      <c r="I376" s="162"/>
      <c r="J376" s="162"/>
      <c r="K376" s="162"/>
      <c r="L376" s="162"/>
      <c r="M376" s="162"/>
      <c r="N376" s="38"/>
      <c r="O376" s="38"/>
    </row>
    <row r="377" spans="1:15" ht="15" hidden="1" customHeight="1" x14ac:dyDescent="0.25">
      <c r="A377" s="162"/>
      <c r="B377" s="162"/>
      <c r="C377" s="162"/>
      <c r="D377" s="162"/>
      <c r="E377" s="162"/>
      <c r="F377" s="162"/>
      <c r="G377" s="162"/>
      <c r="H377" s="162"/>
      <c r="I377" s="162"/>
      <c r="J377" s="162"/>
      <c r="K377" s="162"/>
      <c r="L377" s="162"/>
      <c r="M377" s="162"/>
      <c r="N377" s="38"/>
      <c r="O377" s="38"/>
    </row>
    <row r="378" spans="1:15" ht="15" hidden="1" customHeight="1" x14ac:dyDescent="0.25">
      <c r="A378" s="162"/>
      <c r="B378" s="162"/>
      <c r="C378" s="162"/>
      <c r="D378" s="162"/>
      <c r="E378" s="162"/>
      <c r="F378" s="162"/>
      <c r="G378" s="162"/>
      <c r="H378" s="162"/>
      <c r="I378" s="162"/>
      <c r="J378" s="162"/>
      <c r="K378" s="162"/>
      <c r="L378" s="162"/>
      <c r="M378" s="162"/>
      <c r="N378" s="38"/>
      <c r="O378" s="38"/>
    </row>
    <row r="379" spans="1:15" ht="15" hidden="1" customHeight="1" x14ac:dyDescent="0.25">
      <c r="A379" s="162"/>
      <c r="B379" s="162"/>
      <c r="C379" s="162"/>
      <c r="D379" s="162"/>
      <c r="E379" s="162"/>
      <c r="F379" s="162"/>
      <c r="G379" s="162"/>
      <c r="H379" s="162"/>
      <c r="I379" s="162"/>
      <c r="J379" s="162"/>
      <c r="K379" s="162"/>
      <c r="L379" s="162"/>
      <c r="M379" s="162"/>
      <c r="N379" s="38"/>
      <c r="O379" s="38"/>
    </row>
    <row r="380" spans="1:15" ht="15" hidden="1" customHeight="1" x14ac:dyDescent="0.25">
      <c r="A380" s="162"/>
      <c r="B380" s="162"/>
      <c r="C380" s="162"/>
      <c r="D380" s="162"/>
      <c r="E380" s="162"/>
      <c r="F380" s="162"/>
      <c r="G380" s="162"/>
      <c r="H380" s="162"/>
      <c r="I380" s="162"/>
      <c r="J380" s="162"/>
      <c r="K380" s="162"/>
      <c r="L380" s="162"/>
      <c r="M380" s="162"/>
      <c r="N380" s="38"/>
      <c r="O380" s="38"/>
    </row>
    <row r="381" spans="1:15" ht="15" hidden="1" customHeight="1" x14ac:dyDescent="0.25">
      <c r="A381" s="162"/>
      <c r="B381" s="162"/>
      <c r="C381" s="162"/>
      <c r="D381" s="162"/>
      <c r="E381" s="162"/>
      <c r="F381" s="162"/>
      <c r="G381" s="162"/>
      <c r="H381" s="162"/>
      <c r="I381" s="162"/>
      <c r="J381" s="162"/>
      <c r="K381" s="162"/>
      <c r="L381" s="162"/>
      <c r="M381" s="162"/>
      <c r="N381" s="38"/>
      <c r="O381" s="38"/>
    </row>
    <row r="382" spans="1:15" ht="15" hidden="1" customHeight="1" x14ac:dyDescent="0.25">
      <c r="A382" s="162"/>
      <c r="B382" s="162"/>
      <c r="C382" s="162"/>
      <c r="D382" s="162"/>
      <c r="E382" s="162"/>
      <c r="F382" s="162"/>
      <c r="G382" s="162"/>
      <c r="H382" s="162"/>
      <c r="I382" s="162"/>
      <c r="J382" s="162"/>
      <c r="K382" s="162"/>
      <c r="L382" s="162"/>
      <c r="M382" s="162"/>
      <c r="N382" s="38"/>
      <c r="O382" s="38"/>
    </row>
    <row r="383" spans="1:15" ht="15" hidden="1" customHeight="1" x14ac:dyDescent="0.25">
      <c r="A383" s="162"/>
      <c r="B383" s="162"/>
      <c r="C383" s="162"/>
      <c r="D383" s="162"/>
      <c r="E383" s="162"/>
      <c r="F383" s="162"/>
      <c r="G383" s="162"/>
      <c r="H383" s="162"/>
      <c r="I383" s="162"/>
      <c r="J383" s="162"/>
      <c r="K383" s="162"/>
      <c r="L383" s="162"/>
      <c r="M383" s="162"/>
      <c r="N383" s="38"/>
      <c r="O383" s="38"/>
    </row>
    <row r="384" spans="1:15" ht="15" hidden="1" customHeight="1" x14ac:dyDescent="0.25">
      <c r="A384" s="162"/>
      <c r="B384" s="162"/>
      <c r="C384" s="162"/>
      <c r="D384" s="162"/>
      <c r="E384" s="162"/>
      <c r="F384" s="162"/>
      <c r="G384" s="162"/>
      <c r="H384" s="162"/>
      <c r="I384" s="162"/>
      <c r="J384" s="162"/>
      <c r="K384" s="162"/>
      <c r="L384" s="162"/>
      <c r="M384" s="162"/>
      <c r="N384" s="38"/>
      <c r="O384" s="38"/>
    </row>
    <row r="385" spans="1:15" ht="15" hidden="1" customHeight="1" x14ac:dyDescent="0.25">
      <c r="A385" s="162"/>
      <c r="B385" s="162"/>
      <c r="C385" s="162"/>
      <c r="D385" s="162"/>
      <c r="E385" s="162"/>
      <c r="F385" s="162"/>
      <c r="G385" s="162"/>
      <c r="H385" s="162"/>
      <c r="I385" s="162"/>
      <c r="J385" s="162"/>
      <c r="K385" s="162"/>
      <c r="L385" s="162"/>
      <c r="M385" s="162"/>
      <c r="N385" s="38"/>
      <c r="O385" s="38"/>
    </row>
    <row r="386" spans="1:15" ht="15" hidden="1" customHeight="1" x14ac:dyDescent="0.25">
      <c r="A386" s="162"/>
      <c r="B386" s="162"/>
      <c r="C386" s="162"/>
      <c r="D386" s="162"/>
      <c r="E386" s="162"/>
      <c r="F386" s="162"/>
      <c r="G386" s="162"/>
      <c r="H386" s="162"/>
      <c r="I386" s="162"/>
      <c r="J386" s="162"/>
      <c r="K386" s="162"/>
      <c r="L386" s="162"/>
      <c r="M386" s="162"/>
      <c r="N386" s="38"/>
      <c r="O386" s="38"/>
    </row>
    <row r="387" spans="1:15" ht="15" hidden="1" customHeight="1" x14ac:dyDescent="0.25">
      <c r="A387" s="162"/>
      <c r="B387" s="162"/>
      <c r="C387" s="162"/>
      <c r="D387" s="162"/>
      <c r="E387" s="162"/>
      <c r="F387" s="162"/>
      <c r="G387" s="162"/>
      <c r="H387" s="162"/>
      <c r="I387" s="162"/>
      <c r="J387" s="162"/>
      <c r="K387" s="162"/>
      <c r="L387" s="162"/>
      <c r="M387" s="162"/>
      <c r="N387" s="38"/>
      <c r="O387" s="38"/>
    </row>
    <row r="388" spans="1:15" ht="15" hidden="1" customHeight="1" x14ac:dyDescent="0.25">
      <c r="A388" s="162"/>
      <c r="B388" s="162"/>
      <c r="C388" s="162"/>
      <c r="D388" s="162"/>
      <c r="E388" s="162"/>
      <c r="F388" s="162"/>
      <c r="G388" s="162"/>
      <c r="H388" s="162"/>
      <c r="I388" s="162"/>
      <c r="J388" s="162"/>
      <c r="K388" s="162"/>
      <c r="L388" s="162"/>
      <c r="M388" s="162"/>
      <c r="N388" s="38"/>
      <c r="O388" s="38"/>
    </row>
    <row r="389" spans="1:15" ht="15" hidden="1" customHeight="1" x14ac:dyDescent="0.25">
      <c r="A389" s="162"/>
      <c r="B389" s="162"/>
      <c r="C389" s="162"/>
      <c r="D389" s="162"/>
      <c r="E389" s="162"/>
      <c r="F389" s="162"/>
      <c r="G389" s="162"/>
      <c r="H389" s="162"/>
      <c r="I389" s="162"/>
      <c r="J389" s="162"/>
      <c r="K389" s="162"/>
      <c r="L389" s="162"/>
      <c r="M389" s="162"/>
      <c r="N389" s="38"/>
      <c r="O389" s="38"/>
    </row>
    <row r="390" spans="1:15" ht="15" hidden="1" customHeight="1" x14ac:dyDescent="0.25">
      <c r="A390" s="162"/>
      <c r="B390" s="162"/>
      <c r="C390" s="162"/>
      <c r="D390" s="162"/>
      <c r="E390" s="162"/>
      <c r="F390" s="162"/>
      <c r="G390" s="162"/>
      <c r="H390" s="162"/>
      <c r="I390" s="162"/>
      <c r="J390" s="162"/>
      <c r="K390" s="162"/>
      <c r="L390" s="162"/>
      <c r="M390" s="162"/>
      <c r="N390" s="38"/>
      <c r="O390" s="38"/>
    </row>
    <row r="391" spans="1:15" ht="15" hidden="1" customHeight="1" x14ac:dyDescent="0.25">
      <c r="A391" s="162"/>
      <c r="B391" s="162"/>
      <c r="C391" s="162"/>
      <c r="D391" s="162"/>
      <c r="E391" s="162"/>
      <c r="F391" s="162"/>
      <c r="G391" s="162"/>
      <c r="H391" s="162"/>
      <c r="I391" s="162"/>
      <c r="J391" s="162"/>
      <c r="K391" s="162"/>
      <c r="L391" s="162"/>
      <c r="M391" s="162"/>
      <c r="N391" s="38"/>
      <c r="O391" s="38"/>
    </row>
    <row r="392" spans="1:15" ht="15" hidden="1" customHeight="1" x14ac:dyDescent="0.25">
      <c r="A392" s="162"/>
      <c r="B392" s="162"/>
      <c r="C392" s="162"/>
      <c r="D392" s="162"/>
      <c r="E392" s="162"/>
      <c r="F392" s="162"/>
      <c r="G392" s="162"/>
      <c r="H392" s="162"/>
      <c r="I392" s="162"/>
      <c r="J392" s="162"/>
      <c r="K392" s="162"/>
      <c r="L392" s="162"/>
      <c r="M392" s="162"/>
      <c r="N392" s="38"/>
      <c r="O392" s="38"/>
    </row>
    <row r="393" spans="1:15" ht="15" hidden="1" customHeight="1" x14ac:dyDescent="0.25">
      <c r="A393" s="162"/>
      <c r="B393" s="162"/>
      <c r="C393" s="162"/>
      <c r="D393" s="162"/>
      <c r="E393" s="162"/>
      <c r="F393" s="162"/>
      <c r="G393" s="162"/>
      <c r="H393" s="162"/>
      <c r="I393" s="162"/>
      <c r="J393" s="162"/>
      <c r="K393" s="162"/>
      <c r="L393" s="162"/>
      <c r="M393" s="162"/>
      <c r="N393" s="38"/>
      <c r="O393" s="38"/>
    </row>
    <row r="394" spans="1:15" ht="15" hidden="1" customHeight="1" x14ac:dyDescent="0.25">
      <c r="A394" s="162"/>
      <c r="B394" s="162"/>
      <c r="C394" s="162"/>
      <c r="D394" s="162"/>
      <c r="E394" s="162"/>
      <c r="F394" s="162"/>
      <c r="G394" s="162"/>
      <c r="H394" s="162"/>
      <c r="I394" s="162"/>
      <c r="J394" s="162"/>
      <c r="K394" s="162"/>
      <c r="L394" s="162"/>
      <c r="M394" s="162"/>
      <c r="N394" s="38"/>
      <c r="O394" s="38"/>
    </row>
    <row r="395" spans="1:15" ht="15" hidden="1" customHeight="1" x14ac:dyDescent="0.25">
      <c r="A395" s="162"/>
      <c r="B395" s="162"/>
      <c r="C395" s="162"/>
      <c r="D395" s="162"/>
      <c r="E395" s="162"/>
      <c r="F395" s="162"/>
      <c r="G395" s="162"/>
      <c r="H395" s="162"/>
      <c r="I395" s="162"/>
      <c r="J395" s="162"/>
      <c r="K395" s="162"/>
      <c r="L395" s="162"/>
      <c r="M395" s="162"/>
      <c r="N395" s="38"/>
      <c r="O395" s="38"/>
    </row>
    <row r="396" spans="1:15" ht="15" hidden="1" customHeight="1" x14ac:dyDescent="0.25">
      <c r="A396" s="162"/>
      <c r="B396" s="162"/>
      <c r="C396" s="162"/>
      <c r="D396" s="162"/>
      <c r="E396" s="162"/>
      <c r="F396" s="162"/>
      <c r="G396" s="162"/>
      <c r="H396" s="162"/>
      <c r="I396" s="162"/>
      <c r="J396" s="162"/>
      <c r="K396" s="162"/>
      <c r="L396" s="162"/>
      <c r="M396" s="162"/>
      <c r="N396" s="38"/>
      <c r="O396" s="38"/>
    </row>
    <row r="397" spans="1:15" ht="15" hidden="1" customHeight="1" x14ac:dyDescent="0.25">
      <c r="A397" s="162"/>
      <c r="B397" s="162"/>
      <c r="C397" s="162"/>
      <c r="D397" s="162"/>
      <c r="E397" s="162"/>
      <c r="F397" s="162"/>
      <c r="G397" s="162"/>
      <c r="H397" s="162"/>
      <c r="I397" s="162"/>
      <c r="J397" s="162"/>
      <c r="K397" s="162"/>
      <c r="L397" s="162"/>
      <c r="M397" s="162"/>
      <c r="N397" s="38"/>
      <c r="O397" s="38"/>
    </row>
    <row r="398" spans="1:15" ht="15" hidden="1" customHeight="1" x14ac:dyDescent="0.25">
      <c r="A398" s="162"/>
      <c r="B398" s="162"/>
      <c r="C398" s="162"/>
      <c r="D398" s="162"/>
      <c r="E398" s="162"/>
      <c r="F398" s="162"/>
      <c r="G398" s="162"/>
      <c r="H398" s="162"/>
      <c r="I398" s="162"/>
      <c r="J398" s="162"/>
      <c r="K398" s="162"/>
      <c r="L398" s="162"/>
      <c r="M398" s="162"/>
      <c r="N398" s="38"/>
      <c r="O398" s="38"/>
    </row>
    <row r="399" spans="1:15" ht="15" hidden="1" customHeight="1" x14ac:dyDescent="0.25">
      <c r="A399" s="162"/>
      <c r="B399" s="162"/>
      <c r="C399" s="162"/>
      <c r="D399" s="162"/>
      <c r="E399" s="162"/>
      <c r="F399" s="162"/>
      <c r="G399" s="162"/>
      <c r="H399" s="162"/>
      <c r="I399" s="162"/>
      <c r="J399" s="162"/>
      <c r="K399" s="162"/>
      <c r="L399" s="162"/>
      <c r="M399" s="162"/>
      <c r="N399" s="38"/>
      <c r="O399" s="38"/>
    </row>
    <row r="400" spans="1:15" ht="15" hidden="1" customHeight="1" x14ac:dyDescent="0.25">
      <c r="A400" s="162"/>
      <c r="B400" s="162"/>
      <c r="C400" s="162"/>
      <c r="D400" s="162"/>
      <c r="E400" s="162"/>
      <c r="F400" s="162"/>
      <c r="G400" s="162"/>
      <c r="H400" s="162"/>
      <c r="I400" s="162"/>
      <c r="J400" s="162"/>
      <c r="K400" s="162"/>
      <c r="L400" s="162"/>
      <c r="M400" s="162"/>
      <c r="N400" s="38"/>
      <c r="O400" s="38"/>
    </row>
    <row r="401" spans="1:15" ht="15" hidden="1" customHeight="1" x14ac:dyDescent="0.25">
      <c r="A401" s="162"/>
      <c r="B401" s="162"/>
      <c r="C401" s="162"/>
      <c r="D401" s="162"/>
      <c r="E401" s="162"/>
      <c r="F401" s="162"/>
      <c r="G401" s="162"/>
      <c r="H401" s="162"/>
      <c r="I401" s="162"/>
      <c r="J401" s="162"/>
      <c r="K401" s="162"/>
      <c r="L401" s="162"/>
      <c r="M401" s="162"/>
      <c r="N401" s="38"/>
      <c r="O401" s="38"/>
    </row>
    <row r="402" spans="1:15" ht="15" hidden="1" customHeight="1" x14ac:dyDescent="0.25">
      <c r="A402" s="162"/>
      <c r="B402" s="162"/>
      <c r="C402" s="162"/>
      <c r="D402" s="162"/>
      <c r="E402" s="162"/>
      <c r="F402" s="162"/>
      <c r="G402" s="162"/>
      <c r="H402" s="162"/>
      <c r="I402" s="162"/>
      <c r="J402" s="162"/>
      <c r="K402" s="162"/>
      <c r="L402" s="162"/>
      <c r="M402" s="162"/>
      <c r="N402" s="38"/>
      <c r="O402" s="38"/>
    </row>
    <row r="403" spans="1:15" ht="15" hidden="1" customHeight="1" x14ac:dyDescent="0.25">
      <c r="A403" s="162"/>
      <c r="B403" s="162"/>
      <c r="C403" s="162"/>
      <c r="D403" s="162"/>
      <c r="E403" s="162"/>
      <c r="F403" s="162"/>
      <c r="G403" s="162"/>
      <c r="H403" s="162"/>
      <c r="I403" s="162"/>
      <c r="J403" s="162"/>
      <c r="K403" s="162"/>
      <c r="L403" s="162"/>
      <c r="M403" s="162"/>
      <c r="N403" s="38"/>
      <c r="O403" s="38"/>
    </row>
    <row r="404" spans="1:15" ht="15" hidden="1" customHeight="1" x14ac:dyDescent="0.25">
      <c r="A404" s="162"/>
      <c r="B404" s="162"/>
      <c r="C404" s="162"/>
      <c r="D404" s="162"/>
      <c r="E404" s="162"/>
      <c r="F404" s="162"/>
      <c r="G404" s="162"/>
      <c r="H404" s="162"/>
      <c r="I404" s="162"/>
      <c r="J404" s="162"/>
      <c r="K404" s="162"/>
      <c r="L404" s="162"/>
      <c r="M404" s="162"/>
      <c r="N404" s="38"/>
      <c r="O404" s="38"/>
    </row>
    <row r="405" spans="1:15" ht="15" hidden="1" customHeight="1" x14ac:dyDescent="0.25">
      <c r="A405" s="162"/>
      <c r="B405" s="162"/>
      <c r="C405" s="162"/>
      <c r="D405" s="162"/>
      <c r="E405" s="162"/>
      <c r="F405" s="162"/>
      <c r="G405" s="162"/>
      <c r="H405" s="162"/>
      <c r="I405" s="162"/>
      <c r="J405" s="162"/>
      <c r="K405" s="162"/>
      <c r="L405" s="162"/>
      <c r="M405" s="162"/>
      <c r="N405" s="38"/>
      <c r="O405" s="38"/>
    </row>
    <row r="406" spans="1:15" ht="15" hidden="1" customHeight="1" x14ac:dyDescent="0.25">
      <c r="A406" s="162"/>
      <c r="B406" s="162"/>
      <c r="C406" s="162"/>
      <c r="D406" s="162"/>
      <c r="E406" s="162"/>
      <c r="F406" s="162"/>
      <c r="G406" s="162"/>
      <c r="H406" s="162"/>
      <c r="I406" s="162"/>
      <c r="J406" s="162"/>
      <c r="K406" s="162"/>
      <c r="L406" s="162"/>
      <c r="M406" s="162"/>
      <c r="N406" s="38"/>
      <c r="O406" s="38"/>
    </row>
    <row r="407" spans="1:15" ht="15" hidden="1" customHeight="1" x14ac:dyDescent="0.25">
      <c r="A407" s="162"/>
      <c r="B407" s="162"/>
      <c r="C407" s="162"/>
      <c r="D407" s="162"/>
      <c r="E407" s="162"/>
      <c r="F407" s="162"/>
      <c r="G407" s="162"/>
      <c r="H407" s="162"/>
      <c r="I407" s="162"/>
      <c r="J407" s="162"/>
      <c r="K407" s="162"/>
      <c r="L407" s="162"/>
      <c r="M407" s="162"/>
      <c r="N407" s="38"/>
      <c r="O407" s="38"/>
    </row>
    <row r="408" spans="1:15" ht="15" hidden="1" customHeight="1" x14ac:dyDescent="0.25">
      <c r="A408" s="162"/>
      <c r="B408" s="162"/>
      <c r="C408" s="162"/>
      <c r="D408" s="162"/>
      <c r="E408" s="162"/>
      <c r="F408" s="162"/>
      <c r="G408" s="162"/>
      <c r="H408" s="162"/>
      <c r="I408" s="162"/>
      <c r="J408" s="162"/>
      <c r="K408" s="162"/>
      <c r="L408" s="162"/>
      <c r="M408" s="162"/>
      <c r="N408" s="38"/>
      <c r="O408" s="38"/>
    </row>
    <row r="409" spans="1:15" ht="15" hidden="1" customHeight="1" x14ac:dyDescent="0.25">
      <c r="A409" s="162"/>
      <c r="B409" s="162"/>
      <c r="C409" s="162"/>
      <c r="D409" s="162"/>
      <c r="E409" s="162"/>
      <c r="F409" s="162"/>
      <c r="G409" s="162"/>
      <c r="H409" s="162"/>
      <c r="I409" s="162"/>
      <c r="J409" s="162"/>
      <c r="K409" s="162"/>
      <c r="L409" s="162"/>
      <c r="M409" s="162"/>
      <c r="N409" s="38"/>
      <c r="O409" s="38"/>
    </row>
    <row r="410" spans="1:15" ht="15" hidden="1" customHeight="1" x14ac:dyDescent="0.25">
      <c r="A410" s="162"/>
      <c r="B410" s="162"/>
      <c r="C410" s="162"/>
      <c r="D410" s="162"/>
      <c r="E410" s="162"/>
      <c r="F410" s="162"/>
      <c r="G410" s="162"/>
      <c r="H410" s="162"/>
      <c r="I410" s="162"/>
      <c r="J410" s="162"/>
      <c r="K410" s="162"/>
      <c r="L410" s="162"/>
      <c r="M410" s="162"/>
      <c r="N410" s="38"/>
      <c r="O410" s="38"/>
    </row>
    <row r="411" spans="1:15" ht="15" hidden="1" customHeight="1" x14ac:dyDescent="0.25">
      <c r="A411" s="162"/>
      <c r="B411" s="162"/>
      <c r="C411" s="162"/>
      <c r="D411" s="162"/>
      <c r="E411" s="162"/>
      <c r="F411" s="162"/>
      <c r="G411" s="162"/>
      <c r="H411" s="162"/>
      <c r="I411" s="162"/>
      <c r="J411" s="162"/>
      <c r="K411" s="162"/>
      <c r="L411" s="162"/>
      <c r="M411" s="162"/>
      <c r="N411" s="38"/>
      <c r="O411" s="38"/>
    </row>
    <row r="412" spans="1:15" ht="15" hidden="1" customHeight="1" x14ac:dyDescent="0.25">
      <c r="A412" s="162"/>
      <c r="B412" s="162"/>
      <c r="C412" s="162"/>
      <c r="D412" s="162"/>
      <c r="E412" s="162"/>
      <c r="F412" s="162"/>
      <c r="G412" s="162"/>
      <c r="H412" s="162"/>
      <c r="I412" s="162"/>
      <c r="J412" s="162"/>
      <c r="K412" s="162"/>
      <c r="L412" s="162"/>
      <c r="M412" s="162"/>
      <c r="N412" s="38"/>
      <c r="O412" s="38"/>
    </row>
    <row r="413" spans="1:15" ht="15" hidden="1" customHeight="1" x14ac:dyDescent="0.25">
      <c r="A413" s="162"/>
      <c r="B413" s="162"/>
      <c r="C413" s="162"/>
      <c r="D413" s="162"/>
      <c r="E413" s="162"/>
      <c r="F413" s="162"/>
      <c r="G413" s="162"/>
      <c r="H413" s="162"/>
      <c r="I413" s="162"/>
      <c r="J413" s="162"/>
      <c r="K413" s="162"/>
      <c r="L413" s="162"/>
      <c r="M413" s="162"/>
      <c r="N413" s="38"/>
      <c r="O413" s="38"/>
    </row>
    <row r="414" spans="1:15" ht="15" hidden="1" customHeight="1" x14ac:dyDescent="0.25">
      <c r="A414" s="162"/>
      <c r="B414" s="162"/>
      <c r="C414" s="162"/>
      <c r="D414" s="162"/>
      <c r="E414" s="162"/>
      <c r="F414" s="162"/>
      <c r="G414" s="162"/>
      <c r="H414" s="162"/>
      <c r="I414" s="162"/>
      <c r="J414" s="162"/>
      <c r="K414" s="162"/>
      <c r="L414" s="162"/>
      <c r="M414" s="162"/>
      <c r="N414" s="38"/>
      <c r="O414" s="38"/>
    </row>
    <row r="415" spans="1:15" ht="15" hidden="1" customHeight="1" x14ac:dyDescent="0.25">
      <c r="A415" s="162"/>
      <c r="B415" s="162"/>
      <c r="C415" s="162"/>
      <c r="D415" s="162"/>
      <c r="E415" s="162"/>
      <c r="F415" s="162"/>
      <c r="G415" s="162"/>
      <c r="H415" s="162"/>
      <c r="I415" s="162"/>
      <c r="J415" s="162"/>
      <c r="K415" s="162"/>
      <c r="L415" s="162"/>
      <c r="M415" s="162"/>
      <c r="N415" s="38"/>
      <c r="O415" s="38"/>
    </row>
    <row r="416" spans="1:15" ht="15" hidden="1" customHeight="1" x14ac:dyDescent="0.25">
      <c r="A416" s="162"/>
      <c r="B416" s="162"/>
      <c r="C416" s="162"/>
      <c r="D416" s="162"/>
      <c r="E416" s="162"/>
      <c r="F416" s="162"/>
      <c r="G416" s="162"/>
      <c r="H416" s="162"/>
      <c r="I416" s="162"/>
      <c r="J416" s="162"/>
      <c r="K416" s="162"/>
      <c r="L416" s="162"/>
      <c r="M416" s="162"/>
      <c r="N416" s="38"/>
      <c r="O416" s="38"/>
    </row>
    <row r="417" spans="1:15" ht="15" hidden="1" customHeight="1" x14ac:dyDescent="0.25">
      <c r="A417" s="162"/>
      <c r="B417" s="162"/>
      <c r="C417" s="162"/>
      <c r="D417" s="162"/>
      <c r="E417" s="162"/>
      <c r="F417" s="162"/>
      <c r="G417" s="162"/>
      <c r="H417" s="162"/>
      <c r="I417" s="162"/>
      <c r="J417" s="162"/>
      <c r="K417" s="162"/>
      <c r="L417" s="162"/>
      <c r="M417" s="162"/>
      <c r="N417" s="38"/>
      <c r="O417" s="38"/>
    </row>
    <row r="418" spans="1:15" ht="15" hidden="1" customHeight="1" x14ac:dyDescent="0.25">
      <c r="A418" s="162"/>
      <c r="B418" s="162"/>
      <c r="C418" s="162"/>
      <c r="D418" s="162"/>
      <c r="E418" s="162"/>
      <c r="F418" s="162"/>
      <c r="G418" s="162"/>
      <c r="H418" s="162"/>
      <c r="I418" s="162"/>
      <c r="J418" s="162"/>
      <c r="K418" s="162"/>
      <c r="L418" s="162"/>
      <c r="M418" s="162"/>
      <c r="N418" s="38"/>
      <c r="O418" s="38"/>
    </row>
    <row r="419" spans="1:15" ht="15" hidden="1" customHeight="1" x14ac:dyDescent="0.25">
      <c r="A419" s="162"/>
      <c r="B419" s="162"/>
      <c r="C419" s="162"/>
      <c r="D419" s="162"/>
      <c r="E419" s="162"/>
      <c r="F419" s="162"/>
      <c r="G419" s="162"/>
      <c r="H419" s="162"/>
      <c r="I419" s="162"/>
      <c r="J419" s="162"/>
      <c r="K419" s="162"/>
      <c r="L419" s="162"/>
      <c r="M419" s="162"/>
      <c r="N419" s="38"/>
      <c r="O419" s="38"/>
    </row>
    <row r="420" spans="1:15" ht="15" hidden="1" customHeight="1" x14ac:dyDescent="0.25">
      <c r="A420" s="162"/>
      <c r="B420" s="162"/>
      <c r="C420" s="162"/>
      <c r="D420" s="162"/>
      <c r="E420" s="162"/>
      <c r="F420" s="162"/>
      <c r="G420" s="162"/>
      <c r="H420" s="162"/>
      <c r="I420" s="162"/>
      <c r="J420" s="162"/>
      <c r="K420" s="162"/>
      <c r="L420" s="162"/>
      <c r="M420" s="162"/>
      <c r="N420" s="38"/>
      <c r="O420" s="38"/>
    </row>
    <row r="421" spans="1:15" ht="15" hidden="1" customHeight="1" x14ac:dyDescent="0.25">
      <c r="A421" s="162"/>
      <c r="B421" s="162"/>
      <c r="C421" s="162"/>
      <c r="D421" s="162"/>
      <c r="E421" s="162"/>
      <c r="F421" s="162"/>
      <c r="G421" s="162"/>
      <c r="H421" s="162"/>
      <c r="I421" s="162"/>
      <c r="J421" s="162"/>
      <c r="K421" s="162"/>
      <c r="L421" s="162"/>
      <c r="M421" s="162"/>
      <c r="N421" s="38"/>
      <c r="O421" s="38"/>
    </row>
    <row r="422" spans="1:15" ht="15" hidden="1" customHeight="1" x14ac:dyDescent="0.25">
      <c r="A422" s="162"/>
      <c r="B422" s="162"/>
      <c r="C422" s="162"/>
      <c r="D422" s="162"/>
      <c r="E422" s="162"/>
      <c r="F422" s="162"/>
      <c r="G422" s="162"/>
      <c r="H422" s="162"/>
      <c r="I422" s="162"/>
      <c r="J422" s="162"/>
      <c r="K422" s="162"/>
      <c r="L422" s="162"/>
      <c r="M422" s="162"/>
      <c r="N422" s="38"/>
      <c r="O422" s="38"/>
    </row>
    <row r="423" spans="1:15" ht="15" hidden="1" customHeight="1" x14ac:dyDescent="0.25">
      <c r="A423" s="162"/>
      <c r="B423" s="162"/>
      <c r="C423" s="162"/>
      <c r="D423" s="162"/>
      <c r="E423" s="162"/>
      <c r="F423" s="162"/>
      <c r="G423" s="162"/>
      <c r="H423" s="162"/>
      <c r="I423" s="162"/>
      <c r="J423" s="162"/>
      <c r="K423" s="162"/>
      <c r="L423" s="162"/>
      <c r="M423" s="162"/>
      <c r="N423" s="38"/>
      <c r="O423" s="38"/>
    </row>
    <row r="424" spans="1:15" ht="15" hidden="1" customHeight="1" x14ac:dyDescent="0.25">
      <c r="A424" s="162"/>
      <c r="B424" s="162"/>
      <c r="C424" s="162"/>
      <c r="D424" s="162"/>
      <c r="E424" s="162"/>
      <c r="F424" s="162"/>
      <c r="G424" s="162"/>
      <c r="H424" s="162"/>
      <c r="I424" s="162"/>
      <c r="J424" s="162"/>
      <c r="K424" s="162"/>
      <c r="L424" s="162"/>
      <c r="M424" s="162"/>
      <c r="N424" s="38"/>
      <c r="O424" s="38"/>
    </row>
    <row r="425" spans="1:15" ht="15" hidden="1" customHeight="1" x14ac:dyDescent="0.25">
      <c r="A425" s="162"/>
      <c r="B425" s="162"/>
      <c r="C425" s="162"/>
      <c r="D425" s="162"/>
      <c r="E425" s="162"/>
      <c r="F425" s="162"/>
      <c r="G425" s="162"/>
      <c r="H425" s="162"/>
      <c r="I425" s="162"/>
      <c r="J425" s="162"/>
      <c r="K425" s="162"/>
      <c r="L425" s="162"/>
      <c r="M425" s="162"/>
      <c r="N425" s="38"/>
      <c r="O425" s="38"/>
    </row>
    <row r="426" spans="1:15" ht="15" hidden="1" customHeight="1" x14ac:dyDescent="0.25">
      <c r="A426" s="162"/>
      <c r="B426" s="162"/>
      <c r="C426" s="162"/>
      <c r="D426" s="162"/>
      <c r="E426" s="162"/>
      <c r="F426" s="162"/>
      <c r="G426" s="162"/>
      <c r="H426" s="162"/>
      <c r="I426" s="162"/>
      <c r="J426" s="162"/>
      <c r="K426" s="162"/>
      <c r="L426" s="162"/>
      <c r="M426" s="162"/>
      <c r="N426" s="38"/>
      <c r="O426" s="38"/>
    </row>
    <row r="427" spans="1:15" ht="15" hidden="1" customHeight="1" x14ac:dyDescent="0.25">
      <c r="A427" s="162"/>
      <c r="B427" s="162"/>
      <c r="C427" s="162"/>
      <c r="D427" s="162"/>
      <c r="E427" s="162"/>
      <c r="F427" s="162"/>
      <c r="G427" s="162"/>
      <c r="H427" s="162"/>
      <c r="I427" s="162"/>
      <c r="J427" s="162"/>
      <c r="K427" s="162"/>
      <c r="L427" s="162"/>
      <c r="M427" s="162"/>
      <c r="N427" s="38"/>
      <c r="O427" s="38"/>
    </row>
    <row r="428" spans="1:15" ht="15" hidden="1" customHeight="1" x14ac:dyDescent="0.25">
      <c r="A428" s="162"/>
      <c r="B428" s="162"/>
      <c r="C428" s="162"/>
      <c r="D428" s="162"/>
      <c r="E428" s="162"/>
      <c r="F428" s="162"/>
      <c r="G428" s="162"/>
      <c r="H428" s="162"/>
      <c r="I428" s="162"/>
      <c r="J428" s="162"/>
      <c r="K428" s="162"/>
      <c r="L428" s="162"/>
      <c r="M428" s="162"/>
      <c r="N428" s="38"/>
      <c r="O428" s="38"/>
    </row>
    <row r="429" spans="1:15" ht="15" hidden="1" customHeight="1" x14ac:dyDescent="0.25">
      <c r="A429" s="162"/>
      <c r="B429" s="162"/>
      <c r="C429" s="162"/>
      <c r="D429" s="162"/>
      <c r="E429" s="162"/>
      <c r="F429" s="162"/>
      <c r="G429" s="162"/>
      <c r="H429" s="162"/>
      <c r="I429" s="162"/>
      <c r="J429" s="162"/>
      <c r="K429" s="162"/>
      <c r="L429" s="162"/>
      <c r="M429" s="162"/>
      <c r="N429" s="38"/>
      <c r="O429" s="38"/>
    </row>
    <row r="430" spans="1:15" ht="15" hidden="1" customHeight="1" x14ac:dyDescent="0.25">
      <c r="A430" s="162"/>
      <c r="B430" s="162"/>
      <c r="C430" s="162"/>
      <c r="D430" s="162"/>
      <c r="E430" s="162"/>
      <c r="F430" s="162"/>
      <c r="G430" s="162"/>
      <c r="H430" s="162"/>
      <c r="I430" s="162"/>
      <c r="J430" s="162"/>
      <c r="K430" s="162"/>
      <c r="L430" s="162"/>
      <c r="M430" s="162"/>
      <c r="N430" s="38"/>
      <c r="O430" s="38"/>
    </row>
    <row r="431" spans="1:15" ht="15" hidden="1" customHeight="1" x14ac:dyDescent="0.25">
      <c r="A431" s="162"/>
      <c r="B431" s="162"/>
      <c r="C431" s="162"/>
      <c r="D431" s="162"/>
      <c r="E431" s="162"/>
      <c r="F431" s="162"/>
      <c r="G431" s="162"/>
      <c r="H431" s="162"/>
      <c r="I431" s="162"/>
      <c r="J431" s="162"/>
      <c r="K431" s="162"/>
      <c r="L431" s="162"/>
      <c r="M431" s="162"/>
      <c r="N431" s="38"/>
      <c r="O431" s="38"/>
    </row>
    <row r="432" spans="1:15" ht="15" hidden="1" customHeight="1" x14ac:dyDescent="0.25">
      <c r="A432" s="162"/>
      <c r="B432" s="162"/>
      <c r="C432" s="162"/>
      <c r="D432" s="162"/>
      <c r="E432" s="162"/>
      <c r="F432" s="162"/>
      <c r="G432" s="162"/>
      <c r="H432" s="162"/>
      <c r="I432" s="162"/>
      <c r="J432" s="162"/>
      <c r="K432" s="162"/>
      <c r="L432" s="162"/>
      <c r="M432" s="162"/>
      <c r="N432" s="38"/>
      <c r="O432" s="38"/>
    </row>
    <row r="433" spans="1:15" ht="15" hidden="1" customHeight="1" x14ac:dyDescent="0.25">
      <c r="A433" s="162"/>
      <c r="B433" s="162"/>
      <c r="C433" s="162"/>
      <c r="D433" s="162"/>
      <c r="E433" s="162"/>
      <c r="F433" s="162"/>
      <c r="G433" s="162"/>
      <c r="H433" s="162"/>
      <c r="I433" s="162"/>
      <c r="J433" s="162"/>
      <c r="K433" s="162"/>
      <c r="L433" s="162"/>
      <c r="M433" s="162"/>
      <c r="N433" s="38"/>
      <c r="O433" s="38"/>
    </row>
    <row r="434" spans="1:15" ht="15" hidden="1" customHeight="1" x14ac:dyDescent="0.25">
      <c r="A434" s="162"/>
      <c r="B434" s="162"/>
      <c r="C434" s="162"/>
      <c r="D434" s="162"/>
      <c r="E434" s="162"/>
      <c r="F434" s="162"/>
      <c r="G434" s="162"/>
      <c r="H434" s="162"/>
      <c r="I434" s="162"/>
      <c r="J434" s="162"/>
      <c r="K434" s="162"/>
      <c r="L434" s="162"/>
      <c r="M434" s="162"/>
      <c r="N434" s="38"/>
      <c r="O434" s="38"/>
    </row>
    <row r="435" spans="1:15" ht="15" hidden="1" customHeight="1" x14ac:dyDescent="0.25">
      <c r="A435" s="162"/>
      <c r="B435" s="162"/>
      <c r="C435" s="162"/>
      <c r="D435" s="162"/>
      <c r="E435" s="162"/>
      <c r="F435" s="162"/>
      <c r="G435" s="162"/>
      <c r="H435" s="162"/>
      <c r="I435" s="162"/>
      <c r="J435" s="162"/>
      <c r="K435" s="162"/>
      <c r="L435" s="162"/>
      <c r="M435" s="162"/>
      <c r="N435" s="38"/>
      <c r="O435" s="38"/>
    </row>
    <row r="436" spans="1:15" ht="15" hidden="1" customHeight="1" x14ac:dyDescent="0.25">
      <c r="A436" s="162"/>
      <c r="B436" s="162"/>
      <c r="C436" s="162"/>
      <c r="D436" s="162"/>
      <c r="E436" s="162"/>
      <c r="F436" s="162"/>
      <c r="G436" s="162"/>
      <c r="H436" s="162"/>
      <c r="I436" s="162"/>
      <c r="J436" s="162"/>
      <c r="K436" s="162"/>
      <c r="L436" s="162"/>
      <c r="M436" s="162"/>
      <c r="N436" s="38"/>
      <c r="O436" s="38"/>
    </row>
    <row r="437" spans="1:15" ht="15" hidden="1" customHeight="1" x14ac:dyDescent="0.25">
      <c r="A437" s="162"/>
      <c r="B437" s="162"/>
      <c r="C437" s="162"/>
      <c r="D437" s="162"/>
      <c r="E437" s="162"/>
      <c r="F437" s="162"/>
      <c r="G437" s="162"/>
      <c r="H437" s="162"/>
      <c r="I437" s="162"/>
      <c r="J437" s="162"/>
      <c r="K437" s="162"/>
      <c r="L437" s="162"/>
      <c r="M437" s="162"/>
      <c r="N437" s="38"/>
      <c r="O437" s="38"/>
    </row>
    <row r="438" spans="1:15" ht="15" hidden="1" customHeight="1" x14ac:dyDescent="0.25">
      <c r="A438" s="162"/>
      <c r="B438" s="162"/>
      <c r="C438" s="162"/>
      <c r="D438" s="162"/>
      <c r="E438" s="162"/>
      <c r="F438" s="162"/>
      <c r="G438" s="162"/>
      <c r="H438" s="162"/>
      <c r="I438" s="162"/>
      <c r="J438" s="162"/>
      <c r="K438" s="162"/>
      <c r="L438" s="162"/>
      <c r="M438" s="162"/>
      <c r="N438" s="38"/>
      <c r="O438" s="38"/>
    </row>
    <row r="439" spans="1:15" ht="15" hidden="1" customHeight="1" x14ac:dyDescent="0.25">
      <c r="A439" s="162"/>
      <c r="B439" s="162"/>
      <c r="C439" s="162"/>
      <c r="D439" s="162"/>
      <c r="E439" s="162"/>
      <c r="F439" s="162"/>
      <c r="G439" s="162"/>
      <c r="H439" s="162"/>
      <c r="I439" s="162"/>
      <c r="J439" s="162"/>
      <c r="K439" s="162"/>
      <c r="L439" s="162"/>
      <c r="M439" s="162"/>
      <c r="N439" s="38"/>
      <c r="O439" s="38"/>
    </row>
    <row r="440" spans="1:15" ht="15" hidden="1" customHeight="1" x14ac:dyDescent="0.25">
      <c r="A440" s="162"/>
      <c r="B440" s="162"/>
      <c r="C440" s="162"/>
      <c r="D440" s="162"/>
      <c r="E440" s="162"/>
      <c r="F440" s="162"/>
      <c r="G440" s="162"/>
      <c r="H440" s="162"/>
      <c r="I440" s="162"/>
      <c r="J440" s="162"/>
      <c r="K440" s="162"/>
      <c r="L440" s="162"/>
      <c r="M440" s="162"/>
      <c r="N440" s="38"/>
      <c r="O440" s="38"/>
    </row>
    <row r="441" spans="1:15" ht="15" hidden="1" customHeight="1" x14ac:dyDescent="0.25">
      <c r="A441" s="162"/>
      <c r="B441" s="162"/>
      <c r="C441" s="162"/>
      <c r="D441" s="162"/>
      <c r="E441" s="162"/>
      <c r="F441" s="162"/>
      <c r="G441" s="162"/>
      <c r="H441" s="162"/>
      <c r="I441" s="162"/>
      <c r="J441" s="162"/>
      <c r="K441" s="162"/>
      <c r="L441" s="162"/>
      <c r="M441" s="162"/>
      <c r="N441" s="38"/>
      <c r="O441" s="38"/>
    </row>
    <row r="442" spans="1:15" ht="15" hidden="1" customHeight="1" x14ac:dyDescent="0.25">
      <c r="A442" s="162"/>
      <c r="B442" s="162"/>
      <c r="C442" s="162"/>
      <c r="D442" s="162"/>
      <c r="E442" s="162"/>
      <c r="F442" s="162"/>
      <c r="G442" s="162"/>
      <c r="H442" s="162"/>
      <c r="I442" s="162"/>
      <c r="J442" s="162"/>
      <c r="K442" s="162"/>
      <c r="L442" s="162"/>
      <c r="M442" s="162"/>
      <c r="N442" s="38"/>
      <c r="O442" s="38"/>
    </row>
    <row r="443" spans="1:15" ht="15" hidden="1" customHeight="1" x14ac:dyDescent="0.25">
      <c r="A443" s="162"/>
      <c r="B443" s="162"/>
      <c r="C443" s="162"/>
      <c r="D443" s="162"/>
      <c r="E443" s="162"/>
      <c r="F443" s="162"/>
      <c r="G443" s="162"/>
      <c r="H443" s="162"/>
      <c r="I443" s="162"/>
      <c r="J443" s="162"/>
      <c r="K443" s="162"/>
      <c r="L443" s="162"/>
      <c r="M443" s="162"/>
      <c r="N443" s="38"/>
      <c r="O443" s="38"/>
    </row>
    <row r="444" spans="1:15" ht="15" hidden="1" customHeight="1" x14ac:dyDescent="0.25">
      <c r="A444" s="162"/>
      <c r="B444" s="162"/>
      <c r="C444" s="162"/>
      <c r="D444" s="162"/>
      <c r="E444" s="162"/>
      <c r="F444" s="162"/>
      <c r="G444" s="162"/>
      <c r="H444" s="162"/>
      <c r="I444" s="162"/>
      <c r="J444" s="162"/>
      <c r="K444" s="162"/>
      <c r="L444" s="162"/>
      <c r="M444" s="162"/>
      <c r="N444" s="38"/>
      <c r="O444" s="38"/>
    </row>
    <row r="445" spans="1:15" ht="15" hidden="1" customHeight="1" x14ac:dyDescent="0.25">
      <c r="A445" s="162"/>
      <c r="B445" s="162"/>
      <c r="C445" s="162"/>
      <c r="D445" s="162"/>
      <c r="E445" s="162"/>
      <c r="F445" s="162"/>
      <c r="G445" s="162"/>
      <c r="H445" s="162"/>
      <c r="I445" s="162"/>
      <c r="J445" s="162"/>
      <c r="K445" s="162"/>
      <c r="L445" s="162"/>
      <c r="M445" s="162"/>
      <c r="N445" s="38"/>
      <c r="O445" s="38"/>
    </row>
    <row r="446" spans="1:15" ht="15" hidden="1" customHeight="1" x14ac:dyDescent="0.25">
      <c r="A446" s="162"/>
      <c r="B446" s="162"/>
      <c r="C446" s="162"/>
      <c r="D446" s="162"/>
      <c r="E446" s="162"/>
      <c r="F446" s="162"/>
      <c r="G446" s="162"/>
      <c r="H446" s="162"/>
      <c r="I446" s="162"/>
      <c r="J446" s="162"/>
      <c r="K446" s="162"/>
      <c r="L446" s="162"/>
      <c r="M446" s="162"/>
      <c r="N446" s="38"/>
      <c r="O446" s="38"/>
    </row>
    <row r="447" spans="1:15" ht="15" hidden="1" customHeight="1" x14ac:dyDescent="0.25">
      <c r="A447" s="162"/>
      <c r="B447" s="162"/>
      <c r="C447" s="162"/>
      <c r="D447" s="162"/>
      <c r="E447" s="162"/>
      <c r="F447" s="162"/>
      <c r="G447" s="162"/>
      <c r="H447" s="162"/>
      <c r="I447" s="162"/>
      <c r="J447" s="162"/>
      <c r="K447" s="162"/>
      <c r="L447" s="162"/>
      <c r="M447" s="162"/>
      <c r="N447" s="38"/>
      <c r="O447" s="38"/>
    </row>
    <row r="448" spans="1:15" ht="15" hidden="1" customHeight="1" x14ac:dyDescent="0.25">
      <c r="A448" s="162"/>
      <c r="B448" s="162"/>
      <c r="C448" s="162"/>
      <c r="D448" s="162"/>
      <c r="E448" s="162"/>
      <c r="F448" s="162"/>
      <c r="G448" s="162"/>
      <c r="H448" s="162"/>
      <c r="I448" s="162"/>
      <c r="J448" s="162"/>
      <c r="K448" s="162"/>
      <c r="L448" s="162"/>
      <c r="M448" s="162"/>
      <c r="N448" s="38"/>
      <c r="O448" s="38"/>
    </row>
    <row r="449" spans="1:15" ht="15" hidden="1" customHeight="1" x14ac:dyDescent="0.25">
      <c r="A449" s="162"/>
      <c r="B449" s="162"/>
      <c r="C449" s="162"/>
      <c r="D449" s="162"/>
      <c r="E449" s="162"/>
      <c r="F449" s="162"/>
      <c r="G449" s="162"/>
      <c r="H449" s="162"/>
      <c r="I449" s="162"/>
      <c r="J449" s="162"/>
      <c r="K449" s="162"/>
      <c r="L449" s="162"/>
      <c r="M449" s="162"/>
      <c r="N449" s="38"/>
      <c r="O449" s="38"/>
    </row>
    <row r="450" spans="1:15" ht="15" hidden="1" customHeight="1" x14ac:dyDescent="0.25">
      <c r="A450" s="162"/>
      <c r="B450" s="162"/>
      <c r="C450" s="162"/>
      <c r="D450" s="162"/>
      <c r="E450" s="162"/>
      <c r="F450" s="162"/>
      <c r="G450" s="162"/>
      <c r="H450" s="162"/>
      <c r="I450" s="162"/>
      <c r="J450" s="162"/>
      <c r="K450" s="162"/>
      <c r="L450" s="162"/>
      <c r="M450" s="162"/>
      <c r="N450" s="38"/>
      <c r="O450" s="38"/>
    </row>
    <row r="451" spans="1:15" ht="15" hidden="1" customHeight="1" x14ac:dyDescent="0.25">
      <c r="A451" s="162"/>
      <c r="B451" s="162"/>
      <c r="C451" s="162"/>
      <c r="D451" s="162"/>
      <c r="E451" s="162"/>
      <c r="F451" s="162"/>
      <c r="G451" s="162"/>
      <c r="H451" s="162"/>
      <c r="I451" s="162"/>
      <c r="J451" s="162"/>
      <c r="K451" s="162"/>
      <c r="L451" s="162"/>
      <c r="M451" s="162"/>
      <c r="N451" s="38"/>
      <c r="O451" s="38"/>
    </row>
    <row r="452" spans="1:15" ht="15" hidden="1" customHeight="1" x14ac:dyDescent="0.25">
      <c r="A452" s="162"/>
      <c r="B452" s="162"/>
      <c r="C452" s="162"/>
      <c r="D452" s="162"/>
      <c r="E452" s="162"/>
      <c r="F452" s="162"/>
      <c r="G452" s="162"/>
      <c r="H452" s="162"/>
      <c r="I452" s="162"/>
      <c r="J452" s="162"/>
      <c r="K452" s="162"/>
      <c r="L452" s="162"/>
      <c r="M452" s="162"/>
      <c r="N452" s="38"/>
      <c r="O452" s="38"/>
    </row>
    <row r="453" spans="1:15" ht="15" hidden="1" customHeight="1" x14ac:dyDescent="0.25">
      <c r="A453" s="162"/>
      <c r="B453" s="162"/>
      <c r="C453" s="162"/>
      <c r="D453" s="162"/>
      <c r="E453" s="162"/>
      <c r="F453" s="162"/>
      <c r="G453" s="162"/>
      <c r="H453" s="162"/>
      <c r="I453" s="162"/>
      <c r="J453" s="162"/>
      <c r="K453" s="162"/>
      <c r="L453" s="162"/>
      <c r="M453" s="162"/>
      <c r="N453" s="38"/>
      <c r="O453" s="38"/>
    </row>
    <row r="454" spans="1:15" ht="15" hidden="1" customHeight="1" x14ac:dyDescent="0.25">
      <c r="A454" s="162"/>
      <c r="B454" s="162"/>
      <c r="C454" s="162"/>
      <c r="D454" s="162"/>
      <c r="E454" s="162"/>
      <c r="F454" s="162"/>
      <c r="G454" s="162"/>
      <c r="H454" s="162"/>
      <c r="I454" s="162"/>
      <c r="J454" s="162"/>
      <c r="K454" s="162"/>
      <c r="L454" s="162"/>
      <c r="M454" s="162"/>
      <c r="N454" s="38"/>
      <c r="O454" s="38"/>
    </row>
    <row r="455" spans="1:15" ht="15" hidden="1" customHeight="1" x14ac:dyDescent="0.25">
      <c r="A455" s="162"/>
      <c r="B455" s="162"/>
      <c r="C455" s="162"/>
      <c r="D455" s="162"/>
      <c r="E455" s="162"/>
      <c r="F455" s="162"/>
      <c r="G455" s="162"/>
      <c r="H455" s="162"/>
      <c r="I455" s="162"/>
      <c r="J455" s="162"/>
      <c r="K455" s="162"/>
      <c r="L455" s="162"/>
      <c r="M455" s="162"/>
      <c r="N455" s="38"/>
      <c r="O455" s="38"/>
    </row>
    <row r="456" spans="1:15" ht="15" hidden="1" customHeight="1" x14ac:dyDescent="0.25">
      <c r="A456" s="162"/>
      <c r="B456" s="162"/>
      <c r="C456" s="162"/>
      <c r="D456" s="162"/>
      <c r="E456" s="162"/>
      <c r="F456" s="162"/>
      <c r="G456" s="162"/>
      <c r="H456" s="162"/>
      <c r="I456" s="162"/>
      <c r="J456" s="162"/>
      <c r="K456" s="162"/>
      <c r="L456" s="162"/>
      <c r="M456" s="162"/>
      <c r="N456" s="38"/>
      <c r="O456" s="38"/>
    </row>
    <row r="457" spans="1:15" ht="15" hidden="1" customHeight="1" x14ac:dyDescent="0.25">
      <c r="A457" s="162"/>
      <c r="B457" s="162"/>
      <c r="C457" s="162"/>
      <c r="D457" s="162"/>
      <c r="E457" s="162"/>
      <c r="F457" s="162"/>
      <c r="G457" s="162"/>
      <c r="H457" s="162"/>
      <c r="I457" s="162"/>
      <c r="J457" s="162"/>
      <c r="K457" s="162"/>
      <c r="L457" s="162"/>
      <c r="M457" s="162"/>
      <c r="N457" s="38"/>
      <c r="O457" s="38"/>
    </row>
    <row r="458" spans="1:15" ht="15" hidden="1" customHeight="1" x14ac:dyDescent="0.25">
      <c r="A458" s="162"/>
      <c r="B458" s="162"/>
      <c r="C458" s="162"/>
      <c r="D458" s="162"/>
      <c r="E458" s="162"/>
      <c r="F458" s="162"/>
      <c r="G458" s="162"/>
      <c r="H458" s="162"/>
      <c r="I458" s="162"/>
      <c r="J458" s="162"/>
      <c r="K458" s="162"/>
      <c r="L458" s="162"/>
      <c r="M458" s="162"/>
      <c r="N458" s="38"/>
      <c r="O458" s="38"/>
    </row>
    <row r="459" spans="1:15" ht="15" hidden="1" customHeight="1" x14ac:dyDescent="0.25">
      <c r="A459" s="162"/>
      <c r="B459" s="162"/>
      <c r="C459" s="162"/>
      <c r="D459" s="162"/>
      <c r="E459" s="162"/>
      <c r="F459" s="162"/>
      <c r="G459" s="162"/>
      <c r="H459" s="162"/>
      <c r="I459" s="162"/>
      <c r="J459" s="162"/>
      <c r="K459" s="162"/>
      <c r="L459" s="162"/>
      <c r="M459" s="162"/>
      <c r="N459" s="38"/>
      <c r="O459" s="38"/>
    </row>
    <row r="460" spans="1:15" ht="15" hidden="1" customHeight="1" x14ac:dyDescent="0.25">
      <c r="A460" s="162"/>
      <c r="B460" s="162"/>
      <c r="C460" s="162"/>
      <c r="D460" s="162"/>
      <c r="E460" s="162"/>
      <c r="F460" s="162"/>
      <c r="G460" s="162"/>
      <c r="H460" s="162"/>
      <c r="I460" s="162"/>
      <c r="J460" s="162"/>
      <c r="K460" s="162"/>
      <c r="L460" s="162"/>
      <c r="M460" s="162"/>
      <c r="N460" s="38"/>
      <c r="O460" s="38"/>
    </row>
    <row r="461" spans="1:15" ht="15" hidden="1" customHeight="1" x14ac:dyDescent="0.25">
      <c r="A461" s="162"/>
      <c r="B461" s="162"/>
      <c r="C461" s="162"/>
      <c r="D461" s="162"/>
      <c r="E461" s="162"/>
      <c r="F461" s="162"/>
      <c r="G461" s="162"/>
      <c r="H461" s="162"/>
      <c r="I461" s="162"/>
      <c r="J461" s="162"/>
      <c r="K461" s="162"/>
      <c r="L461" s="162"/>
      <c r="M461" s="162"/>
      <c r="N461" s="38"/>
      <c r="O461" s="38"/>
    </row>
    <row r="462" spans="1:15" ht="15" hidden="1" customHeight="1" x14ac:dyDescent="0.25">
      <c r="A462" s="162"/>
      <c r="B462" s="162"/>
      <c r="C462" s="162"/>
      <c r="D462" s="162"/>
      <c r="E462" s="162"/>
      <c r="F462" s="162"/>
      <c r="G462" s="162"/>
      <c r="H462" s="162"/>
      <c r="I462" s="162"/>
      <c r="J462" s="162"/>
      <c r="K462" s="162"/>
      <c r="L462" s="162"/>
      <c r="M462" s="162"/>
      <c r="N462" s="38"/>
      <c r="O462" s="38"/>
    </row>
    <row r="463" spans="1:15" ht="15" hidden="1" customHeight="1" x14ac:dyDescent="0.25">
      <c r="A463" s="162"/>
      <c r="B463" s="162"/>
      <c r="C463" s="162"/>
      <c r="D463" s="162"/>
      <c r="E463" s="162"/>
      <c r="F463" s="162"/>
      <c r="G463" s="162"/>
      <c r="H463" s="162"/>
      <c r="I463" s="162"/>
      <c r="J463" s="162"/>
      <c r="K463" s="162"/>
      <c r="L463" s="162"/>
      <c r="M463" s="162"/>
      <c r="N463" s="38"/>
      <c r="O463" s="38"/>
    </row>
    <row r="464" spans="1:15" ht="15" hidden="1" customHeight="1" x14ac:dyDescent="0.25">
      <c r="A464" s="162"/>
      <c r="B464" s="162"/>
      <c r="C464" s="162"/>
      <c r="D464" s="162"/>
      <c r="E464" s="162"/>
      <c r="F464" s="162"/>
      <c r="G464" s="162"/>
      <c r="H464" s="162"/>
      <c r="I464" s="162"/>
      <c r="J464" s="162"/>
      <c r="K464" s="162"/>
      <c r="L464" s="162"/>
      <c r="M464" s="162"/>
      <c r="N464" s="38"/>
      <c r="O464" s="38"/>
    </row>
    <row r="465" spans="1:15" ht="15" hidden="1" customHeight="1" x14ac:dyDescent="0.25">
      <c r="A465" s="162"/>
      <c r="B465" s="162"/>
      <c r="C465" s="162"/>
      <c r="D465" s="162"/>
      <c r="E465" s="162"/>
      <c r="F465" s="162"/>
      <c r="G465" s="162"/>
      <c r="H465" s="162"/>
      <c r="I465" s="162"/>
      <c r="J465" s="162"/>
      <c r="K465" s="162"/>
      <c r="L465" s="162"/>
      <c r="M465" s="162"/>
      <c r="N465" s="38"/>
      <c r="O465" s="38"/>
    </row>
    <row r="466" spans="1:15" ht="15" hidden="1" customHeight="1" x14ac:dyDescent="0.25">
      <c r="A466" s="162"/>
      <c r="B466" s="162"/>
      <c r="C466" s="162"/>
      <c r="D466" s="162"/>
      <c r="E466" s="162"/>
      <c r="F466" s="162"/>
      <c r="G466" s="162"/>
      <c r="H466" s="162"/>
      <c r="I466" s="162"/>
      <c r="J466" s="162"/>
      <c r="K466" s="162"/>
      <c r="L466" s="162"/>
      <c r="M466" s="162"/>
      <c r="N466" s="38"/>
      <c r="O466" s="38"/>
    </row>
    <row r="467" spans="1:15" ht="15" hidden="1" customHeight="1" x14ac:dyDescent="0.25">
      <c r="A467" s="162"/>
      <c r="B467" s="162"/>
      <c r="C467" s="162"/>
      <c r="D467" s="162"/>
      <c r="E467" s="162"/>
      <c r="F467" s="162"/>
      <c r="G467" s="162"/>
      <c r="H467" s="162"/>
      <c r="I467" s="162"/>
      <c r="J467" s="162"/>
      <c r="K467" s="162"/>
      <c r="L467" s="162"/>
      <c r="M467" s="162"/>
      <c r="N467" s="38"/>
      <c r="O467" s="38"/>
    </row>
    <row r="468" spans="1:15" ht="15" hidden="1" customHeight="1" x14ac:dyDescent="0.25">
      <c r="A468" s="162"/>
      <c r="B468" s="162"/>
      <c r="C468" s="162"/>
      <c r="D468" s="162"/>
      <c r="E468" s="162"/>
      <c r="F468" s="162"/>
      <c r="G468" s="162"/>
      <c r="H468" s="162"/>
      <c r="I468" s="162"/>
      <c r="J468" s="162"/>
      <c r="K468" s="162"/>
      <c r="L468" s="162"/>
      <c r="M468" s="162"/>
      <c r="N468" s="38"/>
      <c r="O468" s="38"/>
    </row>
    <row r="469" spans="1:15" ht="15" hidden="1" customHeight="1" x14ac:dyDescent="0.25">
      <c r="A469" s="162"/>
      <c r="B469" s="162"/>
      <c r="C469" s="162"/>
      <c r="D469" s="162"/>
      <c r="E469" s="162"/>
      <c r="F469" s="162"/>
      <c r="G469" s="162"/>
      <c r="H469" s="162"/>
      <c r="I469" s="162"/>
      <c r="J469" s="162"/>
      <c r="K469" s="162"/>
      <c r="L469" s="162"/>
      <c r="M469" s="162"/>
      <c r="N469" s="38"/>
      <c r="O469" s="38"/>
    </row>
    <row r="470" spans="1:15" ht="15" hidden="1" customHeight="1" x14ac:dyDescent="0.25">
      <c r="A470" s="162"/>
      <c r="B470" s="162"/>
      <c r="C470" s="162"/>
      <c r="D470" s="162"/>
      <c r="E470" s="162"/>
      <c r="F470" s="162"/>
      <c r="G470" s="162"/>
      <c r="H470" s="162"/>
      <c r="I470" s="162"/>
      <c r="J470" s="162"/>
      <c r="K470" s="162"/>
      <c r="L470" s="162"/>
      <c r="M470" s="162"/>
      <c r="N470" s="38"/>
      <c r="O470" s="38"/>
    </row>
    <row r="471" spans="1:15" ht="15" hidden="1" customHeight="1" x14ac:dyDescent="0.25">
      <c r="A471" s="162"/>
      <c r="B471" s="162"/>
      <c r="C471" s="162"/>
      <c r="D471" s="162"/>
      <c r="E471" s="162"/>
      <c r="F471" s="162"/>
      <c r="G471" s="162"/>
      <c r="H471" s="162"/>
      <c r="I471" s="162"/>
      <c r="J471" s="162"/>
      <c r="K471" s="162"/>
      <c r="L471" s="162"/>
      <c r="M471" s="162"/>
      <c r="N471" s="38"/>
      <c r="O471" s="38"/>
    </row>
    <row r="472" spans="1:15" ht="15" hidden="1" customHeight="1" x14ac:dyDescent="0.25">
      <c r="A472" s="162"/>
      <c r="B472" s="162"/>
      <c r="C472" s="162"/>
      <c r="D472" s="162"/>
      <c r="E472" s="162"/>
      <c r="F472" s="162"/>
      <c r="G472" s="162"/>
      <c r="H472" s="162"/>
      <c r="I472" s="162"/>
      <c r="J472" s="162"/>
      <c r="K472" s="162"/>
      <c r="L472" s="162"/>
      <c r="M472" s="162"/>
      <c r="N472" s="38"/>
      <c r="O472" s="38"/>
    </row>
    <row r="473" spans="1:15" ht="15" hidden="1" customHeight="1" x14ac:dyDescent="0.25">
      <c r="A473" s="162"/>
      <c r="B473" s="162"/>
      <c r="C473" s="162"/>
      <c r="D473" s="162"/>
      <c r="E473" s="162"/>
      <c r="F473" s="162"/>
      <c r="G473" s="162"/>
      <c r="H473" s="162"/>
      <c r="I473" s="162"/>
      <c r="J473" s="162"/>
      <c r="K473" s="162"/>
      <c r="L473" s="162"/>
      <c r="M473" s="162"/>
      <c r="N473" s="38"/>
      <c r="O473" s="38"/>
    </row>
    <row r="474" spans="1:15" ht="15" hidden="1" customHeight="1" x14ac:dyDescent="0.25">
      <c r="A474" s="162"/>
      <c r="B474" s="162"/>
      <c r="C474" s="162"/>
      <c r="D474" s="162"/>
      <c r="E474" s="162"/>
      <c r="F474" s="162"/>
      <c r="G474" s="162"/>
      <c r="H474" s="162"/>
      <c r="I474" s="162"/>
      <c r="J474" s="162"/>
      <c r="K474" s="162"/>
      <c r="L474" s="162"/>
      <c r="M474" s="162"/>
      <c r="N474" s="38"/>
      <c r="O474" s="38"/>
    </row>
    <row r="475" spans="1:15" ht="15" hidden="1" customHeight="1" x14ac:dyDescent="0.25">
      <c r="A475" s="162"/>
      <c r="B475" s="162"/>
      <c r="C475" s="162"/>
      <c r="D475" s="162"/>
      <c r="E475" s="162"/>
      <c r="F475" s="162"/>
      <c r="G475" s="162"/>
      <c r="H475" s="162"/>
      <c r="I475" s="162"/>
      <c r="J475" s="162"/>
      <c r="K475" s="162"/>
      <c r="L475" s="162"/>
      <c r="M475" s="162"/>
      <c r="N475" s="38"/>
      <c r="O475" s="38"/>
    </row>
    <row r="476" spans="1:15" ht="15" hidden="1" customHeight="1" x14ac:dyDescent="0.25">
      <c r="A476" s="162"/>
      <c r="B476" s="162"/>
      <c r="C476" s="162"/>
      <c r="D476" s="162"/>
      <c r="E476" s="162"/>
      <c r="F476" s="162"/>
      <c r="G476" s="162"/>
      <c r="H476" s="162"/>
      <c r="I476" s="162"/>
      <c r="J476" s="162"/>
      <c r="K476" s="162"/>
      <c r="L476" s="162"/>
      <c r="M476" s="162"/>
      <c r="N476" s="38"/>
      <c r="O476" s="38"/>
    </row>
    <row r="477" spans="1:15" ht="15" hidden="1" customHeight="1" x14ac:dyDescent="0.25">
      <c r="A477" s="162"/>
      <c r="B477" s="162"/>
      <c r="C477" s="162"/>
      <c r="D477" s="162"/>
      <c r="E477" s="162"/>
      <c r="F477" s="162"/>
      <c r="G477" s="162"/>
      <c r="H477" s="162"/>
      <c r="I477" s="162"/>
      <c r="J477" s="162"/>
      <c r="K477" s="162"/>
      <c r="L477" s="162"/>
      <c r="M477" s="162"/>
      <c r="N477" s="38"/>
      <c r="O477" s="38"/>
    </row>
    <row r="478" spans="1:15" ht="15" hidden="1" customHeight="1" x14ac:dyDescent="0.25">
      <c r="A478" s="162"/>
      <c r="B478" s="162"/>
      <c r="C478" s="162"/>
      <c r="D478" s="162"/>
      <c r="E478" s="162"/>
      <c r="F478" s="162"/>
      <c r="G478" s="162"/>
      <c r="H478" s="162"/>
      <c r="I478" s="162"/>
      <c r="J478" s="162"/>
      <c r="K478" s="162"/>
      <c r="L478" s="162"/>
      <c r="M478" s="162"/>
      <c r="N478" s="38"/>
      <c r="O478" s="38"/>
    </row>
    <row r="479" spans="1:15" ht="15" hidden="1" customHeight="1" x14ac:dyDescent="0.25">
      <c r="A479" s="162"/>
      <c r="B479" s="162"/>
      <c r="C479" s="162"/>
      <c r="D479" s="162"/>
      <c r="E479" s="162"/>
      <c r="F479" s="162"/>
      <c r="G479" s="162"/>
      <c r="H479" s="162"/>
      <c r="I479" s="162"/>
      <c r="J479" s="162"/>
      <c r="K479" s="162"/>
      <c r="L479" s="162"/>
      <c r="M479" s="162"/>
      <c r="N479" s="38"/>
      <c r="O479" s="38"/>
    </row>
    <row r="480" spans="1:15" ht="15" hidden="1" customHeight="1" x14ac:dyDescent="0.25">
      <c r="A480" s="162"/>
      <c r="B480" s="162"/>
      <c r="C480" s="162"/>
      <c r="D480" s="162"/>
      <c r="E480" s="162"/>
      <c r="F480" s="162"/>
      <c r="G480" s="162"/>
      <c r="H480" s="162"/>
      <c r="I480" s="162"/>
      <c r="J480" s="162"/>
      <c r="K480" s="162"/>
      <c r="L480" s="162"/>
      <c r="M480" s="162"/>
      <c r="N480" s="38"/>
      <c r="O480" s="38"/>
    </row>
    <row r="481" spans="1:15" ht="15" hidden="1" customHeight="1" x14ac:dyDescent="0.25">
      <c r="A481" s="162"/>
      <c r="B481" s="162"/>
      <c r="C481" s="162"/>
      <c r="D481" s="162"/>
      <c r="E481" s="162"/>
      <c r="F481" s="162"/>
      <c r="G481" s="162"/>
      <c r="H481" s="162"/>
      <c r="I481" s="162"/>
      <c r="J481" s="162"/>
      <c r="K481" s="162"/>
      <c r="L481" s="162"/>
      <c r="M481" s="162"/>
      <c r="N481" s="38"/>
      <c r="O481" s="38"/>
    </row>
    <row r="482" spans="1:15" ht="15" hidden="1" customHeight="1" x14ac:dyDescent="0.25">
      <c r="A482" s="162"/>
      <c r="B482" s="162"/>
      <c r="C482" s="162"/>
      <c r="D482" s="162"/>
      <c r="E482" s="162"/>
      <c r="F482" s="162"/>
      <c r="G482" s="162"/>
      <c r="H482" s="162"/>
      <c r="I482" s="162"/>
      <c r="J482" s="162"/>
      <c r="K482" s="162"/>
      <c r="L482" s="162"/>
      <c r="M482" s="162"/>
      <c r="N482" s="38"/>
      <c r="O482" s="38"/>
    </row>
    <row r="483" spans="1:15" ht="15" hidden="1" customHeight="1" x14ac:dyDescent="0.25">
      <c r="A483" s="162"/>
      <c r="B483" s="162"/>
      <c r="C483" s="162"/>
      <c r="D483" s="162"/>
      <c r="E483" s="162"/>
      <c r="F483" s="162"/>
      <c r="G483" s="162"/>
      <c r="H483" s="162"/>
      <c r="I483" s="162"/>
      <c r="J483" s="162"/>
      <c r="K483" s="162"/>
      <c r="L483" s="162"/>
      <c r="M483" s="162"/>
      <c r="N483" s="38"/>
      <c r="O483" s="38"/>
    </row>
    <row r="484" spans="1:15" ht="15" hidden="1" customHeight="1" x14ac:dyDescent="0.25">
      <c r="A484" s="162"/>
      <c r="B484" s="162"/>
      <c r="C484" s="162"/>
      <c r="D484" s="162"/>
      <c r="E484" s="162"/>
      <c r="F484" s="162"/>
      <c r="G484" s="162"/>
      <c r="H484" s="162"/>
      <c r="I484" s="162"/>
      <c r="J484" s="162"/>
      <c r="K484" s="162"/>
      <c r="L484" s="162"/>
      <c r="M484" s="162"/>
      <c r="N484" s="38"/>
      <c r="O484" s="38"/>
    </row>
    <row r="485" spans="1:15" ht="15" hidden="1" customHeight="1" x14ac:dyDescent="0.25">
      <c r="A485" s="162"/>
      <c r="B485" s="162"/>
      <c r="C485" s="162"/>
      <c r="D485" s="162"/>
      <c r="E485" s="162"/>
      <c r="F485" s="162"/>
      <c r="G485" s="162"/>
      <c r="H485" s="162"/>
      <c r="I485" s="162"/>
      <c r="J485" s="162"/>
      <c r="K485" s="162"/>
      <c r="L485" s="162"/>
      <c r="M485" s="162"/>
      <c r="N485" s="38"/>
      <c r="O485" s="38"/>
    </row>
    <row r="486" spans="1:15" ht="15" hidden="1" customHeight="1" x14ac:dyDescent="0.25">
      <c r="A486" s="162"/>
      <c r="B486" s="162"/>
      <c r="C486" s="162"/>
      <c r="D486" s="162"/>
      <c r="E486" s="162"/>
      <c r="F486" s="162"/>
      <c r="G486" s="162"/>
      <c r="H486" s="162"/>
      <c r="I486" s="162"/>
      <c r="J486" s="162"/>
      <c r="K486" s="162"/>
      <c r="L486" s="162"/>
      <c r="M486" s="162"/>
      <c r="N486" s="38"/>
      <c r="O486" s="38"/>
    </row>
    <row r="487" spans="1:15" ht="15" hidden="1" customHeight="1" x14ac:dyDescent="0.25">
      <c r="A487" s="162"/>
      <c r="B487" s="162"/>
      <c r="C487" s="162"/>
      <c r="D487" s="162"/>
      <c r="E487" s="162"/>
      <c r="F487" s="162"/>
      <c r="G487" s="162"/>
      <c r="H487" s="162"/>
      <c r="I487" s="162"/>
      <c r="J487" s="162"/>
      <c r="K487" s="162"/>
      <c r="L487" s="162"/>
      <c r="M487" s="162"/>
      <c r="N487" s="38"/>
      <c r="O487" s="38"/>
    </row>
    <row r="488" spans="1:15" ht="15" hidden="1" customHeight="1" x14ac:dyDescent="0.25">
      <c r="A488" s="162"/>
      <c r="B488" s="162"/>
      <c r="C488" s="162"/>
      <c r="D488" s="162"/>
      <c r="E488" s="162"/>
      <c r="F488" s="162"/>
      <c r="G488" s="162"/>
      <c r="H488" s="162"/>
      <c r="I488" s="162"/>
      <c r="J488" s="162"/>
      <c r="K488" s="162"/>
      <c r="L488" s="162"/>
      <c r="M488" s="162"/>
      <c r="N488" s="38"/>
      <c r="O488" s="38"/>
    </row>
    <row r="489" spans="1:15" ht="15" hidden="1" customHeight="1" x14ac:dyDescent="0.25">
      <c r="A489" s="162"/>
      <c r="B489" s="162"/>
      <c r="C489" s="162"/>
      <c r="D489" s="162"/>
      <c r="E489" s="162"/>
      <c r="F489" s="162"/>
      <c r="G489" s="162"/>
      <c r="H489" s="162"/>
      <c r="I489" s="162"/>
      <c r="J489" s="162"/>
      <c r="K489" s="162"/>
      <c r="L489" s="162"/>
      <c r="M489" s="162"/>
      <c r="N489" s="38"/>
      <c r="O489" s="38"/>
    </row>
    <row r="490" spans="1:15" ht="15" hidden="1" customHeight="1" x14ac:dyDescent="0.25">
      <c r="A490" s="162"/>
      <c r="B490" s="162"/>
      <c r="C490" s="162"/>
      <c r="D490" s="162"/>
      <c r="E490" s="162"/>
      <c r="F490" s="162"/>
      <c r="G490" s="162"/>
      <c r="H490" s="162"/>
      <c r="I490" s="162"/>
      <c r="J490" s="162"/>
      <c r="K490" s="162"/>
      <c r="L490" s="162"/>
      <c r="M490" s="162"/>
      <c r="N490" s="38"/>
      <c r="O490" s="38"/>
    </row>
    <row r="491" spans="1:15" ht="15" hidden="1" customHeight="1" x14ac:dyDescent="0.25">
      <c r="A491" s="162"/>
      <c r="B491" s="162"/>
      <c r="C491" s="162"/>
      <c r="D491" s="162"/>
      <c r="E491" s="162"/>
      <c r="F491" s="162"/>
      <c r="G491" s="162"/>
      <c r="H491" s="162"/>
      <c r="I491" s="162"/>
      <c r="J491" s="162"/>
      <c r="K491" s="162"/>
      <c r="L491" s="162"/>
      <c r="M491" s="162"/>
      <c r="N491" s="38"/>
      <c r="O491" s="38"/>
    </row>
    <row r="492" spans="1:15" ht="15" hidden="1" customHeight="1" x14ac:dyDescent="0.25">
      <c r="A492" s="162"/>
      <c r="B492" s="162"/>
      <c r="C492" s="162"/>
      <c r="D492" s="162"/>
      <c r="E492" s="162"/>
      <c r="F492" s="162"/>
      <c r="G492" s="162"/>
      <c r="H492" s="162"/>
      <c r="I492" s="162"/>
      <c r="J492" s="162"/>
      <c r="K492" s="162"/>
      <c r="L492" s="162"/>
      <c r="M492" s="162"/>
      <c r="N492" s="38"/>
      <c r="O492" s="38"/>
    </row>
    <row r="493" spans="1:15" ht="15" hidden="1" customHeight="1" x14ac:dyDescent="0.25">
      <c r="A493" s="162"/>
      <c r="B493" s="162"/>
      <c r="C493" s="162"/>
      <c r="D493" s="162"/>
      <c r="E493" s="162"/>
      <c r="F493" s="162"/>
      <c r="G493" s="162"/>
      <c r="H493" s="162"/>
      <c r="I493" s="162"/>
      <c r="J493" s="162"/>
      <c r="K493" s="162"/>
      <c r="L493" s="162"/>
      <c r="M493" s="162"/>
      <c r="N493" s="38"/>
      <c r="O493" s="38"/>
    </row>
    <row r="494" spans="1:15" ht="15" hidden="1" customHeight="1" x14ac:dyDescent="0.25">
      <c r="A494" s="162"/>
      <c r="B494" s="162"/>
      <c r="C494" s="162"/>
      <c r="D494" s="162"/>
      <c r="E494" s="162"/>
      <c r="F494" s="162"/>
      <c r="G494" s="162"/>
      <c r="H494" s="162"/>
      <c r="I494" s="162"/>
      <c r="J494" s="162"/>
      <c r="K494" s="162"/>
      <c r="L494" s="162"/>
      <c r="M494" s="162"/>
      <c r="N494" s="38"/>
      <c r="O494" s="38"/>
    </row>
    <row r="495" spans="1:15" ht="15" hidden="1" customHeight="1" x14ac:dyDescent="0.25">
      <c r="A495" s="162"/>
      <c r="B495" s="162"/>
      <c r="C495" s="162"/>
      <c r="D495" s="162"/>
      <c r="E495" s="162"/>
      <c r="F495" s="162"/>
      <c r="G495" s="162"/>
      <c r="H495" s="162"/>
      <c r="I495" s="162"/>
      <c r="J495" s="162"/>
      <c r="K495" s="162"/>
      <c r="L495" s="162"/>
      <c r="M495" s="162"/>
      <c r="N495" s="38"/>
      <c r="O495" s="38"/>
    </row>
    <row r="496" spans="1:15" ht="15" hidden="1" customHeight="1" x14ac:dyDescent="0.25">
      <c r="A496" s="162"/>
      <c r="B496" s="162"/>
      <c r="C496" s="162"/>
      <c r="D496" s="162"/>
      <c r="E496" s="162"/>
      <c r="F496" s="162"/>
      <c r="G496" s="162"/>
      <c r="H496" s="162"/>
      <c r="I496" s="162"/>
      <c r="J496" s="162"/>
      <c r="K496" s="162"/>
      <c r="L496" s="162"/>
      <c r="M496" s="162"/>
      <c r="N496" s="38"/>
      <c r="O496" s="38"/>
    </row>
    <row r="497" spans="1:15" ht="15" hidden="1" customHeight="1" x14ac:dyDescent="0.25">
      <c r="A497" s="162"/>
      <c r="B497" s="162"/>
      <c r="C497" s="162"/>
      <c r="D497" s="162"/>
      <c r="E497" s="162"/>
      <c r="F497" s="162"/>
      <c r="G497" s="162"/>
      <c r="H497" s="162"/>
      <c r="I497" s="162"/>
      <c r="J497" s="162"/>
      <c r="K497" s="162"/>
      <c r="L497" s="162"/>
      <c r="M497" s="162"/>
      <c r="N497" s="38"/>
      <c r="O497" s="38"/>
    </row>
    <row r="498" spans="1:15" ht="15" hidden="1" customHeight="1" x14ac:dyDescent="0.25">
      <c r="A498" s="162"/>
      <c r="B498" s="162"/>
      <c r="C498" s="162"/>
      <c r="D498" s="162"/>
      <c r="E498" s="162"/>
      <c r="F498" s="162"/>
      <c r="G498" s="162"/>
      <c r="H498" s="162"/>
      <c r="I498" s="162"/>
      <c r="J498" s="162"/>
      <c r="K498" s="162"/>
      <c r="L498" s="162"/>
      <c r="M498" s="162"/>
      <c r="N498" s="38"/>
      <c r="O498" s="38"/>
    </row>
    <row r="499" spans="1:15" ht="15" hidden="1" customHeight="1" x14ac:dyDescent="0.25">
      <c r="A499" s="162"/>
      <c r="B499" s="162"/>
      <c r="C499" s="162"/>
      <c r="D499" s="162"/>
      <c r="E499" s="162"/>
      <c r="F499" s="162"/>
      <c r="G499" s="162"/>
      <c r="H499" s="162"/>
      <c r="I499" s="162"/>
      <c r="J499" s="162"/>
      <c r="K499" s="162"/>
      <c r="L499" s="162"/>
      <c r="M499" s="162"/>
      <c r="N499" s="38"/>
      <c r="O499" s="38"/>
    </row>
    <row r="500" spans="1:15" ht="15" hidden="1" customHeight="1" x14ac:dyDescent="0.25">
      <c r="A500" s="162"/>
      <c r="B500" s="162"/>
      <c r="C500" s="162"/>
      <c r="D500" s="162"/>
      <c r="E500" s="162"/>
      <c r="F500" s="162"/>
      <c r="G500" s="162"/>
      <c r="H500" s="162"/>
      <c r="I500" s="162"/>
      <c r="J500" s="162"/>
      <c r="K500" s="162"/>
      <c r="L500" s="162"/>
      <c r="M500" s="162"/>
      <c r="N500" s="38"/>
      <c r="O500" s="38"/>
    </row>
    <row r="501" spans="1:15" ht="15" hidden="1" customHeight="1" x14ac:dyDescent="0.25">
      <c r="A501" s="162"/>
      <c r="B501" s="162"/>
      <c r="C501" s="162"/>
      <c r="D501" s="162"/>
      <c r="E501" s="162"/>
      <c r="F501" s="162"/>
      <c r="G501" s="162"/>
      <c r="H501" s="162"/>
      <c r="I501" s="162"/>
      <c r="J501" s="162"/>
      <c r="K501" s="162"/>
      <c r="L501" s="162"/>
      <c r="M501" s="162"/>
      <c r="N501" s="38"/>
      <c r="O501" s="38"/>
    </row>
    <row r="502" spans="1:15" ht="15" hidden="1" customHeight="1" x14ac:dyDescent="0.25">
      <c r="A502" s="162"/>
      <c r="B502" s="162"/>
      <c r="C502" s="162"/>
      <c r="D502" s="162"/>
      <c r="E502" s="162"/>
      <c r="F502" s="162"/>
      <c r="G502" s="162"/>
      <c r="H502" s="162"/>
      <c r="I502" s="162"/>
      <c r="J502" s="162"/>
      <c r="K502" s="162"/>
      <c r="L502" s="162"/>
      <c r="M502" s="162"/>
      <c r="N502" s="38"/>
      <c r="O502" s="38"/>
    </row>
    <row r="503" spans="1:15" ht="15" hidden="1" customHeight="1" x14ac:dyDescent="0.25">
      <c r="A503" s="162"/>
      <c r="B503" s="162"/>
      <c r="C503" s="162"/>
      <c r="D503" s="162"/>
      <c r="E503" s="162"/>
      <c r="F503" s="162"/>
      <c r="G503" s="162"/>
      <c r="H503" s="162"/>
      <c r="I503" s="162"/>
      <c r="J503" s="162"/>
      <c r="K503" s="162"/>
      <c r="L503" s="162"/>
      <c r="M503" s="162"/>
      <c r="N503" s="38"/>
      <c r="O503" s="38"/>
    </row>
    <row r="504" spans="1:15" ht="15" hidden="1" customHeight="1" x14ac:dyDescent="0.25">
      <c r="A504" s="162"/>
      <c r="B504" s="162"/>
      <c r="C504" s="162"/>
      <c r="D504" s="162"/>
      <c r="E504" s="162"/>
      <c r="F504" s="162"/>
      <c r="G504" s="162"/>
      <c r="H504" s="162"/>
      <c r="I504" s="162"/>
      <c r="J504" s="162"/>
      <c r="K504" s="162"/>
      <c r="L504" s="162"/>
      <c r="M504" s="162"/>
      <c r="N504" s="38"/>
      <c r="O504" s="38"/>
    </row>
    <row r="505" spans="1:15" ht="15" hidden="1" customHeight="1" x14ac:dyDescent="0.25">
      <c r="A505" s="162"/>
      <c r="B505" s="162"/>
      <c r="C505" s="162"/>
      <c r="D505" s="162"/>
      <c r="E505" s="162"/>
      <c r="F505" s="162"/>
      <c r="G505" s="162"/>
      <c r="H505" s="162"/>
      <c r="I505" s="162"/>
      <c r="J505" s="162"/>
      <c r="K505" s="162"/>
      <c r="L505" s="162"/>
      <c r="M505" s="162"/>
      <c r="N505" s="38"/>
      <c r="O505" s="38"/>
    </row>
    <row r="506" spans="1:15" ht="15" hidden="1" customHeight="1" x14ac:dyDescent="0.25">
      <c r="A506" s="162"/>
      <c r="B506" s="162"/>
      <c r="C506" s="162"/>
      <c r="D506" s="162"/>
      <c r="E506" s="162"/>
      <c r="F506" s="162"/>
      <c r="G506" s="162"/>
      <c r="H506" s="162"/>
      <c r="I506" s="162"/>
      <c r="J506" s="162"/>
      <c r="K506" s="162"/>
      <c r="L506" s="162"/>
      <c r="M506" s="162"/>
      <c r="N506" s="38"/>
      <c r="O506" s="38"/>
    </row>
    <row r="507" spans="1:15" ht="15" hidden="1" customHeight="1" x14ac:dyDescent="0.25">
      <c r="A507" s="162"/>
      <c r="B507" s="162"/>
      <c r="C507" s="162"/>
      <c r="D507" s="162"/>
      <c r="E507" s="162"/>
      <c r="F507" s="162"/>
      <c r="G507" s="162"/>
      <c r="H507" s="162"/>
      <c r="I507" s="162"/>
      <c r="J507" s="162"/>
      <c r="K507" s="162"/>
      <c r="L507" s="162"/>
      <c r="M507" s="162"/>
      <c r="N507" s="38"/>
      <c r="O507" s="38"/>
    </row>
    <row r="508" spans="1:15" ht="15" hidden="1" customHeight="1" x14ac:dyDescent="0.25">
      <c r="A508" s="162"/>
      <c r="B508" s="162"/>
      <c r="C508" s="162"/>
      <c r="D508" s="162"/>
      <c r="E508" s="162"/>
      <c r="F508" s="162"/>
      <c r="G508" s="162"/>
      <c r="H508" s="162"/>
      <c r="I508" s="162"/>
      <c r="J508" s="162"/>
      <c r="K508" s="162"/>
      <c r="L508" s="162"/>
      <c r="M508" s="162"/>
      <c r="N508" s="38"/>
      <c r="O508" s="38"/>
    </row>
    <row r="509" spans="1:15" ht="15" hidden="1" customHeight="1" x14ac:dyDescent="0.25">
      <c r="A509" s="162"/>
      <c r="B509" s="162"/>
      <c r="C509" s="162"/>
      <c r="D509" s="162"/>
      <c r="E509" s="162"/>
      <c r="F509" s="162"/>
      <c r="G509" s="162"/>
      <c r="H509" s="162"/>
      <c r="I509" s="162"/>
      <c r="J509" s="162"/>
      <c r="K509" s="162"/>
      <c r="L509" s="162"/>
      <c r="M509" s="162"/>
      <c r="N509" s="38"/>
      <c r="O509" s="38"/>
    </row>
    <row r="510" spans="1:15" ht="15" hidden="1" customHeight="1" x14ac:dyDescent="0.25">
      <c r="A510" s="162"/>
      <c r="B510" s="162"/>
      <c r="C510" s="162"/>
      <c r="D510" s="162"/>
      <c r="E510" s="162"/>
      <c r="F510" s="162"/>
      <c r="G510" s="162"/>
      <c r="H510" s="162"/>
      <c r="I510" s="162"/>
      <c r="J510" s="162"/>
      <c r="K510" s="162"/>
      <c r="L510" s="162"/>
      <c r="M510" s="162"/>
      <c r="N510" s="38"/>
      <c r="O510" s="38"/>
    </row>
    <row r="511" spans="1:15" ht="15" hidden="1" customHeight="1" x14ac:dyDescent="0.25">
      <c r="A511" s="162"/>
      <c r="B511" s="162"/>
      <c r="C511" s="162"/>
      <c r="D511" s="162"/>
      <c r="E511" s="162"/>
      <c r="F511" s="162"/>
      <c r="G511" s="162"/>
      <c r="H511" s="162"/>
      <c r="I511" s="162"/>
      <c r="J511" s="162"/>
      <c r="K511" s="162"/>
      <c r="L511" s="162"/>
      <c r="M511" s="162"/>
      <c r="N511" s="38"/>
      <c r="O511" s="38"/>
    </row>
    <row r="512" spans="1:15" ht="15" hidden="1" customHeight="1" x14ac:dyDescent="0.25">
      <c r="A512" s="162"/>
      <c r="B512" s="162"/>
      <c r="C512" s="162"/>
      <c r="D512" s="162"/>
      <c r="E512" s="162"/>
      <c r="F512" s="162"/>
      <c r="G512" s="162"/>
      <c r="H512" s="162"/>
      <c r="I512" s="162"/>
      <c r="J512" s="162"/>
      <c r="K512" s="162"/>
      <c r="L512" s="162"/>
      <c r="M512" s="162"/>
      <c r="N512" s="38"/>
      <c r="O512" s="38"/>
    </row>
    <row r="513" spans="1:15" ht="15" hidden="1" customHeight="1" x14ac:dyDescent="0.25">
      <c r="A513" s="162"/>
      <c r="B513" s="162"/>
      <c r="C513" s="162"/>
      <c r="D513" s="162"/>
      <c r="E513" s="162"/>
      <c r="F513" s="162"/>
      <c r="G513" s="162"/>
      <c r="H513" s="162"/>
      <c r="I513" s="162"/>
      <c r="J513" s="162"/>
      <c r="K513" s="162"/>
      <c r="L513" s="162"/>
      <c r="M513" s="162"/>
      <c r="N513" s="38"/>
      <c r="O513" s="38"/>
    </row>
    <row r="514" spans="1:15" ht="15" hidden="1" customHeight="1" x14ac:dyDescent="0.25">
      <c r="A514" s="162"/>
      <c r="B514" s="162"/>
      <c r="C514" s="162"/>
      <c r="D514" s="162"/>
      <c r="E514" s="162"/>
      <c r="F514" s="162"/>
      <c r="G514" s="162"/>
      <c r="H514" s="162"/>
      <c r="I514" s="162"/>
      <c r="J514" s="162"/>
      <c r="K514" s="162"/>
      <c r="L514" s="162"/>
      <c r="M514" s="162"/>
      <c r="N514" s="38"/>
      <c r="O514" s="38"/>
    </row>
    <row r="515" spans="1:15" ht="15" hidden="1" customHeight="1" x14ac:dyDescent="0.25">
      <c r="A515" s="162"/>
      <c r="B515" s="162"/>
      <c r="C515" s="162"/>
      <c r="D515" s="162"/>
      <c r="E515" s="162"/>
      <c r="F515" s="162"/>
      <c r="G515" s="162"/>
      <c r="H515" s="162"/>
      <c r="I515" s="162"/>
      <c r="J515" s="162"/>
      <c r="K515" s="162"/>
      <c r="L515" s="162"/>
      <c r="M515" s="162"/>
      <c r="N515" s="38"/>
      <c r="O515" s="38"/>
    </row>
    <row r="516" spans="1:15" ht="15" hidden="1" customHeight="1" x14ac:dyDescent="0.25">
      <c r="A516" s="162"/>
      <c r="B516" s="162"/>
      <c r="C516" s="162"/>
      <c r="D516" s="162"/>
      <c r="E516" s="162"/>
      <c r="F516" s="162"/>
      <c r="G516" s="162"/>
      <c r="H516" s="162"/>
      <c r="I516" s="162"/>
      <c r="J516" s="162"/>
      <c r="K516" s="162"/>
      <c r="L516" s="162"/>
      <c r="M516" s="162"/>
      <c r="N516" s="38"/>
      <c r="O516" s="38"/>
    </row>
    <row r="517" spans="1:15" ht="15" hidden="1" customHeight="1" x14ac:dyDescent="0.25">
      <c r="A517" s="162"/>
      <c r="B517" s="162"/>
      <c r="C517" s="162"/>
      <c r="D517" s="162"/>
      <c r="E517" s="162"/>
      <c r="F517" s="162"/>
      <c r="G517" s="162"/>
      <c r="H517" s="162"/>
      <c r="I517" s="162"/>
      <c r="J517" s="162"/>
      <c r="K517" s="162"/>
      <c r="L517" s="162"/>
      <c r="M517" s="162"/>
      <c r="N517" s="38"/>
      <c r="O517" s="38"/>
    </row>
    <row r="518" spans="1:15" ht="15" hidden="1" customHeight="1" x14ac:dyDescent="0.25">
      <c r="A518" s="162"/>
      <c r="B518" s="162"/>
      <c r="C518" s="162"/>
      <c r="D518" s="162"/>
      <c r="E518" s="162"/>
      <c r="F518" s="162"/>
      <c r="G518" s="162"/>
      <c r="H518" s="162"/>
      <c r="I518" s="162"/>
      <c r="J518" s="162"/>
      <c r="K518" s="162"/>
      <c r="L518" s="162"/>
      <c r="M518" s="162"/>
      <c r="N518" s="38"/>
      <c r="O518" s="38"/>
    </row>
    <row r="519" spans="1:15" ht="15" hidden="1" customHeight="1" x14ac:dyDescent="0.25">
      <c r="A519" s="162"/>
      <c r="B519" s="162"/>
      <c r="C519" s="162"/>
      <c r="D519" s="162"/>
      <c r="E519" s="162"/>
      <c r="F519" s="162"/>
      <c r="G519" s="162"/>
      <c r="H519" s="162"/>
      <c r="I519" s="162"/>
      <c r="J519" s="162"/>
      <c r="K519" s="162"/>
      <c r="L519" s="162"/>
      <c r="M519" s="162"/>
      <c r="N519" s="38"/>
      <c r="O519" s="38"/>
    </row>
    <row r="520" spans="1:15" ht="15" hidden="1" customHeight="1" x14ac:dyDescent="0.25">
      <c r="A520" s="162"/>
      <c r="B520" s="162"/>
      <c r="C520" s="162"/>
      <c r="D520" s="162"/>
      <c r="E520" s="162"/>
      <c r="F520" s="162"/>
      <c r="G520" s="162"/>
      <c r="H520" s="162"/>
      <c r="I520" s="162"/>
      <c r="J520" s="162"/>
      <c r="K520" s="162"/>
      <c r="L520" s="162"/>
      <c r="M520" s="162"/>
      <c r="N520" s="38"/>
      <c r="O520" s="38"/>
    </row>
    <row r="521" spans="1:15" ht="15" hidden="1" customHeight="1" x14ac:dyDescent="0.25">
      <c r="A521" s="162"/>
      <c r="B521" s="162"/>
      <c r="C521" s="162"/>
      <c r="D521" s="162"/>
      <c r="E521" s="162"/>
      <c r="F521" s="162"/>
      <c r="G521" s="162"/>
      <c r="H521" s="162"/>
      <c r="I521" s="162"/>
      <c r="J521" s="162"/>
      <c r="K521" s="162"/>
      <c r="L521" s="162"/>
      <c r="M521" s="162"/>
      <c r="N521" s="38"/>
      <c r="O521" s="38"/>
    </row>
    <row r="522" spans="1:15" ht="15" hidden="1" customHeight="1" x14ac:dyDescent="0.25">
      <c r="A522" s="162"/>
      <c r="B522" s="162"/>
      <c r="C522" s="162"/>
      <c r="D522" s="162"/>
      <c r="E522" s="162"/>
      <c r="F522" s="162"/>
      <c r="G522" s="162"/>
      <c r="H522" s="162"/>
      <c r="I522" s="162"/>
      <c r="J522" s="162"/>
      <c r="K522" s="162"/>
      <c r="L522" s="162"/>
      <c r="M522" s="162"/>
      <c r="N522" s="38"/>
      <c r="O522" s="38"/>
    </row>
    <row r="523" spans="1:15" ht="15" hidden="1" customHeight="1" x14ac:dyDescent="0.25">
      <c r="A523" s="162"/>
      <c r="B523" s="162"/>
      <c r="C523" s="162"/>
      <c r="D523" s="162"/>
      <c r="E523" s="162"/>
      <c r="F523" s="162"/>
      <c r="G523" s="162"/>
      <c r="H523" s="162"/>
      <c r="I523" s="162"/>
      <c r="J523" s="162"/>
      <c r="K523" s="162"/>
      <c r="L523" s="162"/>
      <c r="M523" s="162"/>
      <c r="N523" s="38"/>
      <c r="O523" s="38"/>
    </row>
    <row r="524" spans="1:15" ht="15" hidden="1" customHeight="1" x14ac:dyDescent="0.25">
      <c r="A524" s="162"/>
      <c r="B524" s="162"/>
      <c r="C524" s="162"/>
      <c r="D524" s="162"/>
      <c r="E524" s="162"/>
      <c r="F524" s="162"/>
      <c r="G524" s="162"/>
      <c r="H524" s="162"/>
      <c r="I524" s="162"/>
      <c r="J524" s="162"/>
      <c r="K524" s="162"/>
      <c r="L524" s="162"/>
      <c r="M524" s="162"/>
      <c r="N524" s="38"/>
      <c r="O524" s="38"/>
    </row>
    <row r="525" spans="1:15" ht="15" hidden="1" customHeight="1" x14ac:dyDescent="0.25">
      <c r="A525" s="162"/>
      <c r="B525" s="162"/>
      <c r="C525" s="162"/>
      <c r="D525" s="162"/>
      <c r="E525" s="162"/>
      <c r="F525" s="162"/>
      <c r="G525" s="162"/>
      <c r="H525" s="162"/>
      <c r="I525" s="162"/>
      <c r="J525" s="162"/>
      <c r="K525" s="162"/>
      <c r="L525" s="162"/>
      <c r="M525" s="162"/>
      <c r="N525" s="38"/>
      <c r="O525" s="38"/>
    </row>
    <row r="526" spans="1:15" ht="15" hidden="1" customHeight="1" x14ac:dyDescent="0.25">
      <c r="A526" s="162"/>
      <c r="B526" s="162"/>
      <c r="C526" s="162"/>
      <c r="D526" s="162"/>
      <c r="E526" s="162"/>
      <c r="F526" s="162"/>
      <c r="G526" s="162"/>
      <c r="H526" s="162"/>
      <c r="I526" s="162"/>
      <c r="J526" s="162"/>
      <c r="K526" s="162"/>
      <c r="L526" s="162"/>
      <c r="M526" s="162"/>
      <c r="N526" s="38"/>
      <c r="O526" s="38"/>
    </row>
    <row r="527" spans="1:15" ht="15" hidden="1" customHeight="1" x14ac:dyDescent="0.25">
      <c r="A527" s="162"/>
      <c r="B527" s="162"/>
      <c r="C527" s="162"/>
      <c r="D527" s="162"/>
      <c r="E527" s="162"/>
      <c r="F527" s="162"/>
      <c r="G527" s="162"/>
      <c r="H527" s="162"/>
      <c r="I527" s="162"/>
      <c r="J527" s="162"/>
      <c r="K527" s="162"/>
      <c r="L527" s="162"/>
      <c r="M527" s="162"/>
      <c r="N527" s="38"/>
      <c r="O527" s="38"/>
    </row>
    <row r="528" spans="1:15" ht="15" hidden="1" customHeight="1" x14ac:dyDescent="0.25">
      <c r="A528" s="162"/>
      <c r="B528" s="162"/>
      <c r="C528" s="162"/>
      <c r="D528" s="162"/>
      <c r="E528" s="162"/>
      <c r="F528" s="162"/>
      <c r="G528" s="162"/>
      <c r="H528" s="162"/>
      <c r="I528" s="162"/>
      <c r="J528" s="162"/>
      <c r="K528" s="162"/>
      <c r="L528" s="162"/>
      <c r="M528" s="162"/>
      <c r="N528" s="38"/>
      <c r="O528" s="38"/>
    </row>
    <row r="529" spans="1:15" ht="15" hidden="1" customHeight="1" x14ac:dyDescent="0.25">
      <c r="A529" s="162"/>
      <c r="B529" s="162"/>
      <c r="C529" s="162"/>
      <c r="D529" s="162"/>
      <c r="E529" s="162"/>
      <c r="F529" s="162"/>
      <c r="G529" s="162"/>
      <c r="H529" s="162"/>
      <c r="I529" s="162"/>
      <c r="J529" s="162"/>
      <c r="K529" s="162"/>
      <c r="L529" s="162"/>
      <c r="M529" s="162"/>
      <c r="N529" s="38"/>
      <c r="O529" s="38"/>
    </row>
    <row r="530" spans="1:15" ht="15" hidden="1" customHeight="1" x14ac:dyDescent="0.25">
      <c r="A530" s="162"/>
      <c r="B530" s="162"/>
      <c r="C530" s="162"/>
      <c r="D530" s="162"/>
      <c r="E530" s="162"/>
      <c r="F530" s="162"/>
      <c r="G530" s="162"/>
      <c r="H530" s="162"/>
      <c r="I530" s="162"/>
      <c r="J530" s="162"/>
      <c r="K530" s="162"/>
      <c r="L530" s="162"/>
      <c r="M530" s="162"/>
      <c r="N530" s="38"/>
      <c r="O530" s="38"/>
    </row>
    <row r="531" spans="1:15" ht="15" hidden="1" customHeight="1" x14ac:dyDescent="0.25">
      <c r="A531" s="162"/>
      <c r="B531" s="162"/>
      <c r="C531" s="162"/>
      <c r="D531" s="162"/>
      <c r="E531" s="162"/>
      <c r="F531" s="162"/>
      <c r="G531" s="162"/>
      <c r="H531" s="162"/>
      <c r="I531" s="162"/>
      <c r="J531" s="162"/>
      <c r="K531" s="162"/>
      <c r="L531" s="162"/>
      <c r="M531" s="162"/>
      <c r="N531" s="38"/>
      <c r="O531" s="38"/>
    </row>
    <row r="532" spans="1:15" ht="15" hidden="1" customHeight="1" x14ac:dyDescent="0.25">
      <c r="A532" s="162"/>
      <c r="B532" s="162"/>
      <c r="C532" s="162"/>
      <c r="D532" s="162"/>
      <c r="E532" s="162"/>
      <c r="F532" s="162"/>
      <c r="G532" s="162"/>
      <c r="H532" s="162"/>
      <c r="I532" s="162"/>
      <c r="J532" s="162"/>
      <c r="K532" s="162"/>
      <c r="L532" s="162"/>
      <c r="M532" s="162"/>
      <c r="N532" s="38"/>
      <c r="O532" s="38"/>
    </row>
    <row r="533" spans="1:15" ht="15" hidden="1" customHeight="1" x14ac:dyDescent="0.25">
      <c r="A533" s="162"/>
      <c r="B533" s="162"/>
      <c r="C533" s="162"/>
      <c r="D533" s="162"/>
      <c r="E533" s="162"/>
      <c r="F533" s="162"/>
      <c r="G533" s="162"/>
      <c r="H533" s="162"/>
      <c r="I533" s="162"/>
      <c r="J533" s="162"/>
      <c r="K533" s="162"/>
      <c r="L533" s="162"/>
      <c r="M533" s="162"/>
      <c r="N533" s="38"/>
      <c r="O533" s="38"/>
    </row>
    <row r="534" spans="1:15" ht="15" hidden="1" customHeight="1" x14ac:dyDescent="0.25">
      <c r="A534" s="162"/>
      <c r="B534" s="162"/>
      <c r="C534" s="162"/>
      <c r="D534" s="162"/>
      <c r="E534" s="162"/>
      <c r="F534" s="162"/>
      <c r="G534" s="162"/>
      <c r="H534" s="162"/>
      <c r="I534" s="162"/>
      <c r="J534" s="162"/>
      <c r="K534" s="162"/>
      <c r="L534" s="162"/>
      <c r="M534" s="162"/>
      <c r="N534" s="38"/>
      <c r="O534" s="38"/>
    </row>
    <row r="535" spans="1:15" ht="15" hidden="1" customHeight="1" x14ac:dyDescent="0.25">
      <c r="A535" s="162"/>
      <c r="B535" s="162"/>
      <c r="C535" s="162"/>
      <c r="D535" s="162"/>
      <c r="E535" s="162"/>
      <c r="F535" s="162"/>
      <c r="G535" s="162"/>
      <c r="H535" s="162"/>
      <c r="I535" s="162"/>
      <c r="J535" s="162"/>
      <c r="K535" s="162"/>
      <c r="L535" s="162"/>
      <c r="M535" s="162"/>
      <c r="N535" s="38"/>
      <c r="O535" s="38"/>
    </row>
    <row r="536" spans="1:15" ht="15" hidden="1" customHeight="1" x14ac:dyDescent="0.25">
      <c r="A536" s="162"/>
      <c r="B536" s="162"/>
      <c r="C536" s="162"/>
      <c r="D536" s="162"/>
      <c r="E536" s="162"/>
      <c r="F536" s="162"/>
      <c r="G536" s="162"/>
      <c r="H536" s="162"/>
      <c r="I536" s="162"/>
      <c r="J536" s="162"/>
      <c r="K536" s="162"/>
      <c r="L536" s="162"/>
      <c r="M536" s="162"/>
      <c r="N536" s="38"/>
      <c r="O536" s="38"/>
    </row>
    <row r="537" spans="1:15" ht="15" hidden="1" customHeight="1" x14ac:dyDescent="0.25">
      <c r="A537" s="162"/>
      <c r="B537" s="162"/>
      <c r="C537" s="162"/>
      <c r="D537" s="162"/>
      <c r="E537" s="162"/>
      <c r="F537" s="162"/>
      <c r="G537" s="162"/>
      <c r="H537" s="162"/>
      <c r="I537" s="162"/>
      <c r="J537" s="162"/>
      <c r="K537" s="162"/>
      <c r="L537" s="162"/>
      <c r="M537" s="162"/>
      <c r="N537" s="38"/>
      <c r="O537" s="38"/>
    </row>
    <row r="538" spans="1:15" ht="15" hidden="1" customHeight="1" x14ac:dyDescent="0.25">
      <c r="A538" s="162"/>
      <c r="B538" s="162"/>
      <c r="C538" s="162"/>
      <c r="D538" s="162"/>
      <c r="E538" s="162"/>
      <c r="F538" s="162"/>
      <c r="G538" s="162"/>
      <c r="H538" s="162"/>
      <c r="I538" s="162"/>
      <c r="J538" s="162"/>
      <c r="K538" s="162"/>
      <c r="L538" s="162"/>
      <c r="M538" s="162"/>
      <c r="N538" s="38"/>
      <c r="O538" s="38"/>
    </row>
    <row r="539" spans="1:15" ht="15" hidden="1" customHeight="1" x14ac:dyDescent="0.25">
      <c r="A539" s="162"/>
      <c r="B539" s="162"/>
      <c r="C539" s="162"/>
      <c r="D539" s="162"/>
      <c r="E539" s="162"/>
      <c r="F539" s="162"/>
      <c r="G539" s="162"/>
      <c r="H539" s="162"/>
      <c r="I539" s="162"/>
      <c r="J539" s="162"/>
      <c r="K539" s="162"/>
      <c r="L539" s="162"/>
      <c r="M539" s="162"/>
      <c r="N539" s="38"/>
      <c r="O539" s="38"/>
    </row>
    <row r="540" spans="1:15" ht="15" hidden="1" customHeight="1" x14ac:dyDescent="0.25">
      <c r="A540" s="162"/>
      <c r="B540" s="162"/>
      <c r="C540" s="162"/>
      <c r="D540" s="162"/>
      <c r="E540" s="162"/>
      <c r="F540" s="162"/>
      <c r="G540" s="162"/>
      <c r="H540" s="162"/>
      <c r="I540" s="162"/>
      <c r="J540" s="162"/>
      <c r="K540" s="162"/>
      <c r="L540" s="162"/>
      <c r="M540" s="162"/>
      <c r="N540" s="38"/>
      <c r="O540" s="38"/>
    </row>
    <row r="541" spans="1:15" ht="15" hidden="1" customHeight="1" x14ac:dyDescent="0.25">
      <c r="A541" s="162"/>
      <c r="B541" s="162"/>
      <c r="C541" s="162"/>
      <c r="D541" s="162"/>
      <c r="E541" s="162"/>
      <c r="F541" s="162"/>
      <c r="G541" s="162"/>
      <c r="H541" s="162"/>
      <c r="I541" s="162"/>
      <c r="J541" s="162"/>
      <c r="K541" s="162"/>
      <c r="L541" s="162"/>
      <c r="M541" s="162"/>
      <c r="N541" s="38"/>
      <c r="O541" s="38"/>
    </row>
    <row r="542" spans="1:15" ht="15" hidden="1" customHeight="1" x14ac:dyDescent="0.25">
      <c r="A542" s="162"/>
      <c r="B542" s="162"/>
      <c r="C542" s="162"/>
      <c r="D542" s="162"/>
      <c r="E542" s="162"/>
      <c r="F542" s="162"/>
      <c r="G542" s="162"/>
      <c r="H542" s="162"/>
      <c r="I542" s="162"/>
      <c r="J542" s="162"/>
      <c r="K542" s="162"/>
      <c r="L542" s="162"/>
      <c r="M542" s="162"/>
      <c r="N542" s="38"/>
      <c r="O542" s="38"/>
    </row>
    <row r="543" spans="1:15" ht="15" hidden="1" customHeight="1" x14ac:dyDescent="0.25">
      <c r="A543" s="162"/>
      <c r="B543" s="162"/>
      <c r="C543" s="162"/>
      <c r="D543" s="162"/>
      <c r="E543" s="162"/>
      <c r="F543" s="162"/>
      <c r="G543" s="162"/>
      <c r="H543" s="162"/>
      <c r="I543" s="162"/>
      <c r="J543" s="162"/>
      <c r="K543" s="162"/>
      <c r="L543" s="162"/>
      <c r="M543" s="162"/>
      <c r="N543" s="38"/>
      <c r="O543" s="38"/>
    </row>
    <row r="544" spans="1:15" ht="15" hidden="1" customHeight="1" x14ac:dyDescent="0.25">
      <c r="A544" s="162"/>
      <c r="B544" s="162"/>
      <c r="C544" s="162"/>
      <c r="D544" s="162"/>
      <c r="E544" s="162"/>
      <c r="F544" s="162"/>
      <c r="G544" s="162"/>
      <c r="H544" s="162"/>
      <c r="I544" s="162"/>
      <c r="J544" s="162"/>
      <c r="K544" s="162"/>
      <c r="L544" s="162"/>
      <c r="M544" s="162"/>
      <c r="N544" s="38"/>
      <c r="O544" s="38"/>
    </row>
    <row r="545" spans="1:15" ht="15" hidden="1" customHeight="1" x14ac:dyDescent="0.25">
      <c r="A545" s="162"/>
      <c r="B545" s="162"/>
      <c r="C545" s="162"/>
      <c r="D545" s="162"/>
      <c r="E545" s="162"/>
      <c r="F545" s="162"/>
      <c r="G545" s="162"/>
      <c r="H545" s="162"/>
      <c r="I545" s="162"/>
      <c r="J545" s="162"/>
      <c r="K545" s="162"/>
      <c r="L545" s="162"/>
      <c r="M545" s="162"/>
      <c r="N545" s="38"/>
      <c r="O545" s="38"/>
    </row>
    <row r="546" spans="1:15" ht="15" hidden="1" customHeight="1" x14ac:dyDescent="0.25">
      <c r="A546" s="162"/>
      <c r="B546" s="162"/>
      <c r="C546" s="162"/>
      <c r="D546" s="162"/>
      <c r="E546" s="162"/>
      <c r="F546" s="162"/>
      <c r="G546" s="162"/>
      <c r="H546" s="162"/>
      <c r="I546" s="162"/>
      <c r="J546" s="162"/>
      <c r="K546" s="162"/>
      <c r="L546" s="162"/>
      <c r="M546" s="162"/>
      <c r="N546" s="38"/>
      <c r="O546" s="38"/>
    </row>
    <row r="547" spans="1:15" ht="15" hidden="1" customHeight="1" x14ac:dyDescent="0.25">
      <c r="A547" s="162"/>
      <c r="B547" s="162"/>
      <c r="C547" s="162"/>
      <c r="D547" s="162"/>
      <c r="E547" s="162"/>
      <c r="F547" s="162"/>
      <c r="G547" s="162"/>
      <c r="H547" s="162"/>
      <c r="I547" s="162"/>
      <c r="J547" s="162"/>
      <c r="K547" s="162"/>
      <c r="L547" s="162"/>
      <c r="M547" s="162"/>
      <c r="N547" s="38"/>
      <c r="O547" s="38"/>
    </row>
    <row r="548" spans="1:15" ht="15" hidden="1" customHeight="1" x14ac:dyDescent="0.25">
      <c r="A548" s="162"/>
      <c r="B548" s="162"/>
      <c r="C548" s="162"/>
      <c r="D548" s="162"/>
      <c r="E548" s="162"/>
      <c r="F548" s="162"/>
      <c r="G548" s="162"/>
      <c r="H548" s="162"/>
      <c r="I548" s="162"/>
      <c r="J548" s="162"/>
      <c r="K548" s="162"/>
      <c r="L548" s="162"/>
      <c r="M548" s="162"/>
      <c r="N548" s="38"/>
      <c r="O548" s="38"/>
    </row>
    <row r="549" spans="1:15" ht="15" hidden="1" customHeight="1" x14ac:dyDescent="0.25">
      <c r="A549" s="162"/>
      <c r="B549" s="162"/>
      <c r="C549" s="162"/>
      <c r="D549" s="162"/>
      <c r="E549" s="162"/>
      <c r="F549" s="162"/>
      <c r="G549" s="162"/>
      <c r="H549" s="162"/>
      <c r="I549" s="162"/>
      <c r="J549" s="162"/>
      <c r="K549" s="162"/>
      <c r="L549" s="162"/>
      <c r="M549" s="162"/>
      <c r="N549" s="38"/>
      <c r="O549" s="38"/>
    </row>
    <row r="550" spans="1:15" ht="15" hidden="1" customHeight="1" x14ac:dyDescent="0.25">
      <c r="A550" s="162"/>
      <c r="B550" s="162"/>
      <c r="C550" s="162"/>
      <c r="D550" s="162"/>
      <c r="E550" s="162"/>
      <c r="F550" s="162"/>
      <c r="G550" s="162"/>
      <c r="H550" s="162"/>
      <c r="I550" s="162"/>
      <c r="J550" s="162"/>
      <c r="K550" s="162"/>
      <c r="L550" s="162"/>
      <c r="M550" s="162"/>
      <c r="N550" s="38"/>
      <c r="O550" s="38"/>
    </row>
    <row r="551" spans="1:15" ht="15" hidden="1" customHeight="1" x14ac:dyDescent="0.25">
      <c r="A551" s="162"/>
      <c r="B551" s="162"/>
      <c r="C551" s="162"/>
      <c r="D551" s="162"/>
      <c r="E551" s="162"/>
      <c r="F551" s="162"/>
      <c r="G551" s="162"/>
      <c r="H551" s="162"/>
      <c r="I551" s="162"/>
      <c r="J551" s="162"/>
      <c r="K551" s="162"/>
      <c r="L551" s="162"/>
      <c r="M551" s="162"/>
      <c r="N551" s="38"/>
      <c r="O551" s="38"/>
    </row>
    <row r="552" spans="1:15" ht="15" hidden="1" customHeight="1" x14ac:dyDescent="0.25">
      <c r="A552" s="162"/>
      <c r="B552" s="162"/>
      <c r="C552" s="162"/>
      <c r="D552" s="162"/>
      <c r="E552" s="162"/>
      <c r="F552" s="162"/>
      <c r="G552" s="162"/>
      <c r="H552" s="162"/>
      <c r="I552" s="162"/>
      <c r="J552" s="162"/>
      <c r="K552" s="162"/>
      <c r="L552" s="162"/>
      <c r="M552" s="162"/>
      <c r="N552" s="38"/>
      <c r="O552" s="38"/>
    </row>
    <row r="553" spans="1:15" ht="15" hidden="1" customHeight="1" x14ac:dyDescent="0.25">
      <c r="A553" s="162"/>
      <c r="B553" s="162"/>
      <c r="C553" s="162"/>
      <c r="D553" s="162"/>
      <c r="E553" s="162"/>
      <c r="F553" s="162"/>
      <c r="G553" s="162"/>
      <c r="H553" s="162"/>
      <c r="I553" s="162"/>
      <c r="J553" s="162"/>
      <c r="K553" s="162"/>
      <c r="L553" s="162"/>
      <c r="M553" s="162"/>
      <c r="N553" s="38"/>
      <c r="O553" s="38"/>
    </row>
    <row r="554" spans="1:15" ht="15" hidden="1" customHeight="1" x14ac:dyDescent="0.25">
      <c r="A554" s="162"/>
      <c r="B554" s="162"/>
      <c r="C554" s="162"/>
      <c r="D554" s="162"/>
      <c r="E554" s="162"/>
      <c r="F554" s="162"/>
      <c r="G554" s="162"/>
      <c r="H554" s="162"/>
      <c r="I554" s="162"/>
      <c r="J554" s="162"/>
      <c r="K554" s="162"/>
      <c r="L554" s="162"/>
      <c r="M554" s="162"/>
      <c r="N554" s="38"/>
      <c r="O554" s="38"/>
    </row>
    <row r="555" spans="1:15" ht="15" hidden="1" customHeight="1" x14ac:dyDescent="0.25">
      <c r="A555" s="162"/>
      <c r="B555" s="162"/>
      <c r="C555" s="162"/>
      <c r="D555" s="162"/>
      <c r="E555" s="162"/>
      <c r="F555" s="162"/>
      <c r="G555" s="162"/>
      <c r="H555" s="162"/>
      <c r="I555" s="162"/>
      <c r="J555" s="162"/>
      <c r="K555" s="162"/>
      <c r="L555" s="162"/>
      <c r="M555" s="162"/>
      <c r="N555" s="38"/>
      <c r="O555" s="38"/>
    </row>
    <row r="556" spans="1:15" ht="15" hidden="1" customHeight="1" x14ac:dyDescent="0.25">
      <c r="A556" s="162"/>
      <c r="B556" s="162"/>
      <c r="C556" s="162"/>
      <c r="D556" s="162"/>
      <c r="E556" s="162"/>
      <c r="F556" s="162"/>
      <c r="G556" s="162"/>
      <c r="H556" s="162"/>
      <c r="I556" s="162"/>
      <c r="J556" s="162"/>
      <c r="K556" s="162"/>
      <c r="L556" s="162"/>
      <c r="M556" s="162"/>
      <c r="N556" s="38"/>
      <c r="O556" s="38"/>
    </row>
    <row r="557" spans="1:15" ht="15" hidden="1" customHeight="1" x14ac:dyDescent="0.25">
      <c r="A557" s="162"/>
      <c r="B557" s="162"/>
      <c r="C557" s="162"/>
      <c r="D557" s="162"/>
      <c r="E557" s="162"/>
      <c r="F557" s="162"/>
      <c r="G557" s="162"/>
      <c r="H557" s="162"/>
      <c r="I557" s="162"/>
      <c r="J557" s="162"/>
      <c r="K557" s="162"/>
      <c r="L557" s="162"/>
      <c r="M557" s="162"/>
      <c r="N557" s="38"/>
      <c r="O557" s="38"/>
    </row>
    <row r="558" spans="1:15" ht="15" hidden="1" customHeight="1" x14ac:dyDescent="0.25">
      <c r="A558" s="162"/>
      <c r="B558" s="162"/>
      <c r="C558" s="162"/>
      <c r="D558" s="162"/>
      <c r="E558" s="162"/>
      <c r="F558" s="162"/>
      <c r="G558" s="162"/>
      <c r="H558" s="162"/>
      <c r="I558" s="162"/>
      <c r="J558" s="162"/>
      <c r="K558" s="162"/>
      <c r="L558" s="162"/>
      <c r="M558" s="162"/>
      <c r="N558" s="38"/>
      <c r="O558" s="38"/>
    </row>
    <row r="559" spans="1:15" ht="15" hidden="1" customHeight="1" x14ac:dyDescent="0.25">
      <c r="A559" s="162"/>
      <c r="B559" s="162"/>
      <c r="C559" s="162"/>
      <c r="D559" s="162"/>
      <c r="E559" s="162"/>
      <c r="F559" s="162"/>
      <c r="G559" s="162"/>
      <c r="H559" s="162"/>
      <c r="I559" s="162"/>
      <c r="J559" s="162"/>
      <c r="K559" s="162"/>
      <c r="L559" s="162"/>
      <c r="M559" s="162"/>
      <c r="N559" s="38"/>
      <c r="O559" s="38"/>
    </row>
    <row r="560" spans="1:15" ht="15" hidden="1" customHeight="1" x14ac:dyDescent="0.25">
      <c r="A560" s="162"/>
      <c r="B560" s="162"/>
      <c r="C560" s="162"/>
      <c r="D560" s="162"/>
      <c r="E560" s="162"/>
      <c r="F560" s="162"/>
      <c r="G560" s="162"/>
      <c r="H560" s="162"/>
      <c r="I560" s="162"/>
      <c r="J560" s="162"/>
      <c r="K560" s="162"/>
      <c r="L560" s="162"/>
      <c r="M560" s="162"/>
      <c r="N560" s="38"/>
      <c r="O560" s="38"/>
    </row>
    <row r="561" spans="1:15" ht="15" hidden="1" customHeight="1" x14ac:dyDescent="0.25">
      <c r="A561" s="162"/>
      <c r="B561" s="162"/>
      <c r="C561" s="162"/>
      <c r="D561" s="162"/>
      <c r="E561" s="162"/>
      <c r="F561" s="162"/>
      <c r="G561" s="162"/>
      <c r="H561" s="162"/>
      <c r="I561" s="162"/>
      <c r="J561" s="162"/>
      <c r="K561" s="162"/>
      <c r="L561" s="162"/>
      <c r="M561" s="162"/>
      <c r="N561" s="38"/>
      <c r="O561" s="38"/>
    </row>
    <row r="562" spans="1:15" ht="15" hidden="1" customHeight="1" x14ac:dyDescent="0.25">
      <c r="A562" s="162"/>
      <c r="B562" s="162"/>
      <c r="C562" s="162"/>
      <c r="D562" s="162"/>
      <c r="E562" s="162"/>
      <c r="F562" s="162"/>
      <c r="G562" s="162"/>
      <c r="H562" s="162"/>
      <c r="I562" s="162"/>
      <c r="J562" s="162"/>
      <c r="K562" s="162"/>
      <c r="L562" s="162"/>
      <c r="M562" s="162"/>
      <c r="N562" s="38"/>
      <c r="O562" s="38"/>
    </row>
    <row r="563" spans="1:15" ht="15" hidden="1" customHeight="1" x14ac:dyDescent="0.25">
      <c r="A563" s="162"/>
      <c r="B563" s="162"/>
      <c r="C563" s="162"/>
      <c r="D563" s="162"/>
      <c r="E563" s="162"/>
      <c r="F563" s="162"/>
      <c r="G563" s="162"/>
      <c r="H563" s="162"/>
      <c r="I563" s="162"/>
      <c r="J563" s="162"/>
      <c r="K563" s="162"/>
      <c r="L563" s="162"/>
      <c r="M563" s="162"/>
      <c r="N563" s="38"/>
      <c r="O563" s="38"/>
    </row>
    <row r="564" spans="1:15" ht="15" hidden="1" customHeight="1" x14ac:dyDescent="0.25">
      <c r="A564" s="162"/>
      <c r="B564" s="162"/>
      <c r="C564" s="162"/>
      <c r="D564" s="162"/>
      <c r="E564" s="162"/>
      <c r="F564" s="162"/>
      <c r="G564" s="162"/>
      <c r="H564" s="162"/>
      <c r="I564" s="162"/>
      <c r="J564" s="162"/>
      <c r="K564" s="162"/>
      <c r="L564" s="162"/>
      <c r="M564" s="162"/>
      <c r="N564" s="38"/>
      <c r="O564" s="38"/>
    </row>
    <row r="565" spans="1:15" ht="15" hidden="1" customHeight="1" x14ac:dyDescent="0.25">
      <c r="A565" s="162"/>
      <c r="B565" s="162"/>
      <c r="C565" s="162"/>
      <c r="D565" s="162"/>
      <c r="E565" s="162"/>
      <c r="F565" s="162"/>
      <c r="G565" s="162"/>
      <c r="H565" s="162"/>
      <c r="I565" s="162"/>
      <c r="J565" s="162"/>
      <c r="K565" s="162"/>
      <c r="L565" s="162"/>
      <c r="M565" s="162"/>
      <c r="N565" s="38"/>
      <c r="O565" s="38"/>
    </row>
    <row r="566" spans="1:15" ht="15" hidden="1" customHeight="1" x14ac:dyDescent="0.25">
      <c r="A566" s="162"/>
      <c r="B566" s="162"/>
      <c r="C566" s="162"/>
      <c r="D566" s="162"/>
      <c r="E566" s="162"/>
      <c r="F566" s="162"/>
      <c r="G566" s="162"/>
      <c r="H566" s="162"/>
      <c r="I566" s="162"/>
      <c r="J566" s="162"/>
      <c r="K566" s="162"/>
      <c r="L566" s="162"/>
      <c r="M566" s="162"/>
      <c r="N566" s="38"/>
      <c r="O566" s="38"/>
    </row>
    <row r="567" spans="1:15" ht="15" hidden="1" customHeight="1" x14ac:dyDescent="0.25">
      <c r="A567" s="162"/>
      <c r="B567" s="162"/>
      <c r="C567" s="162"/>
      <c r="D567" s="162"/>
      <c r="E567" s="162"/>
      <c r="F567" s="162"/>
      <c r="G567" s="162"/>
      <c r="H567" s="162"/>
      <c r="I567" s="162"/>
      <c r="J567" s="162"/>
      <c r="K567" s="162"/>
      <c r="L567" s="162"/>
      <c r="M567" s="162"/>
      <c r="N567" s="38"/>
      <c r="O567" s="38"/>
    </row>
    <row r="568" spans="1:15" ht="15" hidden="1" customHeight="1" x14ac:dyDescent="0.25">
      <c r="A568" s="162"/>
      <c r="B568" s="162"/>
      <c r="C568" s="162"/>
      <c r="D568" s="162"/>
      <c r="E568" s="162"/>
      <c r="F568" s="162"/>
      <c r="G568" s="162"/>
      <c r="H568" s="162"/>
      <c r="I568" s="162"/>
      <c r="J568" s="162"/>
      <c r="K568" s="162"/>
      <c r="L568" s="162"/>
      <c r="M568" s="162"/>
      <c r="N568" s="38"/>
      <c r="O568" s="38"/>
    </row>
    <row r="569" spans="1:15" ht="15" hidden="1" customHeight="1" x14ac:dyDescent="0.25">
      <c r="A569" s="162"/>
      <c r="B569" s="162"/>
      <c r="C569" s="162"/>
      <c r="D569" s="162"/>
      <c r="E569" s="162"/>
      <c r="F569" s="162"/>
      <c r="G569" s="162"/>
      <c r="H569" s="162"/>
      <c r="I569" s="162"/>
      <c r="J569" s="162"/>
      <c r="K569" s="162"/>
      <c r="L569" s="162"/>
      <c r="M569" s="162"/>
      <c r="N569" s="38"/>
      <c r="O569" s="38"/>
    </row>
    <row r="570" spans="1:15" ht="15" hidden="1" customHeight="1" x14ac:dyDescent="0.25">
      <c r="A570" s="162"/>
      <c r="B570" s="162"/>
      <c r="C570" s="162"/>
      <c r="D570" s="162"/>
      <c r="E570" s="162"/>
      <c r="F570" s="162"/>
      <c r="G570" s="162"/>
      <c r="H570" s="162"/>
      <c r="I570" s="162"/>
      <c r="J570" s="162"/>
      <c r="K570" s="162"/>
      <c r="L570" s="162"/>
      <c r="M570" s="162"/>
      <c r="N570" s="38"/>
      <c r="O570" s="38"/>
    </row>
    <row r="571" spans="1:15" ht="15" hidden="1" customHeight="1" x14ac:dyDescent="0.25">
      <c r="A571" s="162"/>
      <c r="B571" s="162"/>
      <c r="C571" s="162"/>
      <c r="D571" s="162"/>
      <c r="E571" s="162"/>
      <c r="F571" s="162"/>
      <c r="G571" s="162"/>
      <c r="H571" s="162"/>
      <c r="I571" s="162"/>
      <c r="J571" s="162"/>
      <c r="K571" s="162"/>
      <c r="L571" s="162"/>
      <c r="M571" s="162"/>
      <c r="N571" s="38"/>
      <c r="O571" s="38"/>
    </row>
    <row r="572" spans="1:15" ht="15" hidden="1" customHeight="1" x14ac:dyDescent="0.25">
      <c r="A572" s="162"/>
      <c r="B572" s="162"/>
      <c r="C572" s="162"/>
      <c r="D572" s="162"/>
      <c r="E572" s="162"/>
      <c r="F572" s="162"/>
      <c r="G572" s="162"/>
      <c r="H572" s="162"/>
      <c r="I572" s="162"/>
      <c r="J572" s="162"/>
      <c r="K572" s="162"/>
      <c r="L572" s="162"/>
      <c r="M572" s="162"/>
      <c r="N572" s="38"/>
      <c r="O572" s="38"/>
    </row>
    <row r="573" spans="1:15" ht="15" hidden="1" customHeight="1" x14ac:dyDescent="0.25">
      <c r="A573" s="162"/>
      <c r="B573" s="162"/>
      <c r="C573" s="162"/>
      <c r="D573" s="162"/>
      <c r="E573" s="162"/>
      <c r="F573" s="162"/>
      <c r="G573" s="162"/>
      <c r="H573" s="162"/>
      <c r="I573" s="162"/>
      <c r="J573" s="162"/>
      <c r="K573" s="162"/>
      <c r="L573" s="162"/>
      <c r="M573" s="162"/>
      <c r="N573" s="38"/>
      <c r="O573" s="38"/>
    </row>
    <row r="574" spans="1:15" ht="15" hidden="1" customHeight="1" x14ac:dyDescent="0.25">
      <c r="A574" s="162"/>
      <c r="B574" s="162"/>
      <c r="C574" s="162"/>
      <c r="D574" s="162"/>
      <c r="E574" s="162"/>
      <c r="F574" s="162"/>
      <c r="G574" s="162"/>
      <c r="H574" s="162"/>
      <c r="I574" s="162"/>
      <c r="J574" s="162"/>
      <c r="K574" s="162"/>
      <c r="L574" s="162"/>
      <c r="M574" s="162"/>
      <c r="N574" s="38"/>
      <c r="O574" s="38"/>
    </row>
    <row r="575" spans="1:15" ht="15" hidden="1" customHeight="1" x14ac:dyDescent="0.25">
      <c r="A575" s="162"/>
      <c r="B575" s="162"/>
      <c r="C575" s="162"/>
      <c r="D575" s="162"/>
      <c r="E575" s="162"/>
      <c r="F575" s="162"/>
      <c r="G575" s="162"/>
      <c r="H575" s="162"/>
      <c r="I575" s="162"/>
      <c r="J575" s="162"/>
      <c r="K575" s="162"/>
      <c r="L575" s="162"/>
      <c r="M575" s="162"/>
      <c r="N575" s="38"/>
      <c r="O575" s="38"/>
    </row>
    <row r="576" spans="1:15" ht="15" hidden="1" customHeight="1" x14ac:dyDescent="0.25">
      <c r="A576" s="162"/>
      <c r="B576" s="162"/>
      <c r="C576" s="162"/>
      <c r="D576" s="162"/>
      <c r="E576" s="162"/>
      <c r="F576" s="162"/>
      <c r="G576" s="162"/>
      <c r="H576" s="162"/>
      <c r="I576" s="162"/>
      <c r="J576" s="162"/>
      <c r="K576" s="162"/>
      <c r="L576" s="162"/>
      <c r="M576" s="162"/>
      <c r="N576" s="38"/>
      <c r="O576" s="38"/>
    </row>
    <row r="577" spans="1:15" ht="15" hidden="1" customHeight="1" x14ac:dyDescent="0.25">
      <c r="A577" s="162"/>
      <c r="B577" s="162"/>
      <c r="C577" s="162"/>
      <c r="D577" s="162"/>
      <c r="E577" s="162"/>
      <c r="F577" s="162"/>
      <c r="G577" s="162"/>
      <c r="H577" s="162"/>
      <c r="I577" s="162"/>
      <c r="J577" s="162"/>
      <c r="K577" s="162"/>
      <c r="L577" s="162"/>
      <c r="M577" s="162"/>
      <c r="N577" s="38"/>
      <c r="O577" s="38"/>
    </row>
    <row r="578" spans="1:15" ht="15" hidden="1" customHeight="1" x14ac:dyDescent="0.25">
      <c r="A578" s="162"/>
      <c r="B578" s="162"/>
      <c r="C578" s="162"/>
      <c r="D578" s="162"/>
      <c r="E578" s="162"/>
      <c r="F578" s="162"/>
      <c r="G578" s="162"/>
      <c r="H578" s="162"/>
      <c r="I578" s="162"/>
      <c r="J578" s="162"/>
      <c r="K578" s="162"/>
      <c r="L578" s="162"/>
      <c r="M578" s="162"/>
      <c r="N578" s="38"/>
      <c r="O578" s="38"/>
    </row>
    <row r="579" spans="1:15" ht="15" hidden="1" customHeight="1" x14ac:dyDescent="0.25">
      <c r="A579" s="162"/>
      <c r="B579" s="162"/>
      <c r="C579" s="162"/>
      <c r="D579" s="162"/>
      <c r="E579" s="162"/>
      <c r="F579" s="162"/>
      <c r="G579" s="162"/>
      <c r="H579" s="162"/>
      <c r="I579" s="162"/>
      <c r="J579" s="162"/>
      <c r="K579" s="162"/>
      <c r="L579" s="162"/>
      <c r="M579" s="162"/>
      <c r="N579" s="38"/>
      <c r="O579" s="38"/>
    </row>
    <row r="580" spans="1:15" ht="15" hidden="1" customHeight="1" x14ac:dyDescent="0.25">
      <c r="A580" s="162"/>
      <c r="B580" s="162"/>
      <c r="C580" s="162"/>
      <c r="D580" s="162"/>
      <c r="E580" s="162"/>
      <c r="F580" s="162"/>
      <c r="G580" s="162"/>
      <c r="H580" s="162"/>
      <c r="I580" s="162"/>
      <c r="J580" s="162"/>
      <c r="K580" s="162"/>
      <c r="L580" s="162"/>
      <c r="M580" s="162"/>
      <c r="N580" s="38"/>
      <c r="O580" s="38"/>
    </row>
    <row r="581" spans="1:15" ht="15" hidden="1" customHeight="1" x14ac:dyDescent="0.25">
      <c r="A581" s="162"/>
      <c r="B581" s="162"/>
      <c r="C581" s="162"/>
      <c r="D581" s="162"/>
      <c r="E581" s="162"/>
      <c r="F581" s="162"/>
      <c r="G581" s="162"/>
      <c r="H581" s="162"/>
      <c r="I581" s="162"/>
      <c r="J581" s="162"/>
      <c r="K581" s="162"/>
      <c r="L581" s="162"/>
      <c r="M581" s="162"/>
      <c r="N581" s="38"/>
      <c r="O581" s="38"/>
    </row>
    <row r="582" spans="1:15" ht="15" hidden="1" customHeight="1" x14ac:dyDescent="0.25">
      <c r="A582" s="162"/>
      <c r="B582" s="162"/>
      <c r="C582" s="162"/>
      <c r="D582" s="162"/>
      <c r="E582" s="162"/>
      <c r="F582" s="162"/>
      <c r="G582" s="162"/>
      <c r="H582" s="162"/>
      <c r="I582" s="162"/>
      <c r="J582" s="162"/>
      <c r="K582" s="162"/>
      <c r="L582" s="162"/>
      <c r="M582" s="162"/>
      <c r="N582" s="38"/>
      <c r="O582" s="38"/>
    </row>
    <row r="583" spans="1:15" ht="15" hidden="1" customHeight="1" x14ac:dyDescent="0.25">
      <c r="A583" s="162"/>
      <c r="B583" s="162"/>
      <c r="C583" s="162"/>
      <c r="D583" s="162"/>
      <c r="E583" s="162"/>
      <c r="F583" s="162"/>
      <c r="G583" s="162"/>
      <c r="H583" s="162"/>
      <c r="I583" s="162"/>
      <c r="J583" s="162"/>
      <c r="K583" s="162"/>
      <c r="L583" s="162"/>
      <c r="M583" s="162"/>
      <c r="N583" s="38"/>
      <c r="O583" s="38"/>
    </row>
    <row r="584" spans="1:15" ht="15" hidden="1" customHeight="1" x14ac:dyDescent="0.25">
      <c r="A584" s="162"/>
      <c r="B584" s="162"/>
      <c r="C584" s="162"/>
      <c r="D584" s="162"/>
      <c r="E584" s="162"/>
      <c r="F584" s="162"/>
      <c r="G584" s="162"/>
      <c r="H584" s="162"/>
      <c r="I584" s="162"/>
      <c r="J584" s="162"/>
      <c r="K584" s="162"/>
      <c r="L584" s="162"/>
      <c r="M584" s="162"/>
      <c r="N584" s="38"/>
      <c r="O584" s="38"/>
    </row>
    <row r="585" spans="1:15" ht="15" hidden="1" customHeight="1" x14ac:dyDescent="0.25">
      <c r="A585" s="162"/>
      <c r="B585" s="162"/>
      <c r="C585" s="162"/>
      <c r="D585" s="162"/>
      <c r="E585" s="162"/>
      <c r="F585" s="162"/>
      <c r="G585" s="162"/>
      <c r="H585" s="162"/>
      <c r="I585" s="162"/>
      <c r="J585" s="162"/>
      <c r="K585" s="162"/>
      <c r="L585" s="162"/>
      <c r="M585" s="162"/>
      <c r="N585" s="38"/>
      <c r="O585" s="38"/>
    </row>
    <row r="586" spans="1:15" ht="15" hidden="1" customHeight="1" x14ac:dyDescent="0.25">
      <c r="A586" s="162"/>
      <c r="B586" s="162"/>
      <c r="C586" s="162"/>
      <c r="D586" s="162"/>
      <c r="E586" s="162"/>
      <c r="F586" s="162"/>
      <c r="G586" s="162"/>
      <c r="H586" s="162"/>
      <c r="I586" s="162"/>
      <c r="J586" s="162"/>
      <c r="K586" s="162"/>
      <c r="L586" s="162"/>
      <c r="M586" s="162"/>
      <c r="N586" s="38"/>
      <c r="O586" s="38"/>
    </row>
    <row r="587" spans="1:15" ht="15" hidden="1" customHeight="1" x14ac:dyDescent="0.25">
      <c r="A587" s="162"/>
      <c r="B587" s="162"/>
      <c r="C587" s="162"/>
      <c r="D587" s="162"/>
      <c r="E587" s="162"/>
      <c r="F587" s="162"/>
      <c r="G587" s="162"/>
      <c r="H587" s="162"/>
      <c r="I587" s="162"/>
      <c r="J587" s="162"/>
      <c r="K587" s="162"/>
      <c r="L587" s="162"/>
      <c r="M587" s="162"/>
      <c r="N587" s="38"/>
      <c r="O587" s="38"/>
    </row>
    <row r="588" spans="1:15" ht="15" hidden="1" customHeight="1" x14ac:dyDescent="0.25">
      <c r="A588" s="162"/>
      <c r="B588" s="162"/>
      <c r="C588" s="162"/>
      <c r="D588" s="162"/>
      <c r="E588" s="162"/>
      <c r="F588" s="162"/>
      <c r="G588" s="162"/>
      <c r="H588" s="162"/>
      <c r="I588" s="162"/>
      <c r="J588" s="162"/>
      <c r="K588" s="162"/>
      <c r="L588" s="162"/>
      <c r="M588" s="162"/>
      <c r="N588" s="38"/>
      <c r="O588" s="38"/>
    </row>
    <row r="589" spans="1:15" ht="15" hidden="1" customHeight="1" x14ac:dyDescent="0.25">
      <c r="A589" s="162"/>
      <c r="B589" s="162"/>
      <c r="C589" s="162"/>
      <c r="D589" s="162"/>
      <c r="E589" s="162"/>
      <c r="F589" s="162"/>
      <c r="G589" s="162"/>
      <c r="H589" s="162"/>
      <c r="I589" s="162"/>
      <c r="J589" s="162"/>
      <c r="K589" s="162"/>
      <c r="L589" s="162"/>
      <c r="M589" s="162"/>
      <c r="N589" s="38"/>
      <c r="O589" s="38"/>
    </row>
    <row r="590" spans="1:15" ht="15" hidden="1" customHeight="1" x14ac:dyDescent="0.25">
      <c r="A590" s="162"/>
      <c r="B590" s="162"/>
      <c r="C590" s="162"/>
      <c r="D590" s="162"/>
      <c r="E590" s="162"/>
      <c r="F590" s="162"/>
      <c r="G590" s="162"/>
      <c r="H590" s="162"/>
      <c r="I590" s="162"/>
      <c r="J590" s="162"/>
      <c r="K590" s="162"/>
      <c r="L590" s="162"/>
      <c r="M590" s="162"/>
      <c r="N590" s="38"/>
      <c r="O590" s="38"/>
    </row>
    <row r="591" spans="1:15" ht="15" hidden="1" customHeight="1" x14ac:dyDescent="0.25">
      <c r="A591" s="162"/>
      <c r="B591" s="162"/>
      <c r="C591" s="162"/>
      <c r="D591" s="162"/>
      <c r="E591" s="162"/>
      <c r="F591" s="162"/>
      <c r="G591" s="162"/>
      <c r="H591" s="162"/>
      <c r="I591" s="162"/>
      <c r="J591" s="162"/>
      <c r="K591" s="162"/>
      <c r="L591" s="162"/>
      <c r="M591" s="162"/>
      <c r="N591" s="38"/>
      <c r="O591" s="38"/>
    </row>
    <row r="592" spans="1:15" ht="15" hidden="1" customHeight="1" x14ac:dyDescent="0.25">
      <c r="A592" s="162"/>
      <c r="B592" s="162"/>
      <c r="C592" s="162"/>
      <c r="D592" s="162"/>
      <c r="E592" s="162"/>
      <c r="F592" s="162"/>
      <c r="G592" s="162"/>
      <c r="H592" s="162"/>
      <c r="I592" s="162"/>
      <c r="J592" s="162"/>
      <c r="K592" s="162"/>
      <c r="L592" s="162"/>
      <c r="M592" s="162"/>
      <c r="N592" s="38"/>
      <c r="O592" s="38"/>
    </row>
    <row r="593" spans="1:15" ht="15" hidden="1" customHeight="1" x14ac:dyDescent="0.25">
      <c r="A593" s="162"/>
      <c r="B593" s="162"/>
      <c r="C593" s="162"/>
      <c r="D593" s="162"/>
      <c r="E593" s="162"/>
      <c r="F593" s="162"/>
      <c r="G593" s="162"/>
      <c r="H593" s="162"/>
      <c r="I593" s="162"/>
      <c r="J593" s="162"/>
      <c r="K593" s="162"/>
      <c r="L593" s="162"/>
      <c r="M593" s="162"/>
      <c r="N593" s="38"/>
      <c r="O593" s="38"/>
    </row>
    <row r="594" spans="1:15" ht="15" hidden="1" customHeight="1" x14ac:dyDescent="0.25">
      <c r="A594" s="162"/>
      <c r="B594" s="162"/>
      <c r="C594" s="162"/>
      <c r="D594" s="162"/>
      <c r="E594" s="162"/>
      <c r="F594" s="162"/>
      <c r="G594" s="162"/>
      <c r="H594" s="162"/>
      <c r="I594" s="162"/>
      <c r="J594" s="162"/>
      <c r="K594" s="162"/>
      <c r="L594" s="162"/>
      <c r="M594" s="162"/>
      <c r="N594" s="38"/>
      <c r="O594" s="38"/>
    </row>
    <row r="595" spans="1:15" ht="15" hidden="1" customHeight="1" x14ac:dyDescent="0.25">
      <c r="A595" s="162"/>
      <c r="B595" s="162"/>
      <c r="C595" s="162"/>
      <c r="D595" s="162"/>
      <c r="E595" s="162"/>
      <c r="F595" s="162"/>
      <c r="G595" s="162"/>
      <c r="H595" s="162"/>
      <c r="I595" s="162"/>
      <c r="J595" s="162"/>
      <c r="K595" s="162"/>
      <c r="L595" s="162"/>
      <c r="M595" s="162"/>
      <c r="N595" s="38"/>
      <c r="O595" s="38"/>
    </row>
    <row r="596" spans="1:15" ht="15" hidden="1" customHeight="1" x14ac:dyDescent="0.25">
      <c r="A596" s="162"/>
      <c r="B596" s="162"/>
      <c r="C596" s="162"/>
      <c r="D596" s="162"/>
      <c r="E596" s="162"/>
      <c r="F596" s="162"/>
      <c r="G596" s="162"/>
      <c r="H596" s="162"/>
      <c r="I596" s="162"/>
      <c r="J596" s="162"/>
      <c r="K596" s="162"/>
      <c r="L596" s="162"/>
      <c r="M596" s="162"/>
      <c r="N596" s="38"/>
      <c r="O596" s="38"/>
    </row>
    <row r="597" spans="1:15" ht="15" hidden="1" customHeight="1" x14ac:dyDescent="0.25">
      <c r="A597" s="162"/>
      <c r="B597" s="162"/>
      <c r="C597" s="162"/>
      <c r="D597" s="162"/>
      <c r="E597" s="162"/>
      <c r="F597" s="162"/>
      <c r="G597" s="162"/>
      <c r="H597" s="162"/>
      <c r="I597" s="162"/>
      <c r="J597" s="162"/>
      <c r="K597" s="162"/>
      <c r="L597" s="162"/>
      <c r="M597" s="162"/>
      <c r="N597" s="38"/>
      <c r="O597" s="38"/>
    </row>
    <row r="598" spans="1:15" ht="15" hidden="1" customHeight="1" x14ac:dyDescent="0.25">
      <c r="A598" s="162"/>
      <c r="B598" s="162"/>
      <c r="C598" s="162"/>
      <c r="D598" s="162"/>
      <c r="E598" s="162"/>
      <c r="F598" s="162"/>
      <c r="G598" s="162"/>
      <c r="H598" s="162"/>
      <c r="I598" s="162"/>
      <c r="J598" s="162"/>
      <c r="K598" s="162"/>
      <c r="L598" s="162"/>
      <c r="M598" s="162"/>
      <c r="N598" s="38"/>
      <c r="O598" s="38"/>
    </row>
    <row r="599" spans="1:15" ht="15" hidden="1" customHeight="1" x14ac:dyDescent="0.25">
      <c r="A599" s="162"/>
      <c r="B599" s="162"/>
      <c r="C599" s="162"/>
      <c r="D599" s="162"/>
      <c r="E599" s="162"/>
      <c r="F599" s="162"/>
      <c r="G599" s="162"/>
      <c r="H599" s="162"/>
      <c r="I599" s="162"/>
      <c r="J599" s="162"/>
      <c r="K599" s="162"/>
      <c r="L599" s="162"/>
      <c r="M599" s="162"/>
      <c r="N599" s="38"/>
      <c r="O599" s="38"/>
    </row>
    <row r="600" spans="1:15" ht="15" hidden="1" customHeight="1" x14ac:dyDescent="0.25">
      <c r="A600" s="162"/>
      <c r="B600" s="162"/>
      <c r="C600" s="162"/>
      <c r="D600" s="162"/>
      <c r="E600" s="162"/>
      <c r="F600" s="162"/>
      <c r="G600" s="162"/>
      <c r="H600" s="162"/>
      <c r="I600" s="162"/>
      <c r="J600" s="162"/>
      <c r="K600" s="162"/>
      <c r="L600" s="162"/>
      <c r="M600" s="162"/>
      <c r="N600" s="38"/>
      <c r="O600" s="38"/>
    </row>
    <row r="601" spans="1:15" ht="15" hidden="1" customHeight="1" x14ac:dyDescent="0.25">
      <c r="A601" s="162"/>
      <c r="B601" s="162"/>
      <c r="C601" s="162"/>
      <c r="D601" s="162"/>
      <c r="E601" s="162"/>
      <c r="F601" s="162"/>
      <c r="G601" s="162"/>
      <c r="H601" s="162"/>
      <c r="I601" s="162"/>
      <c r="J601" s="162"/>
      <c r="K601" s="162"/>
      <c r="L601" s="162"/>
      <c r="M601" s="162"/>
      <c r="N601" s="38"/>
      <c r="O601" s="38"/>
    </row>
    <row r="602" spans="1:15" ht="15" hidden="1" customHeight="1" x14ac:dyDescent="0.25">
      <c r="A602" s="162"/>
      <c r="B602" s="162"/>
      <c r="C602" s="162"/>
      <c r="D602" s="162"/>
      <c r="E602" s="162"/>
      <c r="F602" s="162"/>
      <c r="G602" s="162"/>
      <c r="H602" s="162"/>
      <c r="I602" s="162"/>
      <c r="J602" s="162"/>
      <c r="K602" s="162"/>
      <c r="L602" s="162"/>
      <c r="M602" s="162"/>
      <c r="N602" s="38"/>
      <c r="O602" s="38"/>
    </row>
    <row r="603" spans="1:15" ht="15" hidden="1" customHeight="1" x14ac:dyDescent="0.25">
      <c r="A603" s="162"/>
      <c r="B603" s="162"/>
      <c r="C603" s="162"/>
      <c r="D603" s="162"/>
      <c r="E603" s="162"/>
      <c r="F603" s="162"/>
      <c r="G603" s="162"/>
      <c r="H603" s="162"/>
      <c r="I603" s="162"/>
      <c r="J603" s="162"/>
      <c r="K603" s="162"/>
      <c r="L603" s="162"/>
      <c r="M603" s="162"/>
      <c r="N603" s="38"/>
      <c r="O603" s="38"/>
    </row>
    <row r="604" spans="1:15" ht="15" hidden="1" customHeight="1" x14ac:dyDescent="0.25">
      <c r="A604" s="162"/>
      <c r="B604" s="162"/>
      <c r="C604" s="162"/>
      <c r="D604" s="162"/>
      <c r="E604" s="162"/>
      <c r="F604" s="162"/>
      <c r="G604" s="162"/>
      <c r="H604" s="162"/>
      <c r="I604" s="162"/>
      <c r="J604" s="162"/>
      <c r="K604" s="162"/>
      <c r="L604" s="162"/>
      <c r="M604" s="162"/>
      <c r="N604" s="38"/>
      <c r="O604" s="38"/>
    </row>
    <row r="605" spans="1:15" ht="15" hidden="1" customHeight="1" x14ac:dyDescent="0.25">
      <c r="A605" s="162"/>
      <c r="B605" s="162"/>
      <c r="C605" s="162"/>
      <c r="D605" s="162"/>
      <c r="E605" s="162"/>
      <c r="F605" s="162"/>
      <c r="G605" s="162"/>
      <c r="H605" s="162"/>
      <c r="I605" s="162"/>
      <c r="J605" s="162"/>
      <c r="K605" s="162"/>
      <c r="L605" s="162"/>
      <c r="M605" s="162"/>
      <c r="N605" s="38"/>
      <c r="O605" s="38"/>
    </row>
    <row r="606" spans="1:15" ht="15" hidden="1" customHeight="1" x14ac:dyDescent="0.25">
      <c r="A606" s="162"/>
      <c r="B606" s="162"/>
      <c r="C606" s="162"/>
      <c r="D606" s="162"/>
      <c r="E606" s="162"/>
      <c r="F606" s="162"/>
      <c r="G606" s="162"/>
      <c r="H606" s="162"/>
      <c r="I606" s="162"/>
      <c r="J606" s="162"/>
      <c r="K606" s="162"/>
      <c r="L606" s="162"/>
      <c r="M606" s="162"/>
      <c r="N606" s="38"/>
      <c r="O606" s="38"/>
    </row>
    <row r="607" spans="1:15" ht="15" hidden="1" customHeight="1" x14ac:dyDescent="0.25">
      <c r="A607" s="162"/>
      <c r="B607" s="162"/>
      <c r="C607" s="162"/>
      <c r="D607" s="162"/>
      <c r="E607" s="162"/>
      <c r="F607" s="162"/>
      <c r="G607" s="162"/>
      <c r="H607" s="162"/>
      <c r="I607" s="162"/>
      <c r="J607" s="162"/>
      <c r="K607" s="162"/>
      <c r="L607" s="162"/>
      <c r="M607" s="162"/>
      <c r="N607" s="38"/>
      <c r="O607" s="38"/>
    </row>
    <row r="608" spans="1:15" ht="15" hidden="1" customHeight="1" x14ac:dyDescent="0.25">
      <c r="A608" s="162"/>
      <c r="B608" s="162"/>
      <c r="C608" s="162"/>
      <c r="D608" s="162"/>
      <c r="E608" s="162"/>
      <c r="F608" s="162"/>
      <c r="G608" s="162"/>
      <c r="H608" s="162"/>
      <c r="I608" s="162"/>
      <c r="J608" s="162"/>
      <c r="K608" s="162"/>
      <c r="L608" s="162"/>
      <c r="M608" s="162"/>
      <c r="N608" s="38"/>
      <c r="O608" s="38"/>
    </row>
    <row r="609" spans="1:15" ht="15" hidden="1" customHeight="1" x14ac:dyDescent="0.25">
      <c r="A609" s="162"/>
      <c r="B609" s="162"/>
      <c r="C609" s="162"/>
      <c r="D609" s="162"/>
      <c r="E609" s="162"/>
      <c r="F609" s="162"/>
      <c r="G609" s="162"/>
      <c r="H609" s="162"/>
      <c r="I609" s="162"/>
      <c r="J609" s="162"/>
      <c r="K609" s="162"/>
      <c r="L609" s="162"/>
      <c r="M609" s="162"/>
      <c r="N609" s="38"/>
      <c r="O609" s="38"/>
    </row>
    <row r="610" spans="1:15" ht="15" hidden="1" customHeight="1" x14ac:dyDescent="0.25">
      <c r="A610" s="162"/>
      <c r="B610" s="162"/>
      <c r="C610" s="162"/>
      <c r="D610" s="162"/>
      <c r="E610" s="162"/>
      <c r="F610" s="162"/>
      <c r="G610" s="162"/>
      <c r="H610" s="162"/>
      <c r="I610" s="162"/>
      <c r="J610" s="162"/>
      <c r="K610" s="162"/>
      <c r="L610" s="162"/>
      <c r="M610" s="162"/>
      <c r="N610" s="38"/>
      <c r="O610" s="38"/>
    </row>
    <row r="611" spans="1:15" ht="15" hidden="1" customHeight="1" x14ac:dyDescent="0.25">
      <c r="A611" s="162"/>
      <c r="B611" s="162"/>
      <c r="C611" s="162"/>
      <c r="D611" s="162"/>
      <c r="E611" s="162"/>
      <c r="F611" s="162"/>
      <c r="G611" s="162"/>
      <c r="H611" s="162"/>
      <c r="I611" s="162"/>
      <c r="J611" s="162"/>
      <c r="K611" s="162"/>
      <c r="L611" s="162"/>
      <c r="M611" s="162"/>
      <c r="N611" s="38"/>
      <c r="O611" s="38"/>
    </row>
    <row r="612" spans="1:15" ht="15" hidden="1" customHeight="1" x14ac:dyDescent="0.25">
      <c r="A612" s="162"/>
      <c r="B612" s="162"/>
      <c r="C612" s="162"/>
      <c r="D612" s="162"/>
      <c r="E612" s="162"/>
      <c r="F612" s="162"/>
      <c r="G612" s="162"/>
      <c r="H612" s="162"/>
      <c r="I612" s="162"/>
      <c r="J612" s="162"/>
      <c r="K612" s="162"/>
      <c r="L612" s="162"/>
      <c r="M612" s="162"/>
      <c r="N612" s="38"/>
      <c r="O612" s="38"/>
    </row>
    <row r="613" spans="1:15" ht="15" hidden="1" customHeight="1" x14ac:dyDescent="0.25">
      <c r="A613" s="162"/>
      <c r="B613" s="162"/>
      <c r="C613" s="162"/>
      <c r="D613" s="162"/>
      <c r="E613" s="162"/>
      <c r="F613" s="162"/>
      <c r="G613" s="162"/>
      <c r="H613" s="162"/>
      <c r="I613" s="162"/>
      <c r="J613" s="162"/>
      <c r="K613" s="162"/>
      <c r="L613" s="162"/>
      <c r="M613" s="162"/>
      <c r="N613" s="38"/>
      <c r="O613" s="38"/>
    </row>
    <row r="614" spans="1:15" ht="15" hidden="1" customHeight="1" x14ac:dyDescent="0.25">
      <c r="A614" s="162"/>
      <c r="B614" s="162"/>
      <c r="C614" s="162"/>
      <c r="D614" s="162"/>
      <c r="E614" s="162"/>
      <c r="F614" s="162"/>
      <c r="G614" s="162"/>
      <c r="H614" s="162"/>
      <c r="I614" s="162"/>
      <c r="J614" s="162"/>
      <c r="K614" s="162"/>
      <c r="L614" s="162"/>
      <c r="M614" s="162"/>
      <c r="N614" s="38"/>
      <c r="O614" s="38"/>
    </row>
    <row r="615" spans="1:15" ht="15" hidden="1" customHeight="1" x14ac:dyDescent="0.25">
      <c r="A615" s="162"/>
      <c r="B615" s="162"/>
      <c r="C615" s="162"/>
      <c r="D615" s="162"/>
      <c r="E615" s="162"/>
      <c r="F615" s="162"/>
      <c r="G615" s="162"/>
      <c r="H615" s="162"/>
      <c r="I615" s="162"/>
      <c r="J615" s="162"/>
      <c r="K615" s="162"/>
      <c r="L615" s="162"/>
      <c r="M615" s="162"/>
      <c r="N615" s="38"/>
      <c r="O615" s="38"/>
    </row>
    <row r="616" spans="1:15" ht="15" hidden="1" customHeight="1" x14ac:dyDescent="0.25">
      <c r="A616" s="162"/>
      <c r="B616" s="162"/>
      <c r="C616" s="162"/>
      <c r="D616" s="162"/>
      <c r="E616" s="162"/>
      <c r="F616" s="162"/>
      <c r="G616" s="162"/>
      <c r="H616" s="162"/>
      <c r="I616" s="162"/>
      <c r="J616" s="162"/>
      <c r="K616" s="162"/>
      <c r="L616" s="162"/>
      <c r="M616" s="162"/>
      <c r="N616" s="38"/>
      <c r="O616" s="38"/>
    </row>
    <row r="617" spans="1:15" ht="15" hidden="1" customHeight="1" x14ac:dyDescent="0.25">
      <c r="A617" s="162"/>
      <c r="B617" s="162"/>
      <c r="C617" s="162"/>
      <c r="D617" s="162"/>
      <c r="E617" s="162"/>
      <c r="F617" s="162"/>
      <c r="G617" s="162"/>
      <c r="H617" s="162"/>
      <c r="I617" s="162"/>
      <c r="J617" s="162"/>
      <c r="K617" s="162"/>
      <c r="L617" s="162"/>
      <c r="M617" s="162"/>
      <c r="N617" s="38"/>
      <c r="O617" s="38"/>
    </row>
    <row r="618" spans="1:15" ht="15" hidden="1" customHeight="1" x14ac:dyDescent="0.25">
      <c r="A618" s="162"/>
      <c r="B618" s="162"/>
      <c r="C618" s="162"/>
      <c r="D618" s="162"/>
      <c r="E618" s="162"/>
      <c r="F618" s="162"/>
      <c r="G618" s="162"/>
      <c r="H618" s="162"/>
      <c r="I618" s="162"/>
      <c r="J618" s="162"/>
      <c r="K618" s="162"/>
      <c r="L618" s="162"/>
      <c r="M618" s="162"/>
      <c r="N618" s="38"/>
      <c r="O618" s="38"/>
    </row>
    <row r="619" spans="1:15" ht="15" hidden="1" customHeight="1" x14ac:dyDescent="0.25">
      <c r="A619" s="162"/>
      <c r="B619" s="162"/>
      <c r="C619" s="162"/>
      <c r="D619" s="162"/>
      <c r="E619" s="162"/>
      <c r="F619" s="162"/>
      <c r="G619" s="162"/>
      <c r="H619" s="162"/>
      <c r="I619" s="162"/>
      <c r="J619" s="162"/>
      <c r="K619" s="162"/>
      <c r="L619" s="162"/>
      <c r="M619" s="162"/>
      <c r="N619" s="38"/>
      <c r="O619" s="38"/>
    </row>
    <row r="620" spans="1:15" ht="15" hidden="1" customHeight="1" x14ac:dyDescent="0.25">
      <c r="A620" s="162"/>
      <c r="B620" s="162"/>
      <c r="C620" s="162"/>
      <c r="D620" s="162"/>
      <c r="E620" s="162"/>
      <c r="F620" s="162"/>
      <c r="G620" s="162"/>
      <c r="H620" s="162"/>
      <c r="I620" s="162"/>
      <c r="J620" s="162"/>
      <c r="K620" s="162"/>
      <c r="L620" s="162"/>
      <c r="M620" s="162"/>
      <c r="N620" s="38"/>
      <c r="O620" s="38"/>
    </row>
    <row r="621" spans="1:15" ht="15" hidden="1" customHeight="1" x14ac:dyDescent="0.25">
      <c r="A621" s="162"/>
      <c r="B621" s="162"/>
      <c r="C621" s="162"/>
      <c r="D621" s="162"/>
      <c r="E621" s="162"/>
      <c r="F621" s="162"/>
      <c r="G621" s="162"/>
      <c r="H621" s="162"/>
      <c r="I621" s="162"/>
      <c r="J621" s="162"/>
      <c r="K621" s="162"/>
      <c r="L621" s="162"/>
      <c r="M621" s="162"/>
      <c r="N621" s="38"/>
      <c r="O621" s="38"/>
    </row>
    <row r="622" spans="1:15" ht="15" hidden="1" customHeight="1" x14ac:dyDescent="0.25">
      <c r="A622" s="162"/>
      <c r="B622" s="162"/>
      <c r="C622" s="162"/>
      <c r="D622" s="162"/>
      <c r="E622" s="162"/>
      <c r="F622" s="162"/>
      <c r="G622" s="162"/>
      <c r="H622" s="162"/>
      <c r="I622" s="162"/>
      <c r="J622" s="162"/>
      <c r="K622" s="162"/>
      <c r="L622" s="162"/>
      <c r="M622" s="162"/>
      <c r="N622" s="38"/>
      <c r="O622" s="38"/>
    </row>
    <row r="623" spans="1:15" ht="15" hidden="1" customHeight="1" x14ac:dyDescent="0.25">
      <c r="A623" s="162"/>
      <c r="B623" s="162"/>
      <c r="C623" s="162"/>
      <c r="D623" s="162"/>
      <c r="E623" s="162"/>
      <c r="F623" s="162"/>
      <c r="G623" s="162"/>
      <c r="H623" s="162"/>
      <c r="I623" s="162"/>
      <c r="J623" s="162"/>
      <c r="K623" s="162"/>
      <c r="L623" s="162"/>
      <c r="M623" s="162"/>
      <c r="N623" s="38"/>
      <c r="O623" s="38"/>
    </row>
    <row r="624" spans="1:15" ht="15" hidden="1" customHeight="1" x14ac:dyDescent="0.25">
      <c r="A624" s="162"/>
      <c r="B624" s="162"/>
      <c r="C624" s="162"/>
      <c r="D624" s="162"/>
      <c r="E624" s="162"/>
      <c r="F624" s="162"/>
      <c r="G624" s="162"/>
      <c r="H624" s="162"/>
      <c r="I624" s="162"/>
      <c r="J624" s="162"/>
      <c r="K624" s="162"/>
      <c r="L624" s="162"/>
      <c r="M624" s="162"/>
      <c r="N624" s="38"/>
      <c r="O624" s="38"/>
    </row>
    <row r="625" spans="1:15" ht="15" hidden="1" customHeight="1" x14ac:dyDescent="0.25">
      <c r="A625" s="162"/>
      <c r="B625" s="162"/>
      <c r="C625" s="162"/>
      <c r="D625" s="162"/>
      <c r="E625" s="162"/>
      <c r="F625" s="162"/>
      <c r="G625" s="162"/>
      <c r="H625" s="162"/>
      <c r="I625" s="162"/>
      <c r="J625" s="162"/>
      <c r="K625" s="162"/>
      <c r="L625" s="162"/>
      <c r="M625" s="162"/>
      <c r="N625" s="38"/>
      <c r="O625" s="38"/>
    </row>
    <row r="626" spans="1:15" ht="15" hidden="1" customHeight="1" x14ac:dyDescent="0.25">
      <c r="A626" s="162"/>
      <c r="B626" s="162"/>
      <c r="C626" s="162"/>
      <c r="D626" s="162"/>
      <c r="E626" s="162"/>
      <c r="F626" s="162"/>
      <c r="G626" s="162"/>
      <c r="H626" s="162"/>
      <c r="I626" s="162"/>
      <c r="J626" s="162"/>
      <c r="K626" s="162"/>
      <c r="L626" s="162"/>
      <c r="M626" s="162"/>
      <c r="N626" s="38"/>
      <c r="O626" s="38"/>
    </row>
    <row r="627" spans="1:15" ht="15" hidden="1" customHeight="1" x14ac:dyDescent="0.25">
      <c r="A627" s="162"/>
      <c r="B627" s="162"/>
      <c r="C627" s="162"/>
      <c r="D627" s="162"/>
      <c r="E627" s="162"/>
      <c r="F627" s="162"/>
      <c r="G627" s="162"/>
      <c r="H627" s="162"/>
      <c r="I627" s="162"/>
      <c r="J627" s="162"/>
      <c r="K627" s="162"/>
      <c r="L627" s="162"/>
      <c r="M627" s="162"/>
      <c r="N627" s="38"/>
      <c r="O627" s="38"/>
    </row>
    <row r="628" spans="1:15" ht="15" hidden="1" customHeight="1" x14ac:dyDescent="0.25">
      <c r="A628" s="162"/>
      <c r="B628" s="162"/>
      <c r="C628" s="162"/>
      <c r="D628" s="162"/>
      <c r="E628" s="162"/>
      <c r="F628" s="162"/>
      <c r="G628" s="162"/>
      <c r="H628" s="162"/>
      <c r="I628" s="162"/>
      <c r="J628" s="162"/>
      <c r="K628" s="162"/>
      <c r="L628" s="162"/>
      <c r="M628" s="162"/>
      <c r="N628" s="38"/>
      <c r="O628" s="38"/>
    </row>
    <row r="629" spans="1:15" ht="15" hidden="1" customHeight="1" x14ac:dyDescent="0.25">
      <c r="A629" s="162"/>
      <c r="B629" s="162"/>
      <c r="C629" s="162"/>
      <c r="D629" s="162"/>
      <c r="E629" s="162"/>
      <c r="F629" s="162"/>
      <c r="G629" s="162"/>
      <c r="H629" s="162"/>
      <c r="I629" s="162"/>
      <c r="J629" s="162"/>
      <c r="K629" s="162"/>
      <c r="L629" s="162"/>
      <c r="M629" s="162"/>
      <c r="N629" s="38"/>
      <c r="O629" s="38"/>
    </row>
    <row r="630" spans="1:15" ht="15" hidden="1" customHeight="1" x14ac:dyDescent="0.25">
      <c r="A630" s="162"/>
      <c r="B630" s="162"/>
      <c r="C630" s="162"/>
      <c r="D630" s="162"/>
      <c r="E630" s="162"/>
      <c r="F630" s="162"/>
      <c r="G630" s="162"/>
      <c r="H630" s="162"/>
      <c r="I630" s="162"/>
      <c r="J630" s="162"/>
      <c r="K630" s="162"/>
      <c r="L630" s="162"/>
      <c r="M630" s="162"/>
      <c r="N630" s="38"/>
      <c r="O630" s="38"/>
    </row>
    <row r="631" spans="1:15" ht="15" hidden="1" customHeight="1" x14ac:dyDescent="0.25">
      <c r="A631" s="162"/>
      <c r="B631" s="162"/>
      <c r="C631" s="162"/>
      <c r="D631" s="162"/>
      <c r="E631" s="162"/>
      <c r="F631" s="162"/>
      <c r="G631" s="162"/>
      <c r="H631" s="162"/>
      <c r="I631" s="162"/>
      <c r="J631" s="162"/>
      <c r="K631" s="162"/>
      <c r="L631" s="162"/>
      <c r="M631" s="162"/>
      <c r="N631" s="38"/>
      <c r="O631" s="38"/>
    </row>
    <row r="632" spans="1:15" ht="15" hidden="1" customHeight="1" x14ac:dyDescent="0.25">
      <c r="A632" s="162"/>
      <c r="B632" s="162"/>
      <c r="C632" s="162"/>
      <c r="D632" s="162"/>
      <c r="E632" s="162"/>
      <c r="F632" s="162"/>
      <c r="G632" s="162"/>
      <c r="H632" s="162"/>
      <c r="I632" s="162"/>
      <c r="J632" s="162"/>
      <c r="K632" s="162"/>
      <c r="L632" s="162"/>
      <c r="M632" s="162"/>
      <c r="N632" s="38"/>
      <c r="O632" s="38"/>
    </row>
    <row r="633" spans="1:15" ht="15" hidden="1" customHeight="1" x14ac:dyDescent="0.25">
      <c r="A633" s="162"/>
      <c r="B633" s="162"/>
      <c r="C633" s="162"/>
      <c r="D633" s="162"/>
      <c r="E633" s="162"/>
      <c r="F633" s="162"/>
      <c r="G633" s="162"/>
      <c r="H633" s="162"/>
      <c r="I633" s="162"/>
      <c r="J633" s="162"/>
      <c r="K633" s="162"/>
      <c r="L633" s="162"/>
      <c r="M633" s="162"/>
      <c r="N633" s="38"/>
      <c r="O633" s="38"/>
    </row>
    <row r="634" spans="1:15" ht="15" hidden="1" customHeight="1" x14ac:dyDescent="0.25">
      <c r="A634" s="162"/>
      <c r="B634" s="162"/>
      <c r="C634" s="162"/>
      <c r="D634" s="162"/>
      <c r="E634" s="162"/>
      <c r="F634" s="162"/>
      <c r="G634" s="162"/>
      <c r="H634" s="162"/>
      <c r="I634" s="162"/>
      <c r="J634" s="162"/>
      <c r="K634" s="162"/>
      <c r="L634" s="162"/>
      <c r="M634" s="162"/>
      <c r="N634" s="38"/>
      <c r="O634" s="38"/>
    </row>
    <row r="635" spans="1:15" ht="15" hidden="1" customHeight="1" x14ac:dyDescent="0.25">
      <c r="A635" s="162"/>
      <c r="B635" s="162"/>
      <c r="C635" s="162"/>
      <c r="D635" s="162"/>
      <c r="E635" s="162"/>
      <c r="F635" s="162"/>
      <c r="G635" s="162"/>
      <c r="H635" s="162"/>
      <c r="I635" s="162"/>
      <c r="J635" s="162"/>
      <c r="K635" s="162"/>
      <c r="L635" s="162"/>
      <c r="M635" s="162"/>
      <c r="N635" s="38"/>
      <c r="O635" s="38"/>
    </row>
    <row r="636" spans="1:15" ht="15" hidden="1" customHeight="1" x14ac:dyDescent="0.25">
      <c r="A636" s="162"/>
      <c r="B636" s="162"/>
      <c r="C636" s="162"/>
      <c r="D636" s="162"/>
      <c r="E636" s="162"/>
      <c r="F636" s="162"/>
      <c r="G636" s="162"/>
      <c r="H636" s="162"/>
      <c r="I636" s="162"/>
      <c r="J636" s="162"/>
      <c r="K636" s="162"/>
      <c r="L636" s="162"/>
      <c r="M636" s="162"/>
      <c r="N636" s="38"/>
      <c r="O636" s="38"/>
    </row>
    <row r="637" spans="1:15" ht="15" hidden="1" customHeight="1" x14ac:dyDescent="0.25">
      <c r="A637" s="162"/>
      <c r="B637" s="162"/>
      <c r="C637" s="162"/>
      <c r="D637" s="162"/>
      <c r="E637" s="162"/>
      <c r="F637" s="162"/>
      <c r="G637" s="162"/>
      <c r="H637" s="162"/>
      <c r="I637" s="162"/>
      <c r="J637" s="162"/>
      <c r="K637" s="162"/>
      <c r="L637" s="162"/>
      <c r="M637" s="162"/>
      <c r="N637" s="38"/>
      <c r="O637" s="38"/>
    </row>
    <row r="638" spans="1:15" ht="15" hidden="1" customHeight="1" x14ac:dyDescent="0.25">
      <c r="A638" s="162"/>
      <c r="B638" s="162"/>
      <c r="C638" s="162"/>
      <c r="D638" s="162"/>
      <c r="E638" s="162"/>
      <c r="F638" s="162"/>
      <c r="G638" s="162"/>
      <c r="H638" s="162"/>
      <c r="I638" s="162"/>
      <c r="J638" s="162"/>
      <c r="K638" s="162"/>
      <c r="L638" s="162"/>
      <c r="M638" s="162"/>
      <c r="N638" s="38"/>
      <c r="O638" s="38"/>
    </row>
    <row r="639" spans="1:15" ht="15" hidden="1" customHeight="1" x14ac:dyDescent="0.25">
      <c r="A639" s="162"/>
      <c r="B639" s="162"/>
      <c r="C639" s="162"/>
      <c r="D639" s="162"/>
      <c r="E639" s="162"/>
      <c r="F639" s="162"/>
      <c r="G639" s="162"/>
      <c r="H639" s="162"/>
      <c r="I639" s="162"/>
      <c r="J639" s="162"/>
      <c r="K639" s="162"/>
      <c r="L639" s="162"/>
      <c r="M639" s="162"/>
      <c r="N639" s="38"/>
      <c r="O639" s="38"/>
    </row>
    <row r="640" spans="1:15" ht="15" hidden="1" customHeight="1" x14ac:dyDescent="0.25">
      <c r="A640" s="162"/>
      <c r="B640" s="162"/>
      <c r="C640" s="162"/>
      <c r="D640" s="162"/>
      <c r="E640" s="162"/>
      <c r="F640" s="162"/>
      <c r="G640" s="162"/>
      <c r="H640" s="162"/>
      <c r="I640" s="162"/>
      <c r="J640" s="162"/>
      <c r="K640" s="162"/>
      <c r="L640" s="162"/>
      <c r="M640" s="162"/>
      <c r="N640" s="38"/>
      <c r="O640" s="38"/>
    </row>
    <row r="641" spans="1:15" ht="15" hidden="1" customHeight="1" x14ac:dyDescent="0.25">
      <c r="A641" s="162"/>
      <c r="B641" s="162"/>
      <c r="C641" s="162"/>
      <c r="D641" s="162"/>
      <c r="E641" s="162"/>
      <c r="F641" s="162"/>
      <c r="G641" s="162"/>
      <c r="H641" s="162"/>
      <c r="I641" s="162"/>
      <c r="J641" s="162"/>
      <c r="K641" s="162"/>
      <c r="L641" s="162"/>
      <c r="M641" s="162"/>
      <c r="N641" s="38"/>
      <c r="O641" s="38"/>
    </row>
    <row r="642" spans="1:15" ht="15" hidden="1" customHeight="1" x14ac:dyDescent="0.25">
      <c r="A642" s="162"/>
      <c r="B642" s="162"/>
      <c r="C642" s="162"/>
      <c r="D642" s="162"/>
      <c r="E642" s="162"/>
      <c r="F642" s="162"/>
      <c r="G642" s="162"/>
      <c r="H642" s="162"/>
      <c r="I642" s="162"/>
      <c r="J642" s="162"/>
      <c r="K642" s="162"/>
      <c r="L642" s="162"/>
      <c r="M642" s="162"/>
      <c r="N642" s="38"/>
      <c r="O642" s="38"/>
    </row>
    <row r="643" spans="1:15" ht="15" hidden="1" customHeight="1" x14ac:dyDescent="0.25">
      <c r="A643" s="162"/>
      <c r="B643" s="162"/>
      <c r="C643" s="162"/>
      <c r="D643" s="162"/>
      <c r="E643" s="162"/>
      <c r="F643" s="162"/>
      <c r="G643" s="162"/>
      <c r="H643" s="162"/>
      <c r="I643" s="162"/>
      <c r="J643" s="162"/>
      <c r="K643" s="162"/>
      <c r="L643" s="162"/>
      <c r="M643" s="162"/>
      <c r="N643" s="38"/>
      <c r="O643" s="38"/>
    </row>
    <row r="644" spans="1:15" ht="15" hidden="1" customHeight="1" x14ac:dyDescent="0.25">
      <c r="A644" s="162"/>
      <c r="B644" s="162"/>
      <c r="C644" s="162"/>
      <c r="D644" s="162"/>
      <c r="E644" s="162"/>
      <c r="F644" s="162"/>
      <c r="G644" s="162"/>
      <c r="H644" s="162"/>
      <c r="I644" s="162"/>
      <c r="J644" s="162"/>
      <c r="K644" s="162"/>
      <c r="L644" s="162"/>
      <c r="M644" s="162"/>
      <c r="N644" s="38"/>
      <c r="O644" s="38"/>
    </row>
    <row r="645" spans="1:15" ht="15" hidden="1" customHeight="1" x14ac:dyDescent="0.25">
      <c r="A645" s="162"/>
      <c r="B645" s="162"/>
      <c r="C645" s="162"/>
      <c r="D645" s="162"/>
      <c r="E645" s="162"/>
      <c r="F645" s="162"/>
      <c r="G645" s="162"/>
      <c r="H645" s="162"/>
      <c r="I645" s="162"/>
      <c r="J645" s="162"/>
      <c r="K645" s="162"/>
      <c r="L645" s="162"/>
      <c r="M645" s="162"/>
      <c r="N645" s="38"/>
      <c r="O645" s="38"/>
    </row>
    <row r="646" spans="1:15" ht="15" hidden="1" customHeight="1" x14ac:dyDescent="0.25">
      <c r="A646" s="162"/>
      <c r="B646" s="162"/>
      <c r="C646" s="162"/>
      <c r="D646" s="162"/>
      <c r="E646" s="162"/>
      <c r="F646" s="162"/>
      <c r="G646" s="162"/>
      <c r="H646" s="162"/>
      <c r="I646" s="162"/>
      <c r="J646" s="162"/>
      <c r="K646" s="162"/>
      <c r="L646" s="162"/>
      <c r="M646" s="162"/>
      <c r="N646" s="38"/>
      <c r="O646" s="38"/>
    </row>
    <row r="647" spans="1:15" ht="15" hidden="1" customHeight="1" x14ac:dyDescent="0.25">
      <c r="A647" s="162"/>
      <c r="B647" s="162"/>
      <c r="C647" s="162"/>
      <c r="D647" s="162"/>
      <c r="E647" s="162"/>
      <c r="F647" s="162"/>
      <c r="G647" s="162"/>
      <c r="H647" s="162"/>
      <c r="I647" s="162"/>
      <c r="J647" s="162"/>
      <c r="K647" s="162"/>
      <c r="L647" s="162"/>
      <c r="M647" s="162"/>
      <c r="N647" s="38"/>
      <c r="O647" s="38"/>
    </row>
    <row r="648" spans="1:15" ht="15" hidden="1" customHeight="1" x14ac:dyDescent="0.25">
      <c r="A648" s="162"/>
      <c r="B648" s="162"/>
      <c r="C648" s="162"/>
      <c r="D648" s="162"/>
      <c r="E648" s="162"/>
      <c r="F648" s="162"/>
      <c r="G648" s="162"/>
      <c r="H648" s="162"/>
      <c r="I648" s="162"/>
      <c r="J648" s="162"/>
      <c r="K648" s="162"/>
      <c r="L648" s="162"/>
      <c r="M648" s="162"/>
      <c r="N648" s="38"/>
      <c r="O648" s="38"/>
    </row>
    <row r="649" spans="1:15" ht="15" hidden="1" customHeight="1" x14ac:dyDescent="0.25">
      <c r="A649" s="162"/>
      <c r="B649" s="162"/>
      <c r="C649" s="162"/>
      <c r="D649" s="162"/>
      <c r="E649" s="162"/>
      <c r="F649" s="162"/>
      <c r="G649" s="162"/>
      <c r="H649" s="162"/>
      <c r="I649" s="162"/>
      <c r="J649" s="162"/>
      <c r="K649" s="162"/>
      <c r="L649" s="162"/>
      <c r="M649" s="162"/>
      <c r="N649" s="38"/>
      <c r="O649" s="38"/>
    </row>
    <row r="650" spans="1:15" ht="15" hidden="1" customHeight="1" x14ac:dyDescent="0.25">
      <c r="A650" s="162"/>
      <c r="B650" s="162"/>
      <c r="C650" s="162"/>
      <c r="D650" s="162"/>
      <c r="E650" s="162"/>
      <c r="F650" s="162"/>
      <c r="G650" s="162"/>
      <c r="H650" s="162"/>
      <c r="I650" s="162"/>
      <c r="J650" s="162"/>
      <c r="K650" s="162"/>
      <c r="L650" s="162"/>
      <c r="M650" s="162"/>
      <c r="N650" s="38"/>
      <c r="O650" s="38"/>
    </row>
    <row r="651" spans="1:15" ht="15" hidden="1" customHeight="1" x14ac:dyDescent="0.25">
      <c r="A651" s="162"/>
      <c r="B651" s="162"/>
      <c r="C651" s="162"/>
      <c r="D651" s="162"/>
      <c r="E651" s="162"/>
      <c r="F651" s="162"/>
      <c r="G651" s="162"/>
      <c r="H651" s="162"/>
      <c r="I651" s="162"/>
      <c r="J651" s="162"/>
      <c r="K651" s="162"/>
      <c r="L651" s="162"/>
      <c r="M651" s="162"/>
      <c r="N651" s="38"/>
      <c r="O651" s="38"/>
    </row>
    <row r="652" spans="1:15" ht="15" hidden="1" customHeight="1" x14ac:dyDescent="0.25">
      <c r="A652" s="162"/>
      <c r="B652" s="162"/>
      <c r="C652" s="162"/>
      <c r="D652" s="162"/>
      <c r="E652" s="162"/>
      <c r="F652" s="162"/>
      <c r="G652" s="162"/>
      <c r="H652" s="162"/>
      <c r="I652" s="162"/>
      <c r="J652" s="162"/>
      <c r="K652" s="162"/>
      <c r="L652" s="162"/>
      <c r="M652" s="162"/>
      <c r="N652" s="38"/>
      <c r="O652" s="38"/>
    </row>
    <row r="653" spans="1:15" ht="15" hidden="1" customHeight="1" x14ac:dyDescent="0.25">
      <c r="A653" s="162"/>
      <c r="B653" s="162"/>
      <c r="C653" s="162"/>
      <c r="D653" s="162"/>
      <c r="E653" s="162"/>
      <c r="F653" s="162"/>
      <c r="G653" s="162"/>
      <c r="H653" s="162"/>
      <c r="I653" s="162"/>
      <c r="J653" s="162"/>
      <c r="K653" s="162"/>
      <c r="L653" s="162"/>
      <c r="M653" s="162"/>
      <c r="N653" s="38"/>
      <c r="O653" s="38"/>
    </row>
    <row r="654" spans="1:15" ht="15" hidden="1" customHeight="1" x14ac:dyDescent="0.25">
      <c r="A654" s="162"/>
      <c r="B654" s="162"/>
      <c r="C654" s="162"/>
      <c r="D654" s="162"/>
      <c r="E654" s="162"/>
      <c r="F654" s="162"/>
      <c r="G654" s="162"/>
      <c r="H654" s="162"/>
      <c r="I654" s="162"/>
      <c r="J654" s="162"/>
      <c r="K654" s="162"/>
      <c r="L654" s="162"/>
      <c r="M654" s="162"/>
      <c r="N654" s="38"/>
      <c r="O654" s="38"/>
    </row>
    <row r="655" spans="1:15" ht="15" hidden="1" customHeight="1" x14ac:dyDescent="0.25">
      <c r="A655" s="162"/>
      <c r="B655" s="162"/>
      <c r="C655" s="162"/>
      <c r="D655" s="162"/>
      <c r="E655" s="162"/>
      <c r="F655" s="162"/>
      <c r="G655" s="162"/>
      <c r="H655" s="162"/>
      <c r="I655" s="162"/>
      <c r="J655" s="162"/>
      <c r="K655" s="162"/>
      <c r="L655" s="162"/>
      <c r="M655" s="162"/>
      <c r="N655" s="38"/>
      <c r="O655" s="38"/>
    </row>
    <row r="656" spans="1:15" ht="15" hidden="1" customHeight="1" x14ac:dyDescent="0.25">
      <c r="A656" s="162"/>
      <c r="B656" s="162"/>
      <c r="C656" s="162"/>
      <c r="D656" s="162"/>
      <c r="E656" s="162"/>
      <c r="F656" s="162"/>
      <c r="G656" s="162"/>
      <c r="H656" s="162"/>
      <c r="I656" s="162"/>
      <c r="J656" s="162"/>
      <c r="K656" s="162"/>
      <c r="L656" s="162"/>
      <c r="M656" s="162"/>
      <c r="N656" s="38"/>
      <c r="O656" s="38"/>
    </row>
    <row r="657" spans="1:15" ht="15" hidden="1" customHeight="1" x14ac:dyDescent="0.25">
      <c r="A657" s="162"/>
      <c r="B657" s="162"/>
      <c r="C657" s="162"/>
      <c r="D657" s="162"/>
      <c r="E657" s="162"/>
      <c r="F657" s="162"/>
      <c r="G657" s="162"/>
      <c r="H657" s="162"/>
      <c r="I657" s="162"/>
      <c r="J657" s="162"/>
      <c r="K657" s="162"/>
      <c r="L657" s="162"/>
      <c r="M657" s="162"/>
      <c r="N657" s="38"/>
      <c r="O657" s="38"/>
    </row>
    <row r="658" spans="1:15" ht="15" hidden="1" customHeight="1" x14ac:dyDescent="0.25">
      <c r="A658" s="162"/>
      <c r="B658" s="162"/>
      <c r="C658" s="162"/>
      <c r="D658" s="162"/>
      <c r="E658" s="162"/>
      <c r="F658" s="162"/>
      <c r="G658" s="162"/>
      <c r="H658" s="162"/>
      <c r="I658" s="162"/>
      <c r="J658" s="162"/>
      <c r="K658" s="162"/>
      <c r="L658" s="162"/>
      <c r="M658" s="162"/>
      <c r="N658" s="38"/>
      <c r="O658" s="38"/>
    </row>
    <row r="659" spans="1:15" ht="15" hidden="1" customHeight="1" x14ac:dyDescent="0.25">
      <c r="A659" s="162"/>
      <c r="B659" s="162"/>
      <c r="C659" s="162"/>
      <c r="D659" s="162"/>
      <c r="E659" s="162"/>
      <c r="F659" s="162"/>
      <c r="G659" s="162"/>
      <c r="H659" s="162"/>
      <c r="I659" s="162"/>
      <c r="J659" s="162"/>
      <c r="K659" s="162"/>
      <c r="L659" s="162"/>
      <c r="M659" s="162"/>
      <c r="N659" s="38"/>
      <c r="O659" s="38"/>
    </row>
    <row r="660" spans="1:15" ht="15" hidden="1" customHeight="1" x14ac:dyDescent="0.25">
      <c r="A660" s="162"/>
      <c r="B660" s="162"/>
      <c r="C660" s="162"/>
      <c r="D660" s="162"/>
      <c r="E660" s="162"/>
      <c r="F660" s="162"/>
      <c r="G660" s="162"/>
      <c r="H660" s="162"/>
      <c r="I660" s="162"/>
      <c r="J660" s="162"/>
      <c r="K660" s="162"/>
      <c r="L660" s="162"/>
      <c r="M660" s="162"/>
      <c r="N660" s="38"/>
      <c r="O660" s="38"/>
    </row>
    <row r="661" spans="1:15" ht="15" hidden="1" customHeight="1" x14ac:dyDescent="0.25">
      <c r="A661" s="162"/>
      <c r="B661" s="162"/>
      <c r="C661" s="162"/>
      <c r="D661" s="162"/>
      <c r="E661" s="162"/>
      <c r="F661" s="162"/>
      <c r="G661" s="162"/>
      <c r="H661" s="162"/>
      <c r="I661" s="162"/>
      <c r="J661" s="162"/>
      <c r="K661" s="162"/>
      <c r="L661" s="162"/>
      <c r="M661" s="162"/>
      <c r="N661" s="38"/>
      <c r="O661" s="38"/>
    </row>
    <row r="662" spans="1:15" ht="15" hidden="1" customHeight="1" x14ac:dyDescent="0.25">
      <c r="A662" s="162"/>
      <c r="B662" s="162"/>
      <c r="C662" s="162"/>
      <c r="D662" s="162"/>
      <c r="E662" s="162"/>
      <c r="F662" s="162"/>
      <c r="G662" s="162"/>
      <c r="H662" s="162"/>
      <c r="I662" s="162"/>
      <c r="J662" s="162"/>
      <c r="K662" s="162"/>
      <c r="L662" s="162"/>
      <c r="M662" s="162"/>
      <c r="N662" s="38"/>
      <c r="O662" s="38"/>
    </row>
    <row r="663" spans="1:15" ht="15" hidden="1" customHeight="1" x14ac:dyDescent="0.25">
      <c r="A663" s="162"/>
      <c r="B663" s="162"/>
      <c r="C663" s="162"/>
      <c r="D663" s="162"/>
      <c r="E663" s="162"/>
      <c r="F663" s="162"/>
      <c r="G663" s="162"/>
      <c r="H663" s="162"/>
      <c r="I663" s="162"/>
      <c r="J663" s="162"/>
      <c r="K663" s="162"/>
      <c r="L663" s="162"/>
      <c r="M663" s="162"/>
      <c r="N663" s="38"/>
      <c r="O663" s="38"/>
    </row>
    <row r="664" spans="1:15" ht="15" hidden="1" customHeight="1" x14ac:dyDescent="0.25">
      <c r="A664" s="162"/>
      <c r="B664" s="162"/>
      <c r="C664" s="162"/>
      <c r="D664" s="162"/>
      <c r="E664" s="162"/>
      <c r="F664" s="162"/>
      <c r="G664" s="162"/>
      <c r="H664" s="162"/>
      <c r="I664" s="162"/>
      <c r="J664" s="162"/>
      <c r="K664" s="162"/>
      <c r="L664" s="162"/>
      <c r="M664" s="162"/>
      <c r="N664" s="38"/>
      <c r="O664" s="38"/>
    </row>
    <row r="665" spans="1:15" ht="15" hidden="1" customHeight="1" x14ac:dyDescent="0.25">
      <c r="A665" s="162"/>
      <c r="B665" s="162"/>
      <c r="C665" s="162"/>
      <c r="D665" s="162"/>
      <c r="E665" s="162"/>
      <c r="F665" s="162"/>
      <c r="G665" s="162"/>
      <c r="H665" s="162"/>
      <c r="I665" s="162"/>
      <c r="J665" s="162"/>
      <c r="K665" s="162"/>
      <c r="L665" s="162"/>
      <c r="M665" s="162"/>
      <c r="N665" s="38"/>
      <c r="O665" s="38"/>
    </row>
    <row r="666" spans="1:15" ht="15" hidden="1" customHeight="1" x14ac:dyDescent="0.25">
      <c r="A666" s="162"/>
      <c r="B666" s="162"/>
      <c r="C666" s="162"/>
      <c r="D666" s="162"/>
      <c r="E666" s="162"/>
      <c r="F666" s="162"/>
      <c r="G666" s="162"/>
      <c r="H666" s="162"/>
      <c r="I666" s="162"/>
      <c r="J666" s="162"/>
      <c r="K666" s="162"/>
      <c r="L666" s="162"/>
      <c r="M666" s="162"/>
      <c r="N666" s="38"/>
      <c r="O666" s="38"/>
    </row>
    <row r="667" spans="1:15" ht="15" hidden="1" customHeight="1" x14ac:dyDescent="0.25">
      <c r="A667" s="162"/>
      <c r="B667" s="162"/>
      <c r="C667" s="162"/>
      <c r="D667" s="162"/>
      <c r="E667" s="162"/>
      <c r="F667" s="162"/>
      <c r="G667" s="162"/>
      <c r="H667" s="162"/>
      <c r="I667" s="162"/>
      <c r="J667" s="162"/>
      <c r="K667" s="162"/>
      <c r="L667" s="162"/>
      <c r="M667" s="162"/>
      <c r="N667" s="38"/>
      <c r="O667" s="38"/>
    </row>
    <row r="668" spans="1:15" ht="15" hidden="1" customHeight="1" x14ac:dyDescent="0.25">
      <c r="A668" s="162"/>
      <c r="B668" s="162"/>
      <c r="C668" s="162"/>
      <c r="D668" s="162"/>
      <c r="E668" s="162"/>
      <c r="F668" s="162"/>
      <c r="G668" s="162"/>
      <c r="H668" s="162"/>
      <c r="I668" s="162"/>
      <c r="J668" s="162"/>
      <c r="K668" s="162"/>
      <c r="L668" s="162"/>
      <c r="M668" s="162"/>
      <c r="N668" s="38"/>
      <c r="O668" s="38"/>
    </row>
    <row r="669" spans="1:15" ht="15" hidden="1" customHeight="1" x14ac:dyDescent="0.25">
      <c r="A669" s="162"/>
      <c r="B669" s="162"/>
      <c r="C669" s="162"/>
      <c r="D669" s="162"/>
      <c r="E669" s="162"/>
      <c r="F669" s="162"/>
      <c r="G669" s="162"/>
      <c r="H669" s="162"/>
      <c r="I669" s="162"/>
      <c r="J669" s="162"/>
      <c r="K669" s="162"/>
      <c r="L669" s="162"/>
      <c r="M669" s="162"/>
      <c r="N669" s="38"/>
      <c r="O669" s="38"/>
    </row>
    <row r="670" spans="1:15" ht="15" hidden="1" customHeight="1" x14ac:dyDescent="0.25">
      <c r="A670" s="162"/>
      <c r="B670" s="162"/>
      <c r="C670" s="162"/>
      <c r="D670" s="162"/>
      <c r="E670" s="162"/>
      <c r="F670" s="162"/>
      <c r="G670" s="162"/>
      <c r="H670" s="162"/>
      <c r="I670" s="162"/>
      <c r="J670" s="162"/>
      <c r="K670" s="162"/>
      <c r="L670" s="162"/>
      <c r="M670" s="162"/>
      <c r="N670" s="38"/>
      <c r="O670" s="38"/>
    </row>
    <row r="671" spans="1:15" ht="15" hidden="1" customHeight="1" x14ac:dyDescent="0.25">
      <c r="A671" s="162"/>
      <c r="B671" s="162"/>
      <c r="C671" s="162"/>
      <c r="D671" s="162"/>
      <c r="E671" s="162"/>
      <c r="F671" s="162"/>
      <c r="G671" s="162"/>
      <c r="H671" s="162"/>
      <c r="I671" s="162"/>
      <c r="J671" s="162"/>
      <c r="K671" s="162"/>
      <c r="L671" s="162"/>
      <c r="M671" s="162"/>
      <c r="N671" s="38"/>
      <c r="O671" s="38"/>
    </row>
    <row r="672" spans="1:15" ht="15" hidden="1" customHeight="1" x14ac:dyDescent="0.25">
      <c r="A672" s="162"/>
      <c r="B672" s="162"/>
      <c r="C672" s="162"/>
      <c r="D672" s="162"/>
      <c r="E672" s="162"/>
      <c r="F672" s="162"/>
      <c r="G672" s="162"/>
      <c r="H672" s="162"/>
      <c r="I672" s="162"/>
      <c r="J672" s="162"/>
      <c r="K672" s="162"/>
      <c r="L672" s="162"/>
      <c r="M672" s="162"/>
      <c r="N672" s="38"/>
      <c r="O672" s="38"/>
    </row>
    <row r="673" spans="1:15" ht="15" hidden="1" customHeight="1" x14ac:dyDescent="0.25">
      <c r="A673" s="162"/>
      <c r="B673" s="162"/>
      <c r="C673" s="162"/>
      <c r="D673" s="162"/>
      <c r="E673" s="162"/>
      <c r="F673" s="162"/>
      <c r="G673" s="162"/>
      <c r="H673" s="162"/>
      <c r="I673" s="162"/>
      <c r="J673" s="162"/>
      <c r="K673" s="162"/>
      <c r="L673" s="162"/>
      <c r="M673" s="162"/>
      <c r="N673" s="38"/>
      <c r="O673" s="38"/>
    </row>
    <row r="674" spans="1:15" ht="15" hidden="1" customHeight="1" x14ac:dyDescent="0.25">
      <c r="A674" s="162"/>
      <c r="B674" s="162"/>
      <c r="C674" s="162"/>
      <c r="D674" s="162"/>
      <c r="E674" s="162"/>
      <c r="F674" s="162"/>
      <c r="G674" s="162"/>
      <c r="H674" s="162"/>
      <c r="I674" s="162"/>
      <c r="J674" s="162"/>
      <c r="K674" s="162"/>
      <c r="L674" s="162"/>
      <c r="M674" s="162"/>
      <c r="N674" s="38"/>
      <c r="O674" s="38"/>
    </row>
    <row r="675" spans="1:15" ht="15" hidden="1" customHeight="1" x14ac:dyDescent="0.25">
      <c r="A675" s="162"/>
      <c r="B675" s="162"/>
      <c r="C675" s="162"/>
      <c r="D675" s="162"/>
      <c r="E675" s="162"/>
      <c r="F675" s="162"/>
      <c r="G675" s="162"/>
      <c r="H675" s="162"/>
      <c r="I675" s="162"/>
      <c r="J675" s="162"/>
      <c r="K675" s="162"/>
      <c r="L675" s="162"/>
      <c r="M675" s="162"/>
      <c r="N675" s="38"/>
      <c r="O675" s="38"/>
    </row>
    <row r="676" spans="1:15" ht="15" hidden="1" customHeight="1" x14ac:dyDescent="0.25">
      <c r="A676" s="162"/>
      <c r="B676" s="162"/>
      <c r="C676" s="162"/>
      <c r="D676" s="162"/>
      <c r="E676" s="162"/>
      <c r="F676" s="162"/>
      <c r="G676" s="162"/>
      <c r="H676" s="162"/>
      <c r="I676" s="162"/>
      <c r="J676" s="162"/>
      <c r="K676" s="162"/>
      <c r="L676" s="162"/>
      <c r="M676" s="162"/>
      <c r="N676" s="38"/>
      <c r="O676" s="38"/>
    </row>
    <row r="677" spans="1:15" ht="15" hidden="1" customHeight="1" x14ac:dyDescent="0.25">
      <c r="A677" s="162"/>
      <c r="B677" s="162"/>
      <c r="C677" s="162"/>
      <c r="D677" s="162"/>
      <c r="E677" s="162"/>
      <c r="F677" s="162"/>
      <c r="G677" s="162"/>
      <c r="H677" s="162"/>
      <c r="I677" s="162"/>
      <c r="J677" s="162"/>
      <c r="K677" s="162"/>
      <c r="L677" s="162"/>
      <c r="M677" s="162"/>
      <c r="N677" s="38"/>
      <c r="O677" s="38"/>
    </row>
    <row r="678" spans="1:15" ht="15" hidden="1" customHeight="1" x14ac:dyDescent="0.25">
      <c r="A678" s="162"/>
      <c r="B678" s="162"/>
      <c r="C678" s="162"/>
      <c r="D678" s="162"/>
      <c r="E678" s="162"/>
      <c r="F678" s="162"/>
      <c r="G678" s="162"/>
      <c r="H678" s="162"/>
      <c r="I678" s="162"/>
      <c r="J678" s="162"/>
      <c r="K678" s="162"/>
      <c r="L678" s="162"/>
      <c r="M678" s="162"/>
      <c r="N678" s="38"/>
      <c r="O678" s="38"/>
    </row>
    <row r="679" spans="1:15" ht="15" hidden="1" customHeight="1" x14ac:dyDescent="0.25">
      <c r="A679" s="162"/>
      <c r="B679" s="162"/>
      <c r="C679" s="162"/>
      <c r="D679" s="162"/>
      <c r="E679" s="162"/>
      <c r="F679" s="162"/>
      <c r="G679" s="162"/>
      <c r="H679" s="162"/>
      <c r="I679" s="162"/>
      <c r="J679" s="162"/>
      <c r="K679" s="162"/>
      <c r="L679" s="162"/>
      <c r="M679" s="162"/>
      <c r="N679" s="38"/>
      <c r="O679" s="38"/>
    </row>
    <row r="680" spans="1:15" ht="15" hidden="1" customHeight="1" x14ac:dyDescent="0.25">
      <c r="A680" s="162"/>
      <c r="B680" s="162"/>
      <c r="C680" s="162"/>
      <c r="D680" s="162"/>
      <c r="E680" s="162"/>
      <c r="F680" s="162"/>
      <c r="G680" s="162"/>
      <c r="H680" s="162"/>
      <c r="I680" s="162"/>
      <c r="J680" s="162"/>
      <c r="K680" s="162"/>
      <c r="L680" s="162"/>
      <c r="M680" s="162"/>
      <c r="N680" s="38"/>
      <c r="O680" s="38"/>
    </row>
    <row r="681" spans="1:15" ht="15" hidden="1" customHeight="1" x14ac:dyDescent="0.25">
      <c r="A681" s="162"/>
      <c r="B681" s="162"/>
      <c r="C681" s="162"/>
      <c r="D681" s="162"/>
      <c r="E681" s="162"/>
      <c r="F681" s="162"/>
      <c r="G681" s="162"/>
      <c r="H681" s="162"/>
      <c r="I681" s="162"/>
      <c r="J681" s="162"/>
      <c r="K681" s="162"/>
      <c r="L681" s="162"/>
      <c r="M681" s="162"/>
      <c r="N681" s="38"/>
      <c r="O681" s="38"/>
    </row>
    <row r="682" spans="1:15" ht="15" hidden="1" customHeight="1" x14ac:dyDescent="0.25">
      <c r="A682" s="162"/>
      <c r="B682" s="162"/>
      <c r="C682" s="162"/>
      <c r="D682" s="162"/>
      <c r="E682" s="162"/>
      <c r="F682" s="162"/>
      <c r="G682" s="162"/>
      <c r="H682" s="162"/>
      <c r="I682" s="162"/>
      <c r="J682" s="162"/>
      <c r="K682" s="162"/>
      <c r="L682" s="162"/>
      <c r="M682" s="162"/>
      <c r="N682" s="38"/>
      <c r="O682" s="38"/>
    </row>
    <row r="683" spans="1:15" ht="15" hidden="1" customHeight="1" x14ac:dyDescent="0.25">
      <c r="A683" s="162"/>
      <c r="B683" s="162"/>
      <c r="C683" s="162"/>
      <c r="D683" s="162"/>
      <c r="E683" s="162"/>
      <c r="F683" s="162"/>
      <c r="G683" s="162"/>
      <c r="H683" s="162"/>
      <c r="I683" s="162"/>
      <c r="J683" s="162"/>
      <c r="K683" s="162"/>
      <c r="L683" s="162"/>
      <c r="M683" s="162"/>
      <c r="N683" s="38"/>
      <c r="O683" s="38"/>
    </row>
    <row r="684" spans="1:15" ht="15" hidden="1" customHeight="1" x14ac:dyDescent="0.25">
      <c r="A684" s="162"/>
      <c r="B684" s="162"/>
      <c r="C684" s="162"/>
      <c r="D684" s="162"/>
      <c r="E684" s="162"/>
      <c r="F684" s="162"/>
      <c r="G684" s="162"/>
      <c r="H684" s="162"/>
      <c r="I684" s="162"/>
      <c r="J684" s="162"/>
      <c r="K684" s="162"/>
      <c r="L684" s="162"/>
      <c r="M684" s="162"/>
      <c r="N684" s="38"/>
      <c r="O684" s="38"/>
    </row>
    <row r="685" spans="1:15" ht="15" hidden="1" customHeight="1" x14ac:dyDescent="0.25">
      <c r="A685" s="162"/>
      <c r="B685" s="162"/>
      <c r="C685" s="162"/>
      <c r="D685" s="162"/>
      <c r="E685" s="162"/>
      <c r="F685" s="162"/>
      <c r="G685" s="162"/>
      <c r="H685" s="162"/>
      <c r="I685" s="162"/>
      <c r="J685" s="162"/>
      <c r="K685" s="162"/>
      <c r="L685" s="162"/>
      <c r="M685" s="162"/>
      <c r="N685" s="38"/>
      <c r="O685" s="38"/>
    </row>
    <row r="686" spans="1:15" ht="15" hidden="1" customHeight="1" x14ac:dyDescent="0.25">
      <c r="A686" s="162"/>
      <c r="B686" s="162"/>
      <c r="C686" s="162"/>
      <c r="D686" s="162"/>
      <c r="E686" s="162"/>
      <c r="F686" s="162"/>
      <c r="G686" s="162"/>
      <c r="H686" s="162"/>
      <c r="I686" s="162"/>
      <c r="J686" s="162"/>
      <c r="K686" s="162"/>
      <c r="L686" s="162"/>
      <c r="M686" s="162"/>
      <c r="N686" s="38"/>
      <c r="O686" s="38"/>
    </row>
    <row r="687" spans="1:15" ht="15" hidden="1" customHeight="1" x14ac:dyDescent="0.25">
      <c r="A687" s="162"/>
      <c r="B687" s="162"/>
      <c r="C687" s="162"/>
      <c r="D687" s="162"/>
      <c r="E687" s="162"/>
      <c r="F687" s="162"/>
      <c r="G687" s="162"/>
      <c r="H687" s="162"/>
      <c r="I687" s="162"/>
      <c r="J687" s="162"/>
      <c r="K687" s="162"/>
      <c r="L687" s="162"/>
      <c r="M687" s="162"/>
      <c r="N687" s="38"/>
      <c r="O687" s="38"/>
    </row>
    <row r="688" spans="1:15" ht="15" hidden="1" customHeight="1" x14ac:dyDescent="0.25">
      <c r="A688" s="162"/>
      <c r="B688" s="162"/>
      <c r="C688" s="162"/>
      <c r="D688" s="162"/>
      <c r="E688" s="162"/>
      <c r="F688" s="162"/>
      <c r="G688" s="162"/>
      <c r="H688" s="162"/>
      <c r="I688" s="162"/>
      <c r="J688" s="162"/>
      <c r="K688" s="162"/>
      <c r="L688" s="162"/>
      <c r="M688" s="162"/>
      <c r="N688" s="38"/>
      <c r="O688" s="38"/>
    </row>
    <row r="689" spans="1:15" ht="15" hidden="1" customHeight="1" x14ac:dyDescent="0.25">
      <c r="A689" s="162"/>
      <c r="B689" s="162"/>
      <c r="C689" s="162"/>
      <c r="D689" s="162"/>
      <c r="E689" s="162"/>
      <c r="F689" s="162"/>
      <c r="G689" s="162"/>
      <c r="H689" s="162"/>
      <c r="I689" s="162"/>
      <c r="J689" s="162"/>
      <c r="K689" s="162"/>
      <c r="L689" s="162"/>
      <c r="M689" s="162"/>
      <c r="N689" s="38"/>
      <c r="O689" s="38"/>
    </row>
    <row r="690" spans="1:15" ht="15" hidden="1" customHeight="1" x14ac:dyDescent="0.25">
      <c r="A690" s="162"/>
      <c r="B690" s="162"/>
      <c r="C690" s="162"/>
      <c r="D690" s="162"/>
      <c r="E690" s="162"/>
      <c r="F690" s="162"/>
      <c r="G690" s="162"/>
      <c r="H690" s="162"/>
      <c r="I690" s="162"/>
      <c r="J690" s="162"/>
      <c r="K690" s="162"/>
      <c r="L690" s="162"/>
      <c r="M690" s="162"/>
      <c r="N690" s="38"/>
      <c r="O690" s="38"/>
    </row>
    <row r="691" spans="1:15" ht="15" hidden="1" customHeight="1" x14ac:dyDescent="0.25">
      <c r="A691" s="162"/>
      <c r="B691" s="162"/>
      <c r="C691" s="162"/>
      <c r="D691" s="162"/>
      <c r="E691" s="162"/>
      <c r="F691" s="162"/>
      <c r="G691" s="162"/>
      <c r="H691" s="162"/>
      <c r="I691" s="162"/>
      <c r="J691" s="162"/>
      <c r="K691" s="162"/>
      <c r="L691" s="162"/>
      <c r="M691" s="162"/>
      <c r="N691" s="38"/>
      <c r="O691" s="38"/>
    </row>
    <row r="692" spans="1:15" ht="15" hidden="1" customHeight="1" x14ac:dyDescent="0.25">
      <c r="A692" s="162"/>
      <c r="B692" s="162"/>
      <c r="C692" s="162"/>
      <c r="D692" s="162"/>
      <c r="E692" s="162"/>
      <c r="F692" s="162"/>
      <c r="G692" s="162"/>
      <c r="H692" s="162"/>
      <c r="I692" s="162"/>
      <c r="J692" s="162"/>
      <c r="K692" s="162"/>
      <c r="L692" s="162"/>
      <c r="M692" s="162"/>
      <c r="N692" s="38"/>
      <c r="O692" s="38"/>
    </row>
    <row r="693" spans="1:15" ht="15" hidden="1" customHeight="1" x14ac:dyDescent="0.25">
      <c r="A693" s="162"/>
      <c r="B693" s="162"/>
      <c r="C693" s="162"/>
      <c r="D693" s="162"/>
      <c r="E693" s="162"/>
      <c r="F693" s="162"/>
      <c r="G693" s="162"/>
      <c r="H693" s="162"/>
      <c r="I693" s="162"/>
      <c r="J693" s="162"/>
      <c r="K693" s="162"/>
      <c r="L693" s="162"/>
      <c r="M693" s="162"/>
      <c r="N693" s="38"/>
      <c r="O693" s="38"/>
    </row>
    <row r="694" spans="1:15" ht="15" hidden="1" customHeight="1" x14ac:dyDescent="0.25">
      <c r="A694" s="162"/>
      <c r="B694" s="162"/>
      <c r="C694" s="162"/>
      <c r="D694" s="162"/>
      <c r="E694" s="162"/>
      <c r="F694" s="162"/>
      <c r="G694" s="162"/>
      <c r="H694" s="162"/>
      <c r="I694" s="162"/>
      <c r="J694" s="162"/>
      <c r="K694" s="162"/>
      <c r="L694" s="162"/>
      <c r="M694" s="162"/>
      <c r="N694" s="38"/>
      <c r="O694" s="38"/>
    </row>
    <row r="695" spans="1:15" ht="15" hidden="1" customHeight="1" x14ac:dyDescent="0.25">
      <c r="A695" s="162"/>
      <c r="B695" s="162"/>
      <c r="C695" s="162"/>
      <c r="D695" s="162"/>
      <c r="E695" s="162"/>
      <c r="F695" s="162"/>
      <c r="G695" s="162"/>
      <c r="H695" s="162"/>
      <c r="I695" s="162"/>
      <c r="J695" s="162"/>
      <c r="K695" s="162"/>
      <c r="L695" s="162"/>
      <c r="M695" s="162"/>
      <c r="N695" s="38"/>
      <c r="O695" s="38"/>
    </row>
    <row r="696" spans="1:15" ht="15" hidden="1" customHeight="1" x14ac:dyDescent="0.25">
      <c r="A696" s="162"/>
      <c r="B696" s="162"/>
      <c r="C696" s="162"/>
      <c r="D696" s="162"/>
      <c r="E696" s="162"/>
      <c r="F696" s="162"/>
      <c r="G696" s="162"/>
      <c r="H696" s="162"/>
      <c r="I696" s="162"/>
      <c r="J696" s="162"/>
      <c r="K696" s="162"/>
      <c r="L696" s="162"/>
      <c r="M696" s="162"/>
      <c r="N696" s="38"/>
      <c r="O696" s="38"/>
    </row>
    <row r="697" spans="1:15" ht="15" hidden="1" customHeight="1" x14ac:dyDescent="0.25">
      <c r="A697" s="162"/>
      <c r="B697" s="162"/>
      <c r="C697" s="162"/>
      <c r="D697" s="162"/>
      <c r="E697" s="162"/>
      <c r="F697" s="162"/>
      <c r="G697" s="162"/>
      <c r="H697" s="162"/>
      <c r="I697" s="162"/>
      <c r="J697" s="162"/>
      <c r="K697" s="162"/>
      <c r="L697" s="162"/>
      <c r="M697" s="162"/>
      <c r="N697" s="38"/>
      <c r="O697" s="38"/>
    </row>
    <row r="698" spans="1:15" ht="15" hidden="1" customHeight="1" x14ac:dyDescent="0.25">
      <c r="A698" s="162"/>
      <c r="B698" s="162"/>
      <c r="C698" s="162"/>
      <c r="D698" s="162"/>
      <c r="E698" s="162"/>
      <c r="F698" s="162"/>
      <c r="G698" s="162"/>
      <c r="H698" s="162"/>
      <c r="I698" s="162"/>
      <c r="J698" s="162"/>
      <c r="K698" s="162"/>
      <c r="L698" s="162"/>
      <c r="M698" s="162"/>
      <c r="N698" s="38"/>
      <c r="O698" s="38"/>
    </row>
    <row r="699" spans="1:15" ht="15" hidden="1" customHeight="1" x14ac:dyDescent="0.25">
      <c r="A699" s="162"/>
      <c r="B699" s="162"/>
      <c r="C699" s="162"/>
      <c r="D699" s="162"/>
      <c r="E699" s="162"/>
      <c r="F699" s="162"/>
      <c r="G699" s="162"/>
      <c r="H699" s="162"/>
      <c r="I699" s="162"/>
      <c r="J699" s="162"/>
      <c r="K699" s="162"/>
      <c r="L699" s="162"/>
      <c r="M699" s="162"/>
      <c r="N699" s="38"/>
      <c r="O699" s="38"/>
    </row>
    <row r="700" spans="1:15" ht="15" hidden="1" customHeight="1" x14ac:dyDescent="0.25">
      <c r="A700" s="162"/>
      <c r="B700" s="162"/>
      <c r="C700" s="162"/>
      <c r="D700" s="162"/>
      <c r="E700" s="162"/>
      <c r="F700" s="162"/>
      <c r="G700" s="162"/>
      <c r="H700" s="162"/>
      <c r="I700" s="162"/>
      <c r="J700" s="162"/>
      <c r="K700" s="162"/>
      <c r="L700" s="162"/>
      <c r="M700" s="162"/>
      <c r="N700" s="38"/>
      <c r="O700" s="38"/>
    </row>
    <row r="701" spans="1:15" ht="15" hidden="1" customHeight="1" x14ac:dyDescent="0.25">
      <c r="A701" s="162"/>
      <c r="B701" s="162"/>
      <c r="C701" s="162"/>
      <c r="D701" s="162"/>
      <c r="E701" s="162"/>
      <c r="F701" s="162"/>
      <c r="G701" s="162"/>
      <c r="H701" s="162"/>
      <c r="I701" s="162"/>
      <c r="J701" s="162"/>
      <c r="K701" s="162"/>
      <c r="L701" s="162"/>
      <c r="M701" s="162"/>
      <c r="N701" s="38"/>
      <c r="O701" s="38"/>
    </row>
    <row r="702" spans="1:15" ht="15" hidden="1" customHeight="1" x14ac:dyDescent="0.25">
      <c r="A702" s="162"/>
      <c r="B702" s="162"/>
      <c r="C702" s="162"/>
      <c r="D702" s="162"/>
      <c r="E702" s="162"/>
      <c r="F702" s="162"/>
      <c r="G702" s="162"/>
      <c r="H702" s="162"/>
      <c r="I702" s="162"/>
      <c r="J702" s="162"/>
      <c r="K702" s="162"/>
      <c r="L702" s="162"/>
      <c r="M702" s="162"/>
      <c r="N702" s="38"/>
      <c r="O702" s="38"/>
    </row>
    <row r="703" spans="1:15" ht="15" hidden="1" customHeight="1" x14ac:dyDescent="0.25">
      <c r="A703" s="162"/>
      <c r="B703" s="162"/>
      <c r="C703" s="162"/>
      <c r="D703" s="162"/>
      <c r="E703" s="162"/>
      <c r="F703" s="162"/>
      <c r="G703" s="162"/>
      <c r="H703" s="162"/>
      <c r="I703" s="162"/>
      <c r="J703" s="162"/>
      <c r="K703" s="162"/>
      <c r="L703" s="162"/>
      <c r="M703" s="162"/>
      <c r="N703" s="38"/>
      <c r="O703" s="38"/>
    </row>
    <row r="704" spans="1:15" ht="15" hidden="1" customHeight="1" x14ac:dyDescent="0.25">
      <c r="A704" s="162"/>
      <c r="B704" s="162"/>
      <c r="C704" s="162"/>
      <c r="D704" s="162"/>
      <c r="E704" s="162"/>
      <c r="F704" s="162"/>
      <c r="G704" s="162"/>
      <c r="H704" s="162"/>
      <c r="I704" s="162"/>
      <c r="J704" s="162"/>
      <c r="K704" s="162"/>
      <c r="L704" s="162"/>
      <c r="M704" s="162"/>
      <c r="N704" s="38"/>
      <c r="O704" s="38"/>
    </row>
    <row r="705" spans="1:15" ht="15" hidden="1" customHeight="1" x14ac:dyDescent="0.25">
      <c r="A705" s="162"/>
      <c r="B705" s="162"/>
      <c r="C705" s="162"/>
      <c r="D705" s="162"/>
      <c r="E705" s="162"/>
      <c r="F705" s="162"/>
      <c r="G705" s="162"/>
      <c r="H705" s="162"/>
      <c r="I705" s="162"/>
      <c r="J705" s="162"/>
      <c r="K705" s="162"/>
      <c r="L705" s="162"/>
      <c r="M705" s="162"/>
      <c r="N705" s="38"/>
      <c r="O705" s="38"/>
    </row>
    <row r="706" spans="1:15" ht="15" hidden="1" customHeight="1" x14ac:dyDescent="0.25">
      <c r="A706" s="162"/>
      <c r="B706" s="162"/>
      <c r="C706" s="162"/>
      <c r="D706" s="162"/>
      <c r="E706" s="162"/>
      <c r="F706" s="162"/>
      <c r="G706" s="162"/>
      <c r="H706" s="162"/>
      <c r="I706" s="162"/>
      <c r="J706" s="162"/>
      <c r="K706" s="162"/>
      <c r="L706" s="162"/>
      <c r="M706" s="162"/>
      <c r="N706" s="38"/>
      <c r="O706" s="38"/>
    </row>
    <row r="707" spans="1:15" ht="15" hidden="1" customHeight="1" x14ac:dyDescent="0.25">
      <c r="A707" s="162"/>
      <c r="B707" s="162"/>
      <c r="C707" s="162"/>
      <c r="D707" s="162"/>
      <c r="E707" s="162"/>
      <c r="F707" s="162"/>
      <c r="G707" s="162"/>
      <c r="H707" s="162"/>
      <c r="I707" s="162"/>
      <c r="J707" s="162"/>
      <c r="K707" s="162"/>
      <c r="L707" s="162"/>
      <c r="M707" s="162"/>
      <c r="N707" s="38"/>
      <c r="O707" s="38"/>
    </row>
    <row r="708" spans="1:15" ht="15" hidden="1" customHeight="1" x14ac:dyDescent="0.25">
      <c r="A708" s="162"/>
      <c r="B708" s="162"/>
      <c r="C708" s="162"/>
      <c r="D708" s="162"/>
      <c r="E708" s="162"/>
      <c r="F708" s="162"/>
      <c r="G708" s="162"/>
      <c r="H708" s="162"/>
      <c r="I708" s="162"/>
      <c r="J708" s="162"/>
      <c r="K708" s="162"/>
      <c r="L708" s="162"/>
      <c r="M708" s="162"/>
      <c r="N708" s="38"/>
      <c r="O708" s="38"/>
    </row>
    <row r="709" spans="1:15" ht="15" hidden="1" customHeight="1" x14ac:dyDescent="0.25">
      <c r="A709" s="162"/>
      <c r="B709" s="162"/>
      <c r="C709" s="162"/>
      <c r="D709" s="162"/>
      <c r="E709" s="162"/>
      <c r="F709" s="162"/>
      <c r="G709" s="162"/>
      <c r="H709" s="162"/>
      <c r="I709" s="162"/>
      <c r="J709" s="162"/>
      <c r="K709" s="162"/>
      <c r="L709" s="162"/>
      <c r="M709" s="162"/>
      <c r="N709" s="38"/>
      <c r="O709" s="38"/>
    </row>
    <row r="710" spans="1:15" ht="15" hidden="1" customHeight="1" x14ac:dyDescent="0.25">
      <c r="A710" s="162"/>
      <c r="B710" s="162"/>
      <c r="C710" s="162"/>
      <c r="D710" s="162"/>
      <c r="E710" s="162"/>
      <c r="F710" s="162"/>
      <c r="G710" s="162"/>
      <c r="H710" s="162"/>
      <c r="I710" s="162"/>
      <c r="J710" s="162"/>
      <c r="K710" s="162"/>
      <c r="L710" s="162"/>
      <c r="M710" s="162"/>
      <c r="N710" s="38"/>
      <c r="O710" s="38"/>
    </row>
    <row r="711" spans="1:15" ht="15" hidden="1" customHeight="1" x14ac:dyDescent="0.25">
      <c r="A711" s="162"/>
      <c r="B711" s="162"/>
      <c r="C711" s="162"/>
      <c r="D711" s="162"/>
      <c r="E711" s="162"/>
      <c r="F711" s="162"/>
      <c r="G711" s="162"/>
      <c r="H711" s="162"/>
      <c r="I711" s="162"/>
      <c r="J711" s="162"/>
      <c r="K711" s="162"/>
      <c r="L711" s="162"/>
      <c r="M711" s="162"/>
      <c r="N711" s="38"/>
      <c r="O711" s="38"/>
    </row>
    <row r="712" spans="1:15" ht="15" hidden="1" customHeight="1" x14ac:dyDescent="0.25">
      <c r="A712" s="162"/>
      <c r="B712" s="162"/>
      <c r="C712" s="162"/>
      <c r="D712" s="162"/>
      <c r="E712" s="162"/>
      <c r="F712" s="162"/>
      <c r="G712" s="162"/>
      <c r="H712" s="162"/>
      <c r="I712" s="162"/>
      <c r="J712" s="162"/>
      <c r="K712" s="162"/>
      <c r="L712" s="162"/>
      <c r="M712" s="162"/>
      <c r="N712" s="38"/>
      <c r="O712" s="38"/>
    </row>
    <row r="713" spans="1:15" ht="15" hidden="1" customHeight="1" x14ac:dyDescent="0.25">
      <c r="A713" s="162"/>
      <c r="B713" s="162"/>
      <c r="C713" s="162"/>
      <c r="D713" s="162"/>
      <c r="E713" s="162"/>
      <c r="F713" s="162"/>
      <c r="G713" s="162"/>
      <c r="H713" s="162"/>
      <c r="I713" s="162"/>
      <c r="J713" s="162"/>
      <c r="K713" s="162"/>
      <c r="L713" s="162"/>
      <c r="M713" s="162"/>
      <c r="N713" s="38"/>
      <c r="O713" s="38"/>
    </row>
    <row r="714" spans="1:15" ht="15" hidden="1" customHeight="1" x14ac:dyDescent="0.25">
      <c r="A714" s="162"/>
      <c r="B714" s="162"/>
      <c r="C714" s="162"/>
      <c r="D714" s="162"/>
      <c r="E714" s="162"/>
      <c r="F714" s="162"/>
      <c r="G714" s="162"/>
      <c r="H714" s="162"/>
      <c r="I714" s="162"/>
      <c r="J714" s="162"/>
      <c r="K714" s="162"/>
      <c r="L714" s="162"/>
      <c r="M714" s="162"/>
      <c r="N714" s="38"/>
      <c r="O714" s="38"/>
    </row>
    <row r="715" spans="1:15" ht="15" hidden="1" customHeight="1" x14ac:dyDescent="0.25">
      <c r="A715" s="162"/>
      <c r="B715" s="162"/>
      <c r="C715" s="162"/>
      <c r="D715" s="162"/>
      <c r="E715" s="162"/>
      <c r="F715" s="162"/>
      <c r="G715" s="162"/>
      <c r="H715" s="162"/>
      <c r="I715" s="162"/>
      <c r="J715" s="162"/>
      <c r="K715" s="162"/>
      <c r="L715" s="162"/>
      <c r="M715" s="162"/>
      <c r="N715" s="38"/>
      <c r="O715" s="38"/>
    </row>
    <row r="716" spans="1:15" ht="15" hidden="1" customHeight="1" x14ac:dyDescent="0.25">
      <c r="A716" s="162"/>
      <c r="B716" s="162"/>
      <c r="C716" s="162"/>
      <c r="D716" s="162"/>
      <c r="E716" s="162"/>
      <c r="F716" s="162"/>
      <c r="G716" s="162"/>
      <c r="H716" s="162"/>
      <c r="I716" s="162"/>
      <c r="J716" s="162"/>
      <c r="K716" s="162"/>
      <c r="L716" s="162"/>
      <c r="M716" s="162"/>
      <c r="N716" s="38"/>
      <c r="O716" s="38"/>
    </row>
    <row r="717" spans="1:15" ht="15" hidden="1" customHeight="1" x14ac:dyDescent="0.25">
      <c r="A717" s="162"/>
      <c r="B717" s="162"/>
      <c r="C717" s="162"/>
      <c r="D717" s="162"/>
      <c r="E717" s="162"/>
      <c r="F717" s="162"/>
      <c r="G717" s="162"/>
      <c r="H717" s="162"/>
      <c r="I717" s="162"/>
      <c r="J717" s="162"/>
      <c r="K717" s="162"/>
      <c r="L717" s="162"/>
      <c r="M717" s="162"/>
      <c r="N717" s="38"/>
      <c r="O717" s="38"/>
    </row>
    <row r="718" spans="1:15" ht="15" hidden="1" customHeight="1" x14ac:dyDescent="0.25">
      <c r="A718" s="162"/>
      <c r="B718" s="162"/>
      <c r="C718" s="162"/>
      <c r="D718" s="162"/>
      <c r="E718" s="162"/>
      <c r="F718" s="162"/>
      <c r="G718" s="162"/>
      <c r="H718" s="162"/>
      <c r="I718" s="162"/>
      <c r="J718" s="162"/>
      <c r="K718" s="162"/>
      <c r="L718" s="162"/>
      <c r="M718" s="162"/>
      <c r="N718" s="38"/>
      <c r="O718" s="38"/>
    </row>
    <row r="719" spans="1:15" ht="15" hidden="1" customHeight="1" x14ac:dyDescent="0.25">
      <c r="A719" s="162"/>
      <c r="B719" s="162"/>
      <c r="C719" s="162"/>
      <c r="D719" s="162"/>
      <c r="E719" s="162"/>
      <c r="F719" s="162"/>
      <c r="G719" s="162"/>
      <c r="H719" s="162"/>
      <c r="I719" s="162"/>
      <c r="J719" s="162"/>
      <c r="K719" s="162"/>
      <c r="L719" s="162"/>
      <c r="M719" s="162"/>
      <c r="N719" s="38"/>
      <c r="O719" s="38"/>
    </row>
    <row r="720" spans="1:15" ht="15" hidden="1" customHeight="1" x14ac:dyDescent="0.25">
      <c r="A720" s="162"/>
      <c r="B720" s="162"/>
      <c r="C720" s="162"/>
      <c r="D720" s="162"/>
      <c r="E720" s="162"/>
      <c r="F720" s="162"/>
      <c r="G720" s="162"/>
      <c r="H720" s="162"/>
      <c r="I720" s="162"/>
      <c r="J720" s="162"/>
      <c r="K720" s="162"/>
      <c r="L720" s="162"/>
      <c r="M720" s="162"/>
      <c r="N720" s="38"/>
      <c r="O720" s="38"/>
    </row>
    <row r="721" spans="1:15" ht="15" hidden="1" customHeight="1" x14ac:dyDescent="0.25">
      <c r="A721" s="162"/>
      <c r="B721" s="162"/>
      <c r="C721" s="162"/>
      <c r="D721" s="162"/>
      <c r="E721" s="162"/>
      <c r="F721" s="162"/>
      <c r="G721" s="162"/>
      <c r="H721" s="162"/>
      <c r="I721" s="162"/>
      <c r="J721" s="162"/>
      <c r="K721" s="162"/>
      <c r="L721" s="162"/>
      <c r="M721" s="162"/>
      <c r="N721" s="38"/>
      <c r="O721" s="38"/>
    </row>
    <row r="722" spans="1:15" ht="15" hidden="1" customHeight="1" x14ac:dyDescent="0.25">
      <c r="A722" s="162"/>
      <c r="B722" s="162"/>
      <c r="C722" s="162"/>
      <c r="D722" s="162"/>
      <c r="E722" s="162"/>
      <c r="F722" s="162"/>
      <c r="G722" s="162"/>
      <c r="H722" s="162"/>
      <c r="I722" s="162"/>
      <c r="J722" s="162"/>
      <c r="K722" s="162"/>
      <c r="L722" s="162"/>
      <c r="M722" s="162"/>
      <c r="N722" s="38"/>
      <c r="O722" s="38"/>
    </row>
    <row r="723" spans="1:15" ht="15" hidden="1" customHeight="1" x14ac:dyDescent="0.25">
      <c r="A723" s="162"/>
      <c r="B723" s="162"/>
      <c r="C723" s="162"/>
      <c r="D723" s="162"/>
      <c r="E723" s="162"/>
      <c r="F723" s="162"/>
      <c r="G723" s="162"/>
      <c r="H723" s="162"/>
      <c r="I723" s="162"/>
      <c r="J723" s="162"/>
      <c r="K723" s="162"/>
      <c r="L723" s="162"/>
      <c r="M723" s="162"/>
      <c r="N723" s="38"/>
      <c r="O723" s="38"/>
    </row>
    <row r="724" spans="1:15" ht="15" hidden="1" customHeight="1" x14ac:dyDescent="0.25">
      <c r="A724" s="162"/>
      <c r="B724" s="162"/>
      <c r="C724" s="162"/>
      <c r="D724" s="162"/>
      <c r="E724" s="162"/>
      <c r="F724" s="162"/>
      <c r="G724" s="162"/>
      <c r="H724" s="162"/>
      <c r="I724" s="162"/>
      <c r="J724" s="162"/>
      <c r="K724" s="162"/>
      <c r="L724" s="162"/>
      <c r="M724" s="162"/>
      <c r="N724" s="38"/>
      <c r="O724" s="38"/>
    </row>
    <row r="725" spans="1:15" ht="15" hidden="1" customHeight="1" x14ac:dyDescent="0.25">
      <c r="A725" s="162"/>
      <c r="B725" s="162"/>
      <c r="C725" s="162"/>
      <c r="D725" s="162"/>
      <c r="E725" s="162"/>
      <c r="F725" s="162"/>
      <c r="G725" s="162"/>
      <c r="H725" s="162"/>
      <c r="I725" s="162"/>
      <c r="J725" s="162"/>
      <c r="K725" s="162"/>
      <c r="L725" s="162"/>
      <c r="M725" s="162"/>
      <c r="N725" s="38"/>
      <c r="O725" s="38"/>
    </row>
    <row r="726" spans="1:15" ht="15" hidden="1" customHeight="1" x14ac:dyDescent="0.25">
      <c r="A726" s="162"/>
      <c r="B726" s="162"/>
      <c r="C726" s="162"/>
      <c r="D726" s="162"/>
      <c r="E726" s="162"/>
      <c r="F726" s="162"/>
      <c r="G726" s="162"/>
      <c r="H726" s="162"/>
      <c r="I726" s="162"/>
      <c r="J726" s="162"/>
      <c r="K726" s="162"/>
      <c r="L726" s="162"/>
      <c r="M726" s="162"/>
      <c r="N726" s="38"/>
      <c r="O726" s="38"/>
    </row>
    <row r="727" spans="1:15" ht="15" hidden="1" customHeight="1" x14ac:dyDescent="0.25">
      <c r="A727" s="162"/>
      <c r="B727" s="162"/>
      <c r="C727" s="162"/>
      <c r="D727" s="162"/>
      <c r="E727" s="162"/>
      <c r="F727" s="162"/>
      <c r="G727" s="162"/>
      <c r="H727" s="162"/>
      <c r="I727" s="162"/>
      <c r="J727" s="162"/>
      <c r="K727" s="162"/>
      <c r="L727" s="162"/>
      <c r="M727" s="162"/>
      <c r="N727" s="38"/>
      <c r="O727" s="38"/>
    </row>
    <row r="728" spans="1:15" ht="15" hidden="1" customHeight="1" x14ac:dyDescent="0.25">
      <c r="A728" s="162"/>
      <c r="B728" s="162"/>
      <c r="C728" s="162"/>
      <c r="D728" s="162"/>
      <c r="E728" s="162"/>
      <c r="F728" s="162"/>
      <c r="G728" s="162"/>
      <c r="H728" s="162"/>
      <c r="I728" s="162"/>
      <c r="J728" s="162"/>
      <c r="K728" s="162"/>
      <c r="L728" s="162"/>
      <c r="M728" s="162"/>
      <c r="N728" s="38"/>
      <c r="O728" s="38"/>
    </row>
    <row r="729" spans="1:15" ht="15" hidden="1" customHeight="1" x14ac:dyDescent="0.25">
      <c r="A729" s="162"/>
      <c r="B729" s="162"/>
      <c r="C729" s="162"/>
      <c r="D729" s="162"/>
      <c r="E729" s="162"/>
      <c r="F729" s="162"/>
      <c r="G729" s="162"/>
      <c r="H729" s="162"/>
      <c r="I729" s="162"/>
      <c r="J729" s="162"/>
      <c r="K729" s="162"/>
      <c r="L729" s="162"/>
      <c r="M729" s="162"/>
      <c r="N729" s="38"/>
      <c r="O729" s="38"/>
    </row>
    <row r="730" spans="1:15" ht="15" hidden="1" customHeight="1" x14ac:dyDescent="0.25">
      <c r="A730" s="162"/>
      <c r="B730" s="162"/>
      <c r="C730" s="162"/>
      <c r="D730" s="162"/>
      <c r="E730" s="162"/>
      <c r="F730" s="162"/>
      <c r="G730" s="162"/>
      <c r="H730" s="162"/>
      <c r="I730" s="162"/>
      <c r="J730" s="162"/>
      <c r="K730" s="162"/>
      <c r="L730" s="162"/>
      <c r="M730" s="162"/>
      <c r="N730" s="38"/>
      <c r="O730" s="38"/>
    </row>
    <row r="731" spans="1:15" ht="15" hidden="1" customHeight="1" x14ac:dyDescent="0.25">
      <c r="A731" s="162"/>
      <c r="B731" s="162"/>
      <c r="C731" s="162"/>
      <c r="D731" s="162"/>
      <c r="E731" s="162"/>
      <c r="F731" s="162"/>
      <c r="G731" s="162"/>
      <c r="H731" s="162"/>
      <c r="I731" s="162"/>
      <c r="J731" s="162"/>
      <c r="K731" s="162"/>
      <c r="L731" s="162"/>
      <c r="M731" s="162"/>
      <c r="N731" s="38"/>
      <c r="O731" s="38"/>
    </row>
    <row r="732" spans="1:15" ht="15" hidden="1" customHeight="1" x14ac:dyDescent="0.25">
      <c r="A732" s="162"/>
      <c r="B732" s="162"/>
      <c r="C732" s="162"/>
      <c r="D732" s="162"/>
      <c r="E732" s="162"/>
      <c r="F732" s="162"/>
      <c r="G732" s="162"/>
      <c r="H732" s="162"/>
      <c r="I732" s="162"/>
      <c r="J732" s="162"/>
      <c r="K732" s="162"/>
      <c r="L732" s="162"/>
      <c r="M732" s="162"/>
      <c r="N732" s="38"/>
      <c r="O732" s="38"/>
    </row>
    <row r="733" spans="1:15" ht="15" hidden="1" customHeight="1" x14ac:dyDescent="0.25">
      <c r="A733" s="162"/>
      <c r="B733" s="162"/>
      <c r="C733" s="162"/>
      <c r="D733" s="162"/>
      <c r="E733" s="162"/>
      <c r="F733" s="162"/>
      <c r="G733" s="162"/>
      <c r="H733" s="162"/>
      <c r="I733" s="162"/>
      <c r="J733" s="162"/>
      <c r="K733" s="162"/>
      <c r="L733" s="162"/>
      <c r="M733" s="162"/>
      <c r="N733" s="38"/>
      <c r="O733" s="38"/>
    </row>
    <row r="734" spans="1:15" ht="15" hidden="1" customHeight="1" x14ac:dyDescent="0.25">
      <c r="A734" s="162"/>
      <c r="B734" s="162"/>
      <c r="C734" s="162"/>
      <c r="D734" s="162"/>
      <c r="E734" s="162"/>
      <c r="F734" s="162"/>
      <c r="G734" s="162"/>
      <c r="H734" s="162"/>
      <c r="I734" s="162"/>
      <c r="J734" s="162"/>
      <c r="K734" s="162"/>
      <c r="L734" s="162"/>
      <c r="M734" s="162"/>
      <c r="N734" s="38"/>
      <c r="O734" s="38"/>
    </row>
    <row r="735" spans="1:15" ht="15" hidden="1" customHeight="1" x14ac:dyDescent="0.25">
      <c r="A735" s="162"/>
      <c r="B735" s="162"/>
      <c r="C735" s="162"/>
      <c r="D735" s="162"/>
      <c r="E735" s="162"/>
      <c r="F735" s="162"/>
      <c r="G735" s="162"/>
      <c r="H735" s="162"/>
      <c r="I735" s="162"/>
      <c r="J735" s="162"/>
      <c r="K735" s="162"/>
      <c r="L735" s="162"/>
      <c r="M735" s="162"/>
      <c r="N735" s="38"/>
      <c r="O735" s="38"/>
    </row>
    <row r="736" spans="1:15" ht="15" hidden="1" customHeight="1" x14ac:dyDescent="0.25">
      <c r="A736" s="162"/>
      <c r="B736" s="162"/>
      <c r="C736" s="162"/>
      <c r="D736" s="162"/>
      <c r="E736" s="162"/>
      <c r="F736" s="162"/>
      <c r="G736" s="162"/>
      <c r="H736" s="162"/>
      <c r="I736" s="162"/>
      <c r="J736" s="162"/>
      <c r="K736" s="162"/>
      <c r="L736" s="162"/>
      <c r="M736" s="162"/>
      <c r="N736" s="38"/>
      <c r="O736" s="38"/>
    </row>
    <row r="737" spans="1:15" ht="15" hidden="1" customHeight="1" x14ac:dyDescent="0.25">
      <c r="A737" s="162"/>
      <c r="B737" s="162"/>
      <c r="C737" s="162"/>
      <c r="D737" s="162"/>
      <c r="E737" s="162"/>
      <c r="F737" s="162"/>
      <c r="G737" s="162"/>
      <c r="H737" s="162"/>
      <c r="I737" s="162"/>
      <c r="J737" s="162"/>
      <c r="K737" s="162"/>
      <c r="L737" s="162"/>
      <c r="M737" s="162"/>
      <c r="N737" s="38"/>
      <c r="O737" s="38"/>
    </row>
    <row r="738" spans="1:15" ht="15" hidden="1" customHeight="1" x14ac:dyDescent="0.25">
      <c r="A738" s="162"/>
      <c r="B738" s="162"/>
      <c r="C738" s="162"/>
      <c r="D738" s="162"/>
      <c r="E738" s="162"/>
      <c r="F738" s="162"/>
      <c r="G738" s="162"/>
      <c r="H738" s="162"/>
      <c r="I738" s="162"/>
      <c r="J738" s="162"/>
      <c r="K738" s="162"/>
      <c r="L738" s="162"/>
      <c r="M738" s="162"/>
      <c r="N738" s="38"/>
      <c r="O738" s="38"/>
    </row>
    <row r="739" spans="1:15" ht="15" hidden="1" customHeight="1" x14ac:dyDescent="0.25">
      <c r="A739" s="162"/>
      <c r="B739" s="162"/>
      <c r="C739" s="162"/>
      <c r="D739" s="162"/>
      <c r="E739" s="162"/>
      <c r="F739" s="162"/>
      <c r="G739" s="162"/>
      <c r="H739" s="162"/>
      <c r="I739" s="162"/>
      <c r="J739" s="162"/>
      <c r="K739" s="162"/>
      <c r="L739" s="162"/>
      <c r="M739" s="162"/>
      <c r="N739" s="38"/>
      <c r="O739" s="38"/>
    </row>
    <row r="740" spans="1:15" ht="15" hidden="1" customHeight="1" x14ac:dyDescent="0.25">
      <c r="A740" s="162"/>
      <c r="B740" s="162"/>
      <c r="C740" s="162"/>
      <c r="D740" s="162"/>
      <c r="E740" s="162"/>
      <c r="F740" s="162"/>
      <c r="G740" s="162"/>
      <c r="H740" s="162"/>
      <c r="I740" s="162"/>
      <c r="J740" s="162"/>
      <c r="K740" s="162"/>
      <c r="L740" s="162"/>
      <c r="M740" s="162"/>
      <c r="N740" s="38"/>
      <c r="O740" s="38"/>
    </row>
    <row r="741" spans="1:15" ht="15" hidden="1" customHeight="1" x14ac:dyDescent="0.25">
      <c r="A741" s="162"/>
      <c r="B741" s="162"/>
      <c r="C741" s="162"/>
      <c r="D741" s="162"/>
      <c r="E741" s="162"/>
      <c r="F741" s="162"/>
      <c r="G741" s="162"/>
      <c r="H741" s="162"/>
      <c r="I741" s="162"/>
      <c r="J741" s="162"/>
      <c r="K741" s="162"/>
      <c r="L741" s="162"/>
      <c r="M741" s="162"/>
      <c r="N741" s="38"/>
      <c r="O741" s="38"/>
    </row>
    <row r="742" spans="1:15" ht="15" hidden="1" customHeight="1" x14ac:dyDescent="0.25">
      <c r="A742" s="162"/>
      <c r="B742" s="162"/>
      <c r="C742" s="162"/>
      <c r="D742" s="162"/>
      <c r="E742" s="162"/>
      <c r="F742" s="162"/>
      <c r="G742" s="162"/>
      <c r="H742" s="162"/>
      <c r="I742" s="162"/>
      <c r="J742" s="162"/>
      <c r="K742" s="162"/>
      <c r="L742" s="162"/>
      <c r="M742" s="162"/>
      <c r="N742" s="38"/>
      <c r="O742" s="38"/>
    </row>
    <row r="743" spans="1:15" ht="15" hidden="1" customHeight="1" x14ac:dyDescent="0.25">
      <c r="A743" s="162"/>
      <c r="B743" s="162"/>
      <c r="C743" s="162"/>
      <c r="D743" s="162"/>
      <c r="E743" s="162"/>
      <c r="F743" s="162"/>
      <c r="G743" s="162"/>
      <c r="H743" s="162"/>
      <c r="I743" s="162"/>
      <c r="J743" s="162"/>
      <c r="K743" s="162"/>
      <c r="L743" s="162"/>
      <c r="M743" s="162"/>
      <c r="N743" s="38"/>
      <c r="O743" s="38"/>
    </row>
    <row r="744" spans="1:15" ht="15" hidden="1" customHeight="1" x14ac:dyDescent="0.25">
      <c r="A744" s="162"/>
      <c r="B744" s="162"/>
      <c r="C744" s="162"/>
      <c r="D744" s="162"/>
      <c r="E744" s="162"/>
      <c r="F744" s="162"/>
      <c r="G744" s="162"/>
      <c r="H744" s="162"/>
      <c r="I744" s="162"/>
      <c r="J744" s="162"/>
      <c r="K744" s="162"/>
      <c r="L744" s="162"/>
      <c r="M744" s="162"/>
      <c r="N744" s="38"/>
      <c r="O744" s="38"/>
    </row>
    <row r="745" spans="1:15" ht="15" hidden="1" customHeight="1" x14ac:dyDescent="0.25">
      <c r="A745" s="162"/>
      <c r="B745" s="162"/>
      <c r="C745" s="162"/>
      <c r="D745" s="162"/>
      <c r="E745" s="162"/>
      <c r="F745" s="162"/>
      <c r="G745" s="162"/>
      <c r="H745" s="162"/>
      <c r="I745" s="162"/>
      <c r="J745" s="162"/>
      <c r="K745" s="162"/>
      <c r="L745" s="162"/>
      <c r="M745" s="162"/>
      <c r="N745" s="38"/>
      <c r="O745" s="38"/>
    </row>
    <row r="746" spans="1:15" ht="15" hidden="1" customHeight="1" x14ac:dyDescent="0.25">
      <c r="A746" s="162"/>
      <c r="B746" s="162"/>
      <c r="C746" s="162"/>
      <c r="D746" s="162"/>
      <c r="E746" s="162"/>
      <c r="F746" s="162"/>
      <c r="G746" s="162"/>
      <c r="H746" s="162"/>
      <c r="I746" s="162"/>
      <c r="J746" s="162"/>
      <c r="K746" s="162"/>
      <c r="L746" s="162"/>
      <c r="M746" s="162"/>
      <c r="N746" s="38"/>
      <c r="O746" s="38"/>
    </row>
    <row r="747" spans="1:15" ht="15" hidden="1" customHeight="1" x14ac:dyDescent="0.25">
      <c r="A747" s="162"/>
      <c r="B747" s="162"/>
      <c r="C747" s="162"/>
      <c r="D747" s="162"/>
      <c r="E747" s="162"/>
      <c r="F747" s="162"/>
      <c r="G747" s="162"/>
      <c r="H747" s="162"/>
      <c r="I747" s="162"/>
      <c r="J747" s="162"/>
      <c r="K747" s="162"/>
      <c r="L747" s="162"/>
      <c r="M747" s="162"/>
      <c r="N747" s="38"/>
      <c r="O747" s="38"/>
    </row>
    <row r="748" spans="1:15" ht="15" hidden="1" customHeight="1" x14ac:dyDescent="0.25">
      <c r="A748" s="162"/>
      <c r="B748" s="162"/>
      <c r="C748" s="162"/>
      <c r="D748" s="162"/>
      <c r="E748" s="162"/>
      <c r="F748" s="162"/>
      <c r="G748" s="162"/>
      <c r="H748" s="162"/>
      <c r="I748" s="162"/>
      <c r="J748" s="162"/>
      <c r="K748" s="162"/>
      <c r="L748" s="162"/>
      <c r="M748" s="162"/>
      <c r="N748" s="38"/>
      <c r="O748" s="38"/>
    </row>
    <row r="749" spans="1:15" ht="15" hidden="1" customHeight="1" x14ac:dyDescent="0.25">
      <c r="A749" s="162"/>
      <c r="B749" s="162"/>
      <c r="C749" s="162"/>
      <c r="D749" s="162"/>
      <c r="E749" s="162"/>
      <c r="F749" s="162"/>
      <c r="G749" s="162"/>
      <c r="H749" s="162"/>
      <c r="I749" s="162"/>
      <c r="J749" s="162"/>
      <c r="K749" s="162"/>
      <c r="L749" s="162"/>
      <c r="M749" s="162"/>
      <c r="N749" s="38"/>
      <c r="O749" s="38"/>
    </row>
    <row r="750" spans="1:15" ht="15" hidden="1" customHeight="1" x14ac:dyDescent="0.25">
      <c r="A750" s="162"/>
      <c r="B750" s="162"/>
      <c r="C750" s="162"/>
      <c r="D750" s="162"/>
      <c r="E750" s="162"/>
      <c r="F750" s="162"/>
      <c r="G750" s="162"/>
      <c r="H750" s="162"/>
      <c r="I750" s="162"/>
      <c r="J750" s="162"/>
      <c r="K750" s="162"/>
      <c r="L750" s="162"/>
      <c r="M750" s="162"/>
      <c r="N750" s="38"/>
      <c r="O750" s="38"/>
    </row>
    <row r="751" spans="1:15" ht="15" hidden="1" customHeight="1" x14ac:dyDescent="0.25">
      <c r="A751" s="162"/>
      <c r="B751" s="162"/>
      <c r="C751" s="162"/>
      <c r="D751" s="162"/>
      <c r="E751" s="162"/>
      <c r="F751" s="162"/>
      <c r="G751" s="162"/>
      <c r="H751" s="162"/>
      <c r="I751" s="162"/>
      <c r="J751" s="162"/>
      <c r="K751" s="162"/>
      <c r="L751" s="162"/>
      <c r="M751" s="162"/>
      <c r="N751" s="38"/>
      <c r="O751" s="38"/>
    </row>
    <row r="752" spans="1:15" ht="15" hidden="1" customHeight="1" x14ac:dyDescent="0.25">
      <c r="A752" s="162"/>
      <c r="B752" s="162"/>
      <c r="C752" s="162"/>
      <c r="D752" s="162"/>
      <c r="E752" s="162"/>
      <c r="F752" s="162"/>
      <c r="G752" s="162"/>
      <c r="H752" s="162"/>
      <c r="I752" s="162"/>
      <c r="J752" s="162"/>
      <c r="K752" s="162"/>
      <c r="L752" s="162"/>
      <c r="M752" s="162"/>
      <c r="N752" s="38"/>
      <c r="O752" s="38"/>
    </row>
    <row r="753" spans="1:15" ht="15" hidden="1" customHeight="1" x14ac:dyDescent="0.25">
      <c r="A753" s="162"/>
      <c r="B753" s="162"/>
      <c r="C753" s="162"/>
      <c r="D753" s="162"/>
      <c r="E753" s="162"/>
      <c r="F753" s="162"/>
      <c r="G753" s="162"/>
      <c r="H753" s="162"/>
      <c r="I753" s="162"/>
      <c r="J753" s="162"/>
      <c r="K753" s="162"/>
      <c r="L753" s="162"/>
      <c r="M753" s="162"/>
      <c r="N753" s="38"/>
      <c r="O753" s="38"/>
    </row>
    <row r="754" spans="1:15" ht="15" hidden="1" customHeight="1" x14ac:dyDescent="0.25">
      <c r="A754" s="162"/>
      <c r="B754" s="162"/>
      <c r="C754" s="162"/>
      <c r="D754" s="162"/>
      <c r="E754" s="162"/>
      <c r="F754" s="162"/>
      <c r="G754" s="162"/>
      <c r="H754" s="162"/>
      <c r="I754" s="162"/>
      <c r="J754" s="162"/>
      <c r="K754" s="162"/>
      <c r="L754" s="162"/>
      <c r="M754" s="162"/>
      <c r="N754" s="38"/>
      <c r="O754" s="38"/>
    </row>
    <row r="755" spans="1:15" ht="15" hidden="1" customHeight="1" x14ac:dyDescent="0.25">
      <c r="A755" s="162"/>
      <c r="B755" s="162"/>
      <c r="C755" s="162"/>
      <c r="D755" s="162"/>
      <c r="E755" s="162"/>
      <c r="F755" s="162"/>
      <c r="G755" s="162"/>
      <c r="H755" s="162"/>
      <c r="I755" s="162"/>
      <c r="J755" s="162"/>
      <c r="K755" s="162"/>
      <c r="L755" s="162"/>
      <c r="M755" s="162"/>
      <c r="N755" s="38"/>
      <c r="O755" s="38"/>
    </row>
    <row r="756" spans="1:15" ht="15" hidden="1" customHeight="1" x14ac:dyDescent="0.25">
      <c r="A756" s="162"/>
      <c r="B756" s="162"/>
      <c r="C756" s="162"/>
      <c r="D756" s="162"/>
      <c r="E756" s="162"/>
      <c r="F756" s="162"/>
      <c r="G756" s="162"/>
      <c r="H756" s="162"/>
      <c r="I756" s="162"/>
      <c r="J756" s="162"/>
      <c r="K756" s="162"/>
      <c r="L756" s="162"/>
      <c r="M756" s="162"/>
      <c r="N756" s="38"/>
      <c r="O756" s="38"/>
    </row>
    <row r="757" spans="1:15" ht="15" hidden="1" customHeight="1" x14ac:dyDescent="0.25">
      <c r="A757" s="162"/>
      <c r="B757" s="162"/>
      <c r="C757" s="162"/>
      <c r="D757" s="162"/>
      <c r="E757" s="162"/>
      <c r="F757" s="162"/>
      <c r="G757" s="162"/>
      <c r="H757" s="162"/>
      <c r="I757" s="162"/>
      <c r="J757" s="162"/>
      <c r="K757" s="162"/>
      <c r="L757" s="162"/>
      <c r="M757" s="162"/>
      <c r="N757" s="38"/>
      <c r="O757" s="38"/>
    </row>
    <row r="758" spans="1:15" ht="15" hidden="1" customHeight="1" x14ac:dyDescent="0.25">
      <c r="A758" s="162"/>
      <c r="B758" s="162"/>
      <c r="C758" s="162"/>
      <c r="D758" s="162"/>
      <c r="E758" s="162"/>
      <c r="F758" s="162"/>
      <c r="G758" s="162"/>
      <c r="H758" s="162"/>
      <c r="I758" s="162"/>
      <c r="J758" s="162"/>
      <c r="K758" s="162"/>
      <c r="L758" s="162"/>
      <c r="M758" s="162"/>
      <c r="N758" s="38"/>
      <c r="O758" s="38"/>
    </row>
    <row r="759" spans="1:15" ht="15" hidden="1" customHeight="1" x14ac:dyDescent="0.25">
      <c r="A759" s="162"/>
      <c r="B759" s="162"/>
      <c r="C759" s="162"/>
      <c r="D759" s="162"/>
      <c r="E759" s="162"/>
      <c r="F759" s="162"/>
      <c r="G759" s="162"/>
      <c r="H759" s="162"/>
      <c r="I759" s="162"/>
      <c r="J759" s="162"/>
      <c r="K759" s="162"/>
      <c r="L759" s="162"/>
      <c r="M759" s="162"/>
      <c r="N759" s="38"/>
      <c r="O759" s="38"/>
    </row>
    <row r="760" spans="1:15" ht="15" hidden="1" customHeight="1" x14ac:dyDescent="0.25">
      <c r="A760" s="162"/>
      <c r="B760" s="162"/>
      <c r="C760" s="162"/>
      <c r="D760" s="162"/>
      <c r="E760" s="162"/>
      <c r="F760" s="162"/>
      <c r="G760" s="162"/>
      <c r="H760" s="162"/>
      <c r="I760" s="162"/>
      <c r="J760" s="162"/>
      <c r="K760" s="162"/>
      <c r="L760" s="162"/>
      <c r="M760" s="162"/>
      <c r="N760" s="38"/>
      <c r="O760" s="38"/>
    </row>
    <row r="761" spans="1:15" ht="15" hidden="1" customHeight="1" x14ac:dyDescent="0.25">
      <c r="A761" s="162"/>
      <c r="B761" s="162"/>
      <c r="C761" s="162"/>
      <c r="D761" s="162"/>
      <c r="E761" s="162"/>
      <c r="F761" s="162"/>
      <c r="G761" s="162"/>
      <c r="H761" s="162"/>
      <c r="I761" s="162"/>
      <c r="J761" s="162"/>
      <c r="K761" s="162"/>
      <c r="L761" s="162"/>
      <c r="M761" s="162"/>
      <c r="N761" s="38"/>
      <c r="O761" s="38"/>
    </row>
    <row r="762" spans="1:15" ht="15" hidden="1" customHeight="1" x14ac:dyDescent="0.25">
      <c r="A762" s="162"/>
      <c r="B762" s="162"/>
      <c r="C762" s="162"/>
      <c r="D762" s="162"/>
      <c r="E762" s="162"/>
      <c r="F762" s="162"/>
      <c r="G762" s="162"/>
      <c r="H762" s="162"/>
      <c r="I762" s="162"/>
      <c r="J762" s="162"/>
      <c r="K762" s="162"/>
      <c r="L762" s="162"/>
      <c r="M762" s="162"/>
      <c r="N762" s="38"/>
      <c r="O762" s="38"/>
    </row>
    <row r="763" spans="1:15" ht="15" hidden="1" customHeight="1" x14ac:dyDescent="0.25">
      <c r="A763" s="162"/>
      <c r="B763" s="162"/>
      <c r="C763" s="162"/>
      <c r="D763" s="162"/>
      <c r="E763" s="162"/>
      <c r="F763" s="162"/>
      <c r="G763" s="162"/>
      <c r="H763" s="162"/>
      <c r="I763" s="162"/>
      <c r="J763" s="162"/>
      <c r="K763" s="162"/>
      <c r="L763" s="162"/>
      <c r="M763" s="162"/>
      <c r="N763" s="38"/>
      <c r="O763" s="38"/>
    </row>
    <row r="764" spans="1:15" ht="15" hidden="1" customHeight="1" x14ac:dyDescent="0.25">
      <c r="A764" s="162"/>
      <c r="B764" s="162"/>
      <c r="C764" s="162"/>
      <c r="D764" s="162"/>
      <c r="E764" s="162"/>
      <c r="F764" s="162"/>
      <c r="G764" s="162"/>
      <c r="H764" s="162"/>
      <c r="I764" s="162"/>
      <c r="J764" s="162"/>
      <c r="K764" s="162"/>
      <c r="L764" s="162"/>
      <c r="M764" s="162"/>
      <c r="N764" s="38"/>
      <c r="O764" s="38"/>
    </row>
    <row r="765" spans="1:15" ht="15" hidden="1" customHeight="1" x14ac:dyDescent="0.25">
      <c r="A765" s="162"/>
      <c r="B765" s="162"/>
      <c r="C765" s="162"/>
      <c r="D765" s="162"/>
      <c r="E765" s="162"/>
      <c r="F765" s="162"/>
      <c r="G765" s="162"/>
      <c r="H765" s="162"/>
      <c r="I765" s="162"/>
      <c r="J765" s="162"/>
      <c r="K765" s="162"/>
      <c r="L765" s="162"/>
      <c r="M765" s="162"/>
      <c r="N765" s="38"/>
      <c r="O765" s="38"/>
    </row>
    <row r="766" spans="1:15" ht="15" hidden="1" customHeight="1" x14ac:dyDescent="0.25">
      <c r="A766" s="162"/>
      <c r="B766" s="162"/>
      <c r="C766" s="162"/>
      <c r="D766" s="162"/>
      <c r="E766" s="162"/>
      <c r="F766" s="162"/>
      <c r="G766" s="162"/>
      <c r="H766" s="162"/>
      <c r="I766" s="162"/>
      <c r="J766" s="162"/>
      <c r="K766" s="162"/>
      <c r="L766" s="162"/>
      <c r="M766" s="162"/>
      <c r="N766" s="38"/>
      <c r="O766" s="38"/>
    </row>
    <row r="767" spans="1:15" ht="15" hidden="1" customHeight="1" x14ac:dyDescent="0.25">
      <c r="A767" s="162"/>
      <c r="B767" s="162"/>
      <c r="C767" s="162"/>
      <c r="D767" s="162"/>
      <c r="E767" s="162"/>
      <c r="F767" s="162"/>
      <c r="G767" s="162"/>
      <c r="H767" s="162"/>
      <c r="I767" s="162"/>
      <c r="J767" s="162"/>
      <c r="K767" s="162"/>
      <c r="L767" s="162"/>
      <c r="M767" s="162"/>
      <c r="N767" s="38"/>
      <c r="O767" s="38"/>
    </row>
    <row r="768" spans="1:15" ht="15" hidden="1" customHeight="1" x14ac:dyDescent="0.25">
      <c r="A768" s="162"/>
      <c r="B768" s="162"/>
      <c r="C768" s="162"/>
      <c r="D768" s="162"/>
      <c r="E768" s="162"/>
      <c r="F768" s="162"/>
      <c r="G768" s="162"/>
      <c r="H768" s="162"/>
      <c r="I768" s="162"/>
      <c r="J768" s="162"/>
      <c r="K768" s="162"/>
      <c r="L768" s="162"/>
      <c r="M768" s="162"/>
      <c r="N768" s="38"/>
      <c r="O768" s="38"/>
    </row>
    <row r="769" spans="1:15" ht="15" hidden="1" customHeight="1" x14ac:dyDescent="0.25">
      <c r="A769" s="162"/>
      <c r="B769" s="162"/>
      <c r="C769" s="162"/>
      <c r="D769" s="162"/>
      <c r="E769" s="162"/>
      <c r="F769" s="162"/>
      <c r="G769" s="162"/>
      <c r="H769" s="162"/>
      <c r="I769" s="162"/>
      <c r="J769" s="162"/>
      <c r="K769" s="162"/>
      <c r="L769" s="162"/>
      <c r="M769" s="162"/>
      <c r="N769" s="38"/>
      <c r="O769" s="38"/>
    </row>
    <row r="770" spans="1:15" ht="15" hidden="1" customHeight="1" x14ac:dyDescent="0.25">
      <c r="A770" s="162"/>
      <c r="B770" s="162"/>
      <c r="C770" s="162"/>
      <c r="D770" s="162"/>
      <c r="E770" s="162"/>
      <c r="F770" s="162"/>
      <c r="G770" s="162"/>
      <c r="H770" s="162"/>
      <c r="I770" s="162"/>
      <c r="J770" s="162"/>
      <c r="K770" s="162"/>
      <c r="L770" s="162"/>
      <c r="M770" s="162"/>
      <c r="N770" s="38"/>
      <c r="O770" s="38"/>
    </row>
    <row r="771" spans="1:15" ht="15" hidden="1" customHeight="1" x14ac:dyDescent="0.25">
      <c r="A771" s="162"/>
      <c r="B771" s="162"/>
      <c r="C771" s="162"/>
      <c r="D771" s="162"/>
      <c r="E771" s="162"/>
      <c r="F771" s="162"/>
      <c r="G771" s="162"/>
      <c r="H771" s="162"/>
      <c r="I771" s="162"/>
      <c r="J771" s="162"/>
      <c r="K771" s="162"/>
      <c r="L771" s="162"/>
      <c r="M771" s="162"/>
      <c r="N771" s="38"/>
      <c r="O771" s="38"/>
    </row>
    <row r="772" spans="1:15" ht="15" hidden="1" customHeight="1" x14ac:dyDescent="0.25">
      <c r="A772" s="162"/>
      <c r="B772" s="162"/>
      <c r="C772" s="162"/>
      <c r="D772" s="162"/>
      <c r="E772" s="162"/>
      <c r="F772" s="162"/>
      <c r="G772" s="162"/>
      <c r="H772" s="162"/>
      <c r="I772" s="162"/>
      <c r="J772" s="162"/>
      <c r="K772" s="162"/>
      <c r="L772" s="162"/>
      <c r="M772" s="162"/>
      <c r="N772" s="38"/>
      <c r="O772" s="38"/>
    </row>
    <row r="773" spans="1:15" ht="15" hidden="1" customHeight="1" x14ac:dyDescent="0.25">
      <c r="A773" s="162"/>
      <c r="B773" s="162"/>
      <c r="C773" s="162"/>
      <c r="D773" s="162"/>
      <c r="E773" s="162"/>
      <c r="F773" s="162"/>
      <c r="G773" s="162"/>
      <c r="H773" s="162"/>
      <c r="I773" s="162"/>
      <c r="J773" s="162"/>
      <c r="K773" s="162"/>
      <c r="L773" s="162"/>
      <c r="M773" s="162"/>
      <c r="N773" s="38"/>
      <c r="O773" s="38"/>
    </row>
    <row r="774" spans="1:15" ht="15" hidden="1" customHeight="1" x14ac:dyDescent="0.25">
      <c r="A774" s="162"/>
      <c r="B774" s="162"/>
      <c r="C774" s="162"/>
      <c r="D774" s="162"/>
      <c r="E774" s="162"/>
      <c r="F774" s="162"/>
      <c r="G774" s="162"/>
      <c r="H774" s="162"/>
      <c r="I774" s="162"/>
      <c r="J774" s="162"/>
      <c r="K774" s="162"/>
      <c r="L774" s="162"/>
      <c r="M774" s="162"/>
      <c r="N774" s="38"/>
      <c r="O774" s="38"/>
    </row>
    <row r="775" spans="1:15" ht="15" hidden="1" customHeight="1" x14ac:dyDescent="0.25">
      <c r="A775" s="162"/>
      <c r="B775" s="162"/>
      <c r="C775" s="162"/>
      <c r="D775" s="162"/>
      <c r="E775" s="162"/>
      <c r="F775" s="162"/>
      <c r="G775" s="162"/>
      <c r="H775" s="162"/>
      <c r="I775" s="162"/>
      <c r="J775" s="162"/>
      <c r="K775" s="162"/>
      <c r="L775" s="162"/>
      <c r="M775" s="162"/>
      <c r="N775" s="38"/>
      <c r="O775" s="38"/>
    </row>
    <row r="776" spans="1:15" ht="15" hidden="1" customHeight="1" x14ac:dyDescent="0.25">
      <c r="A776" s="162"/>
      <c r="B776" s="162"/>
      <c r="C776" s="162"/>
      <c r="D776" s="162"/>
      <c r="E776" s="162"/>
      <c r="F776" s="162"/>
      <c r="G776" s="162"/>
      <c r="H776" s="162"/>
      <c r="I776" s="162"/>
      <c r="J776" s="162"/>
      <c r="K776" s="162"/>
      <c r="L776" s="162"/>
      <c r="M776" s="162"/>
      <c r="N776" s="38"/>
      <c r="O776" s="38"/>
    </row>
    <row r="777" spans="1:15" ht="15" hidden="1" customHeight="1" x14ac:dyDescent="0.25">
      <c r="A777" s="162"/>
      <c r="B777" s="162"/>
      <c r="C777" s="162"/>
      <c r="D777" s="162"/>
      <c r="E777" s="162"/>
      <c r="F777" s="162"/>
      <c r="G777" s="162"/>
      <c r="H777" s="162"/>
      <c r="I777" s="162"/>
      <c r="J777" s="162"/>
      <c r="K777" s="162"/>
      <c r="L777" s="162"/>
      <c r="M777" s="162"/>
      <c r="N777" s="38"/>
      <c r="O777" s="38"/>
    </row>
    <row r="778" spans="1:15" ht="15" hidden="1" customHeight="1" x14ac:dyDescent="0.25">
      <c r="A778" s="162"/>
      <c r="B778" s="162"/>
      <c r="C778" s="162"/>
      <c r="D778" s="162"/>
      <c r="E778" s="162"/>
      <c r="F778" s="162"/>
      <c r="G778" s="162"/>
      <c r="H778" s="162"/>
      <c r="I778" s="162"/>
      <c r="J778" s="162"/>
      <c r="K778" s="162"/>
      <c r="L778" s="162"/>
      <c r="M778" s="162"/>
      <c r="N778" s="38"/>
      <c r="O778" s="38"/>
    </row>
    <row r="779" spans="1:15" ht="15" hidden="1" customHeight="1" x14ac:dyDescent="0.25">
      <c r="A779" s="162"/>
      <c r="B779" s="162"/>
      <c r="C779" s="162"/>
      <c r="D779" s="162"/>
      <c r="E779" s="162"/>
      <c r="F779" s="162"/>
      <c r="G779" s="162"/>
      <c r="H779" s="162"/>
      <c r="I779" s="162"/>
      <c r="J779" s="162"/>
      <c r="K779" s="162"/>
      <c r="L779" s="162"/>
      <c r="M779" s="162"/>
      <c r="N779" s="38"/>
      <c r="O779" s="38"/>
    </row>
    <row r="780" spans="1:15" ht="15" hidden="1" customHeight="1" x14ac:dyDescent="0.25">
      <c r="A780" s="162"/>
      <c r="B780" s="162"/>
      <c r="C780" s="162"/>
      <c r="D780" s="162"/>
      <c r="E780" s="162"/>
      <c r="F780" s="162"/>
      <c r="G780" s="162"/>
      <c r="H780" s="162"/>
      <c r="I780" s="162"/>
      <c r="J780" s="162"/>
      <c r="K780" s="162"/>
      <c r="L780" s="162"/>
      <c r="M780" s="162"/>
      <c r="N780" s="38"/>
      <c r="O780" s="38"/>
    </row>
    <row r="781" spans="1:15" ht="15" hidden="1" customHeight="1" x14ac:dyDescent="0.25">
      <c r="A781" s="162"/>
      <c r="B781" s="162"/>
      <c r="C781" s="162"/>
      <c r="D781" s="162"/>
      <c r="E781" s="162"/>
      <c r="F781" s="162"/>
      <c r="G781" s="162"/>
      <c r="H781" s="162"/>
      <c r="I781" s="162"/>
      <c r="J781" s="162"/>
      <c r="K781" s="162"/>
      <c r="L781" s="162"/>
      <c r="M781" s="162"/>
      <c r="N781" s="38"/>
      <c r="O781" s="38"/>
    </row>
    <row r="782" spans="1:15" ht="15" hidden="1" customHeight="1" x14ac:dyDescent="0.25">
      <c r="A782" s="162"/>
      <c r="B782" s="162"/>
      <c r="C782" s="162"/>
      <c r="D782" s="162"/>
      <c r="E782" s="162"/>
      <c r="F782" s="162"/>
      <c r="G782" s="162"/>
      <c r="H782" s="162"/>
      <c r="I782" s="162"/>
      <c r="J782" s="162"/>
      <c r="K782" s="162"/>
      <c r="L782" s="162"/>
      <c r="M782" s="162"/>
      <c r="N782" s="38"/>
      <c r="O782" s="38"/>
    </row>
    <row r="783" spans="1:15" ht="15" hidden="1" customHeight="1" x14ac:dyDescent="0.25">
      <c r="A783" s="162"/>
      <c r="B783" s="162"/>
      <c r="C783" s="162"/>
      <c r="D783" s="162"/>
      <c r="E783" s="162"/>
      <c r="F783" s="162"/>
      <c r="G783" s="162"/>
      <c r="H783" s="162"/>
      <c r="I783" s="162"/>
      <c r="J783" s="162"/>
      <c r="K783" s="162"/>
      <c r="L783" s="162"/>
      <c r="M783" s="162"/>
      <c r="N783" s="38"/>
      <c r="O783" s="38"/>
    </row>
    <row r="784" spans="1:15" ht="15" hidden="1" customHeight="1" x14ac:dyDescent="0.25">
      <c r="A784" s="162"/>
      <c r="B784" s="162"/>
      <c r="C784" s="162"/>
      <c r="D784" s="162"/>
      <c r="E784" s="162"/>
      <c r="F784" s="162"/>
      <c r="G784" s="162"/>
      <c r="H784" s="162"/>
      <c r="I784" s="162"/>
      <c r="J784" s="162"/>
      <c r="K784" s="162"/>
      <c r="L784" s="162"/>
      <c r="M784" s="162"/>
      <c r="N784" s="38"/>
      <c r="O784" s="38"/>
    </row>
    <row r="785" spans="1:15" ht="15" hidden="1" customHeight="1" x14ac:dyDescent="0.25">
      <c r="A785" s="162"/>
      <c r="B785" s="162"/>
      <c r="C785" s="162"/>
      <c r="D785" s="162"/>
      <c r="E785" s="162"/>
      <c r="F785" s="162"/>
      <c r="G785" s="162"/>
      <c r="H785" s="162"/>
      <c r="I785" s="162"/>
      <c r="J785" s="162"/>
      <c r="K785" s="162"/>
      <c r="L785" s="162"/>
      <c r="M785" s="162"/>
      <c r="N785" s="38"/>
      <c r="O785" s="38"/>
    </row>
    <row r="786" spans="1:15" ht="15" hidden="1" customHeight="1" x14ac:dyDescent="0.25">
      <c r="A786" s="162"/>
      <c r="B786" s="162"/>
      <c r="C786" s="162"/>
      <c r="D786" s="162"/>
      <c r="E786" s="162"/>
      <c r="F786" s="162"/>
      <c r="G786" s="162"/>
      <c r="H786" s="162"/>
      <c r="I786" s="162"/>
      <c r="J786" s="162"/>
      <c r="K786" s="162"/>
      <c r="L786" s="162"/>
      <c r="M786" s="162"/>
      <c r="N786" s="38"/>
      <c r="O786" s="38"/>
    </row>
    <row r="787" spans="1:15" ht="15" hidden="1" customHeight="1" x14ac:dyDescent="0.25">
      <c r="A787" s="162"/>
      <c r="B787" s="162"/>
      <c r="C787" s="162"/>
      <c r="D787" s="162"/>
      <c r="E787" s="162"/>
      <c r="F787" s="162"/>
      <c r="G787" s="162"/>
      <c r="H787" s="162"/>
      <c r="I787" s="162"/>
      <c r="J787" s="162"/>
      <c r="K787" s="162"/>
      <c r="L787" s="162"/>
      <c r="M787" s="162"/>
      <c r="N787" s="38"/>
      <c r="O787" s="38"/>
    </row>
    <row r="788" spans="1:15" ht="15" hidden="1" customHeight="1" x14ac:dyDescent="0.25">
      <c r="A788" s="162"/>
      <c r="B788" s="162"/>
      <c r="C788" s="162"/>
      <c r="D788" s="162"/>
      <c r="E788" s="162"/>
      <c r="F788" s="162"/>
      <c r="G788" s="162"/>
      <c r="H788" s="162"/>
      <c r="I788" s="162"/>
      <c r="J788" s="162"/>
      <c r="K788" s="162"/>
      <c r="L788" s="162"/>
      <c r="M788" s="162"/>
      <c r="N788" s="38"/>
      <c r="O788" s="38"/>
    </row>
    <row r="789" spans="1:15" ht="15" hidden="1" customHeight="1" x14ac:dyDescent="0.25">
      <c r="A789" s="162"/>
      <c r="B789" s="162"/>
      <c r="C789" s="162"/>
      <c r="D789" s="162"/>
      <c r="E789" s="162"/>
      <c r="F789" s="162"/>
      <c r="G789" s="162"/>
      <c r="H789" s="162"/>
      <c r="I789" s="162"/>
      <c r="J789" s="162"/>
      <c r="K789" s="162"/>
      <c r="L789" s="162"/>
      <c r="M789" s="162"/>
      <c r="N789" s="38"/>
      <c r="O789" s="38"/>
    </row>
    <row r="790" spans="1:15" ht="15" hidden="1" customHeight="1" x14ac:dyDescent="0.25">
      <c r="A790" s="162"/>
      <c r="B790" s="162"/>
      <c r="C790" s="162"/>
      <c r="D790" s="162"/>
      <c r="E790" s="162"/>
      <c r="F790" s="162"/>
      <c r="G790" s="162"/>
      <c r="H790" s="162"/>
      <c r="I790" s="162"/>
      <c r="J790" s="162"/>
      <c r="K790" s="162"/>
      <c r="L790" s="162"/>
      <c r="M790" s="162"/>
      <c r="N790" s="38"/>
      <c r="O790" s="38"/>
    </row>
    <row r="791" spans="1:15" ht="15" hidden="1" customHeight="1" x14ac:dyDescent="0.25">
      <c r="A791" s="162"/>
      <c r="B791" s="162"/>
      <c r="C791" s="162"/>
      <c r="D791" s="162"/>
      <c r="E791" s="162"/>
      <c r="F791" s="162"/>
      <c r="G791" s="162"/>
      <c r="H791" s="162"/>
      <c r="I791" s="162"/>
      <c r="J791" s="162"/>
      <c r="K791" s="162"/>
      <c r="L791" s="162"/>
      <c r="M791" s="162"/>
      <c r="N791" s="38"/>
      <c r="O791" s="38"/>
    </row>
    <row r="792" spans="1:15" ht="15" hidden="1" customHeight="1" x14ac:dyDescent="0.25">
      <c r="A792" s="162"/>
      <c r="B792" s="162"/>
      <c r="C792" s="162"/>
      <c r="D792" s="162"/>
      <c r="E792" s="162"/>
      <c r="F792" s="162"/>
      <c r="G792" s="162"/>
      <c r="H792" s="162"/>
      <c r="I792" s="162"/>
      <c r="J792" s="162"/>
      <c r="K792" s="162"/>
      <c r="L792" s="162"/>
      <c r="M792" s="162"/>
      <c r="N792" s="38"/>
      <c r="O792" s="38"/>
    </row>
    <row r="793" spans="1:15" ht="15" hidden="1" customHeight="1" x14ac:dyDescent="0.25">
      <c r="A793" s="162"/>
      <c r="B793" s="162"/>
      <c r="C793" s="162"/>
      <c r="D793" s="162"/>
      <c r="E793" s="162"/>
      <c r="F793" s="162"/>
      <c r="G793" s="162"/>
      <c r="H793" s="162"/>
      <c r="I793" s="162"/>
      <c r="J793" s="162"/>
      <c r="K793" s="162"/>
      <c r="L793" s="162"/>
      <c r="M793" s="162"/>
      <c r="N793" s="38"/>
      <c r="O793" s="38"/>
    </row>
    <row r="794" spans="1:15" ht="15" hidden="1" customHeight="1" x14ac:dyDescent="0.25">
      <c r="A794" s="162"/>
      <c r="B794" s="162"/>
      <c r="C794" s="162"/>
      <c r="D794" s="162"/>
      <c r="E794" s="162"/>
      <c r="F794" s="162"/>
      <c r="G794" s="162"/>
      <c r="H794" s="162"/>
      <c r="I794" s="162"/>
      <c r="J794" s="162"/>
      <c r="K794" s="162"/>
      <c r="L794" s="162"/>
      <c r="M794" s="162"/>
      <c r="N794" s="38"/>
      <c r="O794" s="38"/>
    </row>
    <row r="795" spans="1:15" ht="15" hidden="1" customHeight="1" x14ac:dyDescent="0.25">
      <c r="A795" s="162"/>
      <c r="B795" s="162"/>
      <c r="C795" s="162"/>
      <c r="D795" s="162"/>
      <c r="E795" s="162"/>
      <c r="F795" s="162"/>
      <c r="G795" s="162"/>
      <c r="H795" s="162"/>
      <c r="I795" s="162"/>
      <c r="J795" s="162"/>
      <c r="K795" s="162"/>
      <c r="L795" s="162"/>
      <c r="M795" s="162"/>
      <c r="N795" s="38"/>
      <c r="O795" s="38"/>
    </row>
    <row r="796" spans="1:15" ht="15" hidden="1" customHeight="1" x14ac:dyDescent="0.25">
      <c r="A796" s="162"/>
      <c r="B796" s="162"/>
      <c r="C796" s="162"/>
      <c r="D796" s="162"/>
      <c r="E796" s="162"/>
      <c r="F796" s="162"/>
      <c r="G796" s="162"/>
      <c r="H796" s="162"/>
      <c r="I796" s="162"/>
      <c r="J796" s="162"/>
      <c r="K796" s="162"/>
      <c r="L796" s="162"/>
      <c r="M796" s="162"/>
      <c r="N796" s="38"/>
      <c r="O796" s="38"/>
    </row>
    <row r="797" spans="1:15" ht="15" hidden="1" customHeight="1" x14ac:dyDescent="0.25">
      <c r="A797" s="162"/>
      <c r="B797" s="162"/>
      <c r="C797" s="162"/>
      <c r="D797" s="162"/>
      <c r="E797" s="162"/>
      <c r="F797" s="162"/>
      <c r="G797" s="162"/>
      <c r="H797" s="162"/>
      <c r="I797" s="162"/>
      <c r="J797" s="162"/>
      <c r="K797" s="162"/>
      <c r="L797" s="162"/>
      <c r="M797" s="162"/>
      <c r="N797" s="38"/>
      <c r="O797" s="38"/>
    </row>
    <row r="798" spans="1:15" ht="15" hidden="1" customHeight="1" x14ac:dyDescent="0.25">
      <c r="A798" s="162"/>
      <c r="B798" s="162"/>
      <c r="C798" s="162"/>
      <c r="D798" s="162"/>
      <c r="E798" s="162"/>
      <c r="F798" s="162"/>
      <c r="G798" s="162"/>
      <c r="H798" s="162"/>
      <c r="I798" s="162"/>
      <c r="J798" s="162"/>
      <c r="K798" s="162"/>
      <c r="L798" s="162"/>
      <c r="M798" s="162"/>
      <c r="N798" s="38"/>
      <c r="O798" s="38"/>
    </row>
    <row r="799" spans="1:15" ht="15" hidden="1" customHeight="1" x14ac:dyDescent="0.25">
      <c r="A799" s="162"/>
      <c r="B799" s="162"/>
      <c r="C799" s="162"/>
      <c r="D799" s="162"/>
      <c r="E799" s="162"/>
      <c r="F799" s="162"/>
      <c r="G799" s="162"/>
      <c r="H799" s="162"/>
      <c r="I799" s="162"/>
      <c r="J799" s="162"/>
      <c r="K799" s="162"/>
      <c r="L799" s="162"/>
      <c r="M799" s="162"/>
      <c r="N799" s="38"/>
      <c r="O799" s="38"/>
    </row>
    <row r="800" spans="1:15" ht="15" hidden="1" customHeight="1" x14ac:dyDescent="0.25">
      <c r="A800" s="162"/>
      <c r="B800" s="162"/>
      <c r="C800" s="162"/>
      <c r="D800" s="162"/>
      <c r="E800" s="162"/>
      <c r="F800" s="162"/>
      <c r="G800" s="162"/>
      <c r="H800" s="162"/>
      <c r="I800" s="162"/>
      <c r="J800" s="162"/>
      <c r="K800" s="162"/>
      <c r="L800" s="162"/>
      <c r="M800" s="162"/>
      <c r="N800" s="38"/>
      <c r="O800" s="38"/>
    </row>
    <row r="801" spans="1:15" ht="15" hidden="1" customHeight="1" x14ac:dyDescent="0.25">
      <c r="A801" s="162"/>
      <c r="B801" s="162"/>
      <c r="C801" s="162"/>
      <c r="D801" s="162"/>
      <c r="E801" s="162"/>
      <c r="F801" s="162"/>
      <c r="G801" s="162"/>
      <c r="H801" s="162"/>
      <c r="I801" s="162"/>
      <c r="J801" s="162"/>
      <c r="K801" s="162"/>
      <c r="L801" s="162"/>
      <c r="M801" s="162"/>
      <c r="N801" s="38"/>
      <c r="O801" s="38"/>
    </row>
    <row r="802" spans="1:15" ht="15" hidden="1" customHeight="1" x14ac:dyDescent="0.25">
      <c r="A802" s="162"/>
      <c r="B802" s="162"/>
      <c r="C802" s="162"/>
      <c r="D802" s="162"/>
      <c r="E802" s="162"/>
      <c r="F802" s="162"/>
      <c r="G802" s="162"/>
      <c r="H802" s="162"/>
      <c r="I802" s="162"/>
      <c r="J802" s="162"/>
      <c r="K802" s="162"/>
      <c r="L802" s="162"/>
      <c r="M802" s="162"/>
      <c r="N802" s="38"/>
      <c r="O802" s="38"/>
    </row>
    <row r="803" spans="1:15" ht="15" hidden="1" customHeight="1" x14ac:dyDescent="0.25">
      <c r="A803" s="162"/>
      <c r="B803" s="162"/>
      <c r="C803" s="162"/>
      <c r="D803" s="162"/>
      <c r="E803" s="162"/>
      <c r="F803" s="162"/>
      <c r="G803" s="162"/>
      <c r="H803" s="162"/>
      <c r="I803" s="162"/>
      <c r="J803" s="162"/>
      <c r="K803" s="162"/>
      <c r="L803" s="162"/>
      <c r="M803" s="162"/>
      <c r="N803" s="38"/>
      <c r="O803" s="38"/>
    </row>
    <row r="804" spans="1:15" ht="15" hidden="1" customHeight="1" x14ac:dyDescent="0.25">
      <c r="A804" s="162"/>
      <c r="B804" s="162"/>
      <c r="C804" s="162"/>
      <c r="D804" s="162"/>
      <c r="E804" s="162"/>
      <c r="F804" s="162"/>
      <c r="G804" s="162"/>
      <c r="H804" s="162"/>
      <c r="I804" s="162"/>
      <c r="J804" s="162"/>
      <c r="K804" s="162"/>
      <c r="L804" s="162"/>
      <c r="M804" s="162"/>
      <c r="N804" s="38"/>
      <c r="O804" s="38"/>
    </row>
    <row r="805" spans="1:15" ht="15" hidden="1" customHeight="1" x14ac:dyDescent="0.25">
      <c r="A805" s="162"/>
      <c r="B805" s="162"/>
      <c r="C805" s="162"/>
      <c r="D805" s="162"/>
      <c r="E805" s="162"/>
      <c r="F805" s="162"/>
      <c r="G805" s="162"/>
      <c r="H805" s="162"/>
      <c r="I805" s="162"/>
      <c r="J805" s="162"/>
      <c r="K805" s="162"/>
      <c r="L805" s="162"/>
      <c r="M805" s="162"/>
      <c r="N805" s="38"/>
      <c r="O805" s="38"/>
    </row>
    <row r="806" spans="1:15" ht="15" hidden="1" customHeight="1" x14ac:dyDescent="0.25">
      <c r="A806" s="162"/>
      <c r="B806" s="162"/>
      <c r="C806" s="162"/>
      <c r="D806" s="162"/>
      <c r="E806" s="162"/>
      <c r="F806" s="162"/>
      <c r="G806" s="162"/>
      <c r="H806" s="162"/>
      <c r="I806" s="162"/>
      <c r="J806" s="162"/>
      <c r="K806" s="162"/>
      <c r="L806" s="162"/>
      <c r="M806" s="162"/>
      <c r="N806" s="38"/>
      <c r="O806" s="38"/>
    </row>
    <row r="807" spans="1:15" ht="15" hidden="1" customHeight="1" x14ac:dyDescent="0.25">
      <c r="A807" s="162"/>
      <c r="B807" s="162"/>
      <c r="C807" s="162"/>
      <c r="D807" s="162"/>
      <c r="E807" s="162"/>
      <c r="F807" s="162"/>
      <c r="G807" s="162"/>
      <c r="H807" s="162"/>
      <c r="I807" s="162"/>
      <c r="J807" s="162"/>
      <c r="K807" s="162"/>
      <c r="L807" s="162"/>
      <c r="M807" s="162"/>
      <c r="N807" s="38"/>
      <c r="O807" s="38"/>
    </row>
    <row r="808" spans="1:15" ht="15" hidden="1" customHeight="1" x14ac:dyDescent="0.25">
      <c r="A808" s="162"/>
      <c r="B808" s="162"/>
      <c r="C808" s="162"/>
      <c r="D808" s="162"/>
      <c r="E808" s="162"/>
      <c r="F808" s="162"/>
      <c r="G808" s="162"/>
      <c r="H808" s="162"/>
      <c r="I808" s="162"/>
      <c r="J808" s="162"/>
      <c r="K808" s="162"/>
      <c r="L808" s="162"/>
      <c r="M808" s="162"/>
      <c r="N808" s="38"/>
      <c r="O808" s="38"/>
    </row>
    <row r="809" spans="1:15" ht="15" hidden="1" customHeight="1" x14ac:dyDescent="0.25">
      <c r="A809" s="162"/>
      <c r="B809" s="162"/>
      <c r="C809" s="162"/>
      <c r="D809" s="162"/>
      <c r="E809" s="162"/>
      <c r="F809" s="162"/>
      <c r="G809" s="162"/>
      <c r="H809" s="162"/>
      <c r="I809" s="162"/>
      <c r="J809" s="162"/>
      <c r="K809" s="162"/>
      <c r="L809" s="162"/>
      <c r="M809" s="162"/>
      <c r="N809" s="38"/>
      <c r="O809" s="38"/>
    </row>
    <row r="810" spans="1:15" ht="15" hidden="1" customHeight="1" x14ac:dyDescent="0.25">
      <c r="A810" s="162"/>
      <c r="B810" s="162"/>
      <c r="C810" s="162"/>
      <c r="D810" s="162"/>
      <c r="E810" s="162"/>
      <c r="F810" s="162"/>
      <c r="G810" s="162"/>
      <c r="H810" s="162"/>
      <c r="I810" s="162"/>
      <c r="J810" s="162"/>
      <c r="K810" s="162"/>
      <c r="L810" s="162"/>
      <c r="M810" s="162"/>
      <c r="N810" s="38"/>
      <c r="O810" s="38"/>
    </row>
    <row r="811" spans="1:15" ht="15" hidden="1" customHeight="1" x14ac:dyDescent="0.25">
      <c r="A811" s="162"/>
      <c r="B811" s="162"/>
      <c r="C811" s="162"/>
      <c r="D811" s="162"/>
      <c r="E811" s="162"/>
      <c r="F811" s="162"/>
      <c r="G811" s="162"/>
      <c r="H811" s="162"/>
      <c r="I811" s="162"/>
      <c r="J811" s="162"/>
      <c r="K811" s="162"/>
      <c r="L811" s="162"/>
      <c r="M811" s="162"/>
      <c r="N811" s="38"/>
      <c r="O811" s="38"/>
    </row>
    <row r="812" spans="1:15" ht="15" hidden="1" customHeight="1" x14ac:dyDescent="0.25">
      <c r="A812" s="162"/>
      <c r="B812" s="162"/>
      <c r="C812" s="162"/>
      <c r="D812" s="162"/>
      <c r="E812" s="162"/>
      <c r="F812" s="162"/>
      <c r="G812" s="162"/>
      <c r="H812" s="162"/>
      <c r="I812" s="162"/>
      <c r="J812" s="162"/>
      <c r="K812" s="162"/>
      <c r="L812" s="162"/>
      <c r="M812" s="162"/>
      <c r="N812" s="38"/>
      <c r="O812" s="38"/>
    </row>
    <row r="813" spans="1:15" ht="15" hidden="1" customHeight="1" x14ac:dyDescent="0.25">
      <c r="A813" s="162"/>
      <c r="B813" s="162"/>
      <c r="C813" s="162"/>
      <c r="D813" s="162"/>
      <c r="E813" s="162"/>
      <c r="F813" s="162"/>
      <c r="G813" s="162"/>
      <c r="H813" s="162"/>
      <c r="I813" s="162"/>
      <c r="J813" s="162"/>
      <c r="K813" s="162"/>
      <c r="L813" s="162"/>
      <c r="M813" s="162"/>
      <c r="N813" s="38"/>
      <c r="O813" s="38"/>
    </row>
    <row r="814" spans="1:15" ht="15" hidden="1" customHeight="1" x14ac:dyDescent="0.25">
      <c r="A814" s="162"/>
      <c r="B814" s="162"/>
      <c r="C814" s="162"/>
      <c r="D814" s="162"/>
      <c r="E814" s="162"/>
      <c r="F814" s="162"/>
      <c r="G814" s="162"/>
      <c r="H814" s="162"/>
      <c r="I814" s="162"/>
      <c r="J814" s="162"/>
      <c r="K814" s="162"/>
      <c r="L814" s="162"/>
      <c r="M814" s="162"/>
      <c r="N814" s="38"/>
      <c r="O814" s="38"/>
    </row>
    <row r="815" spans="1:15" ht="15" hidden="1" customHeight="1" x14ac:dyDescent="0.25">
      <c r="A815" s="162"/>
      <c r="B815" s="162"/>
      <c r="C815" s="162"/>
      <c r="D815" s="162"/>
      <c r="E815" s="162"/>
      <c r="F815" s="162"/>
      <c r="G815" s="162"/>
      <c r="H815" s="162"/>
      <c r="I815" s="162"/>
      <c r="J815" s="162"/>
      <c r="K815" s="162"/>
      <c r="L815" s="162"/>
      <c r="M815" s="162"/>
      <c r="N815" s="38"/>
      <c r="O815" s="38"/>
    </row>
    <row r="816" spans="1:15" ht="15" hidden="1" customHeight="1" x14ac:dyDescent="0.25">
      <c r="A816" s="162"/>
      <c r="B816" s="162"/>
      <c r="C816" s="162"/>
      <c r="D816" s="162"/>
      <c r="E816" s="162"/>
      <c r="F816" s="162"/>
      <c r="G816" s="162"/>
      <c r="H816" s="162"/>
      <c r="I816" s="162"/>
      <c r="J816" s="162"/>
      <c r="K816" s="162"/>
      <c r="L816" s="162"/>
      <c r="M816" s="162"/>
      <c r="N816" s="38"/>
      <c r="O816" s="38"/>
    </row>
    <row r="817" spans="1:15" ht="15" hidden="1" customHeight="1" x14ac:dyDescent="0.25">
      <c r="A817" s="162"/>
      <c r="B817" s="162"/>
      <c r="C817" s="162"/>
      <c r="D817" s="162"/>
      <c r="E817" s="162"/>
      <c r="F817" s="162"/>
      <c r="G817" s="162"/>
      <c r="H817" s="162"/>
      <c r="I817" s="162"/>
      <c r="J817" s="162"/>
      <c r="K817" s="162"/>
      <c r="L817" s="162"/>
      <c r="M817" s="162"/>
      <c r="N817" s="38"/>
      <c r="O817" s="38"/>
    </row>
    <row r="818" spans="1:15" ht="15" hidden="1" customHeight="1" x14ac:dyDescent="0.25">
      <c r="A818" s="162"/>
      <c r="B818" s="162"/>
      <c r="C818" s="162"/>
      <c r="D818" s="162"/>
      <c r="E818" s="162"/>
      <c r="F818" s="162"/>
      <c r="G818" s="162"/>
      <c r="H818" s="162"/>
      <c r="I818" s="162"/>
      <c r="J818" s="162"/>
      <c r="K818" s="162"/>
      <c r="L818" s="162"/>
      <c r="M818" s="162"/>
      <c r="N818" s="38"/>
      <c r="O818" s="38"/>
    </row>
    <row r="819" spans="1:15" ht="15" hidden="1" customHeight="1" x14ac:dyDescent="0.25">
      <c r="A819" s="162"/>
      <c r="B819" s="162"/>
      <c r="C819" s="162"/>
      <c r="D819" s="162"/>
      <c r="E819" s="162"/>
      <c r="F819" s="162"/>
      <c r="G819" s="162"/>
      <c r="H819" s="162"/>
      <c r="I819" s="162"/>
      <c r="J819" s="162"/>
      <c r="K819" s="162"/>
      <c r="L819" s="162"/>
      <c r="M819" s="162"/>
      <c r="N819" s="38"/>
      <c r="O819" s="38"/>
    </row>
    <row r="820" spans="1:15" ht="15" hidden="1" customHeight="1" x14ac:dyDescent="0.25">
      <c r="A820" s="162"/>
      <c r="B820" s="162"/>
      <c r="C820" s="162"/>
      <c r="D820" s="162"/>
      <c r="E820" s="162"/>
      <c r="F820" s="162"/>
      <c r="G820" s="162"/>
      <c r="H820" s="162"/>
      <c r="I820" s="162"/>
      <c r="J820" s="162"/>
      <c r="K820" s="162"/>
      <c r="L820" s="162"/>
      <c r="M820" s="162"/>
      <c r="N820" s="38"/>
      <c r="O820" s="38"/>
    </row>
    <row r="821" spans="1:15" ht="15" hidden="1" customHeight="1" x14ac:dyDescent="0.25">
      <c r="A821" s="162"/>
      <c r="B821" s="162"/>
      <c r="C821" s="162"/>
      <c r="D821" s="162"/>
      <c r="E821" s="162"/>
      <c r="F821" s="162"/>
      <c r="G821" s="162"/>
      <c r="H821" s="162"/>
      <c r="I821" s="162"/>
      <c r="J821" s="162"/>
      <c r="K821" s="162"/>
      <c r="L821" s="162"/>
      <c r="M821" s="162"/>
      <c r="N821" s="38"/>
      <c r="O821" s="38"/>
    </row>
    <row r="822" spans="1:15" ht="15" hidden="1" customHeight="1" x14ac:dyDescent="0.25">
      <c r="A822" s="162"/>
      <c r="B822" s="162"/>
      <c r="C822" s="162"/>
      <c r="D822" s="162"/>
      <c r="E822" s="162"/>
      <c r="F822" s="162"/>
      <c r="G822" s="162"/>
      <c r="H822" s="162"/>
      <c r="I822" s="162"/>
      <c r="J822" s="162"/>
      <c r="K822" s="162"/>
      <c r="L822" s="162"/>
      <c r="M822" s="162"/>
      <c r="N822" s="38"/>
      <c r="O822" s="38"/>
    </row>
    <row r="823" spans="1:15" ht="15" hidden="1" customHeight="1" x14ac:dyDescent="0.25">
      <c r="A823" s="162"/>
      <c r="B823" s="162"/>
      <c r="C823" s="162"/>
      <c r="D823" s="162"/>
      <c r="E823" s="162"/>
      <c r="F823" s="162"/>
      <c r="G823" s="162"/>
      <c r="H823" s="162"/>
      <c r="I823" s="162"/>
      <c r="J823" s="162"/>
      <c r="K823" s="162"/>
      <c r="L823" s="162"/>
      <c r="M823" s="162"/>
      <c r="N823" s="38"/>
      <c r="O823" s="38"/>
    </row>
    <row r="824" spans="1:15" ht="15" hidden="1" customHeight="1" x14ac:dyDescent="0.25">
      <c r="A824" s="162"/>
      <c r="B824" s="162"/>
      <c r="C824" s="162"/>
      <c r="D824" s="162"/>
      <c r="E824" s="162"/>
      <c r="F824" s="162"/>
      <c r="G824" s="162"/>
      <c r="H824" s="162"/>
      <c r="I824" s="162"/>
      <c r="J824" s="162"/>
      <c r="K824" s="162"/>
      <c r="L824" s="162"/>
      <c r="M824" s="162"/>
      <c r="N824" s="38"/>
      <c r="O824" s="38"/>
    </row>
    <row r="825" spans="1:15" ht="15" hidden="1" customHeight="1" x14ac:dyDescent="0.25">
      <c r="A825" s="162"/>
      <c r="B825" s="162"/>
      <c r="C825" s="162"/>
      <c r="D825" s="162"/>
      <c r="E825" s="162"/>
      <c r="F825" s="162"/>
      <c r="G825" s="162"/>
      <c r="H825" s="162"/>
      <c r="I825" s="162"/>
      <c r="J825" s="162"/>
      <c r="K825" s="162"/>
      <c r="L825" s="162"/>
      <c r="M825" s="162"/>
      <c r="N825" s="38"/>
      <c r="O825" s="38"/>
    </row>
    <row r="826" spans="1:15" ht="15" hidden="1" customHeight="1" x14ac:dyDescent="0.25">
      <c r="A826" s="162"/>
      <c r="B826" s="162"/>
      <c r="C826" s="162"/>
      <c r="D826" s="162"/>
      <c r="E826" s="162"/>
      <c r="F826" s="162"/>
      <c r="G826" s="162"/>
      <c r="H826" s="162"/>
      <c r="I826" s="162"/>
      <c r="J826" s="162"/>
      <c r="K826" s="162"/>
      <c r="L826" s="162"/>
      <c r="M826" s="162"/>
      <c r="N826" s="38"/>
      <c r="O826" s="38"/>
    </row>
    <row r="827" spans="1:15" ht="15" hidden="1" customHeight="1" x14ac:dyDescent="0.25">
      <c r="A827" s="162"/>
      <c r="B827" s="162"/>
      <c r="C827" s="162"/>
      <c r="D827" s="162"/>
      <c r="E827" s="162"/>
      <c r="F827" s="162"/>
      <c r="G827" s="162"/>
      <c r="H827" s="162"/>
      <c r="I827" s="162"/>
      <c r="J827" s="162"/>
      <c r="K827" s="162"/>
      <c r="L827" s="162"/>
      <c r="M827" s="162"/>
      <c r="N827" s="38"/>
      <c r="O827" s="38"/>
    </row>
    <row r="828" spans="1:15" ht="15" hidden="1" customHeight="1" x14ac:dyDescent="0.25">
      <c r="A828" s="162"/>
      <c r="B828" s="162"/>
      <c r="C828" s="162"/>
      <c r="D828" s="162"/>
      <c r="E828" s="162"/>
      <c r="F828" s="162"/>
      <c r="G828" s="162"/>
      <c r="H828" s="162"/>
      <c r="I828" s="162"/>
      <c r="J828" s="162"/>
      <c r="K828" s="162"/>
      <c r="L828" s="162"/>
      <c r="M828" s="162"/>
      <c r="N828" s="38"/>
      <c r="O828" s="38"/>
    </row>
    <row r="829" spans="1:15" ht="15" hidden="1" customHeight="1" x14ac:dyDescent="0.25">
      <c r="A829" s="162"/>
      <c r="B829" s="162"/>
      <c r="C829" s="162"/>
      <c r="D829" s="162"/>
      <c r="E829" s="162"/>
      <c r="F829" s="162"/>
      <c r="G829" s="162"/>
      <c r="H829" s="162"/>
      <c r="I829" s="162"/>
      <c r="J829" s="162"/>
      <c r="K829" s="162"/>
      <c r="L829" s="162"/>
      <c r="M829" s="162"/>
      <c r="N829" s="38"/>
      <c r="O829" s="38"/>
    </row>
    <row r="830" spans="1:15" ht="15" hidden="1" customHeight="1" x14ac:dyDescent="0.25">
      <c r="A830" s="162"/>
      <c r="B830" s="162"/>
      <c r="C830" s="162"/>
      <c r="D830" s="162"/>
      <c r="E830" s="162"/>
      <c r="F830" s="162"/>
      <c r="G830" s="162"/>
      <c r="H830" s="162"/>
      <c r="I830" s="162"/>
      <c r="J830" s="162"/>
      <c r="K830" s="162"/>
      <c r="L830" s="162"/>
      <c r="M830" s="162"/>
      <c r="N830" s="38"/>
      <c r="O830" s="38"/>
    </row>
    <row r="831" spans="1:15" ht="15" hidden="1" customHeight="1" x14ac:dyDescent="0.25">
      <c r="A831" s="162"/>
      <c r="B831" s="162"/>
      <c r="C831" s="162"/>
      <c r="D831" s="162"/>
      <c r="E831" s="162"/>
      <c r="F831" s="162"/>
      <c r="G831" s="162"/>
      <c r="H831" s="162"/>
      <c r="I831" s="162"/>
      <c r="J831" s="162"/>
      <c r="K831" s="162"/>
      <c r="L831" s="162"/>
      <c r="M831" s="162"/>
      <c r="N831" s="38"/>
      <c r="O831" s="38"/>
    </row>
    <row r="832" spans="1:15" ht="15" hidden="1" customHeight="1" x14ac:dyDescent="0.25">
      <c r="A832" s="162"/>
      <c r="B832" s="162"/>
      <c r="C832" s="162"/>
      <c r="D832" s="162"/>
      <c r="E832" s="162"/>
      <c r="F832" s="162"/>
      <c r="G832" s="162"/>
      <c r="H832" s="162"/>
      <c r="I832" s="162"/>
      <c r="J832" s="162"/>
      <c r="K832" s="162"/>
      <c r="L832" s="162"/>
      <c r="M832" s="162"/>
      <c r="N832" s="38"/>
      <c r="O832" s="38"/>
    </row>
    <row r="833" spans="1:15" ht="15" hidden="1" customHeight="1" x14ac:dyDescent="0.25">
      <c r="A833" s="162"/>
      <c r="B833" s="162"/>
      <c r="C833" s="162"/>
      <c r="D833" s="162"/>
      <c r="E833" s="162"/>
      <c r="F833" s="162"/>
      <c r="G833" s="162"/>
      <c r="H833" s="162"/>
      <c r="I833" s="162"/>
      <c r="J833" s="162"/>
      <c r="K833" s="162"/>
      <c r="L833" s="162"/>
      <c r="M833" s="162"/>
      <c r="N833" s="38"/>
      <c r="O833" s="38"/>
    </row>
    <row r="834" spans="1:15" ht="15" hidden="1" customHeight="1" x14ac:dyDescent="0.25">
      <c r="A834" s="162"/>
      <c r="B834" s="162"/>
      <c r="C834" s="162"/>
      <c r="D834" s="162"/>
      <c r="E834" s="162"/>
      <c r="F834" s="162"/>
      <c r="G834" s="162"/>
      <c r="H834" s="162"/>
      <c r="I834" s="162"/>
      <c r="J834" s="162"/>
      <c r="K834" s="162"/>
      <c r="L834" s="162"/>
      <c r="M834" s="162"/>
      <c r="N834" s="38"/>
      <c r="O834" s="38"/>
    </row>
    <row r="835" spans="1:15" ht="15" hidden="1" customHeight="1" x14ac:dyDescent="0.25">
      <c r="A835" s="160"/>
      <c r="B835" s="160"/>
      <c r="C835" s="38"/>
      <c r="D835" s="38"/>
      <c r="E835" s="38"/>
      <c r="F835" s="38"/>
      <c r="G835" s="38"/>
      <c r="H835" s="38"/>
      <c r="I835" s="38"/>
      <c r="J835" s="38"/>
      <c r="K835" s="38"/>
      <c r="L835" s="38"/>
      <c r="M835" s="38"/>
      <c r="N835" s="38"/>
      <c r="O835" s="38"/>
    </row>
    <row r="836" spans="1:15" ht="15" hidden="1" customHeight="1" x14ac:dyDescent="0.25">
      <c r="A836" s="160"/>
      <c r="B836" s="160"/>
      <c r="C836" s="38"/>
      <c r="D836" s="38"/>
      <c r="E836" s="38"/>
      <c r="F836" s="38"/>
      <c r="G836" s="38"/>
      <c r="H836" s="38"/>
      <c r="I836" s="38"/>
      <c r="J836" s="38"/>
      <c r="K836" s="38"/>
      <c r="L836" s="38"/>
      <c r="M836" s="38"/>
      <c r="N836" s="38"/>
      <c r="O836" s="38"/>
    </row>
    <row r="837" spans="1:15" ht="15" hidden="1" customHeight="1" x14ac:dyDescent="0.25">
      <c r="A837" s="160"/>
      <c r="B837" s="160"/>
      <c r="C837" s="38"/>
      <c r="D837" s="38"/>
      <c r="E837" s="38"/>
      <c r="F837" s="38"/>
      <c r="G837" s="38"/>
      <c r="H837" s="38"/>
      <c r="I837" s="38"/>
      <c r="J837" s="38"/>
      <c r="K837" s="38"/>
      <c r="L837" s="38"/>
      <c r="M837" s="38"/>
      <c r="N837" s="38"/>
      <c r="O837" s="38"/>
    </row>
    <row r="838" spans="1:15" ht="15" hidden="1" customHeight="1" x14ac:dyDescent="0.25">
      <c r="A838" s="160"/>
      <c r="B838" s="160"/>
      <c r="C838" s="38"/>
      <c r="D838" s="38"/>
      <c r="E838" s="38"/>
      <c r="F838" s="38"/>
      <c r="G838" s="38"/>
      <c r="H838" s="38"/>
      <c r="I838" s="38"/>
      <c r="J838" s="38"/>
      <c r="K838" s="38"/>
      <c r="L838" s="38"/>
      <c r="M838" s="38"/>
      <c r="N838" s="38"/>
      <c r="O838" s="38"/>
    </row>
    <row r="839" spans="1:15" ht="15" hidden="1" customHeight="1" x14ac:dyDescent="0.25">
      <c r="A839" s="160"/>
      <c r="B839" s="160"/>
      <c r="C839" s="38"/>
      <c r="D839" s="38"/>
      <c r="E839" s="38"/>
      <c r="F839" s="38"/>
      <c r="G839" s="38"/>
      <c r="H839" s="38"/>
      <c r="I839" s="38"/>
      <c r="J839" s="38"/>
      <c r="K839" s="38"/>
      <c r="L839" s="38"/>
      <c r="M839" s="38"/>
      <c r="N839" s="38"/>
      <c r="O839" s="38"/>
    </row>
    <row r="840" spans="1:15" ht="15" hidden="1" customHeight="1" x14ac:dyDescent="0.25">
      <c r="A840" s="160"/>
      <c r="B840" s="160"/>
      <c r="C840" s="38"/>
      <c r="D840" s="38"/>
      <c r="E840" s="38"/>
      <c r="F840" s="38"/>
      <c r="G840" s="38"/>
      <c r="H840" s="38"/>
      <c r="I840" s="38"/>
      <c r="J840" s="38"/>
      <c r="K840" s="38"/>
      <c r="L840" s="38"/>
      <c r="M840" s="38"/>
      <c r="N840" s="38"/>
      <c r="O840" s="38"/>
    </row>
    <row r="841" spans="1:15" ht="15" hidden="1" customHeight="1" x14ac:dyDescent="0.25">
      <c r="A841" s="160"/>
      <c r="B841" s="160"/>
      <c r="C841" s="38"/>
      <c r="D841" s="38"/>
      <c r="E841" s="38"/>
      <c r="F841" s="38"/>
      <c r="G841" s="38"/>
      <c r="H841" s="38"/>
      <c r="I841" s="38"/>
      <c r="J841" s="38"/>
      <c r="K841" s="38"/>
      <c r="L841" s="38"/>
      <c r="M841" s="38"/>
      <c r="N841" s="38"/>
      <c r="O841" s="38"/>
    </row>
    <row r="842" spans="1:15" ht="15" hidden="1" customHeight="1" x14ac:dyDescent="0.25">
      <c r="A842" s="160"/>
      <c r="B842" s="160"/>
      <c r="C842" s="38"/>
      <c r="D842" s="38"/>
      <c r="E842" s="38"/>
      <c r="F842" s="38"/>
      <c r="G842" s="38"/>
      <c r="H842" s="38"/>
      <c r="I842" s="38"/>
      <c r="J842" s="38"/>
      <c r="K842" s="38"/>
      <c r="L842" s="38"/>
      <c r="M842" s="38"/>
      <c r="N842" s="38"/>
      <c r="O842" s="38"/>
    </row>
    <row r="843" spans="1:15" ht="15" hidden="1" customHeight="1" x14ac:dyDescent="0.25">
      <c r="A843" s="160"/>
      <c r="B843" s="160"/>
      <c r="C843" s="38"/>
      <c r="D843" s="38"/>
      <c r="E843" s="38"/>
      <c r="F843" s="38"/>
      <c r="G843" s="38"/>
      <c r="H843" s="38"/>
      <c r="I843" s="38"/>
      <c r="J843" s="38"/>
      <c r="K843" s="38"/>
      <c r="L843" s="38"/>
      <c r="M843" s="38"/>
      <c r="N843" s="38"/>
      <c r="O843" s="38"/>
    </row>
    <row r="844" spans="1:15" ht="15" hidden="1" customHeight="1" x14ac:dyDescent="0.25">
      <c r="A844" s="160"/>
      <c r="B844" s="160"/>
      <c r="C844" s="38"/>
      <c r="D844" s="38"/>
      <c r="E844" s="38"/>
      <c r="F844" s="38"/>
      <c r="G844" s="38"/>
      <c r="H844" s="38"/>
      <c r="I844" s="38"/>
      <c r="J844" s="38"/>
      <c r="K844" s="38"/>
      <c r="L844" s="38"/>
      <c r="M844" s="38"/>
      <c r="N844" s="38"/>
      <c r="O844" s="38"/>
    </row>
    <row r="845" spans="1:15" ht="15" hidden="1" customHeight="1" x14ac:dyDescent="0.25">
      <c r="A845" s="160"/>
      <c r="B845" s="160"/>
      <c r="C845" s="38"/>
      <c r="D845" s="38"/>
      <c r="E845" s="38"/>
      <c r="F845" s="38"/>
      <c r="G845" s="38"/>
      <c r="H845" s="38"/>
      <c r="I845" s="38"/>
      <c r="J845" s="38"/>
      <c r="K845" s="38"/>
      <c r="L845" s="38"/>
      <c r="M845" s="38"/>
      <c r="N845" s="38"/>
      <c r="O845" s="38"/>
    </row>
    <row r="846" spans="1:15" ht="15" hidden="1" customHeight="1" x14ac:dyDescent="0.25">
      <c r="A846" s="160"/>
      <c r="B846" s="160"/>
      <c r="C846" s="38"/>
      <c r="D846" s="38"/>
      <c r="E846" s="38"/>
      <c r="F846" s="38"/>
      <c r="G846" s="38"/>
      <c r="H846" s="38"/>
      <c r="I846" s="38"/>
      <c r="J846" s="38"/>
      <c r="K846" s="38"/>
      <c r="L846" s="38"/>
      <c r="M846" s="38"/>
      <c r="N846" s="38"/>
      <c r="O846" s="38"/>
    </row>
    <row r="847" spans="1:15" ht="15" hidden="1" customHeight="1" x14ac:dyDescent="0.25">
      <c r="A847" s="160"/>
      <c r="B847" s="160"/>
      <c r="C847" s="38"/>
      <c r="D847" s="38"/>
      <c r="E847" s="38"/>
      <c r="F847" s="38"/>
      <c r="G847" s="38"/>
      <c r="H847" s="38"/>
      <c r="I847" s="38"/>
      <c r="J847" s="38"/>
      <c r="K847" s="38"/>
      <c r="L847" s="38"/>
      <c r="M847" s="38"/>
      <c r="N847" s="38"/>
      <c r="O847" s="38"/>
    </row>
    <row r="848" spans="1:15" ht="15" hidden="1" customHeight="1" x14ac:dyDescent="0.25">
      <c r="A848" s="160"/>
      <c r="B848" s="160"/>
      <c r="C848" s="38"/>
      <c r="D848" s="38"/>
      <c r="E848" s="38"/>
      <c r="F848" s="38"/>
      <c r="G848" s="38"/>
      <c r="H848" s="38"/>
      <c r="I848" s="38"/>
      <c r="J848" s="38"/>
      <c r="K848" s="38"/>
      <c r="L848" s="38"/>
      <c r="M848" s="38"/>
      <c r="N848" s="38"/>
      <c r="O848" s="38"/>
    </row>
    <row r="849" spans="1:15" ht="15" hidden="1" customHeight="1" x14ac:dyDescent="0.25">
      <c r="A849" s="160"/>
      <c r="B849" s="160"/>
      <c r="C849" s="38"/>
      <c r="D849" s="38"/>
      <c r="E849" s="38"/>
      <c r="F849" s="38"/>
      <c r="G849" s="38"/>
      <c r="H849" s="38"/>
      <c r="I849" s="38"/>
      <c r="J849" s="38"/>
      <c r="K849" s="38"/>
      <c r="L849" s="38"/>
      <c r="M849" s="38"/>
      <c r="N849" s="38"/>
      <c r="O849" s="38"/>
    </row>
    <row r="850" spans="1:15" ht="15" hidden="1" customHeight="1" x14ac:dyDescent="0.25">
      <c r="A850" s="160"/>
      <c r="B850" s="160"/>
      <c r="C850" s="38"/>
      <c r="D850" s="38"/>
      <c r="E850" s="38"/>
      <c r="F850" s="38"/>
      <c r="G850" s="38"/>
      <c r="H850" s="38"/>
      <c r="I850" s="38"/>
      <c r="J850" s="38"/>
      <c r="K850" s="38"/>
      <c r="L850" s="38"/>
      <c r="M850" s="38"/>
      <c r="N850" s="38"/>
      <c r="O850" s="38"/>
    </row>
    <row r="851" spans="1:15" ht="15" hidden="1" customHeight="1" x14ac:dyDescent="0.25">
      <c r="A851" s="160"/>
      <c r="B851" s="160"/>
      <c r="C851" s="38"/>
      <c r="D851" s="38"/>
      <c r="E851" s="38"/>
      <c r="F851" s="38"/>
      <c r="G851" s="38"/>
      <c r="H851" s="38"/>
      <c r="I851" s="38"/>
      <c r="J851" s="38"/>
      <c r="K851" s="38"/>
      <c r="L851" s="38"/>
      <c r="M851" s="38"/>
      <c r="N851" s="38"/>
      <c r="O851" s="38"/>
    </row>
    <row r="852" spans="1:15" ht="15" hidden="1" customHeight="1" x14ac:dyDescent="0.25">
      <c r="A852" s="160"/>
      <c r="B852" s="160"/>
      <c r="C852" s="38"/>
      <c r="D852" s="38"/>
      <c r="E852" s="38"/>
      <c r="F852" s="38"/>
      <c r="G852" s="38"/>
      <c r="H852" s="38"/>
      <c r="I852" s="38"/>
      <c r="J852" s="38"/>
      <c r="K852" s="38"/>
      <c r="L852" s="38"/>
      <c r="M852" s="38"/>
      <c r="N852" s="38"/>
      <c r="O852" s="38"/>
    </row>
    <row r="853" spans="1:15" ht="15" hidden="1" customHeight="1" x14ac:dyDescent="0.25">
      <c r="A853" s="160"/>
      <c r="B853" s="160"/>
      <c r="C853" s="38"/>
      <c r="D853" s="38"/>
      <c r="E853" s="38"/>
      <c r="F853" s="38"/>
      <c r="G853" s="38"/>
      <c r="H853" s="38"/>
      <c r="I853" s="38"/>
      <c r="J853" s="38"/>
      <c r="K853" s="38"/>
      <c r="L853" s="38"/>
      <c r="M853" s="38"/>
      <c r="N853" s="38"/>
      <c r="O853" s="38"/>
    </row>
    <row r="854" spans="1:15" ht="15" hidden="1" customHeight="1" x14ac:dyDescent="0.25">
      <c r="A854" s="160"/>
      <c r="B854" s="160"/>
      <c r="C854" s="38"/>
      <c r="D854" s="38"/>
      <c r="E854" s="38"/>
      <c r="F854" s="38"/>
      <c r="G854" s="38"/>
      <c r="H854" s="38"/>
      <c r="I854" s="38"/>
      <c r="J854" s="38"/>
      <c r="K854" s="38"/>
      <c r="L854" s="38"/>
      <c r="M854" s="38"/>
      <c r="N854" s="38"/>
      <c r="O854" s="38"/>
    </row>
    <row r="855" spans="1:15" ht="15" hidden="1" customHeight="1" x14ac:dyDescent="0.25">
      <c r="A855" s="160"/>
      <c r="B855" s="160"/>
      <c r="C855" s="38"/>
      <c r="D855" s="38"/>
      <c r="E855" s="38"/>
      <c r="F855" s="38"/>
      <c r="G855" s="38"/>
      <c r="H855" s="38"/>
      <c r="I855" s="38"/>
      <c r="J855" s="38"/>
      <c r="K855" s="38"/>
      <c r="L855" s="38"/>
      <c r="M855" s="38"/>
      <c r="N855" s="38"/>
      <c r="O855" s="38"/>
    </row>
    <row r="856" spans="1:15" ht="15" hidden="1" customHeight="1" x14ac:dyDescent="0.25">
      <c r="A856" s="160"/>
      <c r="B856" s="160"/>
      <c r="C856" s="38"/>
      <c r="D856" s="38"/>
      <c r="E856" s="38"/>
      <c r="F856" s="38"/>
      <c r="G856" s="38"/>
      <c r="H856" s="38"/>
      <c r="I856" s="38"/>
      <c r="J856" s="38"/>
      <c r="K856" s="38"/>
      <c r="L856" s="38"/>
      <c r="M856" s="38"/>
      <c r="N856" s="38"/>
      <c r="O856" s="38"/>
    </row>
    <row r="857" spans="1:15" ht="15" hidden="1" customHeight="1" x14ac:dyDescent="0.25">
      <c r="A857" s="160"/>
      <c r="B857" s="160"/>
      <c r="C857" s="38"/>
      <c r="D857" s="38"/>
      <c r="E857" s="38"/>
      <c r="F857" s="38"/>
      <c r="G857" s="38"/>
      <c r="H857" s="38"/>
      <c r="I857" s="38"/>
      <c r="J857" s="38"/>
      <c r="K857" s="38"/>
      <c r="L857" s="38"/>
      <c r="M857" s="38"/>
      <c r="N857" s="38"/>
      <c r="O857" s="38"/>
    </row>
    <row r="858" spans="1:15" ht="15" hidden="1" customHeight="1" x14ac:dyDescent="0.25">
      <c r="A858" s="160"/>
      <c r="B858" s="160"/>
      <c r="C858" s="38"/>
      <c r="D858" s="38"/>
      <c r="E858" s="38"/>
      <c r="F858" s="38"/>
      <c r="G858" s="38"/>
      <c r="H858" s="38"/>
      <c r="I858" s="38"/>
      <c r="J858" s="38"/>
      <c r="K858" s="38"/>
      <c r="L858" s="38"/>
      <c r="M858" s="38"/>
      <c r="N858" s="38"/>
      <c r="O858" s="38"/>
    </row>
    <row r="859" spans="1:15" ht="15" hidden="1" customHeight="1" x14ac:dyDescent="0.25">
      <c r="A859" s="160"/>
      <c r="B859" s="160"/>
      <c r="C859" s="38"/>
      <c r="D859" s="38"/>
      <c r="E859" s="38"/>
      <c r="F859" s="38"/>
      <c r="G859" s="38"/>
      <c r="H859" s="38"/>
      <c r="I859" s="38"/>
      <c r="J859" s="38"/>
      <c r="K859" s="38"/>
      <c r="L859" s="38"/>
      <c r="M859" s="38"/>
      <c r="N859" s="38"/>
      <c r="O859" s="38"/>
    </row>
    <row r="860" spans="1:15" ht="15" hidden="1" customHeight="1" x14ac:dyDescent="0.25">
      <c r="A860" s="160"/>
      <c r="B860" s="160"/>
      <c r="C860" s="38"/>
      <c r="D860" s="38"/>
      <c r="E860" s="38"/>
      <c r="F860" s="38"/>
      <c r="G860" s="38"/>
      <c r="H860" s="38"/>
      <c r="I860" s="38"/>
      <c r="J860" s="38"/>
      <c r="K860" s="38"/>
      <c r="L860" s="38"/>
      <c r="M860" s="38"/>
      <c r="N860" s="38"/>
      <c r="O860" s="38"/>
    </row>
    <row r="861" spans="1:15" ht="15" hidden="1" customHeight="1" x14ac:dyDescent="0.25">
      <c r="A861" s="160"/>
      <c r="B861" s="160"/>
      <c r="C861" s="38"/>
      <c r="D861" s="38"/>
      <c r="E861" s="38"/>
      <c r="F861" s="38"/>
      <c r="G861" s="38"/>
      <c r="H861" s="38"/>
      <c r="I861" s="38"/>
      <c r="J861" s="38"/>
      <c r="K861" s="38"/>
      <c r="L861" s="38"/>
      <c r="M861" s="38"/>
      <c r="N861" s="38"/>
      <c r="O861" s="38"/>
    </row>
    <row r="862" spans="1:15" ht="15" hidden="1" customHeight="1" x14ac:dyDescent="0.25">
      <c r="A862" s="160"/>
      <c r="B862" s="160"/>
      <c r="C862" s="38"/>
      <c r="D862" s="38"/>
      <c r="E862" s="38"/>
      <c r="F862" s="38"/>
      <c r="G862" s="38"/>
      <c r="H862" s="38"/>
      <c r="I862" s="38"/>
      <c r="J862" s="38"/>
      <c r="K862" s="38"/>
      <c r="L862" s="38"/>
      <c r="M862" s="38"/>
      <c r="N862" s="38"/>
      <c r="O862" s="38"/>
    </row>
    <row r="863" spans="1:15" ht="15" hidden="1" customHeight="1" x14ac:dyDescent="0.25">
      <c r="A863" s="160"/>
      <c r="B863" s="160"/>
      <c r="C863" s="38"/>
      <c r="D863" s="38"/>
      <c r="E863" s="38"/>
      <c r="F863" s="38"/>
      <c r="G863" s="38"/>
      <c r="H863" s="38"/>
      <c r="I863" s="38"/>
      <c r="J863" s="38"/>
      <c r="K863" s="38"/>
      <c r="L863" s="38"/>
      <c r="M863" s="38"/>
      <c r="N863" s="38"/>
      <c r="O863" s="38"/>
    </row>
    <row r="864" spans="1:15" ht="15" hidden="1" customHeight="1" x14ac:dyDescent="0.25">
      <c r="A864" s="160"/>
      <c r="B864" s="160"/>
      <c r="C864" s="38"/>
      <c r="D864" s="38"/>
      <c r="E864" s="38"/>
      <c r="F864" s="38"/>
      <c r="G864" s="38"/>
      <c r="H864" s="38"/>
      <c r="I864" s="38"/>
      <c r="J864" s="38"/>
      <c r="K864" s="38"/>
      <c r="L864" s="38"/>
      <c r="M864" s="38"/>
      <c r="N864" s="38"/>
      <c r="O864" s="38"/>
    </row>
    <row r="865" spans="1:15" ht="15" hidden="1" customHeight="1" x14ac:dyDescent="0.25">
      <c r="A865" s="160"/>
      <c r="B865" s="160"/>
      <c r="C865" s="38"/>
      <c r="D865" s="38"/>
      <c r="E865" s="38"/>
      <c r="F865" s="38"/>
      <c r="G865" s="38"/>
      <c r="H865" s="38"/>
      <c r="I865" s="38"/>
      <c r="J865" s="38"/>
      <c r="K865" s="38"/>
      <c r="L865" s="38"/>
      <c r="M865" s="38"/>
      <c r="N865" s="38"/>
      <c r="O865" s="38"/>
    </row>
    <row r="866" spans="1:15" ht="15" hidden="1" customHeight="1" x14ac:dyDescent="0.25">
      <c r="A866" s="160"/>
      <c r="B866" s="160"/>
      <c r="C866" s="38"/>
      <c r="D866" s="38"/>
      <c r="E866" s="38"/>
      <c r="F866" s="38"/>
      <c r="G866" s="38"/>
      <c r="H866" s="38"/>
      <c r="I866" s="38"/>
      <c r="J866" s="38"/>
      <c r="K866" s="38"/>
      <c r="L866" s="38"/>
      <c r="M866" s="38"/>
      <c r="N866" s="38"/>
      <c r="O866" s="38"/>
    </row>
    <row r="867" spans="1:15" ht="15" hidden="1" customHeight="1" x14ac:dyDescent="0.25">
      <c r="A867" s="160"/>
      <c r="B867" s="160"/>
      <c r="C867" s="38"/>
      <c r="D867" s="38"/>
      <c r="E867" s="38"/>
      <c r="F867" s="38"/>
      <c r="G867" s="38"/>
      <c r="H867" s="38"/>
      <c r="I867" s="38"/>
      <c r="J867" s="38"/>
      <c r="K867" s="38"/>
      <c r="L867" s="38"/>
      <c r="M867" s="38"/>
      <c r="N867" s="38"/>
      <c r="O867" s="38"/>
    </row>
    <row r="868" spans="1:15" ht="15" hidden="1" customHeight="1" x14ac:dyDescent="0.25">
      <c r="A868" s="160"/>
      <c r="B868" s="160"/>
      <c r="C868" s="38"/>
      <c r="D868" s="38"/>
      <c r="E868" s="38"/>
      <c r="F868" s="38"/>
      <c r="G868" s="38"/>
      <c r="H868" s="38"/>
      <c r="I868" s="38"/>
      <c r="J868" s="38"/>
      <c r="K868" s="38"/>
      <c r="L868" s="38"/>
      <c r="M868" s="38"/>
      <c r="N868" s="38"/>
      <c r="O868" s="38"/>
    </row>
    <row r="869" spans="1:15" ht="15" hidden="1" customHeight="1" x14ac:dyDescent="0.25">
      <c r="A869" s="160"/>
      <c r="B869" s="160"/>
      <c r="C869" s="38"/>
      <c r="D869" s="38"/>
      <c r="E869" s="38"/>
      <c r="F869" s="38"/>
      <c r="G869" s="38"/>
      <c r="H869" s="38"/>
      <c r="I869" s="38"/>
      <c r="J869" s="38"/>
      <c r="K869" s="38"/>
      <c r="L869" s="38"/>
      <c r="M869" s="38"/>
      <c r="N869" s="38"/>
      <c r="O869" s="38"/>
    </row>
    <row r="870" spans="1:15" ht="15" hidden="1" customHeight="1" x14ac:dyDescent="0.25">
      <c r="A870" s="160"/>
      <c r="B870" s="160"/>
      <c r="C870" s="38"/>
      <c r="D870" s="38"/>
      <c r="E870" s="38"/>
      <c r="F870" s="38"/>
      <c r="G870" s="38"/>
      <c r="H870" s="38"/>
      <c r="I870" s="38"/>
      <c r="J870" s="38"/>
      <c r="K870" s="38"/>
      <c r="L870" s="38"/>
      <c r="M870" s="38"/>
      <c r="N870" s="38"/>
      <c r="O870" s="38"/>
    </row>
    <row r="871" spans="1:15" ht="15" hidden="1" customHeight="1" x14ac:dyDescent="0.25">
      <c r="A871" s="160"/>
      <c r="B871" s="160"/>
      <c r="C871" s="38"/>
      <c r="D871" s="38"/>
      <c r="E871" s="38"/>
      <c r="F871" s="38"/>
      <c r="G871" s="38"/>
      <c r="H871" s="38"/>
      <c r="I871" s="38"/>
      <c r="J871" s="38"/>
      <c r="K871" s="38"/>
      <c r="L871" s="38"/>
      <c r="M871" s="38"/>
      <c r="N871" s="38"/>
      <c r="O871" s="38"/>
    </row>
    <row r="872" spans="1:15" ht="15" hidden="1" customHeight="1" x14ac:dyDescent="0.25">
      <c r="A872" s="160"/>
      <c r="B872" s="160"/>
      <c r="C872" s="38"/>
      <c r="D872" s="38"/>
      <c r="E872" s="38"/>
      <c r="F872" s="38"/>
      <c r="G872" s="38"/>
      <c r="H872" s="38"/>
      <c r="I872" s="38"/>
      <c r="J872" s="38"/>
      <c r="K872" s="38"/>
      <c r="L872" s="38"/>
      <c r="M872" s="38"/>
      <c r="N872" s="38"/>
      <c r="O872" s="38"/>
    </row>
    <row r="873" spans="1:15" ht="15" hidden="1" customHeight="1" x14ac:dyDescent="0.25">
      <c r="A873" s="160"/>
      <c r="B873" s="160"/>
      <c r="C873" s="38"/>
      <c r="D873" s="38"/>
      <c r="E873" s="38"/>
      <c r="F873" s="38"/>
      <c r="G873" s="38"/>
      <c r="H873" s="38"/>
      <c r="I873" s="38"/>
      <c r="J873" s="38"/>
      <c r="K873" s="38"/>
      <c r="L873" s="38"/>
      <c r="M873" s="38"/>
      <c r="N873" s="38"/>
      <c r="O873" s="38"/>
    </row>
    <row r="874" spans="1:15" ht="15" hidden="1" customHeight="1" x14ac:dyDescent="0.25">
      <c r="A874" s="160"/>
      <c r="B874" s="160"/>
      <c r="C874" s="38"/>
      <c r="D874" s="38"/>
      <c r="E874" s="38"/>
      <c r="F874" s="38"/>
      <c r="G874" s="38"/>
      <c r="H874" s="38"/>
      <c r="I874" s="38"/>
      <c r="J874" s="38"/>
      <c r="K874" s="38"/>
      <c r="L874" s="38"/>
      <c r="M874" s="38"/>
      <c r="N874" s="38"/>
      <c r="O874" s="38"/>
    </row>
    <row r="875" spans="1:15" ht="15" hidden="1" customHeight="1" x14ac:dyDescent="0.25">
      <c r="A875" s="160"/>
      <c r="B875" s="160"/>
      <c r="C875" s="38"/>
      <c r="D875" s="38"/>
      <c r="E875" s="38"/>
      <c r="F875" s="38"/>
      <c r="G875" s="38"/>
      <c r="H875" s="38"/>
      <c r="I875" s="38"/>
      <c r="J875" s="38"/>
      <c r="K875" s="38"/>
      <c r="L875" s="38"/>
      <c r="M875" s="38"/>
      <c r="N875" s="38"/>
      <c r="O875" s="38"/>
    </row>
    <row r="876" spans="1:15" ht="15" hidden="1" customHeight="1" x14ac:dyDescent="0.25">
      <c r="A876" s="160"/>
      <c r="B876" s="160"/>
      <c r="C876" s="38"/>
      <c r="D876" s="38"/>
      <c r="E876" s="38"/>
      <c r="F876" s="38"/>
      <c r="G876" s="38"/>
      <c r="H876" s="38"/>
      <c r="I876" s="38"/>
      <c r="J876" s="38"/>
      <c r="K876" s="38"/>
      <c r="L876" s="38"/>
      <c r="M876" s="38"/>
      <c r="N876" s="38"/>
      <c r="O876" s="38"/>
    </row>
    <row r="877" spans="1:15" ht="15" hidden="1" customHeight="1" x14ac:dyDescent="0.25">
      <c r="A877" s="160"/>
      <c r="B877" s="160"/>
      <c r="C877" s="38"/>
      <c r="D877" s="38"/>
      <c r="E877" s="38"/>
      <c r="F877" s="38"/>
      <c r="G877" s="38"/>
      <c r="H877" s="38"/>
      <c r="I877" s="38"/>
      <c r="J877" s="38"/>
      <c r="K877" s="38"/>
      <c r="L877" s="38"/>
      <c r="M877" s="38"/>
      <c r="N877" s="38"/>
      <c r="O877" s="38"/>
    </row>
    <row r="878" spans="1:15" ht="15" hidden="1" customHeight="1" x14ac:dyDescent="0.25">
      <c r="A878" s="160"/>
      <c r="B878" s="160"/>
      <c r="C878" s="38"/>
      <c r="D878" s="38"/>
      <c r="E878" s="38"/>
      <c r="F878" s="38"/>
      <c r="G878" s="38"/>
      <c r="H878" s="38"/>
      <c r="I878" s="38"/>
      <c r="J878" s="38"/>
      <c r="K878" s="38"/>
      <c r="L878" s="38"/>
      <c r="M878" s="38"/>
      <c r="N878" s="38"/>
      <c r="O878" s="38"/>
    </row>
    <row r="879" spans="1:15" ht="15" hidden="1" customHeight="1" x14ac:dyDescent="0.25">
      <c r="A879" s="160"/>
      <c r="B879" s="160"/>
      <c r="C879" s="38"/>
      <c r="D879" s="38"/>
      <c r="E879" s="38"/>
      <c r="F879" s="38"/>
      <c r="G879" s="38"/>
      <c r="H879" s="38"/>
      <c r="I879" s="38"/>
      <c r="J879" s="38"/>
      <c r="K879" s="38"/>
      <c r="L879" s="38"/>
      <c r="M879" s="38"/>
      <c r="N879" s="38"/>
      <c r="O879" s="38"/>
    </row>
    <row r="880" spans="1:15" ht="15" hidden="1" customHeight="1" x14ac:dyDescent="0.25">
      <c r="A880" s="160"/>
      <c r="B880" s="160"/>
      <c r="C880" s="38"/>
      <c r="D880" s="38"/>
      <c r="E880" s="38"/>
      <c r="F880" s="38"/>
      <c r="G880" s="38"/>
      <c r="H880" s="38"/>
      <c r="I880" s="38"/>
      <c r="J880" s="38"/>
      <c r="K880" s="38"/>
      <c r="L880" s="38"/>
      <c r="M880" s="38"/>
      <c r="N880" s="38"/>
      <c r="O880" s="38"/>
    </row>
    <row r="881" spans="1:15" ht="15" hidden="1" customHeight="1" x14ac:dyDescent="0.25">
      <c r="A881" s="160"/>
      <c r="B881" s="160"/>
      <c r="C881" s="38"/>
      <c r="D881" s="38"/>
      <c r="E881" s="38"/>
      <c r="F881" s="38"/>
      <c r="G881" s="38"/>
      <c r="H881" s="38"/>
      <c r="I881" s="38"/>
      <c r="J881" s="38"/>
      <c r="K881" s="38"/>
      <c r="L881" s="38"/>
      <c r="M881" s="38"/>
      <c r="N881" s="38"/>
      <c r="O881" s="38"/>
    </row>
    <row r="882" spans="1:15" ht="15" hidden="1" customHeight="1" x14ac:dyDescent="0.25">
      <c r="A882" s="160"/>
      <c r="B882" s="160"/>
      <c r="C882" s="38"/>
      <c r="D882" s="38"/>
      <c r="E882" s="38"/>
      <c r="F882" s="38"/>
      <c r="G882" s="38"/>
      <c r="H882" s="38"/>
      <c r="I882" s="38"/>
      <c r="J882" s="38"/>
      <c r="K882" s="38"/>
      <c r="L882" s="38"/>
      <c r="M882" s="38"/>
      <c r="N882" s="38"/>
      <c r="O882" s="38"/>
    </row>
    <row r="883" spans="1:15" ht="15" hidden="1" customHeight="1" x14ac:dyDescent="0.25">
      <c r="A883" s="160"/>
      <c r="B883" s="160"/>
      <c r="C883" s="38"/>
      <c r="D883" s="38"/>
      <c r="E883" s="38"/>
      <c r="F883" s="38"/>
      <c r="G883" s="38"/>
      <c r="H883" s="38"/>
      <c r="I883" s="38"/>
      <c r="J883" s="38"/>
      <c r="K883" s="38"/>
      <c r="L883" s="38"/>
      <c r="M883" s="38"/>
      <c r="N883" s="38"/>
      <c r="O883" s="38"/>
    </row>
    <row r="884" spans="1:15" ht="15" hidden="1" customHeight="1" x14ac:dyDescent="0.25">
      <c r="A884" s="160"/>
      <c r="B884" s="160"/>
      <c r="C884" s="38"/>
      <c r="D884" s="38"/>
      <c r="E884" s="38"/>
      <c r="F884" s="38"/>
      <c r="G884" s="38"/>
      <c r="H884" s="38"/>
      <c r="I884" s="38"/>
      <c r="J884" s="38"/>
      <c r="K884" s="38"/>
      <c r="L884" s="38"/>
      <c r="M884" s="38"/>
      <c r="N884" s="38"/>
      <c r="O884" s="38"/>
    </row>
    <row r="885" spans="1:15" ht="15" hidden="1" customHeight="1" x14ac:dyDescent="0.25">
      <c r="A885" s="160"/>
      <c r="B885" s="160"/>
      <c r="C885" s="38"/>
      <c r="D885" s="38"/>
      <c r="E885" s="38"/>
      <c r="F885" s="38"/>
      <c r="G885" s="38"/>
      <c r="H885" s="38"/>
      <c r="I885" s="38"/>
      <c r="J885" s="38"/>
      <c r="K885" s="38"/>
      <c r="L885" s="38"/>
      <c r="M885" s="38"/>
      <c r="N885" s="38"/>
      <c r="O885" s="38"/>
    </row>
    <row r="886" spans="1:15" ht="15" hidden="1" customHeight="1" x14ac:dyDescent="0.25">
      <c r="A886" s="160"/>
      <c r="B886" s="160"/>
      <c r="C886" s="38"/>
      <c r="D886" s="38"/>
      <c r="E886" s="38"/>
      <c r="F886" s="38"/>
      <c r="G886" s="38"/>
      <c r="H886" s="38"/>
      <c r="I886" s="38"/>
      <c r="J886" s="38"/>
      <c r="K886" s="38"/>
      <c r="L886" s="38"/>
      <c r="M886" s="38"/>
      <c r="N886" s="38"/>
      <c r="O886" s="38"/>
    </row>
    <row r="887" spans="1:15" ht="15" hidden="1" customHeight="1" x14ac:dyDescent="0.25">
      <c r="A887" s="160"/>
      <c r="B887" s="160"/>
      <c r="C887" s="38"/>
      <c r="D887" s="38"/>
      <c r="E887" s="38"/>
      <c r="F887" s="38"/>
      <c r="G887" s="38"/>
      <c r="H887" s="38"/>
      <c r="I887" s="38"/>
      <c r="J887" s="38"/>
      <c r="K887" s="38"/>
      <c r="L887" s="38"/>
      <c r="M887" s="38"/>
      <c r="N887" s="38"/>
      <c r="O887" s="38"/>
    </row>
    <row r="888" spans="1:15" hidden="1" x14ac:dyDescent="0.25">
      <c r="A888" s="160"/>
      <c r="B888" s="160"/>
      <c r="C888" s="38"/>
      <c r="D888" s="38"/>
      <c r="E888" s="38"/>
      <c r="F888" s="38"/>
      <c r="G888" s="38"/>
      <c r="H888" s="38"/>
      <c r="I888" s="38"/>
      <c r="J888" s="38"/>
      <c r="K888" s="38"/>
      <c r="L888" s="38"/>
      <c r="M888" s="38"/>
      <c r="N888" s="38"/>
      <c r="O888" s="38"/>
    </row>
  </sheetData>
  <mergeCells count="158">
    <mergeCell ref="A59:M59"/>
    <mergeCell ref="A54:M54"/>
    <mergeCell ref="A55:H55"/>
    <mergeCell ref="C56:F56"/>
    <mergeCell ref="G56:H56"/>
    <mergeCell ref="I56:L56"/>
    <mergeCell ref="C52:D52"/>
    <mergeCell ref="E52:F53"/>
    <mergeCell ref="G52:H53"/>
    <mergeCell ref="I52:L53"/>
    <mergeCell ref="M52:M53"/>
    <mergeCell ref="C53:D53"/>
    <mergeCell ref="F58:M58"/>
    <mergeCell ref="C50:D50"/>
    <mergeCell ref="E50:F51"/>
    <mergeCell ref="G50:H51"/>
    <mergeCell ref="I50:L51"/>
    <mergeCell ref="M50:M51"/>
    <mergeCell ref="C51:D51"/>
    <mergeCell ref="C48:D48"/>
    <mergeCell ref="E48:F49"/>
    <mergeCell ref="G48:H49"/>
    <mergeCell ref="I48:L49"/>
    <mergeCell ref="M48:M49"/>
    <mergeCell ref="C49:D49"/>
    <mergeCell ref="C46:D46"/>
    <mergeCell ref="E46:F47"/>
    <mergeCell ref="G46:H47"/>
    <mergeCell ref="I46:L47"/>
    <mergeCell ref="M46:M47"/>
    <mergeCell ref="C47:D47"/>
    <mergeCell ref="C44:D44"/>
    <mergeCell ref="E44:F45"/>
    <mergeCell ref="G44:H45"/>
    <mergeCell ref="I44:L45"/>
    <mergeCell ref="M44:M45"/>
    <mergeCell ref="C45:D45"/>
    <mergeCell ref="C42:D42"/>
    <mergeCell ref="E42:F43"/>
    <mergeCell ref="G42:H43"/>
    <mergeCell ref="I42:L43"/>
    <mergeCell ref="M42:M43"/>
    <mergeCell ref="C43:D43"/>
    <mergeCell ref="C40:D40"/>
    <mergeCell ref="E40:F41"/>
    <mergeCell ref="G40:H41"/>
    <mergeCell ref="I40:L41"/>
    <mergeCell ref="M40:M41"/>
    <mergeCell ref="C41:D41"/>
    <mergeCell ref="C38:D38"/>
    <mergeCell ref="E38:F39"/>
    <mergeCell ref="G38:H39"/>
    <mergeCell ref="I38:L39"/>
    <mergeCell ref="M38:M39"/>
    <mergeCell ref="C39:D39"/>
    <mergeCell ref="C36:D36"/>
    <mergeCell ref="E36:F37"/>
    <mergeCell ref="G36:H37"/>
    <mergeCell ref="I36:L37"/>
    <mergeCell ref="M36:M37"/>
    <mergeCell ref="C37:D37"/>
    <mergeCell ref="C34:D34"/>
    <mergeCell ref="E34:F35"/>
    <mergeCell ref="G34:H35"/>
    <mergeCell ref="I34:L35"/>
    <mergeCell ref="M34:M35"/>
    <mergeCell ref="C35:D35"/>
    <mergeCell ref="C32:D32"/>
    <mergeCell ref="E32:F33"/>
    <mergeCell ref="G32:H33"/>
    <mergeCell ref="I32:L33"/>
    <mergeCell ref="M32:M33"/>
    <mergeCell ref="C33:D33"/>
    <mergeCell ref="C30:D30"/>
    <mergeCell ref="E30:F31"/>
    <mergeCell ref="G30:H31"/>
    <mergeCell ref="I30:L31"/>
    <mergeCell ref="M30:M31"/>
    <mergeCell ref="C31:D31"/>
    <mergeCell ref="C28:D28"/>
    <mergeCell ref="E28:F29"/>
    <mergeCell ref="G28:H29"/>
    <mergeCell ref="I28:L29"/>
    <mergeCell ref="M28:M29"/>
    <mergeCell ref="C29:D29"/>
    <mergeCell ref="C26:D26"/>
    <mergeCell ref="E26:F27"/>
    <mergeCell ref="G26:H27"/>
    <mergeCell ref="I26:L27"/>
    <mergeCell ref="M26:M27"/>
    <mergeCell ref="C27:D27"/>
    <mergeCell ref="C24:D24"/>
    <mergeCell ref="E24:F25"/>
    <mergeCell ref="G24:H25"/>
    <mergeCell ref="I24:L25"/>
    <mergeCell ref="M24:M25"/>
    <mergeCell ref="C25:D25"/>
    <mergeCell ref="C22:D22"/>
    <mergeCell ref="E22:F23"/>
    <mergeCell ref="G22:H23"/>
    <mergeCell ref="I22:L23"/>
    <mergeCell ref="M22:M23"/>
    <mergeCell ref="C23:D23"/>
    <mergeCell ref="C20:D20"/>
    <mergeCell ref="E20:F21"/>
    <mergeCell ref="G20:H21"/>
    <mergeCell ref="I20:L21"/>
    <mergeCell ref="M20:M21"/>
    <mergeCell ref="C21:D21"/>
    <mergeCell ref="C18:D18"/>
    <mergeCell ref="E18:F19"/>
    <mergeCell ref="G18:H19"/>
    <mergeCell ref="I18:L19"/>
    <mergeCell ref="M18:M19"/>
    <mergeCell ref="C19:D19"/>
    <mergeCell ref="C16:D16"/>
    <mergeCell ref="E16:F17"/>
    <mergeCell ref="G16:H17"/>
    <mergeCell ref="I16:L17"/>
    <mergeCell ref="M16:M17"/>
    <mergeCell ref="C17:D17"/>
    <mergeCell ref="C14:D14"/>
    <mergeCell ref="E14:F15"/>
    <mergeCell ref="G14:H15"/>
    <mergeCell ref="I14:L15"/>
    <mergeCell ref="M14:M15"/>
    <mergeCell ref="C15:D15"/>
    <mergeCell ref="C12:D12"/>
    <mergeCell ref="E12:F13"/>
    <mergeCell ref="G12:H13"/>
    <mergeCell ref="I12:L13"/>
    <mergeCell ref="M12:M13"/>
    <mergeCell ref="C13:D13"/>
    <mergeCell ref="M8:M9"/>
    <mergeCell ref="C9:D9"/>
    <mergeCell ref="C10:D10"/>
    <mergeCell ref="E10:F11"/>
    <mergeCell ref="G10:H11"/>
    <mergeCell ref="I10:L11"/>
    <mergeCell ref="M10:M11"/>
    <mergeCell ref="C11:D11"/>
    <mergeCell ref="E7:F7"/>
    <mergeCell ref="G7:H7"/>
    <mergeCell ref="I7:L7"/>
    <mergeCell ref="C8:D8"/>
    <mergeCell ref="E8:F9"/>
    <mergeCell ref="G8:H9"/>
    <mergeCell ref="I8:L9"/>
    <mergeCell ref="A1:M1"/>
    <mergeCell ref="B4:E4"/>
    <mergeCell ref="F4:H4"/>
    <mergeCell ref="I4:M4"/>
    <mergeCell ref="C6:D6"/>
    <mergeCell ref="E6:F6"/>
    <mergeCell ref="G6:H6"/>
    <mergeCell ref="I6:L6"/>
    <mergeCell ref="M6:M7"/>
    <mergeCell ref="C7:D7"/>
  </mergeCells>
  <conditionalFormatting sqref="A8:C9 E8 G8 I8 M8">
    <cfRule type="expression" dxfId="121" priority="24">
      <formula>$A$9="Holiday"</formula>
    </cfRule>
  </conditionalFormatting>
  <conditionalFormatting sqref="A10:C11 E10 G10 I10 M10">
    <cfRule type="expression" dxfId="120" priority="23">
      <formula>$A$11="Holiday"</formula>
    </cfRule>
  </conditionalFormatting>
  <conditionalFormatting sqref="A12:C13 E12 G12 I12 M12">
    <cfRule type="expression" dxfId="119" priority="22">
      <formula>$A$13="Holiday"</formula>
    </cfRule>
  </conditionalFormatting>
  <conditionalFormatting sqref="A14:C15 E14 G14 I14 M14">
    <cfRule type="expression" dxfId="118" priority="21">
      <formula>$A$15="Holiday"</formula>
    </cfRule>
  </conditionalFormatting>
  <conditionalFormatting sqref="A16:C17 E16 G16 I16 M16">
    <cfRule type="expression" dxfId="117" priority="20">
      <formula>$A$17="Holiday"</formula>
    </cfRule>
  </conditionalFormatting>
  <conditionalFormatting sqref="A18:C19 E18 G18 I18 M18">
    <cfRule type="expression" dxfId="116" priority="19">
      <formula>$A$19="Holiday"</formula>
    </cfRule>
  </conditionalFormatting>
  <conditionalFormatting sqref="A20:C21 E20 G20 I20 M20">
    <cfRule type="expression" dxfId="115" priority="18">
      <formula>$A$21="Holiday"</formula>
    </cfRule>
  </conditionalFormatting>
  <conditionalFormatting sqref="A22:C23 E22 G22 I22 M22">
    <cfRule type="expression" dxfId="114" priority="17">
      <formula>$A$23="Holiday"</formula>
    </cfRule>
  </conditionalFormatting>
  <conditionalFormatting sqref="A24:C25 E24 G24 I24 M24">
    <cfRule type="expression" dxfId="113" priority="16">
      <formula>$A$25="Holiday"</formula>
    </cfRule>
  </conditionalFormatting>
  <conditionalFormatting sqref="A26:C27 E26 G26 I26 M26">
    <cfRule type="expression" dxfId="112" priority="15">
      <formula>$A$27="Holiday"</formula>
    </cfRule>
  </conditionalFormatting>
  <conditionalFormatting sqref="A28:C29 E28 G28 I28 M28">
    <cfRule type="expression" dxfId="111" priority="14">
      <formula>$A$29="Holiday"</formula>
    </cfRule>
  </conditionalFormatting>
  <conditionalFormatting sqref="A30:C31 E30 G30 I30 M30">
    <cfRule type="expression" dxfId="110" priority="13">
      <formula>$A$31="Holiday"</formula>
    </cfRule>
  </conditionalFormatting>
  <conditionalFormatting sqref="A32:C33 E32 G32 I32 M32">
    <cfRule type="expression" dxfId="109" priority="12">
      <formula>$A$33="Holiday"</formula>
    </cfRule>
  </conditionalFormatting>
  <conditionalFormatting sqref="A34:C35 E34 G34 I34 M34">
    <cfRule type="expression" dxfId="108" priority="11">
      <formula>$A$35="Holiday"</formula>
    </cfRule>
  </conditionalFormatting>
  <conditionalFormatting sqref="A36:C37 E36 G36 I36 M36">
    <cfRule type="expression" dxfId="107" priority="10">
      <formula>$A$37="Holiday"</formula>
    </cfRule>
  </conditionalFormatting>
  <conditionalFormatting sqref="A38:C39 E38 G38 I38 M38">
    <cfRule type="expression" dxfId="106" priority="9">
      <formula>$A$39="Holiday"</formula>
    </cfRule>
  </conditionalFormatting>
  <conditionalFormatting sqref="A40:C41 E40 G40 I40 M40">
    <cfRule type="expression" dxfId="105" priority="8">
      <formula>$A$41="Holiday"</formula>
    </cfRule>
  </conditionalFormatting>
  <conditionalFormatting sqref="A42:C43 E42 G42 I42 M42">
    <cfRule type="expression" dxfId="104" priority="7">
      <formula>$A$43="Holiday"</formula>
    </cfRule>
  </conditionalFormatting>
  <conditionalFormatting sqref="A44:C45 E44 G44 I44 M44">
    <cfRule type="expression" dxfId="103" priority="6">
      <formula>$A$45="Holiday"</formula>
    </cfRule>
  </conditionalFormatting>
  <conditionalFormatting sqref="A46:C47 E46 G46 I46 M46">
    <cfRule type="expression" dxfId="102" priority="5">
      <formula>$A$47="Holiday"</formula>
    </cfRule>
  </conditionalFormatting>
  <conditionalFormatting sqref="A48:C49 E48 G48 I48 M48">
    <cfRule type="expression" dxfId="101" priority="4">
      <formula>$A$49="Holiday"</formula>
    </cfRule>
  </conditionalFormatting>
  <conditionalFormatting sqref="A50:C51 E50 G50 I50 M50">
    <cfRule type="expression" dxfId="100" priority="3">
      <formula>$A$51="Holiday"</formula>
    </cfRule>
  </conditionalFormatting>
  <conditionalFormatting sqref="A52:C53 E52 G52 I52 M52">
    <cfRule type="expression" dxfId="99" priority="2">
      <formula>$A$53="Holiday"</formula>
    </cfRule>
  </conditionalFormatting>
  <conditionalFormatting sqref="A59">
    <cfRule type="expression" dxfId="98" priority="1">
      <formula>$A$11="Holiday"</formula>
    </cfRule>
  </conditionalFormatting>
  <printOptions horizontalCentered="1"/>
  <pageMargins left="0" right="0" top="0.6" bottom="0.2" header="0.1" footer="0"/>
  <pageSetup orientation="portrait" horizontalDpi="4294967295" verticalDpi="4294967295" r:id="rId1"/>
  <headerFooter>
    <oddHeader>&amp;C&amp;"Arial,Bold"&amp;14MONTHLY GROUP MILEAGE LOG&amp;"-,Regular"&amp;11
&amp;"Arial,Regular"County Vehicle Program / HR - CSD
&amp;R&amp;G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195B5-975A-4A6B-8D59-54921FE0F9A5}">
  <sheetPr>
    <tabColor theme="6"/>
  </sheetPr>
  <dimension ref="A1:O888"/>
  <sheetViews>
    <sheetView zoomScale="120" zoomScaleNormal="120" workbookViewId="0">
      <selection sqref="A1:M1"/>
    </sheetView>
  </sheetViews>
  <sheetFormatPr defaultColWidth="0" defaultRowHeight="15" customHeight="1" zeroHeight="1" x14ac:dyDescent="0.25"/>
  <cols>
    <col min="1" max="1" width="12.7109375" style="11" customWidth="1"/>
    <col min="2" max="2" width="11.5703125" style="11" customWidth="1"/>
    <col min="3" max="3" width="7" style="10" customWidth="1"/>
    <col min="4" max="4" width="8.140625" style="10" customWidth="1"/>
    <col min="5" max="5" width="6" style="10" bestFit="1" customWidth="1"/>
    <col min="6" max="6" width="7.42578125" style="10" customWidth="1"/>
    <col min="7" max="7" width="4.42578125" style="10" customWidth="1"/>
    <col min="8" max="8" width="6.28515625" style="10" customWidth="1"/>
    <col min="9" max="9" width="10" style="10" customWidth="1"/>
    <col min="10" max="10" width="2.85546875" style="10" customWidth="1"/>
    <col min="11" max="11" width="11.85546875" style="10" customWidth="1"/>
    <col min="12" max="12" width="5.42578125" style="10" customWidth="1"/>
    <col min="13" max="13" width="10" style="10" customWidth="1"/>
    <col min="14" max="14" width="0.28515625" style="10" customWidth="1"/>
    <col min="15" max="15" width="0.140625" style="10" customWidth="1"/>
    <col min="16" max="16384" width="9.140625" style="10" hidden="1"/>
  </cols>
  <sheetData>
    <row r="1" spans="1:14" ht="37.5" customHeight="1" x14ac:dyDescent="0.25">
      <c r="A1" s="244" t="s">
        <v>1052</v>
      </c>
      <c r="B1" s="244"/>
      <c r="C1" s="244"/>
      <c r="D1" s="244"/>
      <c r="E1" s="244"/>
      <c r="F1" s="244"/>
      <c r="G1" s="244"/>
      <c r="H1" s="244"/>
      <c r="I1" s="244"/>
      <c r="J1" s="244"/>
      <c r="K1" s="244"/>
      <c r="L1" s="244"/>
      <c r="M1" s="244"/>
    </row>
    <row r="2" spans="1:14" ht="6" customHeight="1" x14ac:dyDescent="0.25">
      <c r="A2" s="156"/>
      <c r="B2" s="156"/>
      <c r="C2" s="156"/>
      <c r="D2" s="156"/>
      <c r="E2" s="156"/>
      <c r="F2" s="156"/>
      <c r="G2" s="156"/>
      <c r="H2" s="156"/>
      <c r="I2" s="156"/>
      <c r="J2" s="156"/>
      <c r="K2" s="156"/>
      <c r="L2" s="156"/>
      <c r="M2" s="156"/>
      <c r="N2" s="74"/>
    </row>
    <row r="3" spans="1:14" ht="14.25" customHeight="1" x14ac:dyDescent="0.25">
      <c r="A3" s="175" t="s">
        <v>1030</v>
      </c>
      <c r="B3" s="156" t="str">
        <f>IF('JANUARY - MILEAGE LOG'!$B$3="","",'JANUARY - MILEAGE LOG'!$B$3)</f>
        <v/>
      </c>
      <c r="C3" s="175" t="s">
        <v>997</v>
      </c>
      <c r="D3" s="156" t="str">
        <f>IF('JANUARY - MILEAGE LOG'!$D$3="","",'JANUARY - MILEAGE LOG'!$D$3)</f>
        <v/>
      </c>
      <c r="E3" s="175" t="s">
        <v>1031</v>
      </c>
      <c r="F3" s="156" t="str">
        <f>IF('JANUARY - MILEAGE LOG'!$F$3="","",'JANUARY - MILEAGE LOG'!$F$3)</f>
        <v/>
      </c>
      <c r="G3" s="178"/>
      <c r="H3" s="179" t="str">
        <f>IF('JANUARY - MILEAGE LOG'!$H$3="","",'JANUARY - MILEAGE LOG'!$H$3)</f>
        <v xml:space="preserve">AUTHORIZED MILEAGE: 00.01 - 00  </v>
      </c>
      <c r="I3" s="179"/>
      <c r="J3" s="179"/>
      <c r="K3" s="179"/>
      <c r="L3" s="180" t="str">
        <f>IF('JANUARY - MILEAGE LOG'!$L$3="","",'JANUARY - MILEAGE LOG'!$L$3)</f>
        <v>(Round Trip Miles Per Day)</v>
      </c>
      <c r="M3" s="179"/>
      <c r="N3" s="172"/>
    </row>
    <row r="4" spans="1:14" ht="14.25" customHeight="1" x14ac:dyDescent="0.25">
      <c r="A4" s="157" t="s">
        <v>1032</v>
      </c>
      <c r="B4" s="264" t="str">
        <f>IF('JANUARY - MILEAGE LOG'!$B$4="","",'JANUARY - MILEAGE LOG'!$B$4)</f>
        <v/>
      </c>
      <c r="C4" s="264" t="str">
        <f>IF('JANUARY - MILEAGE LOG'!C4="","",'JANUARY - MILEAGE LOG'!C4)</f>
        <v/>
      </c>
      <c r="D4" s="264" t="str">
        <f>IF('JANUARY - MILEAGE LOG'!D4="","",'JANUARY - MILEAGE LOG'!D4)</f>
        <v/>
      </c>
      <c r="E4" s="264" t="str">
        <f>IF('JANUARY - MILEAGE LOG'!E4="","",'JANUARY - MILEAGE LOG'!E4)</f>
        <v/>
      </c>
      <c r="F4" s="245" t="s">
        <v>1033</v>
      </c>
      <c r="G4" s="245"/>
      <c r="H4" s="245"/>
      <c r="I4" s="264" t="str">
        <f>IF('JANUARY - MILEAGE LOG'!$I$4="","",'JANUARY - MILEAGE LOG'!$I$4)</f>
        <v/>
      </c>
      <c r="J4" s="264" t="str">
        <f>IF('JANUARY - MILEAGE LOG'!J4="","",'JANUARY - MILEAGE LOG'!J4)</f>
        <v/>
      </c>
      <c r="K4" s="264" t="str">
        <f>IF('JANUARY - MILEAGE LOG'!K4="","",'JANUARY - MILEAGE LOG'!K4)</f>
        <v/>
      </c>
      <c r="L4" s="264" t="str">
        <f>IF('JANUARY - MILEAGE LOG'!L4="","",'JANUARY - MILEAGE LOG'!L4)</f>
        <v/>
      </c>
      <c r="M4" s="264" t="str">
        <f>IF('JANUARY - MILEAGE LOG'!M4="","",'JANUARY - MILEAGE LOG'!M4)</f>
        <v/>
      </c>
      <c r="N4" s="74"/>
    </row>
    <row r="5" spans="1:14" ht="8.25" customHeight="1" x14ac:dyDescent="0.25">
      <c r="A5" s="171"/>
      <c r="B5" s="161"/>
      <c r="C5" s="171"/>
      <c r="D5" s="161"/>
      <c r="E5" s="171"/>
      <c r="F5" s="161"/>
      <c r="G5" s="159"/>
      <c r="H5" s="159"/>
      <c r="I5" s="159"/>
      <c r="J5" s="159"/>
      <c r="K5" s="159"/>
      <c r="L5" s="159"/>
      <c r="M5" s="159"/>
      <c r="N5" s="74"/>
    </row>
    <row r="6" spans="1:14" ht="12.75" customHeight="1" x14ac:dyDescent="0.25">
      <c r="A6" s="189" t="s">
        <v>10</v>
      </c>
      <c r="B6" s="190" t="s">
        <v>1020</v>
      </c>
      <c r="C6" s="250" t="s">
        <v>1022</v>
      </c>
      <c r="D6" s="251"/>
      <c r="E6" s="250" t="s">
        <v>1023</v>
      </c>
      <c r="F6" s="250"/>
      <c r="G6" s="250" t="s">
        <v>1025</v>
      </c>
      <c r="H6" s="251"/>
      <c r="I6" s="250" t="s">
        <v>1028</v>
      </c>
      <c r="J6" s="251"/>
      <c r="K6" s="251"/>
      <c r="L6" s="251"/>
      <c r="M6" s="251" t="s">
        <v>1027</v>
      </c>
      <c r="N6" s="74"/>
    </row>
    <row r="7" spans="1:14" ht="11.25" customHeight="1" thickBot="1" x14ac:dyDescent="0.3">
      <c r="A7" s="188">
        <f>'YEAR SELECTION'!E2</f>
        <v>2025</v>
      </c>
      <c r="B7" s="191" t="s">
        <v>1021</v>
      </c>
      <c r="C7" s="248" t="s">
        <v>1021</v>
      </c>
      <c r="D7" s="249"/>
      <c r="E7" s="248" t="s">
        <v>1024</v>
      </c>
      <c r="F7" s="248"/>
      <c r="G7" s="248" t="s">
        <v>1026</v>
      </c>
      <c r="H7" s="249"/>
      <c r="I7" s="248" t="s">
        <v>1029</v>
      </c>
      <c r="J7" s="249"/>
      <c r="K7" s="249"/>
      <c r="L7" s="249"/>
      <c r="M7" s="249"/>
      <c r="N7" s="74"/>
    </row>
    <row r="8" spans="1:14" ht="12" customHeight="1" thickTop="1" x14ac:dyDescent="0.25">
      <c r="A8" s="81">
        <f ca="1">'PROCESS NOV - LOG'!K1</f>
        <v>3</v>
      </c>
      <c r="B8" s="77"/>
      <c r="C8" s="252"/>
      <c r="D8" s="253"/>
      <c r="E8" s="254"/>
      <c r="F8" s="255"/>
      <c r="G8" s="254"/>
      <c r="H8" s="255"/>
      <c r="I8" s="215"/>
      <c r="J8" s="216"/>
      <c r="K8" s="216"/>
      <c r="L8" s="217"/>
      <c r="M8" s="221"/>
      <c r="N8" s="74"/>
    </row>
    <row r="9" spans="1:14" ht="12" customHeight="1" x14ac:dyDescent="0.25">
      <c r="A9" s="77" t="str">
        <f ca="1">'PROCESS NOV - LOG'!L1</f>
        <v>Monday</v>
      </c>
      <c r="B9" s="76"/>
      <c r="C9" s="234"/>
      <c r="D9" s="235"/>
      <c r="E9" s="238"/>
      <c r="F9" s="239"/>
      <c r="G9" s="238"/>
      <c r="H9" s="239"/>
      <c r="I9" s="218"/>
      <c r="J9" s="219"/>
      <c r="K9" s="219"/>
      <c r="L9" s="220"/>
      <c r="M9" s="222"/>
      <c r="N9" s="74"/>
    </row>
    <row r="10" spans="1:14" ht="12" customHeight="1" x14ac:dyDescent="0.25">
      <c r="A10" s="78">
        <f ca="1">'PROCESS NOV - LOG'!K2</f>
        <v>4</v>
      </c>
      <c r="B10" s="79"/>
      <c r="C10" s="256"/>
      <c r="D10" s="257"/>
      <c r="E10" s="240"/>
      <c r="F10" s="241"/>
      <c r="G10" s="240"/>
      <c r="H10" s="241"/>
      <c r="I10" s="227"/>
      <c r="J10" s="228"/>
      <c r="K10" s="228"/>
      <c r="L10" s="229"/>
      <c r="M10" s="246"/>
      <c r="N10" s="74"/>
    </row>
    <row r="11" spans="1:14" ht="12" customHeight="1" x14ac:dyDescent="0.25">
      <c r="A11" s="80" t="str">
        <f ca="1">'PROCESS NOV - LOG'!L2</f>
        <v>Tuesday</v>
      </c>
      <c r="B11" s="79"/>
      <c r="C11" s="256"/>
      <c r="D11" s="257"/>
      <c r="E11" s="242"/>
      <c r="F11" s="243"/>
      <c r="G11" s="242"/>
      <c r="H11" s="243"/>
      <c r="I11" s="230"/>
      <c r="J11" s="231"/>
      <c r="K11" s="231"/>
      <c r="L11" s="232"/>
      <c r="M11" s="247"/>
      <c r="N11" s="74"/>
    </row>
    <row r="12" spans="1:14" ht="12" customHeight="1" x14ac:dyDescent="0.25">
      <c r="A12" s="75">
        <f ca="1">'PROCESS NOV - LOG'!K3</f>
        <v>5</v>
      </c>
      <c r="B12" s="76"/>
      <c r="C12" s="234"/>
      <c r="D12" s="235"/>
      <c r="E12" s="236"/>
      <c r="F12" s="237"/>
      <c r="G12" s="236"/>
      <c r="H12" s="237"/>
      <c r="I12" s="223"/>
      <c r="J12" s="224"/>
      <c r="K12" s="224"/>
      <c r="L12" s="225"/>
      <c r="M12" s="226"/>
      <c r="N12" s="74"/>
    </row>
    <row r="13" spans="1:14" ht="12" customHeight="1" x14ac:dyDescent="0.25">
      <c r="A13" s="77" t="str">
        <f ca="1">'PROCESS NOV - LOG'!L3</f>
        <v>Wednesday</v>
      </c>
      <c r="B13" s="76"/>
      <c r="C13" s="234"/>
      <c r="D13" s="235"/>
      <c r="E13" s="238"/>
      <c r="F13" s="239"/>
      <c r="G13" s="238"/>
      <c r="H13" s="239"/>
      <c r="I13" s="218"/>
      <c r="J13" s="219"/>
      <c r="K13" s="219"/>
      <c r="L13" s="220"/>
      <c r="M13" s="222"/>
      <c r="N13" s="74"/>
    </row>
    <row r="14" spans="1:14" ht="12" customHeight="1" x14ac:dyDescent="0.25">
      <c r="A14" s="78">
        <f ca="1">'PROCESS NOV - LOG'!K4</f>
        <v>6</v>
      </c>
      <c r="B14" s="79"/>
      <c r="C14" s="256"/>
      <c r="D14" s="257"/>
      <c r="E14" s="240"/>
      <c r="F14" s="241"/>
      <c r="G14" s="240"/>
      <c r="H14" s="241"/>
      <c r="I14" s="227"/>
      <c r="J14" s="228"/>
      <c r="K14" s="228"/>
      <c r="L14" s="229"/>
      <c r="M14" s="246"/>
      <c r="N14" s="74"/>
    </row>
    <row r="15" spans="1:14" ht="12" customHeight="1" x14ac:dyDescent="0.25">
      <c r="A15" s="80" t="str">
        <f ca="1">'PROCESS NOV - LOG'!L4</f>
        <v>Thursday</v>
      </c>
      <c r="B15" s="79"/>
      <c r="C15" s="256"/>
      <c r="D15" s="257"/>
      <c r="E15" s="242"/>
      <c r="F15" s="243"/>
      <c r="G15" s="242"/>
      <c r="H15" s="243"/>
      <c r="I15" s="230"/>
      <c r="J15" s="231"/>
      <c r="K15" s="231"/>
      <c r="L15" s="232"/>
      <c r="M15" s="247"/>
      <c r="N15" s="74"/>
    </row>
    <row r="16" spans="1:14" ht="12" customHeight="1" x14ac:dyDescent="0.25">
      <c r="A16" s="75">
        <f ca="1">'PROCESS NOV - LOG'!K5</f>
        <v>7</v>
      </c>
      <c r="B16" s="76"/>
      <c r="C16" s="234"/>
      <c r="D16" s="235"/>
      <c r="E16" s="236"/>
      <c r="F16" s="237"/>
      <c r="G16" s="236"/>
      <c r="H16" s="237"/>
      <c r="I16" s="223"/>
      <c r="J16" s="224"/>
      <c r="K16" s="224"/>
      <c r="L16" s="225"/>
      <c r="M16" s="226"/>
      <c r="N16" s="74"/>
    </row>
    <row r="17" spans="1:14" ht="12" customHeight="1" x14ac:dyDescent="0.25">
      <c r="A17" s="77" t="str">
        <f ca="1">'PROCESS NOV - LOG'!L5</f>
        <v>Friday</v>
      </c>
      <c r="B17" s="76"/>
      <c r="C17" s="234"/>
      <c r="D17" s="235"/>
      <c r="E17" s="238"/>
      <c r="F17" s="239"/>
      <c r="G17" s="238"/>
      <c r="H17" s="239"/>
      <c r="I17" s="218"/>
      <c r="J17" s="219"/>
      <c r="K17" s="219"/>
      <c r="L17" s="220"/>
      <c r="M17" s="222"/>
      <c r="N17" s="74"/>
    </row>
    <row r="18" spans="1:14" ht="12" customHeight="1" x14ac:dyDescent="0.25">
      <c r="A18" s="78">
        <f ca="1">'PROCESS NOV - LOG'!K6</f>
        <v>10</v>
      </c>
      <c r="B18" s="79"/>
      <c r="C18" s="256"/>
      <c r="D18" s="257"/>
      <c r="E18" s="240"/>
      <c r="F18" s="241"/>
      <c r="G18" s="240"/>
      <c r="H18" s="241"/>
      <c r="I18" s="227"/>
      <c r="J18" s="228"/>
      <c r="K18" s="228"/>
      <c r="L18" s="229"/>
      <c r="M18" s="246"/>
      <c r="N18" s="74"/>
    </row>
    <row r="19" spans="1:14" ht="12" customHeight="1" x14ac:dyDescent="0.25">
      <c r="A19" s="80" t="str">
        <f ca="1">'PROCESS NOV - LOG'!L6</f>
        <v>Monday</v>
      </c>
      <c r="B19" s="79"/>
      <c r="C19" s="256"/>
      <c r="D19" s="257"/>
      <c r="E19" s="242"/>
      <c r="F19" s="243"/>
      <c r="G19" s="242"/>
      <c r="H19" s="243"/>
      <c r="I19" s="230"/>
      <c r="J19" s="231"/>
      <c r="K19" s="231"/>
      <c r="L19" s="232"/>
      <c r="M19" s="247"/>
      <c r="N19" s="74"/>
    </row>
    <row r="20" spans="1:14" ht="12" customHeight="1" x14ac:dyDescent="0.25">
      <c r="A20" s="75">
        <f ca="1">'PROCESS NOV - LOG'!K7</f>
        <v>11</v>
      </c>
      <c r="B20" s="76"/>
      <c r="C20" s="234"/>
      <c r="D20" s="235"/>
      <c r="E20" s="236"/>
      <c r="F20" s="237"/>
      <c r="G20" s="236"/>
      <c r="H20" s="237"/>
      <c r="I20" s="223"/>
      <c r="J20" s="224"/>
      <c r="K20" s="224"/>
      <c r="L20" s="225"/>
      <c r="M20" s="226"/>
      <c r="N20" s="74"/>
    </row>
    <row r="21" spans="1:14" ht="12" customHeight="1" x14ac:dyDescent="0.25">
      <c r="A21" s="77" t="str">
        <f ca="1">'PROCESS NOV - LOG'!L7</f>
        <v>Holiday</v>
      </c>
      <c r="B21" s="76"/>
      <c r="C21" s="234"/>
      <c r="D21" s="235"/>
      <c r="E21" s="238"/>
      <c r="F21" s="239"/>
      <c r="G21" s="238"/>
      <c r="H21" s="239"/>
      <c r="I21" s="218"/>
      <c r="J21" s="219"/>
      <c r="K21" s="219"/>
      <c r="L21" s="220"/>
      <c r="M21" s="222"/>
      <c r="N21" s="74"/>
    </row>
    <row r="22" spans="1:14" ht="12" customHeight="1" x14ac:dyDescent="0.25">
      <c r="A22" s="78">
        <f ca="1">'PROCESS NOV - LOG'!K8</f>
        <v>12</v>
      </c>
      <c r="B22" s="79"/>
      <c r="C22" s="256"/>
      <c r="D22" s="257"/>
      <c r="E22" s="240"/>
      <c r="F22" s="241"/>
      <c r="G22" s="240"/>
      <c r="H22" s="241"/>
      <c r="I22" s="227"/>
      <c r="J22" s="228"/>
      <c r="K22" s="228"/>
      <c r="L22" s="229"/>
      <c r="M22" s="246"/>
      <c r="N22" s="74"/>
    </row>
    <row r="23" spans="1:14" ht="12" customHeight="1" x14ac:dyDescent="0.25">
      <c r="A23" s="80" t="str">
        <f ca="1">'PROCESS NOV - LOG'!L8</f>
        <v>Wednesday</v>
      </c>
      <c r="B23" s="79"/>
      <c r="C23" s="256"/>
      <c r="D23" s="257"/>
      <c r="E23" s="242"/>
      <c r="F23" s="243"/>
      <c r="G23" s="242"/>
      <c r="H23" s="243"/>
      <c r="I23" s="230"/>
      <c r="J23" s="231"/>
      <c r="K23" s="231"/>
      <c r="L23" s="232"/>
      <c r="M23" s="247"/>
      <c r="N23" s="74"/>
    </row>
    <row r="24" spans="1:14" ht="12" customHeight="1" x14ac:dyDescent="0.25">
      <c r="A24" s="75">
        <f ca="1">'PROCESS NOV - LOG'!K9</f>
        <v>13</v>
      </c>
      <c r="B24" s="76"/>
      <c r="C24" s="234"/>
      <c r="D24" s="235"/>
      <c r="E24" s="236"/>
      <c r="F24" s="237"/>
      <c r="G24" s="236"/>
      <c r="H24" s="237"/>
      <c r="I24" s="223"/>
      <c r="J24" s="224"/>
      <c r="K24" s="224"/>
      <c r="L24" s="225"/>
      <c r="M24" s="226"/>
      <c r="N24" s="74"/>
    </row>
    <row r="25" spans="1:14" ht="12" customHeight="1" x14ac:dyDescent="0.25">
      <c r="A25" s="77" t="str">
        <f ca="1">'PROCESS NOV - LOG'!L9</f>
        <v>Thursday</v>
      </c>
      <c r="B25" s="76"/>
      <c r="C25" s="234"/>
      <c r="D25" s="235"/>
      <c r="E25" s="238"/>
      <c r="F25" s="239"/>
      <c r="G25" s="238"/>
      <c r="H25" s="239"/>
      <c r="I25" s="218"/>
      <c r="J25" s="219"/>
      <c r="K25" s="219"/>
      <c r="L25" s="220"/>
      <c r="M25" s="222"/>
      <c r="N25" s="74"/>
    </row>
    <row r="26" spans="1:14" ht="12" customHeight="1" x14ac:dyDescent="0.25">
      <c r="A26" s="78">
        <f ca="1">'PROCESS NOV - LOG'!K10</f>
        <v>14</v>
      </c>
      <c r="B26" s="79"/>
      <c r="C26" s="256"/>
      <c r="D26" s="257"/>
      <c r="E26" s="240"/>
      <c r="F26" s="241"/>
      <c r="G26" s="240"/>
      <c r="H26" s="241"/>
      <c r="I26" s="227"/>
      <c r="J26" s="228"/>
      <c r="K26" s="228"/>
      <c r="L26" s="229"/>
      <c r="M26" s="246"/>
      <c r="N26" s="74"/>
    </row>
    <row r="27" spans="1:14" ht="12" customHeight="1" x14ac:dyDescent="0.25">
      <c r="A27" s="80" t="str">
        <f ca="1">'PROCESS NOV - LOG'!L10</f>
        <v>Friday</v>
      </c>
      <c r="B27" s="79"/>
      <c r="C27" s="256"/>
      <c r="D27" s="257"/>
      <c r="E27" s="242"/>
      <c r="F27" s="243"/>
      <c r="G27" s="242"/>
      <c r="H27" s="243"/>
      <c r="I27" s="230"/>
      <c r="J27" s="231"/>
      <c r="K27" s="231"/>
      <c r="L27" s="232"/>
      <c r="M27" s="247"/>
      <c r="N27" s="74"/>
    </row>
    <row r="28" spans="1:14" ht="12" customHeight="1" x14ac:dyDescent="0.25">
      <c r="A28" s="75">
        <f ca="1">'PROCESS NOV - LOG'!K11</f>
        <v>17</v>
      </c>
      <c r="B28" s="76"/>
      <c r="C28" s="234"/>
      <c r="D28" s="235"/>
      <c r="E28" s="236"/>
      <c r="F28" s="237"/>
      <c r="G28" s="236"/>
      <c r="H28" s="237"/>
      <c r="I28" s="223"/>
      <c r="J28" s="224"/>
      <c r="K28" s="224"/>
      <c r="L28" s="225"/>
      <c r="M28" s="226"/>
      <c r="N28" s="74"/>
    </row>
    <row r="29" spans="1:14" ht="12" customHeight="1" x14ac:dyDescent="0.25">
      <c r="A29" s="77" t="str">
        <f ca="1">'PROCESS NOV - LOG'!L11</f>
        <v>Monday</v>
      </c>
      <c r="B29" s="76"/>
      <c r="C29" s="234"/>
      <c r="D29" s="235"/>
      <c r="E29" s="238"/>
      <c r="F29" s="239"/>
      <c r="G29" s="238"/>
      <c r="H29" s="239"/>
      <c r="I29" s="218"/>
      <c r="J29" s="219"/>
      <c r="K29" s="219"/>
      <c r="L29" s="220"/>
      <c r="M29" s="222"/>
      <c r="N29" s="74"/>
    </row>
    <row r="30" spans="1:14" ht="12" customHeight="1" x14ac:dyDescent="0.25">
      <c r="A30" s="78">
        <f ca="1">'PROCESS NOV - LOG'!K12</f>
        <v>18</v>
      </c>
      <c r="B30" s="79"/>
      <c r="C30" s="256"/>
      <c r="D30" s="257"/>
      <c r="E30" s="240"/>
      <c r="F30" s="241"/>
      <c r="G30" s="240"/>
      <c r="H30" s="241"/>
      <c r="I30" s="227"/>
      <c r="J30" s="228"/>
      <c r="K30" s="228"/>
      <c r="L30" s="229"/>
      <c r="M30" s="246"/>
      <c r="N30" s="74"/>
    </row>
    <row r="31" spans="1:14" ht="12" customHeight="1" x14ac:dyDescent="0.25">
      <c r="A31" s="80" t="str">
        <f ca="1">'PROCESS NOV - LOG'!L12</f>
        <v>Tuesday</v>
      </c>
      <c r="B31" s="79"/>
      <c r="C31" s="256"/>
      <c r="D31" s="257"/>
      <c r="E31" s="242"/>
      <c r="F31" s="243"/>
      <c r="G31" s="242"/>
      <c r="H31" s="243"/>
      <c r="I31" s="230"/>
      <c r="J31" s="231"/>
      <c r="K31" s="231"/>
      <c r="L31" s="232"/>
      <c r="M31" s="247"/>
      <c r="N31" s="74"/>
    </row>
    <row r="32" spans="1:14" ht="12" customHeight="1" x14ac:dyDescent="0.25">
      <c r="A32" s="75">
        <f ca="1">'PROCESS NOV - LOG'!K13</f>
        <v>19</v>
      </c>
      <c r="B32" s="76"/>
      <c r="C32" s="234"/>
      <c r="D32" s="235"/>
      <c r="E32" s="236"/>
      <c r="F32" s="237"/>
      <c r="G32" s="236"/>
      <c r="H32" s="237"/>
      <c r="I32" s="223"/>
      <c r="J32" s="224"/>
      <c r="K32" s="224"/>
      <c r="L32" s="225"/>
      <c r="M32" s="226"/>
      <c r="N32" s="74"/>
    </row>
    <row r="33" spans="1:14" ht="12" customHeight="1" x14ac:dyDescent="0.25">
      <c r="A33" s="77" t="str">
        <f ca="1">'PROCESS NOV - LOG'!L13</f>
        <v>Wednesday</v>
      </c>
      <c r="B33" s="76"/>
      <c r="C33" s="234"/>
      <c r="D33" s="235"/>
      <c r="E33" s="238"/>
      <c r="F33" s="239"/>
      <c r="G33" s="238"/>
      <c r="H33" s="239"/>
      <c r="I33" s="218"/>
      <c r="J33" s="219"/>
      <c r="K33" s="219"/>
      <c r="L33" s="220"/>
      <c r="M33" s="222"/>
      <c r="N33" s="74"/>
    </row>
    <row r="34" spans="1:14" ht="12" customHeight="1" x14ac:dyDescent="0.25">
      <c r="A34" s="78">
        <f ca="1">'PROCESS NOV - LOG'!K14</f>
        <v>20</v>
      </c>
      <c r="B34" s="79"/>
      <c r="C34" s="256"/>
      <c r="D34" s="257"/>
      <c r="E34" s="240"/>
      <c r="F34" s="241"/>
      <c r="G34" s="240"/>
      <c r="H34" s="241"/>
      <c r="I34" s="227"/>
      <c r="J34" s="228"/>
      <c r="K34" s="228"/>
      <c r="L34" s="229"/>
      <c r="M34" s="246"/>
      <c r="N34" s="74"/>
    </row>
    <row r="35" spans="1:14" ht="12" customHeight="1" x14ac:dyDescent="0.25">
      <c r="A35" s="80" t="str">
        <f ca="1">'PROCESS NOV - LOG'!L14</f>
        <v>Thursday</v>
      </c>
      <c r="B35" s="79"/>
      <c r="C35" s="256"/>
      <c r="D35" s="257"/>
      <c r="E35" s="242"/>
      <c r="F35" s="243"/>
      <c r="G35" s="242"/>
      <c r="H35" s="243"/>
      <c r="I35" s="230"/>
      <c r="J35" s="231"/>
      <c r="K35" s="231"/>
      <c r="L35" s="232"/>
      <c r="M35" s="247"/>
      <c r="N35" s="74"/>
    </row>
    <row r="36" spans="1:14" ht="12" customHeight="1" x14ac:dyDescent="0.25">
      <c r="A36" s="75">
        <f ca="1">'PROCESS NOV - LOG'!K15</f>
        <v>21</v>
      </c>
      <c r="B36" s="76"/>
      <c r="C36" s="234"/>
      <c r="D36" s="235"/>
      <c r="E36" s="236"/>
      <c r="F36" s="237"/>
      <c r="G36" s="236"/>
      <c r="H36" s="237"/>
      <c r="I36" s="223"/>
      <c r="J36" s="224"/>
      <c r="K36" s="224"/>
      <c r="L36" s="225"/>
      <c r="M36" s="226"/>
      <c r="N36" s="74"/>
    </row>
    <row r="37" spans="1:14" ht="12" customHeight="1" x14ac:dyDescent="0.25">
      <c r="A37" s="77" t="str">
        <f ca="1">'PROCESS NOV - LOG'!L15</f>
        <v>Friday</v>
      </c>
      <c r="B37" s="76"/>
      <c r="C37" s="234"/>
      <c r="D37" s="235"/>
      <c r="E37" s="238"/>
      <c r="F37" s="239"/>
      <c r="G37" s="238"/>
      <c r="H37" s="239"/>
      <c r="I37" s="218"/>
      <c r="J37" s="219"/>
      <c r="K37" s="219"/>
      <c r="L37" s="220"/>
      <c r="M37" s="222"/>
      <c r="N37" s="74"/>
    </row>
    <row r="38" spans="1:14" ht="12" customHeight="1" x14ac:dyDescent="0.25">
      <c r="A38" s="78">
        <f ca="1">'PROCESS NOV - LOG'!K16</f>
        <v>24</v>
      </c>
      <c r="B38" s="79"/>
      <c r="C38" s="256"/>
      <c r="D38" s="257"/>
      <c r="E38" s="240"/>
      <c r="F38" s="241"/>
      <c r="G38" s="240"/>
      <c r="H38" s="241"/>
      <c r="I38" s="227"/>
      <c r="J38" s="228"/>
      <c r="K38" s="228"/>
      <c r="L38" s="229"/>
      <c r="M38" s="246"/>
      <c r="N38" s="74"/>
    </row>
    <row r="39" spans="1:14" ht="12" customHeight="1" x14ac:dyDescent="0.25">
      <c r="A39" s="80" t="str">
        <f ca="1">'PROCESS NOV - LOG'!L16</f>
        <v>Monday</v>
      </c>
      <c r="B39" s="79"/>
      <c r="C39" s="256"/>
      <c r="D39" s="257"/>
      <c r="E39" s="242"/>
      <c r="F39" s="243"/>
      <c r="G39" s="242"/>
      <c r="H39" s="243"/>
      <c r="I39" s="230"/>
      <c r="J39" s="231"/>
      <c r="K39" s="231"/>
      <c r="L39" s="232"/>
      <c r="M39" s="247"/>
      <c r="N39" s="74"/>
    </row>
    <row r="40" spans="1:14" ht="12" customHeight="1" x14ac:dyDescent="0.25">
      <c r="A40" s="75">
        <f ca="1">'PROCESS NOV - LOG'!K17</f>
        <v>25</v>
      </c>
      <c r="B40" s="76"/>
      <c r="C40" s="234"/>
      <c r="D40" s="235"/>
      <c r="E40" s="236"/>
      <c r="F40" s="237"/>
      <c r="G40" s="236"/>
      <c r="H40" s="237"/>
      <c r="I40" s="223"/>
      <c r="J40" s="224"/>
      <c r="K40" s="224"/>
      <c r="L40" s="225"/>
      <c r="M40" s="226"/>
      <c r="N40" s="74"/>
    </row>
    <row r="41" spans="1:14" ht="12" customHeight="1" x14ac:dyDescent="0.25">
      <c r="A41" s="77" t="str">
        <f ca="1">'PROCESS NOV - LOG'!L17</f>
        <v>Tuesday</v>
      </c>
      <c r="B41" s="76"/>
      <c r="C41" s="234"/>
      <c r="D41" s="235"/>
      <c r="E41" s="238"/>
      <c r="F41" s="239"/>
      <c r="G41" s="238"/>
      <c r="H41" s="239"/>
      <c r="I41" s="218"/>
      <c r="J41" s="219"/>
      <c r="K41" s="219"/>
      <c r="L41" s="220"/>
      <c r="M41" s="222"/>
      <c r="N41" s="74"/>
    </row>
    <row r="42" spans="1:14" ht="12" customHeight="1" x14ac:dyDescent="0.25">
      <c r="A42" s="78">
        <f ca="1">'PROCESS NOV - LOG'!K18</f>
        <v>26</v>
      </c>
      <c r="B42" s="79"/>
      <c r="C42" s="256"/>
      <c r="D42" s="257"/>
      <c r="E42" s="240"/>
      <c r="F42" s="241"/>
      <c r="G42" s="240"/>
      <c r="H42" s="241"/>
      <c r="I42" s="227"/>
      <c r="J42" s="228"/>
      <c r="K42" s="228"/>
      <c r="L42" s="229"/>
      <c r="M42" s="246"/>
      <c r="N42" s="74"/>
    </row>
    <row r="43" spans="1:14" ht="12" customHeight="1" x14ac:dyDescent="0.25">
      <c r="A43" s="80" t="str">
        <f ca="1">'PROCESS NOV - LOG'!L18</f>
        <v>Wednesday</v>
      </c>
      <c r="B43" s="79"/>
      <c r="C43" s="256"/>
      <c r="D43" s="257"/>
      <c r="E43" s="242"/>
      <c r="F43" s="243"/>
      <c r="G43" s="242"/>
      <c r="H43" s="243"/>
      <c r="I43" s="230"/>
      <c r="J43" s="231"/>
      <c r="K43" s="231"/>
      <c r="L43" s="232"/>
      <c r="M43" s="247"/>
      <c r="N43" s="74"/>
    </row>
    <row r="44" spans="1:14" ht="12" customHeight="1" x14ac:dyDescent="0.25">
      <c r="A44" s="75">
        <f ca="1">'PROCESS NOV - LOG'!K19</f>
        <v>27</v>
      </c>
      <c r="B44" s="76"/>
      <c r="C44" s="234"/>
      <c r="D44" s="235"/>
      <c r="E44" s="236"/>
      <c r="F44" s="237"/>
      <c r="G44" s="236"/>
      <c r="H44" s="237"/>
      <c r="I44" s="223"/>
      <c r="J44" s="224"/>
      <c r="K44" s="224"/>
      <c r="L44" s="225"/>
      <c r="M44" s="226"/>
      <c r="N44" s="74"/>
    </row>
    <row r="45" spans="1:14" ht="12" customHeight="1" x14ac:dyDescent="0.25">
      <c r="A45" s="77" t="str">
        <f ca="1">'PROCESS NOV - LOG'!L19</f>
        <v>Holiday</v>
      </c>
      <c r="B45" s="76"/>
      <c r="C45" s="234"/>
      <c r="D45" s="235"/>
      <c r="E45" s="238"/>
      <c r="F45" s="239"/>
      <c r="G45" s="238"/>
      <c r="H45" s="239"/>
      <c r="I45" s="218"/>
      <c r="J45" s="219"/>
      <c r="K45" s="219"/>
      <c r="L45" s="220"/>
      <c r="M45" s="222"/>
      <c r="N45" s="74"/>
    </row>
    <row r="46" spans="1:14" ht="12" customHeight="1" x14ac:dyDescent="0.25">
      <c r="A46" s="78">
        <f ca="1">'PROCESS NOV - LOG'!K20</f>
        <v>28</v>
      </c>
      <c r="B46" s="79"/>
      <c r="C46" s="256"/>
      <c r="D46" s="257"/>
      <c r="E46" s="240"/>
      <c r="F46" s="241"/>
      <c r="G46" s="240"/>
      <c r="H46" s="241"/>
      <c r="I46" s="227"/>
      <c r="J46" s="228"/>
      <c r="K46" s="228"/>
      <c r="L46" s="229"/>
      <c r="M46" s="246"/>
      <c r="N46" s="74"/>
    </row>
    <row r="47" spans="1:14" ht="12" customHeight="1" x14ac:dyDescent="0.25">
      <c r="A47" s="80" t="str">
        <f ca="1">'PROCESS NOV - LOG'!L20</f>
        <v>Holiday</v>
      </c>
      <c r="B47" s="79"/>
      <c r="C47" s="256"/>
      <c r="D47" s="257"/>
      <c r="E47" s="242"/>
      <c r="F47" s="243"/>
      <c r="G47" s="242"/>
      <c r="H47" s="243"/>
      <c r="I47" s="230"/>
      <c r="J47" s="231"/>
      <c r="K47" s="231"/>
      <c r="L47" s="232"/>
      <c r="M47" s="247"/>
      <c r="N47" s="74"/>
    </row>
    <row r="48" spans="1:14" ht="12" customHeight="1" x14ac:dyDescent="0.25">
      <c r="A48" s="75" t="str">
        <f ca="1">'PROCESS NOV - LOG'!K21</f>
        <v/>
      </c>
      <c r="B48" s="76"/>
      <c r="C48" s="234"/>
      <c r="D48" s="235"/>
      <c r="E48" s="236"/>
      <c r="F48" s="237"/>
      <c r="G48" s="236"/>
      <c r="H48" s="237"/>
      <c r="I48" s="223"/>
      <c r="J48" s="224"/>
      <c r="K48" s="224"/>
      <c r="L48" s="225"/>
      <c r="M48" s="226"/>
      <c r="N48" s="74"/>
    </row>
    <row r="49" spans="1:15" ht="12" customHeight="1" x14ac:dyDescent="0.25">
      <c r="A49" s="77" t="str">
        <f ca="1">'PROCESS NOV - LOG'!L21</f>
        <v/>
      </c>
      <c r="B49" s="76"/>
      <c r="C49" s="234"/>
      <c r="D49" s="235"/>
      <c r="E49" s="238"/>
      <c r="F49" s="239"/>
      <c r="G49" s="238"/>
      <c r="H49" s="239"/>
      <c r="I49" s="218"/>
      <c r="J49" s="219"/>
      <c r="K49" s="219"/>
      <c r="L49" s="220"/>
      <c r="M49" s="222"/>
      <c r="N49" s="74"/>
    </row>
    <row r="50" spans="1:15" ht="12" customHeight="1" x14ac:dyDescent="0.25">
      <c r="A50" s="78" t="str">
        <f ca="1">'PROCESS NOV - LOG'!K22</f>
        <v/>
      </c>
      <c r="B50" s="79"/>
      <c r="C50" s="256"/>
      <c r="D50" s="257"/>
      <c r="E50" s="240"/>
      <c r="F50" s="241"/>
      <c r="G50" s="240"/>
      <c r="H50" s="241"/>
      <c r="I50" s="227"/>
      <c r="J50" s="228"/>
      <c r="K50" s="228"/>
      <c r="L50" s="229"/>
      <c r="M50" s="246"/>
      <c r="N50" s="74"/>
    </row>
    <row r="51" spans="1:15" ht="12" customHeight="1" x14ac:dyDescent="0.25">
      <c r="A51" s="80" t="str">
        <f ca="1">'PROCESS NOV - LOG'!L22</f>
        <v/>
      </c>
      <c r="B51" s="79"/>
      <c r="C51" s="256"/>
      <c r="D51" s="257"/>
      <c r="E51" s="242"/>
      <c r="F51" s="243"/>
      <c r="G51" s="242"/>
      <c r="H51" s="243"/>
      <c r="I51" s="230"/>
      <c r="J51" s="231"/>
      <c r="K51" s="231"/>
      <c r="L51" s="232"/>
      <c r="M51" s="247"/>
      <c r="N51" s="74"/>
    </row>
    <row r="52" spans="1:15" ht="12" customHeight="1" x14ac:dyDescent="0.25">
      <c r="A52" s="75" t="str">
        <f ca="1">'PROCESS NOV - LOG'!K23</f>
        <v/>
      </c>
      <c r="B52" s="76"/>
      <c r="C52" s="234"/>
      <c r="D52" s="235"/>
      <c r="E52" s="236"/>
      <c r="F52" s="237"/>
      <c r="G52" s="236"/>
      <c r="H52" s="237"/>
      <c r="I52" s="223"/>
      <c r="J52" s="224"/>
      <c r="K52" s="224"/>
      <c r="L52" s="225"/>
      <c r="M52" s="226"/>
      <c r="N52" s="74"/>
    </row>
    <row r="53" spans="1:15" ht="12" customHeight="1" x14ac:dyDescent="0.25">
      <c r="A53" s="77" t="str">
        <f ca="1">'PROCESS NOV - LOG'!L23</f>
        <v/>
      </c>
      <c r="B53" s="76"/>
      <c r="C53" s="234"/>
      <c r="D53" s="235"/>
      <c r="E53" s="238"/>
      <c r="F53" s="239"/>
      <c r="G53" s="238"/>
      <c r="H53" s="239"/>
      <c r="I53" s="218"/>
      <c r="J53" s="219"/>
      <c r="K53" s="219"/>
      <c r="L53" s="220"/>
      <c r="M53" s="222"/>
      <c r="N53" s="74"/>
    </row>
    <row r="54" spans="1:15" ht="6.75" customHeight="1" x14ac:dyDescent="0.25">
      <c r="A54" s="258"/>
      <c r="B54" s="258"/>
      <c r="C54" s="258"/>
      <c r="D54" s="258"/>
      <c r="E54" s="258"/>
      <c r="F54" s="258"/>
      <c r="G54" s="258"/>
      <c r="H54" s="258"/>
      <c r="I54" s="258"/>
      <c r="J54" s="258"/>
      <c r="K54" s="258"/>
      <c r="L54" s="258"/>
      <c r="M54" s="258"/>
      <c r="N54" s="74"/>
    </row>
    <row r="55" spans="1:15" ht="15" customHeight="1" x14ac:dyDescent="0.25">
      <c r="A55" s="262" t="s">
        <v>1054</v>
      </c>
      <c r="B55" s="262"/>
      <c r="C55" s="262"/>
      <c r="D55" s="262"/>
      <c r="E55" s="262"/>
      <c r="F55" s="262"/>
      <c r="G55" s="262"/>
      <c r="H55" s="262"/>
      <c r="I55" s="186"/>
      <c r="J55" s="165"/>
      <c r="K55" s="165"/>
      <c r="L55" s="164"/>
      <c r="M55" s="166"/>
      <c r="N55" s="37"/>
      <c r="O55" s="38"/>
    </row>
    <row r="56" spans="1:15" ht="18" customHeight="1" x14ac:dyDescent="0.25">
      <c r="A56" s="184" t="s">
        <v>1019</v>
      </c>
      <c r="B56" s="185"/>
      <c r="C56" s="259" t="s">
        <v>1034</v>
      </c>
      <c r="D56" s="259"/>
      <c r="E56" s="259"/>
      <c r="F56" s="259"/>
      <c r="G56" s="260"/>
      <c r="H56" s="260"/>
      <c r="I56" s="259" t="s">
        <v>1035</v>
      </c>
      <c r="J56" s="259"/>
      <c r="K56" s="259"/>
      <c r="L56" s="259"/>
      <c r="M56" s="185"/>
      <c r="N56" s="37"/>
      <c r="O56" s="38"/>
    </row>
    <row r="57" spans="1:15" ht="9.75" customHeight="1" x14ac:dyDescent="0.25">
      <c r="A57" s="186"/>
      <c r="B57" s="167"/>
      <c r="C57" s="187"/>
      <c r="D57" s="187"/>
      <c r="E57" s="187"/>
      <c r="F57" s="187"/>
      <c r="G57" s="166"/>
      <c r="H57" s="166"/>
      <c r="I57" s="186"/>
      <c r="J57" s="186"/>
      <c r="K57" s="186"/>
      <c r="L57" s="186"/>
      <c r="M57" s="167"/>
      <c r="N57" s="37"/>
      <c r="O57" s="38"/>
    </row>
    <row r="58" spans="1:15" ht="17.25" customHeight="1" x14ac:dyDescent="0.25">
      <c r="A58" s="186" t="s">
        <v>1053</v>
      </c>
      <c r="B58" s="186"/>
      <c r="C58" s="186"/>
      <c r="D58" s="186"/>
      <c r="E58" s="186"/>
      <c r="F58" s="233"/>
      <c r="G58" s="233"/>
      <c r="H58" s="233"/>
      <c r="I58" s="233"/>
      <c r="J58" s="233"/>
      <c r="K58" s="233"/>
      <c r="L58" s="233"/>
      <c r="M58" s="233"/>
      <c r="N58" s="37"/>
      <c r="O58" s="38"/>
    </row>
    <row r="59" spans="1:15" ht="19.5" customHeight="1" x14ac:dyDescent="0.25">
      <c r="A59" s="261"/>
      <c r="B59" s="261"/>
      <c r="C59" s="261"/>
      <c r="D59" s="261"/>
      <c r="E59" s="261"/>
      <c r="F59" s="261"/>
      <c r="G59" s="261"/>
      <c r="H59" s="261"/>
      <c r="I59" s="261"/>
      <c r="J59" s="261"/>
      <c r="K59" s="261"/>
      <c r="L59" s="261"/>
      <c r="M59" s="261"/>
      <c r="N59" s="37"/>
      <c r="O59" s="38"/>
    </row>
    <row r="60" spans="1:15" ht="15" customHeight="1" x14ac:dyDescent="0.25">
      <c r="A60" s="162"/>
      <c r="B60" s="162"/>
      <c r="C60" s="162"/>
      <c r="D60" s="162"/>
      <c r="E60" s="162"/>
      <c r="F60" s="162"/>
      <c r="G60" s="162"/>
      <c r="H60" s="162"/>
      <c r="I60" s="162"/>
      <c r="J60" s="162"/>
      <c r="K60" s="162"/>
      <c r="L60" s="162"/>
      <c r="M60" s="162"/>
      <c r="N60" s="38"/>
      <c r="O60" s="38"/>
    </row>
    <row r="61" spans="1:15" ht="15" hidden="1" customHeight="1" x14ac:dyDescent="0.25">
      <c r="A61" s="162"/>
      <c r="B61" s="162"/>
      <c r="C61" s="162"/>
      <c r="D61" s="162"/>
      <c r="E61" s="162"/>
      <c r="F61" s="162"/>
      <c r="G61" s="162"/>
      <c r="H61" s="162"/>
      <c r="I61" s="162"/>
      <c r="J61" s="162"/>
      <c r="K61" s="162"/>
      <c r="L61" s="162"/>
      <c r="M61" s="162"/>
      <c r="N61" s="38"/>
      <c r="O61" s="38"/>
    </row>
    <row r="62" spans="1:15" ht="15" hidden="1" customHeight="1" x14ac:dyDescent="0.25">
      <c r="A62" s="162"/>
      <c r="B62" s="162"/>
      <c r="C62" s="162"/>
      <c r="D62" s="162"/>
      <c r="E62" s="162"/>
      <c r="F62" s="162"/>
      <c r="G62" s="162"/>
      <c r="H62" s="162"/>
      <c r="I62" s="162"/>
      <c r="J62" s="162"/>
      <c r="K62" s="162"/>
      <c r="L62" s="162"/>
      <c r="M62" s="162"/>
      <c r="N62" s="38"/>
      <c r="O62" s="38"/>
    </row>
    <row r="63" spans="1:15" ht="15" hidden="1" customHeight="1" x14ac:dyDescent="0.25">
      <c r="A63" s="162"/>
      <c r="B63" s="162"/>
      <c r="C63" s="162"/>
      <c r="D63" s="162"/>
      <c r="E63" s="162"/>
      <c r="F63" s="162"/>
      <c r="G63" s="162"/>
      <c r="H63" s="162"/>
      <c r="I63" s="162"/>
      <c r="J63" s="162"/>
      <c r="K63" s="162"/>
      <c r="L63" s="162"/>
      <c r="M63" s="162"/>
      <c r="N63" s="38"/>
      <c r="O63" s="38"/>
    </row>
    <row r="64" spans="1:15" ht="15" hidden="1" customHeight="1" x14ac:dyDescent="0.25">
      <c r="A64" s="162"/>
      <c r="B64" s="162"/>
      <c r="C64" s="162"/>
      <c r="D64" s="162"/>
      <c r="E64" s="162"/>
      <c r="F64" s="162"/>
      <c r="G64" s="162"/>
      <c r="H64" s="162"/>
      <c r="I64" s="162"/>
      <c r="J64" s="162"/>
      <c r="K64" s="162"/>
      <c r="L64" s="162"/>
      <c r="M64" s="162"/>
      <c r="N64" s="38"/>
      <c r="O64" s="38"/>
    </row>
    <row r="65" spans="1:15" ht="15" hidden="1" customHeight="1" x14ac:dyDescent="0.25">
      <c r="A65" s="162"/>
      <c r="B65" s="162"/>
      <c r="C65" s="162"/>
      <c r="D65" s="162"/>
      <c r="E65" s="162"/>
      <c r="F65" s="162"/>
      <c r="G65" s="162"/>
      <c r="H65" s="162"/>
      <c r="I65" s="162"/>
      <c r="J65" s="162"/>
      <c r="K65" s="162"/>
      <c r="L65" s="162"/>
      <c r="M65" s="162"/>
      <c r="N65" s="38"/>
      <c r="O65" s="38"/>
    </row>
    <row r="66" spans="1:15" ht="15" hidden="1" customHeight="1" x14ac:dyDescent="0.25">
      <c r="A66" s="162"/>
      <c r="B66" s="162"/>
      <c r="C66" s="162"/>
      <c r="D66" s="162"/>
      <c r="E66" s="162"/>
      <c r="F66" s="162"/>
      <c r="G66" s="162"/>
      <c r="H66" s="162"/>
      <c r="I66" s="162"/>
      <c r="J66" s="162"/>
      <c r="K66" s="162"/>
      <c r="L66" s="162"/>
      <c r="M66" s="162"/>
      <c r="N66" s="38"/>
      <c r="O66" s="38"/>
    </row>
    <row r="67" spans="1:15" ht="15" hidden="1" customHeight="1" x14ac:dyDescent="0.25">
      <c r="A67" s="162"/>
      <c r="B67" s="162"/>
      <c r="C67" s="162"/>
      <c r="D67" s="162"/>
      <c r="E67" s="162"/>
      <c r="F67" s="162"/>
      <c r="G67" s="162"/>
      <c r="H67" s="162"/>
      <c r="I67" s="162"/>
      <c r="J67" s="162"/>
      <c r="K67" s="162"/>
      <c r="L67" s="162"/>
      <c r="M67" s="162"/>
      <c r="N67" s="38"/>
      <c r="O67" s="38"/>
    </row>
    <row r="68" spans="1:15" ht="15" hidden="1" customHeight="1" x14ac:dyDescent="0.25">
      <c r="A68" s="162"/>
      <c r="B68" s="162"/>
      <c r="C68" s="162"/>
      <c r="D68" s="162"/>
      <c r="E68" s="162"/>
      <c r="F68" s="162"/>
      <c r="G68" s="162"/>
      <c r="H68" s="162"/>
      <c r="I68" s="162"/>
      <c r="J68" s="162"/>
      <c r="K68" s="162"/>
      <c r="L68" s="162"/>
      <c r="M68" s="162"/>
      <c r="N68" s="38"/>
      <c r="O68" s="38"/>
    </row>
    <row r="69" spans="1:15" ht="15" hidden="1" customHeight="1" x14ac:dyDescent="0.25">
      <c r="A69" s="162"/>
      <c r="B69" s="162"/>
      <c r="C69" s="162"/>
      <c r="D69" s="162"/>
      <c r="E69" s="162"/>
      <c r="F69" s="162"/>
      <c r="G69" s="162"/>
      <c r="H69" s="162"/>
      <c r="I69" s="162"/>
      <c r="J69" s="162"/>
      <c r="K69" s="162"/>
      <c r="L69" s="162"/>
      <c r="M69" s="162"/>
      <c r="N69" s="38"/>
      <c r="O69" s="38"/>
    </row>
    <row r="70" spans="1:15" ht="15" hidden="1" customHeight="1" x14ac:dyDescent="0.25">
      <c r="A70" s="162"/>
      <c r="B70" s="162"/>
      <c r="C70" s="162"/>
      <c r="D70" s="162"/>
      <c r="E70" s="162"/>
      <c r="F70" s="162"/>
      <c r="G70" s="162"/>
      <c r="H70" s="162"/>
      <c r="I70" s="162"/>
      <c r="J70" s="162"/>
      <c r="K70" s="162"/>
      <c r="L70" s="162"/>
      <c r="M70" s="162"/>
      <c r="N70" s="38"/>
      <c r="O70" s="38"/>
    </row>
    <row r="71" spans="1:15" ht="15" hidden="1" customHeight="1" x14ac:dyDescent="0.25">
      <c r="A71" s="162"/>
      <c r="B71" s="162"/>
      <c r="C71" s="162"/>
      <c r="D71" s="162"/>
      <c r="E71" s="162"/>
      <c r="F71" s="162"/>
      <c r="G71" s="162"/>
      <c r="H71" s="162"/>
      <c r="I71" s="162"/>
      <c r="J71" s="162"/>
      <c r="K71" s="162"/>
      <c r="L71" s="162"/>
      <c r="M71" s="162"/>
      <c r="N71" s="38"/>
      <c r="O71" s="38"/>
    </row>
    <row r="72" spans="1:15" ht="15" hidden="1" customHeight="1" x14ac:dyDescent="0.25">
      <c r="A72" s="162"/>
      <c r="B72" s="162"/>
      <c r="C72" s="162"/>
      <c r="D72" s="162"/>
      <c r="E72" s="162"/>
      <c r="F72" s="162"/>
      <c r="G72" s="162"/>
      <c r="H72" s="162"/>
      <c r="I72" s="162"/>
      <c r="J72" s="162"/>
      <c r="K72" s="162"/>
      <c r="L72" s="162"/>
      <c r="M72" s="162"/>
      <c r="N72" s="38"/>
      <c r="O72" s="38"/>
    </row>
    <row r="73" spans="1:15" ht="15" hidden="1" customHeight="1" x14ac:dyDescent="0.25">
      <c r="A73" s="162"/>
      <c r="B73" s="162"/>
      <c r="C73" s="162"/>
      <c r="D73" s="162"/>
      <c r="E73" s="162"/>
      <c r="F73" s="162"/>
      <c r="G73" s="162"/>
      <c r="H73" s="162"/>
      <c r="I73" s="162"/>
      <c r="J73" s="162"/>
      <c r="K73" s="162"/>
      <c r="L73" s="162"/>
      <c r="M73" s="162"/>
      <c r="N73" s="38"/>
      <c r="O73" s="38"/>
    </row>
    <row r="74" spans="1:15" ht="15" hidden="1" customHeight="1" x14ac:dyDescent="0.25">
      <c r="A74" s="162"/>
      <c r="B74" s="162"/>
      <c r="C74" s="162"/>
      <c r="D74" s="162"/>
      <c r="E74" s="162"/>
      <c r="F74" s="162"/>
      <c r="G74" s="162"/>
      <c r="H74" s="162"/>
      <c r="I74" s="162"/>
      <c r="J74" s="162"/>
      <c r="K74" s="162"/>
      <c r="L74" s="162"/>
      <c r="M74" s="162"/>
      <c r="N74" s="38"/>
      <c r="O74" s="38"/>
    </row>
    <row r="75" spans="1:15" ht="15" hidden="1" customHeight="1" x14ac:dyDescent="0.25">
      <c r="A75" s="162"/>
      <c r="B75" s="162"/>
      <c r="C75" s="162"/>
      <c r="D75" s="162"/>
      <c r="E75" s="162"/>
      <c r="F75" s="162"/>
      <c r="G75" s="162"/>
      <c r="H75" s="162"/>
      <c r="I75" s="162"/>
      <c r="J75" s="162"/>
      <c r="K75" s="162"/>
      <c r="L75" s="162"/>
      <c r="M75" s="162"/>
      <c r="N75" s="38"/>
      <c r="O75" s="38"/>
    </row>
    <row r="76" spans="1:15" ht="15" hidden="1" customHeight="1" x14ac:dyDescent="0.25">
      <c r="A76" s="162"/>
      <c r="B76" s="162"/>
      <c r="C76" s="162"/>
      <c r="D76" s="162"/>
      <c r="E76" s="162"/>
      <c r="F76" s="162"/>
      <c r="G76" s="162"/>
      <c r="H76" s="162"/>
      <c r="I76" s="162"/>
      <c r="J76" s="162"/>
      <c r="K76" s="162"/>
      <c r="L76" s="162"/>
      <c r="M76" s="162"/>
      <c r="N76" s="38"/>
      <c r="O76" s="38"/>
    </row>
    <row r="77" spans="1:15" ht="15" hidden="1" customHeight="1" x14ac:dyDescent="0.25">
      <c r="A77" s="162"/>
      <c r="B77" s="162"/>
      <c r="C77" s="162"/>
      <c r="D77" s="162"/>
      <c r="E77" s="162"/>
      <c r="F77" s="162"/>
      <c r="G77" s="162"/>
      <c r="H77" s="162"/>
      <c r="I77" s="162"/>
      <c r="J77" s="162"/>
      <c r="K77" s="162"/>
      <c r="L77" s="162"/>
      <c r="M77" s="162"/>
      <c r="N77" s="38"/>
      <c r="O77" s="38"/>
    </row>
    <row r="78" spans="1:15" ht="15" hidden="1" customHeight="1" x14ac:dyDescent="0.25">
      <c r="A78" s="162"/>
      <c r="B78" s="162"/>
      <c r="C78" s="162"/>
      <c r="D78" s="162"/>
      <c r="E78" s="162"/>
      <c r="F78" s="162"/>
      <c r="G78" s="162"/>
      <c r="H78" s="162"/>
      <c r="I78" s="162"/>
      <c r="J78" s="162"/>
      <c r="K78" s="162"/>
      <c r="L78" s="162"/>
      <c r="M78" s="162"/>
      <c r="N78" s="38"/>
      <c r="O78" s="38"/>
    </row>
    <row r="79" spans="1:15" ht="15" hidden="1" customHeight="1" x14ac:dyDescent="0.25">
      <c r="A79" s="162"/>
      <c r="B79" s="162"/>
      <c r="C79" s="162"/>
      <c r="D79" s="162"/>
      <c r="E79" s="162"/>
      <c r="F79" s="162"/>
      <c r="G79" s="162"/>
      <c r="H79" s="162"/>
      <c r="I79" s="162"/>
      <c r="J79" s="162"/>
      <c r="K79" s="162"/>
      <c r="L79" s="162"/>
      <c r="M79" s="162"/>
      <c r="N79" s="38"/>
      <c r="O79" s="38"/>
    </row>
    <row r="80" spans="1:15" ht="15" hidden="1" customHeight="1" x14ac:dyDescent="0.25">
      <c r="A80" s="162"/>
      <c r="B80" s="162"/>
      <c r="C80" s="162"/>
      <c r="D80" s="162"/>
      <c r="E80" s="162"/>
      <c r="F80" s="162"/>
      <c r="G80" s="162"/>
      <c r="H80" s="162"/>
      <c r="I80" s="162"/>
      <c r="J80" s="162"/>
      <c r="K80" s="162"/>
      <c r="L80" s="162"/>
      <c r="M80" s="162"/>
      <c r="N80" s="38"/>
      <c r="O80" s="38"/>
    </row>
    <row r="81" spans="1:15" ht="15" hidden="1" customHeight="1" x14ac:dyDescent="0.25">
      <c r="A81" s="162"/>
      <c r="B81" s="162"/>
      <c r="C81" s="162"/>
      <c r="D81" s="162"/>
      <c r="E81" s="162"/>
      <c r="F81" s="162"/>
      <c r="G81" s="162"/>
      <c r="H81" s="162"/>
      <c r="I81" s="162"/>
      <c r="J81" s="162"/>
      <c r="K81" s="162"/>
      <c r="L81" s="162"/>
      <c r="M81" s="162"/>
      <c r="N81" s="38"/>
      <c r="O81" s="38"/>
    </row>
    <row r="82" spans="1:15" ht="15" hidden="1" customHeight="1" x14ac:dyDescent="0.25">
      <c r="A82" s="162"/>
      <c r="B82" s="162"/>
      <c r="C82" s="162"/>
      <c r="D82" s="162"/>
      <c r="E82" s="162"/>
      <c r="F82" s="162"/>
      <c r="G82" s="162"/>
      <c r="H82" s="162"/>
      <c r="I82" s="162"/>
      <c r="J82" s="162"/>
      <c r="K82" s="162"/>
      <c r="L82" s="162"/>
      <c r="M82" s="162"/>
      <c r="N82" s="38"/>
      <c r="O82" s="38"/>
    </row>
    <row r="83" spans="1:15" ht="15" hidden="1" customHeight="1" x14ac:dyDescent="0.25">
      <c r="A83" s="162"/>
      <c r="B83" s="162"/>
      <c r="C83" s="162"/>
      <c r="D83" s="162"/>
      <c r="E83" s="162"/>
      <c r="F83" s="162"/>
      <c r="G83" s="162"/>
      <c r="H83" s="162"/>
      <c r="I83" s="162"/>
      <c r="J83" s="162"/>
      <c r="K83" s="162"/>
      <c r="L83" s="162"/>
      <c r="M83" s="162"/>
      <c r="N83" s="38"/>
      <c r="O83" s="38"/>
    </row>
    <row r="84" spans="1:15" ht="15" hidden="1" customHeight="1" x14ac:dyDescent="0.25">
      <c r="A84" s="162"/>
      <c r="B84" s="162"/>
      <c r="C84" s="162"/>
      <c r="D84" s="162"/>
      <c r="E84" s="162"/>
      <c r="F84" s="162"/>
      <c r="G84" s="162"/>
      <c r="H84" s="162"/>
      <c r="I84" s="162"/>
      <c r="J84" s="162"/>
      <c r="K84" s="162"/>
      <c r="L84" s="162"/>
      <c r="M84" s="162"/>
      <c r="N84" s="38"/>
      <c r="O84" s="38"/>
    </row>
    <row r="85" spans="1:15" ht="15" hidden="1" customHeight="1" x14ac:dyDescent="0.25">
      <c r="A85" s="162"/>
      <c r="B85" s="162"/>
      <c r="C85" s="162"/>
      <c r="D85" s="162"/>
      <c r="E85" s="162"/>
      <c r="F85" s="162"/>
      <c r="G85" s="162"/>
      <c r="H85" s="162"/>
      <c r="I85" s="162"/>
      <c r="J85" s="162"/>
      <c r="K85" s="162"/>
      <c r="L85" s="162"/>
      <c r="M85" s="162"/>
      <c r="N85" s="38"/>
      <c r="O85" s="38"/>
    </row>
    <row r="86" spans="1:15" ht="15" hidden="1" customHeight="1" x14ac:dyDescent="0.25">
      <c r="A86" s="162"/>
      <c r="B86" s="162"/>
      <c r="C86" s="162"/>
      <c r="D86" s="162"/>
      <c r="E86" s="162"/>
      <c r="F86" s="162"/>
      <c r="G86" s="162"/>
      <c r="H86" s="162"/>
      <c r="I86" s="162"/>
      <c r="J86" s="162"/>
      <c r="K86" s="162"/>
      <c r="L86" s="162"/>
      <c r="M86" s="162"/>
      <c r="N86" s="38"/>
      <c r="O86" s="38"/>
    </row>
    <row r="87" spans="1:15" ht="15" hidden="1" customHeight="1" x14ac:dyDescent="0.25">
      <c r="A87" s="162"/>
      <c r="B87" s="162"/>
      <c r="C87" s="162"/>
      <c r="D87" s="162"/>
      <c r="E87" s="162"/>
      <c r="F87" s="162"/>
      <c r="G87" s="162"/>
      <c r="H87" s="162"/>
      <c r="I87" s="162"/>
      <c r="J87" s="162"/>
      <c r="K87" s="162"/>
      <c r="L87" s="162"/>
      <c r="M87" s="162"/>
      <c r="N87" s="38"/>
      <c r="O87" s="38"/>
    </row>
    <row r="88" spans="1:15" ht="15" hidden="1" customHeight="1" x14ac:dyDescent="0.25">
      <c r="A88" s="162"/>
      <c r="B88" s="162"/>
      <c r="C88" s="162"/>
      <c r="D88" s="162"/>
      <c r="E88" s="162"/>
      <c r="F88" s="162"/>
      <c r="G88" s="162"/>
      <c r="H88" s="162"/>
      <c r="I88" s="162"/>
      <c r="J88" s="162"/>
      <c r="K88" s="162"/>
      <c r="L88" s="162"/>
      <c r="M88" s="162"/>
      <c r="N88" s="38"/>
      <c r="O88" s="38"/>
    </row>
    <row r="89" spans="1:15" ht="15" hidden="1" customHeight="1" x14ac:dyDescent="0.25">
      <c r="A89" s="162"/>
      <c r="B89" s="162"/>
      <c r="C89" s="162"/>
      <c r="D89" s="162"/>
      <c r="E89" s="162"/>
      <c r="F89" s="162"/>
      <c r="G89" s="162"/>
      <c r="H89" s="162"/>
      <c r="I89" s="162"/>
      <c r="J89" s="162"/>
      <c r="K89" s="162"/>
      <c r="L89" s="162"/>
      <c r="M89" s="162"/>
      <c r="N89" s="38"/>
      <c r="O89" s="38"/>
    </row>
    <row r="90" spans="1:15" ht="15" hidden="1" customHeight="1" x14ac:dyDescent="0.25">
      <c r="A90" s="162"/>
      <c r="B90" s="162"/>
      <c r="C90" s="162"/>
      <c r="D90" s="162"/>
      <c r="E90" s="162"/>
      <c r="F90" s="162"/>
      <c r="G90" s="162"/>
      <c r="H90" s="162"/>
      <c r="I90" s="162"/>
      <c r="J90" s="162"/>
      <c r="K90" s="162"/>
      <c r="L90" s="162"/>
      <c r="M90" s="162"/>
      <c r="N90" s="38"/>
      <c r="O90" s="38"/>
    </row>
    <row r="91" spans="1:15" ht="15" hidden="1" customHeight="1" x14ac:dyDescent="0.25">
      <c r="A91" s="162"/>
      <c r="B91" s="162"/>
      <c r="C91" s="162"/>
      <c r="D91" s="162"/>
      <c r="E91" s="162"/>
      <c r="F91" s="162"/>
      <c r="G91" s="162"/>
      <c r="H91" s="162"/>
      <c r="I91" s="162"/>
      <c r="J91" s="162"/>
      <c r="K91" s="162"/>
      <c r="L91" s="162"/>
      <c r="M91" s="162"/>
      <c r="N91" s="38"/>
      <c r="O91" s="38"/>
    </row>
    <row r="92" spans="1:15" ht="15" hidden="1" customHeight="1" x14ac:dyDescent="0.25">
      <c r="A92" s="162"/>
      <c r="B92" s="162"/>
      <c r="C92" s="162"/>
      <c r="D92" s="162"/>
      <c r="E92" s="162"/>
      <c r="F92" s="162"/>
      <c r="G92" s="162"/>
      <c r="H92" s="162"/>
      <c r="I92" s="162"/>
      <c r="J92" s="162"/>
      <c r="K92" s="162"/>
      <c r="L92" s="162"/>
      <c r="M92" s="162"/>
      <c r="N92" s="38"/>
      <c r="O92" s="38"/>
    </row>
    <row r="93" spans="1:15" ht="15" hidden="1" customHeight="1" x14ac:dyDescent="0.25">
      <c r="A93" s="162"/>
      <c r="B93" s="162"/>
      <c r="C93" s="162"/>
      <c r="D93" s="162"/>
      <c r="E93" s="162"/>
      <c r="F93" s="162"/>
      <c r="G93" s="162"/>
      <c r="H93" s="162"/>
      <c r="I93" s="162"/>
      <c r="J93" s="162"/>
      <c r="K93" s="162"/>
      <c r="L93" s="162"/>
      <c r="M93" s="162"/>
      <c r="N93" s="38"/>
      <c r="O93" s="38"/>
    </row>
    <row r="94" spans="1:15" ht="15" hidden="1" customHeight="1" x14ac:dyDescent="0.25">
      <c r="A94" s="162"/>
      <c r="B94" s="162"/>
      <c r="C94" s="162"/>
      <c r="D94" s="162"/>
      <c r="E94" s="162"/>
      <c r="F94" s="162"/>
      <c r="G94" s="162"/>
      <c r="H94" s="162"/>
      <c r="I94" s="162"/>
      <c r="J94" s="162"/>
      <c r="K94" s="162"/>
      <c r="L94" s="162"/>
      <c r="M94" s="162"/>
      <c r="N94" s="38"/>
      <c r="O94" s="38"/>
    </row>
    <row r="95" spans="1:15" ht="15" hidden="1" customHeight="1" x14ac:dyDescent="0.25">
      <c r="A95" s="162"/>
      <c r="B95" s="162"/>
      <c r="C95" s="162"/>
      <c r="D95" s="162"/>
      <c r="E95" s="162"/>
      <c r="F95" s="162"/>
      <c r="G95" s="162"/>
      <c r="H95" s="162"/>
      <c r="I95" s="162"/>
      <c r="J95" s="162"/>
      <c r="K95" s="162"/>
      <c r="L95" s="162"/>
      <c r="M95" s="162"/>
      <c r="N95" s="38"/>
      <c r="O95" s="38"/>
    </row>
    <row r="96" spans="1:15" ht="15" hidden="1" customHeight="1" x14ac:dyDescent="0.25">
      <c r="A96" s="162"/>
      <c r="B96" s="162"/>
      <c r="C96" s="162"/>
      <c r="D96" s="162"/>
      <c r="E96" s="162"/>
      <c r="F96" s="162"/>
      <c r="G96" s="162"/>
      <c r="H96" s="162"/>
      <c r="I96" s="162"/>
      <c r="J96" s="162"/>
      <c r="K96" s="162"/>
      <c r="L96" s="162"/>
      <c r="M96" s="162"/>
      <c r="N96" s="38"/>
      <c r="O96" s="38"/>
    </row>
    <row r="97" spans="1:15" ht="15" hidden="1" customHeight="1" x14ac:dyDescent="0.25">
      <c r="A97" s="162"/>
      <c r="B97" s="162"/>
      <c r="C97" s="162"/>
      <c r="D97" s="162"/>
      <c r="E97" s="162"/>
      <c r="F97" s="162"/>
      <c r="G97" s="162"/>
      <c r="H97" s="162"/>
      <c r="I97" s="162"/>
      <c r="J97" s="162"/>
      <c r="K97" s="162"/>
      <c r="L97" s="162"/>
      <c r="M97" s="162"/>
      <c r="N97" s="38"/>
      <c r="O97" s="38"/>
    </row>
    <row r="98" spans="1:15" ht="15" hidden="1" customHeight="1" x14ac:dyDescent="0.25">
      <c r="A98" s="162"/>
      <c r="B98" s="162"/>
      <c r="C98" s="162"/>
      <c r="D98" s="162"/>
      <c r="E98" s="162"/>
      <c r="F98" s="162"/>
      <c r="G98" s="162"/>
      <c r="H98" s="162"/>
      <c r="I98" s="162"/>
      <c r="J98" s="162"/>
      <c r="K98" s="162"/>
      <c r="L98" s="162"/>
      <c r="M98" s="162"/>
      <c r="N98" s="38"/>
      <c r="O98" s="38"/>
    </row>
    <row r="99" spans="1:15" ht="15" hidden="1" customHeight="1" x14ac:dyDescent="0.25">
      <c r="A99" s="162"/>
      <c r="B99" s="162"/>
      <c r="C99" s="162"/>
      <c r="D99" s="162"/>
      <c r="E99" s="162"/>
      <c r="F99" s="162"/>
      <c r="G99" s="162"/>
      <c r="H99" s="162"/>
      <c r="I99" s="162"/>
      <c r="J99" s="162"/>
      <c r="K99" s="162"/>
      <c r="L99" s="162"/>
      <c r="M99" s="162"/>
      <c r="N99" s="38"/>
      <c r="O99" s="38"/>
    </row>
    <row r="100" spans="1:15" ht="15" hidden="1" customHeight="1" x14ac:dyDescent="0.25">
      <c r="A100" s="162"/>
      <c r="B100" s="162"/>
      <c r="C100" s="162"/>
      <c r="D100" s="162"/>
      <c r="E100" s="162"/>
      <c r="F100" s="162"/>
      <c r="G100" s="162"/>
      <c r="H100" s="162"/>
      <c r="I100" s="162"/>
      <c r="J100" s="162"/>
      <c r="K100" s="162"/>
      <c r="L100" s="162"/>
      <c r="M100" s="162"/>
      <c r="N100" s="38"/>
      <c r="O100" s="38"/>
    </row>
    <row r="101" spans="1:15" ht="15" hidden="1" customHeight="1" x14ac:dyDescent="0.25">
      <c r="A101" s="162"/>
      <c r="B101" s="162"/>
      <c r="C101" s="162"/>
      <c r="D101" s="162"/>
      <c r="E101" s="162"/>
      <c r="F101" s="162"/>
      <c r="G101" s="162"/>
      <c r="H101" s="162"/>
      <c r="I101" s="162"/>
      <c r="J101" s="162"/>
      <c r="K101" s="162"/>
      <c r="L101" s="162"/>
      <c r="M101" s="162"/>
      <c r="N101" s="38"/>
      <c r="O101" s="38"/>
    </row>
    <row r="102" spans="1:15" ht="15" hidden="1" customHeight="1" x14ac:dyDescent="0.25">
      <c r="A102" s="162"/>
      <c r="B102" s="162"/>
      <c r="C102" s="162"/>
      <c r="D102" s="162"/>
      <c r="E102" s="162"/>
      <c r="F102" s="162"/>
      <c r="G102" s="162"/>
      <c r="H102" s="162"/>
      <c r="I102" s="162"/>
      <c r="J102" s="162"/>
      <c r="K102" s="162"/>
      <c r="L102" s="162"/>
      <c r="M102" s="162"/>
      <c r="N102" s="38"/>
      <c r="O102" s="38"/>
    </row>
    <row r="103" spans="1:15" ht="15" hidden="1" customHeight="1" x14ac:dyDescent="0.25">
      <c r="A103" s="162"/>
      <c r="B103" s="162"/>
      <c r="C103" s="162"/>
      <c r="D103" s="162"/>
      <c r="E103" s="162"/>
      <c r="F103" s="162"/>
      <c r="G103" s="162"/>
      <c r="H103" s="162"/>
      <c r="I103" s="162"/>
      <c r="J103" s="162"/>
      <c r="K103" s="162"/>
      <c r="L103" s="162"/>
      <c r="M103" s="162"/>
      <c r="N103" s="38"/>
      <c r="O103" s="38"/>
    </row>
    <row r="104" spans="1:15" ht="15" hidden="1" customHeight="1" x14ac:dyDescent="0.25">
      <c r="A104" s="162"/>
      <c r="B104" s="162"/>
      <c r="C104" s="162"/>
      <c r="D104" s="162"/>
      <c r="E104" s="162"/>
      <c r="F104" s="162"/>
      <c r="G104" s="162"/>
      <c r="H104" s="162"/>
      <c r="I104" s="162"/>
      <c r="J104" s="162"/>
      <c r="K104" s="162"/>
      <c r="L104" s="162"/>
      <c r="M104" s="162"/>
      <c r="N104" s="38"/>
      <c r="O104" s="38"/>
    </row>
    <row r="105" spans="1:15" ht="15" hidden="1" customHeight="1" x14ac:dyDescent="0.25">
      <c r="A105" s="162"/>
      <c r="B105" s="162"/>
      <c r="C105" s="162"/>
      <c r="D105" s="162"/>
      <c r="E105" s="162"/>
      <c r="F105" s="162"/>
      <c r="G105" s="162"/>
      <c r="H105" s="162"/>
      <c r="I105" s="162"/>
      <c r="J105" s="162"/>
      <c r="K105" s="162"/>
      <c r="L105" s="162"/>
      <c r="M105" s="162"/>
      <c r="N105" s="38"/>
      <c r="O105" s="38"/>
    </row>
    <row r="106" spans="1:15" ht="15" hidden="1" customHeight="1" x14ac:dyDescent="0.25">
      <c r="A106" s="162"/>
      <c r="B106" s="162"/>
      <c r="C106" s="162"/>
      <c r="D106" s="162"/>
      <c r="E106" s="162"/>
      <c r="F106" s="162"/>
      <c r="G106" s="162"/>
      <c r="H106" s="162"/>
      <c r="I106" s="162"/>
      <c r="J106" s="162"/>
      <c r="K106" s="162"/>
      <c r="L106" s="162"/>
      <c r="M106" s="162"/>
      <c r="N106" s="38"/>
      <c r="O106" s="38"/>
    </row>
    <row r="107" spans="1:15" ht="15" hidden="1" customHeight="1" x14ac:dyDescent="0.25">
      <c r="A107" s="162"/>
      <c r="B107" s="162"/>
      <c r="C107" s="162"/>
      <c r="D107" s="162"/>
      <c r="E107" s="162"/>
      <c r="F107" s="162"/>
      <c r="G107" s="162"/>
      <c r="H107" s="162"/>
      <c r="I107" s="162"/>
      <c r="J107" s="162"/>
      <c r="K107" s="162"/>
      <c r="L107" s="162"/>
      <c r="M107" s="162"/>
      <c r="N107" s="38"/>
      <c r="O107" s="38"/>
    </row>
    <row r="108" spans="1:15" ht="15" hidden="1" customHeight="1" x14ac:dyDescent="0.25">
      <c r="A108" s="162"/>
      <c r="B108" s="162"/>
      <c r="C108" s="162"/>
      <c r="D108" s="162"/>
      <c r="E108" s="162"/>
      <c r="F108" s="162"/>
      <c r="G108" s="162"/>
      <c r="H108" s="162"/>
      <c r="I108" s="162"/>
      <c r="J108" s="162"/>
      <c r="K108" s="162"/>
      <c r="L108" s="162"/>
      <c r="M108" s="162"/>
      <c r="N108" s="38"/>
      <c r="O108" s="38"/>
    </row>
    <row r="109" spans="1:15" ht="15" hidden="1" customHeight="1" x14ac:dyDescent="0.25">
      <c r="A109" s="162"/>
      <c r="B109" s="162"/>
      <c r="C109" s="162"/>
      <c r="D109" s="162"/>
      <c r="E109" s="162"/>
      <c r="F109" s="162"/>
      <c r="G109" s="162"/>
      <c r="H109" s="162"/>
      <c r="I109" s="162"/>
      <c r="J109" s="162"/>
      <c r="K109" s="162"/>
      <c r="L109" s="162"/>
      <c r="M109" s="162"/>
      <c r="N109" s="38"/>
      <c r="O109" s="38"/>
    </row>
    <row r="110" spans="1:15" ht="15" hidden="1" customHeight="1" x14ac:dyDescent="0.25">
      <c r="A110" s="162"/>
      <c r="B110" s="162"/>
      <c r="C110" s="162"/>
      <c r="D110" s="162"/>
      <c r="E110" s="162"/>
      <c r="F110" s="162"/>
      <c r="G110" s="162"/>
      <c r="H110" s="162"/>
      <c r="I110" s="162"/>
      <c r="J110" s="162"/>
      <c r="K110" s="162"/>
      <c r="L110" s="162"/>
      <c r="M110" s="162"/>
      <c r="N110" s="38"/>
      <c r="O110" s="38"/>
    </row>
    <row r="111" spans="1:15" ht="15" hidden="1" customHeight="1" x14ac:dyDescent="0.25">
      <c r="A111" s="162"/>
      <c r="B111" s="162"/>
      <c r="C111" s="162"/>
      <c r="D111" s="162"/>
      <c r="E111" s="162"/>
      <c r="F111" s="162"/>
      <c r="G111" s="162"/>
      <c r="H111" s="162"/>
      <c r="I111" s="162"/>
      <c r="J111" s="162"/>
      <c r="K111" s="162"/>
      <c r="L111" s="162"/>
      <c r="M111" s="162"/>
      <c r="N111" s="38"/>
      <c r="O111" s="38"/>
    </row>
    <row r="112" spans="1:15" ht="15" hidden="1" customHeight="1" x14ac:dyDescent="0.25">
      <c r="A112" s="162"/>
      <c r="B112" s="162"/>
      <c r="C112" s="162"/>
      <c r="D112" s="162"/>
      <c r="E112" s="162"/>
      <c r="F112" s="162"/>
      <c r="G112" s="162"/>
      <c r="H112" s="162"/>
      <c r="I112" s="162"/>
      <c r="J112" s="162"/>
      <c r="K112" s="162"/>
      <c r="L112" s="162"/>
      <c r="M112" s="162"/>
      <c r="N112" s="38"/>
      <c r="O112" s="38"/>
    </row>
    <row r="113" spans="1:15" ht="15" hidden="1" customHeight="1" x14ac:dyDescent="0.25">
      <c r="A113" s="162"/>
      <c r="B113" s="162"/>
      <c r="C113" s="162"/>
      <c r="D113" s="162"/>
      <c r="E113" s="162"/>
      <c r="F113" s="162"/>
      <c r="G113" s="162"/>
      <c r="H113" s="162"/>
      <c r="I113" s="162"/>
      <c r="J113" s="162"/>
      <c r="K113" s="162"/>
      <c r="L113" s="162"/>
      <c r="M113" s="162"/>
      <c r="N113" s="38"/>
      <c r="O113" s="38"/>
    </row>
    <row r="114" spans="1:15" ht="15" hidden="1" customHeight="1" x14ac:dyDescent="0.25">
      <c r="A114" s="162"/>
      <c r="B114" s="162"/>
      <c r="C114" s="162"/>
      <c r="D114" s="162"/>
      <c r="E114" s="162"/>
      <c r="F114" s="162"/>
      <c r="G114" s="162"/>
      <c r="H114" s="162"/>
      <c r="I114" s="162"/>
      <c r="J114" s="162"/>
      <c r="K114" s="162"/>
      <c r="L114" s="162"/>
      <c r="M114" s="162"/>
      <c r="N114" s="38"/>
      <c r="O114" s="38"/>
    </row>
    <row r="115" spans="1:15" ht="15" hidden="1" customHeight="1" x14ac:dyDescent="0.25">
      <c r="A115" s="162"/>
      <c r="B115" s="162"/>
      <c r="C115" s="162"/>
      <c r="D115" s="162"/>
      <c r="E115" s="162"/>
      <c r="F115" s="162"/>
      <c r="G115" s="162"/>
      <c r="H115" s="162"/>
      <c r="I115" s="162"/>
      <c r="J115" s="162"/>
      <c r="K115" s="162"/>
      <c r="L115" s="162"/>
      <c r="M115" s="162"/>
      <c r="N115" s="38"/>
      <c r="O115" s="38"/>
    </row>
    <row r="116" spans="1:15" ht="15" hidden="1" customHeight="1" x14ac:dyDescent="0.25">
      <c r="A116" s="162"/>
      <c r="B116" s="162"/>
      <c r="C116" s="162"/>
      <c r="D116" s="162"/>
      <c r="E116" s="162"/>
      <c r="F116" s="162"/>
      <c r="G116" s="162"/>
      <c r="H116" s="162"/>
      <c r="I116" s="162"/>
      <c r="J116" s="162"/>
      <c r="K116" s="162"/>
      <c r="L116" s="162"/>
      <c r="M116" s="162"/>
      <c r="N116" s="38"/>
      <c r="O116" s="38"/>
    </row>
    <row r="117" spans="1:15" ht="15" hidden="1" customHeight="1" x14ac:dyDescent="0.25">
      <c r="A117" s="162"/>
      <c r="B117" s="162"/>
      <c r="C117" s="162"/>
      <c r="D117" s="162"/>
      <c r="E117" s="162"/>
      <c r="F117" s="162"/>
      <c r="G117" s="162"/>
      <c r="H117" s="162"/>
      <c r="I117" s="162"/>
      <c r="J117" s="162"/>
      <c r="K117" s="162"/>
      <c r="L117" s="162"/>
      <c r="M117" s="162"/>
      <c r="N117" s="38"/>
      <c r="O117" s="38"/>
    </row>
    <row r="118" spans="1:15" ht="15" hidden="1" customHeight="1" x14ac:dyDescent="0.25">
      <c r="A118" s="162"/>
      <c r="B118" s="162"/>
      <c r="C118" s="162"/>
      <c r="D118" s="162"/>
      <c r="E118" s="162"/>
      <c r="F118" s="162"/>
      <c r="G118" s="162"/>
      <c r="H118" s="162"/>
      <c r="I118" s="162"/>
      <c r="J118" s="162"/>
      <c r="K118" s="162"/>
      <c r="L118" s="162"/>
      <c r="M118" s="162"/>
      <c r="N118" s="38"/>
      <c r="O118" s="38"/>
    </row>
    <row r="119" spans="1:15" ht="15" hidden="1" customHeight="1" x14ac:dyDescent="0.25">
      <c r="A119" s="162"/>
      <c r="B119" s="162"/>
      <c r="C119" s="162"/>
      <c r="D119" s="162"/>
      <c r="E119" s="162"/>
      <c r="F119" s="162"/>
      <c r="G119" s="162"/>
      <c r="H119" s="162"/>
      <c r="I119" s="162"/>
      <c r="J119" s="162"/>
      <c r="K119" s="162"/>
      <c r="L119" s="162"/>
      <c r="M119" s="162"/>
      <c r="N119" s="38"/>
      <c r="O119" s="38"/>
    </row>
    <row r="120" spans="1:15" ht="15" hidden="1" customHeight="1" x14ac:dyDescent="0.25">
      <c r="A120" s="162"/>
      <c r="B120" s="162"/>
      <c r="C120" s="162"/>
      <c r="D120" s="162"/>
      <c r="E120" s="162"/>
      <c r="F120" s="162"/>
      <c r="G120" s="162"/>
      <c r="H120" s="162"/>
      <c r="I120" s="162"/>
      <c r="J120" s="162"/>
      <c r="K120" s="162"/>
      <c r="L120" s="162"/>
      <c r="M120" s="162"/>
      <c r="N120" s="38"/>
      <c r="O120" s="38"/>
    </row>
    <row r="121" spans="1:15" ht="15" hidden="1" customHeight="1" x14ac:dyDescent="0.25">
      <c r="A121" s="162"/>
      <c r="B121" s="162"/>
      <c r="C121" s="162"/>
      <c r="D121" s="162"/>
      <c r="E121" s="162"/>
      <c r="F121" s="162"/>
      <c r="G121" s="162"/>
      <c r="H121" s="162"/>
      <c r="I121" s="162"/>
      <c r="J121" s="162"/>
      <c r="K121" s="162"/>
      <c r="L121" s="162"/>
      <c r="M121" s="162"/>
      <c r="N121" s="38"/>
      <c r="O121" s="38"/>
    </row>
    <row r="122" spans="1:15" ht="15" hidden="1" customHeight="1" x14ac:dyDescent="0.25">
      <c r="A122" s="162"/>
      <c r="B122" s="162"/>
      <c r="C122" s="162"/>
      <c r="D122" s="162"/>
      <c r="E122" s="162"/>
      <c r="F122" s="162"/>
      <c r="G122" s="162"/>
      <c r="H122" s="162"/>
      <c r="I122" s="162"/>
      <c r="J122" s="162"/>
      <c r="K122" s="162"/>
      <c r="L122" s="162"/>
      <c r="M122" s="162"/>
      <c r="N122" s="38"/>
      <c r="O122" s="38"/>
    </row>
    <row r="123" spans="1:15" ht="15" hidden="1" customHeight="1" x14ac:dyDescent="0.25">
      <c r="A123" s="162"/>
      <c r="B123" s="162"/>
      <c r="C123" s="162"/>
      <c r="D123" s="162"/>
      <c r="E123" s="162"/>
      <c r="F123" s="162"/>
      <c r="G123" s="162"/>
      <c r="H123" s="162"/>
      <c r="I123" s="162"/>
      <c r="J123" s="162"/>
      <c r="K123" s="162"/>
      <c r="L123" s="162"/>
      <c r="M123" s="162"/>
      <c r="N123" s="38"/>
      <c r="O123" s="38"/>
    </row>
    <row r="124" spans="1:15" ht="15" hidden="1" customHeight="1" x14ac:dyDescent="0.25">
      <c r="A124" s="162"/>
      <c r="B124" s="162"/>
      <c r="C124" s="162"/>
      <c r="D124" s="162"/>
      <c r="E124" s="162"/>
      <c r="F124" s="162"/>
      <c r="G124" s="162"/>
      <c r="H124" s="162"/>
      <c r="I124" s="162"/>
      <c r="J124" s="162"/>
      <c r="K124" s="162"/>
      <c r="L124" s="162"/>
      <c r="M124" s="162"/>
      <c r="N124" s="38"/>
      <c r="O124" s="38"/>
    </row>
    <row r="125" spans="1:15" ht="15" hidden="1" customHeight="1" x14ac:dyDescent="0.25">
      <c r="A125" s="162"/>
      <c r="B125" s="162"/>
      <c r="C125" s="162"/>
      <c r="D125" s="162"/>
      <c r="E125" s="162"/>
      <c r="F125" s="162"/>
      <c r="G125" s="162"/>
      <c r="H125" s="162"/>
      <c r="I125" s="162"/>
      <c r="J125" s="162"/>
      <c r="K125" s="162"/>
      <c r="L125" s="162"/>
      <c r="M125" s="162"/>
      <c r="N125" s="38"/>
      <c r="O125" s="38"/>
    </row>
    <row r="126" spans="1:15" ht="15" hidden="1" customHeight="1" x14ac:dyDescent="0.25">
      <c r="A126" s="162"/>
      <c r="B126" s="162"/>
      <c r="C126" s="162"/>
      <c r="D126" s="162"/>
      <c r="E126" s="162"/>
      <c r="F126" s="162"/>
      <c r="G126" s="162"/>
      <c r="H126" s="162"/>
      <c r="I126" s="162"/>
      <c r="J126" s="162"/>
      <c r="K126" s="162"/>
      <c r="L126" s="162"/>
      <c r="M126" s="162"/>
      <c r="N126" s="38"/>
      <c r="O126" s="38"/>
    </row>
    <row r="127" spans="1:15" ht="15" hidden="1" customHeight="1" x14ac:dyDescent="0.25">
      <c r="A127" s="162"/>
      <c r="B127" s="162"/>
      <c r="C127" s="162"/>
      <c r="D127" s="162"/>
      <c r="E127" s="162"/>
      <c r="F127" s="162"/>
      <c r="G127" s="162"/>
      <c r="H127" s="162"/>
      <c r="I127" s="162"/>
      <c r="J127" s="162"/>
      <c r="K127" s="162"/>
      <c r="L127" s="162"/>
      <c r="M127" s="162"/>
      <c r="N127" s="38"/>
      <c r="O127" s="38"/>
    </row>
    <row r="128" spans="1:15" ht="15" hidden="1" customHeight="1" x14ac:dyDescent="0.25">
      <c r="A128" s="162"/>
      <c r="B128" s="162"/>
      <c r="C128" s="162"/>
      <c r="D128" s="162"/>
      <c r="E128" s="162"/>
      <c r="F128" s="162"/>
      <c r="G128" s="162"/>
      <c r="H128" s="162"/>
      <c r="I128" s="162"/>
      <c r="J128" s="162"/>
      <c r="K128" s="162"/>
      <c r="L128" s="162"/>
      <c r="M128" s="162"/>
      <c r="N128" s="38"/>
      <c r="O128" s="38"/>
    </row>
    <row r="129" spans="1:15" ht="15" hidden="1" customHeight="1" x14ac:dyDescent="0.25">
      <c r="A129" s="162"/>
      <c r="B129" s="162"/>
      <c r="C129" s="162"/>
      <c r="D129" s="162"/>
      <c r="E129" s="162"/>
      <c r="F129" s="162"/>
      <c r="G129" s="162"/>
      <c r="H129" s="162"/>
      <c r="I129" s="162"/>
      <c r="J129" s="162"/>
      <c r="K129" s="162"/>
      <c r="L129" s="162"/>
      <c r="M129" s="162"/>
      <c r="N129" s="38"/>
      <c r="O129" s="38"/>
    </row>
    <row r="130" spans="1:15" ht="15" hidden="1" customHeight="1" x14ac:dyDescent="0.25">
      <c r="A130" s="162"/>
      <c r="B130" s="162"/>
      <c r="C130" s="162"/>
      <c r="D130" s="162"/>
      <c r="E130" s="162"/>
      <c r="F130" s="162"/>
      <c r="G130" s="162"/>
      <c r="H130" s="162"/>
      <c r="I130" s="162"/>
      <c r="J130" s="162"/>
      <c r="K130" s="162"/>
      <c r="L130" s="162"/>
      <c r="M130" s="162"/>
      <c r="N130" s="38"/>
      <c r="O130" s="38"/>
    </row>
    <row r="131" spans="1:15" ht="15" hidden="1" customHeight="1" x14ac:dyDescent="0.25">
      <c r="A131" s="162"/>
      <c r="B131" s="162"/>
      <c r="C131" s="162"/>
      <c r="D131" s="162"/>
      <c r="E131" s="162"/>
      <c r="F131" s="162"/>
      <c r="G131" s="162"/>
      <c r="H131" s="162"/>
      <c r="I131" s="162"/>
      <c r="J131" s="162"/>
      <c r="K131" s="162"/>
      <c r="L131" s="162"/>
      <c r="M131" s="162"/>
      <c r="N131" s="38"/>
      <c r="O131" s="38"/>
    </row>
    <row r="132" spans="1:15" ht="15" hidden="1" customHeight="1" x14ac:dyDescent="0.25">
      <c r="A132" s="162"/>
      <c r="B132" s="162"/>
      <c r="C132" s="162"/>
      <c r="D132" s="162"/>
      <c r="E132" s="162"/>
      <c r="F132" s="162"/>
      <c r="G132" s="162"/>
      <c r="H132" s="162"/>
      <c r="I132" s="162"/>
      <c r="J132" s="162"/>
      <c r="K132" s="162"/>
      <c r="L132" s="162"/>
      <c r="M132" s="162"/>
      <c r="N132" s="38"/>
      <c r="O132" s="38"/>
    </row>
    <row r="133" spans="1:15" ht="15" hidden="1" customHeight="1" x14ac:dyDescent="0.25">
      <c r="A133" s="162"/>
      <c r="B133" s="162"/>
      <c r="C133" s="162"/>
      <c r="D133" s="162"/>
      <c r="E133" s="162"/>
      <c r="F133" s="162"/>
      <c r="G133" s="162"/>
      <c r="H133" s="162"/>
      <c r="I133" s="162"/>
      <c r="J133" s="162"/>
      <c r="K133" s="162"/>
      <c r="L133" s="162"/>
      <c r="M133" s="162"/>
      <c r="N133" s="38"/>
      <c r="O133" s="38"/>
    </row>
    <row r="134" spans="1:15" ht="15" hidden="1" customHeight="1" x14ac:dyDescent="0.25">
      <c r="A134" s="162"/>
      <c r="B134" s="162"/>
      <c r="C134" s="162"/>
      <c r="D134" s="162"/>
      <c r="E134" s="162"/>
      <c r="F134" s="162"/>
      <c r="G134" s="162"/>
      <c r="H134" s="162"/>
      <c r="I134" s="162"/>
      <c r="J134" s="162"/>
      <c r="K134" s="162"/>
      <c r="L134" s="162"/>
      <c r="M134" s="162"/>
      <c r="N134" s="38"/>
      <c r="O134" s="38"/>
    </row>
    <row r="135" spans="1:15" ht="15" hidden="1" customHeight="1" x14ac:dyDescent="0.25">
      <c r="A135" s="162"/>
      <c r="B135" s="162"/>
      <c r="C135" s="162"/>
      <c r="D135" s="162"/>
      <c r="E135" s="162"/>
      <c r="F135" s="162"/>
      <c r="G135" s="162"/>
      <c r="H135" s="162"/>
      <c r="I135" s="162"/>
      <c r="J135" s="162"/>
      <c r="K135" s="162"/>
      <c r="L135" s="162"/>
      <c r="M135" s="162"/>
      <c r="N135" s="38"/>
      <c r="O135" s="38"/>
    </row>
    <row r="136" spans="1:15" ht="15" hidden="1" customHeight="1" x14ac:dyDescent="0.25">
      <c r="A136" s="162"/>
      <c r="B136" s="162"/>
      <c r="C136" s="162"/>
      <c r="D136" s="162"/>
      <c r="E136" s="162"/>
      <c r="F136" s="162"/>
      <c r="G136" s="162"/>
      <c r="H136" s="162"/>
      <c r="I136" s="162"/>
      <c r="J136" s="162"/>
      <c r="K136" s="162"/>
      <c r="L136" s="162"/>
      <c r="M136" s="162"/>
      <c r="N136" s="38"/>
      <c r="O136" s="38"/>
    </row>
    <row r="137" spans="1:15" ht="15" hidden="1" customHeight="1" x14ac:dyDescent="0.25">
      <c r="A137" s="162"/>
      <c r="B137" s="162"/>
      <c r="C137" s="162"/>
      <c r="D137" s="162"/>
      <c r="E137" s="162"/>
      <c r="F137" s="162"/>
      <c r="G137" s="162"/>
      <c r="H137" s="162"/>
      <c r="I137" s="162"/>
      <c r="J137" s="162"/>
      <c r="K137" s="162"/>
      <c r="L137" s="162"/>
      <c r="M137" s="162"/>
      <c r="N137" s="38"/>
      <c r="O137" s="38"/>
    </row>
    <row r="138" spans="1:15" ht="15" hidden="1" customHeight="1" x14ac:dyDescent="0.25">
      <c r="A138" s="162"/>
      <c r="B138" s="162"/>
      <c r="C138" s="162"/>
      <c r="D138" s="162"/>
      <c r="E138" s="162"/>
      <c r="F138" s="162"/>
      <c r="G138" s="162"/>
      <c r="H138" s="162"/>
      <c r="I138" s="162"/>
      <c r="J138" s="162"/>
      <c r="K138" s="162"/>
      <c r="L138" s="162"/>
      <c r="M138" s="162"/>
      <c r="N138" s="38"/>
      <c r="O138" s="38"/>
    </row>
    <row r="139" spans="1:15" ht="15" hidden="1" customHeight="1" x14ac:dyDescent="0.25">
      <c r="A139" s="162"/>
      <c r="B139" s="162"/>
      <c r="C139" s="162"/>
      <c r="D139" s="162"/>
      <c r="E139" s="162"/>
      <c r="F139" s="162"/>
      <c r="G139" s="162"/>
      <c r="H139" s="162"/>
      <c r="I139" s="162"/>
      <c r="J139" s="162"/>
      <c r="K139" s="162"/>
      <c r="L139" s="162"/>
      <c r="M139" s="162"/>
      <c r="N139" s="38"/>
      <c r="O139" s="38"/>
    </row>
    <row r="140" spans="1:15" ht="15" hidden="1" customHeight="1" x14ac:dyDescent="0.25">
      <c r="A140" s="162"/>
      <c r="B140" s="162"/>
      <c r="C140" s="162"/>
      <c r="D140" s="162"/>
      <c r="E140" s="162"/>
      <c r="F140" s="162"/>
      <c r="G140" s="162"/>
      <c r="H140" s="162"/>
      <c r="I140" s="162"/>
      <c r="J140" s="162"/>
      <c r="K140" s="162"/>
      <c r="L140" s="162"/>
      <c r="M140" s="162"/>
      <c r="N140" s="38"/>
      <c r="O140" s="38"/>
    </row>
    <row r="141" spans="1:15" ht="15" hidden="1" customHeight="1" x14ac:dyDescent="0.25">
      <c r="A141" s="162"/>
      <c r="B141" s="162"/>
      <c r="C141" s="162"/>
      <c r="D141" s="162"/>
      <c r="E141" s="162"/>
      <c r="F141" s="162"/>
      <c r="G141" s="162"/>
      <c r="H141" s="162"/>
      <c r="I141" s="162"/>
      <c r="J141" s="162"/>
      <c r="K141" s="162"/>
      <c r="L141" s="162"/>
      <c r="M141" s="162"/>
      <c r="N141" s="38"/>
      <c r="O141" s="38"/>
    </row>
    <row r="142" spans="1:15" ht="15" hidden="1" customHeight="1" x14ac:dyDescent="0.25">
      <c r="A142" s="162"/>
      <c r="B142" s="162"/>
      <c r="C142" s="162"/>
      <c r="D142" s="162"/>
      <c r="E142" s="162"/>
      <c r="F142" s="162"/>
      <c r="G142" s="162"/>
      <c r="H142" s="162"/>
      <c r="I142" s="162"/>
      <c r="J142" s="162"/>
      <c r="K142" s="162"/>
      <c r="L142" s="162"/>
      <c r="M142" s="162"/>
      <c r="N142" s="38"/>
      <c r="O142" s="38"/>
    </row>
    <row r="143" spans="1:15" ht="15" hidden="1" customHeight="1" x14ac:dyDescent="0.25">
      <c r="A143" s="162"/>
      <c r="B143" s="162"/>
      <c r="C143" s="162"/>
      <c r="D143" s="162"/>
      <c r="E143" s="162"/>
      <c r="F143" s="162"/>
      <c r="G143" s="162"/>
      <c r="H143" s="162"/>
      <c r="I143" s="162"/>
      <c r="J143" s="162"/>
      <c r="K143" s="162"/>
      <c r="L143" s="162"/>
      <c r="M143" s="162"/>
      <c r="N143" s="38"/>
      <c r="O143" s="38"/>
    </row>
    <row r="144" spans="1:15" ht="15" hidden="1" customHeight="1" x14ac:dyDescent="0.25">
      <c r="A144" s="162"/>
      <c r="B144" s="162"/>
      <c r="C144" s="162"/>
      <c r="D144" s="162"/>
      <c r="E144" s="162"/>
      <c r="F144" s="162"/>
      <c r="G144" s="162"/>
      <c r="H144" s="162"/>
      <c r="I144" s="162"/>
      <c r="J144" s="162"/>
      <c r="K144" s="162"/>
      <c r="L144" s="162"/>
      <c r="M144" s="162"/>
      <c r="N144" s="38"/>
      <c r="O144" s="38"/>
    </row>
    <row r="145" spans="1:15" ht="15" hidden="1" customHeight="1" x14ac:dyDescent="0.25">
      <c r="A145" s="162"/>
      <c r="B145" s="162"/>
      <c r="C145" s="162"/>
      <c r="D145" s="162"/>
      <c r="E145" s="162"/>
      <c r="F145" s="162"/>
      <c r="G145" s="162"/>
      <c r="H145" s="162"/>
      <c r="I145" s="162"/>
      <c r="J145" s="162"/>
      <c r="K145" s="162"/>
      <c r="L145" s="162"/>
      <c r="M145" s="162"/>
      <c r="N145" s="38"/>
      <c r="O145" s="38"/>
    </row>
    <row r="146" spans="1:15" ht="15" hidden="1" customHeight="1" x14ac:dyDescent="0.25">
      <c r="A146" s="162"/>
      <c r="B146" s="162"/>
      <c r="C146" s="162"/>
      <c r="D146" s="162"/>
      <c r="E146" s="162"/>
      <c r="F146" s="162"/>
      <c r="G146" s="162"/>
      <c r="H146" s="162"/>
      <c r="I146" s="162"/>
      <c r="J146" s="162"/>
      <c r="K146" s="162"/>
      <c r="L146" s="162"/>
      <c r="M146" s="162"/>
      <c r="N146" s="38"/>
      <c r="O146" s="38"/>
    </row>
    <row r="147" spans="1:15" ht="15" hidden="1" customHeight="1" x14ac:dyDescent="0.25">
      <c r="A147" s="162"/>
      <c r="B147" s="162"/>
      <c r="C147" s="162"/>
      <c r="D147" s="162"/>
      <c r="E147" s="162"/>
      <c r="F147" s="162"/>
      <c r="G147" s="162"/>
      <c r="H147" s="162"/>
      <c r="I147" s="162"/>
      <c r="J147" s="162"/>
      <c r="K147" s="162"/>
      <c r="L147" s="162"/>
      <c r="M147" s="162"/>
      <c r="N147" s="38"/>
      <c r="O147" s="38"/>
    </row>
    <row r="148" spans="1:15" ht="15" hidden="1" customHeight="1" x14ac:dyDescent="0.25">
      <c r="A148" s="162"/>
      <c r="B148" s="162"/>
      <c r="C148" s="162"/>
      <c r="D148" s="162"/>
      <c r="E148" s="162"/>
      <c r="F148" s="162"/>
      <c r="G148" s="162"/>
      <c r="H148" s="162"/>
      <c r="I148" s="162"/>
      <c r="J148" s="162"/>
      <c r="K148" s="162"/>
      <c r="L148" s="162"/>
      <c r="M148" s="162"/>
      <c r="N148" s="38"/>
      <c r="O148" s="38"/>
    </row>
    <row r="149" spans="1:15" ht="15" hidden="1" customHeight="1" x14ac:dyDescent="0.25">
      <c r="A149" s="162"/>
      <c r="B149" s="162"/>
      <c r="C149" s="162"/>
      <c r="D149" s="162"/>
      <c r="E149" s="162"/>
      <c r="F149" s="162"/>
      <c r="G149" s="162"/>
      <c r="H149" s="162"/>
      <c r="I149" s="162"/>
      <c r="J149" s="162"/>
      <c r="K149" s="162"/>
      <c r="L149" s="162"/>
      <c r="M149" s="162"/>
      <c r="N149" s="38"/>
      <c r="O149" s="38"/>
    </row>
    <row r="150" spans="1:15" ht="15" hidden="1" customHeight="1" x14ac:dyDescent="0.25">
      <c r="A150" s="162"/>
      <c r="B150" s="162"/>
      <c r="C150" s="162"/>
      <c r="D150" s="162"/>
      <c r="E150" s="162"/>
      <c r="F150" s="162"/>
      <c r="G150" s="162"/>
      <c r="H150" s="162"/>
      <c r="I150" s="162"/>
      <c r="J150" s="162"/>
      <c r="K150" s="162"/>
      <c r="L150" s="162"/>
      <c r="M150" s="162"/>
      <c r="N150" s="38"/>
      <c r="O150" s="38"/>
    </row>
    <row r="151" spans="1:15" ht="15" hidden="1" customHeight="1" x14ac:dyDescent="0.25">
      <c r="A151" s="162"/>
      <c r="B151" s="162"/>
      <c r="C151" s="162"/>
      <c r="D151" s="162"/>
      <c r="E151" s="162"/>
      <c r="F151" s="162"/>
      <c r="G151" s="162"/>
      <c r="H151" s="162"/>
      <c r="I151" s="162"/>
      <c r="J151" s="162"/>
      <c r="K151" s="162"/>
      <c r="L151" s="162"/>
      <c r="M151" s="162"/>
      <c r="N151" s="38"/>
      <c r="O151" s="38"/>
    </row>
    <row r="152" spans="1:15" ht="15" hidden="1" customHeight="1" x14ac:dyDescent="0.25">
      <c r="A152" s="162"/>
      <c r="B152" s="162"/>
      <c r="C152" s="162"/>
      <c r="D152" s="162"/>
      <c r="E152" s="162"/>
      <c r="F152" s="162"/>
      <c r="G152" s="162"/>
      <c r="H152" s="162"/>
      <c r="I152" s="162"/>
      <c r="J152" s="162"/>
      <c r="K152" s="162"/>
      <c r="L152" s="162"/>
      <c r="M152" s="162"/>
      <c r="N152" s="38"/>
      <c r="O152" s="38"/>
    </row>
    <row r="153" spans="1:15" ht="15" hidden="1" customHeight="1" x14ac:dyDescent="0.25">
      <c r="A153" s="162"/>
      <c r="B153" s="162"/>
      <c r="C153" s="162"/>
      <c r="D153" s="162"/>
      <c r="E153" s="162"/>
      <c r="F153" s="162"/>
      <c r="G153" s="162"/>
      <c r="H153" s="162"/>
      <c r="I153" s="162"/>
      <c r="J153" s="162"/>
      <c r="K153" s="162"/>
      <c r="L153" s="162"/>
      <c r="M153" s="162"/>
      <c r="N153" s="38"/>
      <c r="O153" s="38"/>
    </row>
    <row r="154" spans="1:15" ht="15" hidden="1" customHeight="1" x14ac:dyDescent="0.25">
      <c r="A154" s="162"/>
      <c r="B154" s="162"/>
      <c r="C154" s="162"/>
      <c r="D154" s="162"/>
      <c r="E154" s="162"/>
      <c r="F154" s="162"/>
      <c r="G154" s="162"/>
      <c r="H154" s="162"/>
      <c r="I154" s="162"/>
      <c r="J154" s="162"/>
      <c r="K154" s="162"/>
      <c r="L154" s="162"/>
      <c r="M154" s="162"/>
      <c r="N154" s="38"/>
      <c r="O154" s="38"/>
    </row>
    <row r="155" spans="1:15" ht="15" hidden="1" customHeight="1" x14ac:dyDescent="0.25">
      <c r="A155" s="162"/>
      <c r="B155" s="162"/>
      <c r="C155" s="162"/>
      <c r="D155" s="162"/>
      <c r="E155" s="162"/>
      <c r="F155" s="162"/>
      <c r="G155" s="162"/>
      <c r="H155" s="162"/>
      <c r="I155" s="162"/>
      <c r="J155" s="162"/>
      <c r="K155" s="162"/>
      <c r="L155" s="162"/>
      <c r="M155" s="162"/>
      <c r="N155" s="38"/>
      <c r="O155" s="38"/>
    </row>
    <row r="156" spans="1:15" ht="15" hidden="1" customHeight="1" x14ac:dyDescent="0.25">
      <c r="A156" s="162"/>
      <c r="B156" s="162"/>
      <c r="C156" s="162"/>
      <c r="D156" s="162"/>
      <c r="E156" s="162"/>
      <c r="F156" s="162"/>
      <c r="G156" s="162"/>
      <c r="H156" s="162"/>
      <c r="I156" s="162"/>
      <c r="J156" s="162"/>
      <c r="K156" s="162"/>
      <c r="L156" s="162"/>
      <c r="M156" s="162"/>
      <c r="N156" s="38"/>
      <c r="O156" s="38"/>
    </row>
    <row r="157" spans="1:15" ht="15" hidden="1" customHeight="1" x14ac:dyDescent="0.25">
      <c r="A157" s="162"/>
      <c r="B157" s="162"/>
      <c r="C157" s="162"/>
      <c r="D157" s="162"/>
      <c r="E157" s="162"/>
      <c r="F157" s="162"/>
      <c r="G157" s="162"/>
      <c r="H157" s="162"/>
      <c r="I157" s="162"/>
      <c r="J157" s="162"/>
      <c r="K157" s="162"/>
      <c r="L157" s="162"/>
      <c r="M157" s="162"/>
      <c r="N157" s="38"/>
      <c r="O157" s="38"/>
    </row>
    <row r="158" spans="1:15" ht="15" hidden="1" customHeight="1" x14ac:dyDescent="0.25">
      <c r="A158" s="162"/>
      <c r="B158" s="162"/>
      <c r="C158" s="162"/>
      <c r="D158" s="162"/>
      <c r="E158" s="162"/>
      <c r="F158" s="162"/>
      <c r="G158" s="162"/>
      <c r="H158" s="162"/>
      <c r="I158" s="162"/>
      <c r="J158" s="162"/>
      <c r="K158" s="162"/>
      <c r="L158" s="162"/>
      <c r="M158" s="162"/>
      <c r="N158" s="38"/>
      <c r="O158" s="38"/>
    </row>
    <row r="159" spans="1:15" ht="15" hidden="1" customHeight="1" x14ac:dyDescent="0.25">
      <c r="A159" s="162"/>
      <c r="B159" s="162"/>
      <c r="C159" s="162"/>
      <c r="D159" s="162"/>
      <c r="E159" s="162"/>
      <c r="F159" s="162"/>
      <c r="G159" s="162"/>
      <c r="H159" s="162"/>
      <c r="I159" s="162"/>
      <c r="J159" s="162"/>
      <c r="K159" s="162"/>
      <c r="L159" s="162"/>
      <c r="M159" s="162"/>
      <c r="N159" s="38"/>
      <c r="O159" s="38"/>
    </row>
    <row r="160" spans="1:15" ht="15" hidden="1" customHeight="1" x14ac:dyDescent="0.25">
      <c r="A160" s="162"/>
      <c r="B160" s="162"/>
      <c r="C160" s="162"/>
      <c r="D160" s="162"/>
      <c r="E160" s="162"/>
      <c r="F160" s="162"/>
      <c r="G160" s="162"/>
      <c r="H160" s="162"/>
      <c r="I160" s="162"/>
      <c r="J160" s="162"/>
      <c r="K160" s="162"/>
      <c r="L160" s="162"/>
      <c r="M160" s="162"/>
      <c r="N160" s="38"/>
      <c r="O160" s="38"/>
    </row>
    <row r="161" spans="1:15" ht="15" hidden="1" customHeight="1" x14ac:dyDescent="0.25">
      <c r="A161" s="162"/>
      <c r="B161" s="162"/>
      <c r="C161" s="162"/>
      <c r="D161" s="162"/>
      <c r="E161" s="162"/>
      <c r="F161" s="162"/>
      <c r="G161" s="162"/>
      <c r="H161" s="162"/>
      <c r="I161" s="162"/>
      <c r="J161" s="162"/>
      <c r="K161" s="162"/>
      <c r="L161" s="162"/>
      <c r="M161" s="162"/>
      <c r="N161" s="38"/>
      <c r="O161" s="38"/>
    </row>
    <row r="162" spans="1:15" ht="15" hidden="1" customHeight="1" x14ac:dyDescent="0.25">
      <c r="A162" s="162"/>
      <c r="B162" s="162"/>
      <c r="C162" s="162"/>
      <c r="D162" s="162"/>
      <c r="E162" s="162"/>
      <c r="F162" s="162"/>
      <c r="G162" s="162"/>
      <c r="H162" s="162"/>
      <c r="I162" s="162"/>
      <c r="J162" s="162"/>
      <c r="K162" s="162"/>
      <c r="L162" s="162"/>
      <c r="M162" s="162"/>
      <c r="N162" s="38"/>
      <c r="O162" s="38"/>
    </row>
    <row r="163" spans="1:15" ht="15" hidden="1" customHeight="1" x14ac:dyDescent="0.25">
      <c r="A163" s="162"/>
      <c r="B163" s="162"/>
      <c r="C163" s="162"/>
      <c r="D163" s="162"/>
      <c r="E163" s="162"/>
      <c r="F163" s="162"/>
      <c r="G163" s="162"/>
      <c r="H163" s="162"/>
      <c r="I163" s="162"/>
      <c r="J163" s="162"/>
      <c r="K163" s="162"/>
      <c r="L163" s="162"/>
      <c r="M163" s="162"/>
      <c r="N163" s="38"/>
      <c r="O163" s="38"/>
    </row>
    <row r="164" spans="1:15" ht="15" hidden="1" customHeight="1" x14ac:dyDescent="0.25">
      <c r="A164" s="162"/>
      <c r="B164" s="162"/>
      <c r="C164" s="162"/>
      <c r="D164" s="162"/>
      <c r="E164" s="162"/>
      <c r="F164" s="162"/>
      <c r="G164" s="162"/>
      <c r="H164" s="162"/>
      <c r="I164" s="162"/>
      <c r="J164" s="162"/>
      <c r="K164" s="162"/>
      <c r="L164" s="162"/>
      <c r="M164" s="162"/>
      <c r="N164" s="38"/>
      <c r="O164" s="38"/>
    </row>
    <row r="165" spans="1:15" ht="15" hidden="1" customHeight="1" x14ac:dyDescent="0.25">
      <c r="A165" s="162"/>
      <c r="B165" s="162"/>
      <c r="C165" s="162"/>
      <c r="D165" s="162"/>
      <c r="E165" s="162"/>
      <c r="F165" s="162"/>
      <c r="G165" s="162"/>
      <c r="H165" s="162"/>
      <c r="I165" s="162"/>
      <c r="J165" s="162"/>
      <c r="K165" s="162"/>
      <c r="L165" s="162"/>
      <c r="M165" s="162"/>
      <c r="N165" s="38"/>
      <c r="O165" s="38"/>
    </row>
    <row r="166" spans="1:15" ht="15" hidden="1" customHeight="1" x14ac:dyDescent="0.25">
      <c r="A166" s="162"/>
      <c r="B166" s="162"/>
      <c r="C166" s="162"/>
      <c r="D166" s="162"/>
      <c r="E166" s="162"/>
      <c r="F166" s="162"/>
      <c r="G166" s="162"/>
      <c r="H166" s="162"/>
      <c r="I166" s="162"/>
      <c r="J166" s="162"/>
      <c r="K166" s="162"/>
      <c r="L166" s="162"/>
      <c r="M166" s="162"/>
      <c r="N166" s="38"/>
      <c r="O166" s="38"/>
    </row>
    <row r="167" spans="1:15" ht="15" hidden="1" customHeight="1" x14ac:dyDescent="0.25">
      <c r="A167" s="162"/>
      <c r="B167" s="162"/>
      <c r="C167" s="162"/>
      <c r="D167" s="162"/>
      <c r="E167" s="162"/>
      <c r="F167" s="162"/>
      <c r="G167" s="162"/>
      <c r="H167" s="162"/>
      <c r="I167" s="162"/>
      <c r="J167" s="162"/>
      <c r="K167" s="162"/>
      <c r="L167" s="162"/>
      <c r="M167" s="162"/>
      <c r="N167" s="38"/>
      <c r="O167" s="38"/>
    </row>
    <row r="168" spans="1:15" ht="15" hidden="1" customHeight="1" x14ac:dyDescent="0.25">
      <c r="A168" s="162"/>
      <c r="B168" s="162"/>
      <c r="C168" s="162"/>
      <c r="D168" s="162"/>
      <c r="E168" s="162"/>
      <c r="F168" s="162"/>
      <c r="G168" s="162"/>
      <c r="H168" s="162"/>
      <c r="I168" s="162"/>
      <c r="J168" s="162"/>
      <c r="K168" s="162"/>
      <c r="L168" s="162"/>
      <c r="M168" s="162"/>
      <c r="N168" s="38"/>
      <c r="O168" s="38"/>
    </row>
    <row r="169" spans="1:15" ht="15" hidden="1" customHeight="1" x14ac:dyDescent="0.25">
      <c r="A169" s="162"/>
      <c r="B169" s="162"/>
      <c r="C169" s="162"/>
      <c r="D169" s="162"/>
      <c r="E169" s="162"/>
      <c r="F169" s="162"/>
      <c r="G169" s="162"/>
      <c r="H169" s="162"/>
      <c r="I169" s="162"/>
      <c r="J169" s="162"/>
      <c r="K169" s="162"/>
      <c r="L169" s="162"/>
      <c r="M169" s="162"/>
      <c r="N169" s="38"/>
      <c r="O169" s="38"/>
    </row>
    <row r="170" spans="1:15" ht="15" hidden="1" customHeight="1" x14ac:dyDescent="0.25">
      <c r="A170" s="162"/>
      <c r="B170" s="162"/>
      <c r="C170" s="162"/>
      <c r="D170" s="162"/>
      <c r="E170" s="162"/>
      <c r="F170" s="162"/>
      <c r="G170" s="162"/>
      <c r="H170" s="162"/>
      <c r="I170" s="162"/>
      <c r="J170" s="162"/>
      <c r="K170" s="162"/>
      <c r="L170" s="162"/>
      <c r="M170" s="162"/>
      <c r="N170" s="38"/>
      <c r="O170" s="38"/>
    </row>
    <row r="171" spans="1:15" ht="15" hidden="1" customHeight="1" x14ac:dyDescent="0.25">
      <c r="A171" s="162"/>
      <c r="B171" s="162"/>
      <c r="C171" s="162"/>
      <c r="D171" s="162"/>
      <c r="E171" s="162"/>
      <c r="F171" s="162"/>
      <c r="G171" s="162"/>
      <c r="H171" s="162"/>
      <c r="I171" s="162"/>
      <c r="J171" s="162"/>
      <c r="K171" s="162"/>
      <c r="L171" s="162"/>
      <c r="M171" s="162"/>
      <c r="N171" s="38"/>
      <c r="O171" s="38"/>
    </row>
    <row r="172" spans="1:15" ht="15" hidden="1" customHeight="1" x14ac:dyDescent="0.25">
      <c r="A172" s="162"/>
      <c r="B172" s="162"/>
      <c r="C172" s="162"/>
      <c r="D172" s="162"/>
      <c r="E172" s="162"/>
      <c r="F172" s="162"/>
      <c r="G172" s="162"/>
      <c r="H172" s="162"/>
      <c r="I172" s="162"/>
      <c r="J172" s="162"/>
      <c r="K172" s="162"/>
      <c r="L172" s="162"/>
      <c r="M172" s="162"/>
      <c r="N172" s="38"/>
      <c r="O172" s="38"/>
    </row>
    <row r="173" spans="1:15" ht="15" hidden="1" customHeight="1" x14ac:dyDescent="0.25">
      <c r="A173" s="162"/>
      <c r="B173" s="162"/>
      <c r="C173" s="162"/>
      <c r="D173" s="162"/>
      <c r="E173" s="162"/>
      <c r="F173" s="162"/>
      <c r="G173" s="162"/>
      <c r="H173" s="162"/>
      <c r="I173" s="162"/>
      <c r="J173" s="162"/>
      <c r="K173" s="162"/>
      <c r="L173" s="162"/>
      <c r="M173" s="162"/>
      <c r="N173" s="38"/>
      <c r="O173" s="38"/>
    </row>
    <row r="174" spans="1:15" ht="15" hidden="1" customHeight="1" x14ac:dyDescent="0.25">
      <c r="A174" s="162"/>
      <c r="B174" s="162"/>
      <c r="C174" s="162"/>
      <c r="D174" s="162"/>
      <c r="E174" s="162"/>
      <c r="F174" s="162"/>
      <c r="G174" s="162"/>
      <c r="H174" s="162"/>
      <c r="I174" s="162"/>
      <c r="J174" s="162"/>
      <c r="K174" s="162"/>
      <c r="L174" s="162"/>
      <c r="M174" s="162"/>
      <c r="N174" s="38"/>
      <c r="O174" s="38"/>
    </row>
    <row r="175" spans="1:15" ht="15" hidden="1" customHeight="1" x14ac:dyDescent="0.25">
      <c r="A175" s="162"/>
      <c r="B175" s="162"/>
      <c r="C175" s="162"/>
      <c r="D175" s="162"/>
      <c r="E175" s="162"/>
      <c r="F175" s="162"/>
      <c r="G175" s="162"/>
      <c r="H175" s="162"/>
      <c r="I175" s="162"/>
      <c r="J175" s="162"/>
      <c r="K175" s="162"/>
      <c r="L175" s="162"/>
      <c r="M175" s="162"/>
      <c r="N175" s="38"/>
      <c r="O175" s="38"/>
    </row>
    <row r="176" spans="1:15" ht="15" hidden="1" customHeight="1" x14ac:dyDescent="0.25">
      <c r="A176" s="162"/>
      <c r="B176" s="162"/>
      <c r="C176" s="162"/>
      <c r="D176" s="162"/>
      <c r="E176" s="162"/>
      <c r="F176" s="162"/>
      <c r="G176" s="162"/>
      <c r="H176" s="162"/>
      <c r="I176" s="162"/>
      <c r="J176" s="162"/>
      <c r="K176" s="162"/>
      <c r="L176" s="162"/>
      <c r="M176" s="162"/>
      <c r="N176" s="38"/>
      <c r="O176" s="38"/>
    </row>
    <row r="177" spans="1:15" ht="15" hidden="1" customHeight="1" x14ac:dyDescent="0.25">
      <c r="A177" s="162"/>
      <c r="B177" s="162"/>
      <c r="C177" s="162"/>
      <c r="D177" s="162"/>
      <c r="E177" s="162"/>
      <c r="F177" s="162"/>
      <c r="G177" s="162"/>
      <c r="H177" s="162"/>
      <c r="I177" s="162"/>
      <c r="J177" s="162"/>
      <c r="K177" s="162"/>
      <c r="L177" s="162"/>
      <c r="M177" s="162"/>
      <c r="N177" s="38"/>
      <c r="O177" s="38"/>
    </row>
    <row r="178" spans="1:15" ht="15" hidden="1" customHeight="1" x14ac:dyDescent="0.25">
      <c r="A178" s="162"/>
      <c r="B178" s="162"/>
      <c r="C178" s="162"/>
      <c r="D178" s="162"/>
      <c r="E178" s="162"/>
      <c r="F178" s="162"/>
      <c r="G178" s="162"/>
      <c r="H178" s="162"/>
      <c r="I178" s="162"/>
      <c r="J178" s="162"/>
      <c r="K178" s="162"/>
      <c r="L178" s="162"/>
      <c r="M178" s="162"/>
      <c r="N178" s="38"/>
      <c r="O178" s="38"/>
    </row>
    <row r="179" spans="1:15" ht="15" hidden="1" customHeight="1" x14ac:dyDescent="0.25">
      <c r="A179" s="162"/>
      <c r="B179" s="162"/>
      <c r="C179" s="162"/>
      <c r="D179" s="162"/>
      <c r="E179" s="162"/>
      <c r="F179" s="162"/>
      <c r="G179" s="162"/>
      <c r="H179" s="162"/>
      <c r="I179" s="162"/>
      <c r="J179" s="162"/>
      <c r="K179" s="162"/>
      <c r="L179" s="162"/>
      <c r="M179" s="162"/>
      <c r="N179" s="38"/>
      <c r="O179" s="38"/>
    </row>
    <row r="180" spans="1:15" ht="15" hidden="1" customHeight="1" x14ac:dyDescent="0.25">
      <c r="A180" s="162"/>
      <c r="B180" s="162"/>
      <c r="C180" s="162"/>
      <c r="D180" s="162"/>
      <c r="E180" s="162"/>
      <c r="F180" s="162"/>
      <c r="G180" s="162"/>
      <c r="H180" s="162"/>
      <c r="I180" s="162"/>
      <c r="J180" s="162"/>
      <c r="K180" s="162"/>
      <c r="L180" s="162"/>
      <c r="M180" s="162"/>
      <c r="N180" s="38"/>
      <c r="O180" s="38"/>
    </row>
    <row r="181" spans="1:15" ht="15" hidden="1" customHeight="1" x14ac:dyDescent="0.25">
      <c r="A181" s="162"/>
      <c r="B181" s="162"/>
      <c r="C181" s="162"/>
      <c r="D181" s="162"/>
      <c r="E181" s="162"/>
      <c r="F181" s="162"/>
      <c r="G181" s="162"/>
      <c r="H181" s="162"/>
      <c r="I181" s="162"/>
      <c r="J181" s="162"/>
      <c r="K181" s="162"/>
      <c r="L181" s="162"/>
      <c r="M181" s="162"/>
      <c r="N181" s="38"/>
      <c r="O181" s="38"/>
    </row>
    <row r="182" spans="1:15" ht="15" hidden="1" customHeight="1" x14ac:dyDescent="0.25">
      <c r="A182" s="162"/>
      <c r="B182" s="162"/>
      <c r="C182" s="162"/>
      <c r="D182" s="162"/>
      <c r="E182" s="162"/>
      <c r="F182" s="162"/>
      <c r="G182" s="162"/>
      <c r="H182" s="162"/>
      <c r="I182" s="162"/>
      <c r="J182" s="162"/>
      <c r="K182" s="162"/>
      <c r="L182" s="162"/>
      <c r="M182" s="162"/>
      <c r="N182" s="38"/>
      <c r="O182" s="38"/>
    </row>
    <row r="183" spans="1:15" ht="15" hidden="1" customHeight="1" x14ac:dyDescent="0.25">
      <c r="A183" s="162"/>
      <c r="B183" s="162"/>
      <c r="C183" s="162"/>
      <c r="D183" s="162"/>
      <c r="E183" s="162"/>
      <c r="F183" s="162"/>
      <c r="G183" s="162"/>
      <c r="H183" s="162"/>
      <c r="I183" s="162"/>
      <c r="J183" s="162"/>
      <c r="K183" s="162"/>
      <c r="L183" s="162"/>
      <c r="M183" s="162"/>
      <c r="N183" s="38"/>
      <c r="O183" s="38"/>
    </row>
    <row r="184" spans="1:15" ht="15" hidden="1" customHeight="1" x14ac:dyDescent="0.25">
      <c r="A184" s="162"/>
      <c r="B184" s="162"/>
      <c r="C184" s="162"/>
      <c r="D184" s="162"/>
      <c r="E184" s="162"/>
      <c r="F184" s="162"/>
      <c r="G184" s="162"/>
      <c r="H184" s="162"/>
      <c r="I184" s="162"/>
      <c r="J184" s="162"/>
      <c r="K184" s="162"/>
      <c r="L184" s="162"/>
      <c r="M184" s="162"/>
      <c r="N184" s="38"/>
      <c r="O184" s="38"/>
    </row>
    <row r="185" spans="1:15" ht="15" hidden="1" customHeight="1" x14ac:dyDescent="0.25">
      <c r="A185" s="162"/>
      <c r="B185" s="162"/>
      <c r="C185" s="162"/>
      <c r="D185" s="162"/>
      <c r="E185" s="162"/>
      <c r="F185" s="162"/>
      <c r="G185" s="162"/>
      <c r="H185" s="162"/>
      <c r="I185" s="162"/>
      <c r="J185" s="162"/>
      <c r="K185" s="162"/>
      <c r="L185" s="162"/>
      <c r="M185" s="162"/>
      <c r="N185" s="38"/>
      <c r="O185" s="38"/>
    </row>
    <row r="186" spans="1:15" ht="15" hidden="1" customHeight="1" x14ac:dyDescent="0.25">
      <c r="A186" s="162"/>
      <c r="B186" s="162"/>
      <c r="C186" s="162"/>
      <c r="D186" s="162"/>
      <c r="E186" s="162"/>
      <c r="F186" s="162"/>
      <c r="G186" s="162"/>
      <c r="H186" s="162"/>
      <c r="I186" s="162"/>
      <c r="J186" s="162"/>
      <c r="K186" s="162"/>
      <c r="L186" s="162"/>
      <c r="M186" s="162"/>
      <c r="N186" s="38"/>
      <c r="O186" s="38"/>
    </row>
    <row r="187" spans="1:15" ht="15" hidden="1" customHeight="1" x14ac:dyDescent="0.25">
      <c r="A187" s="162"/>
      <c r="B187" s="162"/>
      <c r="C187" s="162"/>
      <c r="D187" s="162"/>
      <c r="E187" s="162"/>
      <c r="F187" s="162"/>
      <c r="G187" s="162"/>
      <c r="H187" s="162"/>
      <c r="I187" s="162"/>
      <c r="J187" s="162"/>
      <c r="K187" s="162"/>
      <c r="L187" s="162"/>
      <c r="M187" s="162"/>
      <c r="N187" s="38"/>
      <c r="O187" s="38"/>
    </row>
    <row r="188" spans="1:15" ht="15" hidden="1" customHeight="1" x14ac:dyDescent="0.25">
      <c r="A188" s="162"/>
      <c r="B188" s="162"/>
      <c r="C188" s="162"/>
      <c r="D188" s="162"/>
      <c r="E188" s="162"/>
      <c r="F188" s="162"/>
      <c r="G188" s="162"/>
      <c r="H188" s="162"/>
      <c r="I188" s="162"/>
      <c r="J188" s="162"/>
      <c r="K188" s="162"/>
      <c r="L188" s="162"/>
      <c r="M188" s="162"/>
      <c r="N188" s="38"/>
      <c r="O188" s="38"/>
    </row>
    <row r="189" spans="1:15" ht="15" hidden="1" customHeight="1" x14ac:dyDescent="0.25">
      <c r="A189" s="162"/>
      <c r="B189" s="162"/>
      <c r="C189" s="162"/>
      <c r="D189" s="162"/>
      <c r="E189" s="162"/>
      <c r="F189" s="162"/>
      <c r="G189" s="162"/>
      <c r="H189" s="162"/>
      <c r="I189" s="162"/>
      <c r="J189" s="162"/>
      <c r="K189" s="162"/>
      <c r="L189" s="162"/>
      <c r="M189" s="162"/>
      <c r="N189" s="38"/>
      <c r="O189" s="38"/>
    </row>
    <row r="190" spans="1:15" ht="15" hidden="1" customHeight="1" x14ac:dyDescent="0.25">
      <c r="A190" s="162"/>
      <c r="B190" s="162"/>
      <c r="C190" s="162"/>
      <c r="D190" s="162"/>
      <c r="E190" s="162"/>
      <c r="F190" s="162"/>
      <c r="G190" s="162"/>
      <c r="H190" s="162"/>
      <c r="I190" s="162"/>
      <c r="J190" s="162"/>
      <c r="K190" s="162"/>
      <c r="L190" s="162"/>
      <c r="M190" s="162"/>
      <c r="N190" s="38"/>
      <c r="O190" s="38"/>
    </row>
    <row r="191" spans="1:15" ht="15" hidden="1" customHeight="1" x14ac:dyDescent="0.25">
      <c r="A191" s="162"/>
      <c r="B191" s="162"/>
      <c r="C191" s="162"/>
      <c r="D191" s="162"/>
      <c r="E191" s="162"/>
      <c r="F191" s="162"/>
      <c r="G191" s="162"/>
      <c r="H191" s="162"/>
      <c r="I191" s="162"/>
      <c r="J191" s="162"/>
      <c r="K191" s="162"/>
      <c r="L191" s="162"/>
      <c r="M191" s="162"/>
      <c r="N191" s="38"/>
      <c r="O191" s="38"/>
    </row>
    <row r="192" spans="1:15" ht="15" hidden="1" customHeight="1" x14ac:dyDescent="0.25">
      <c r="A192" s="162"/>
      <c r="B192" s="162"/>
      <c r="C192" s="162"/>
      <c r="D192" s="162"/>
      <c r="E192" s="162"/>
      <c r="F192" s="162"/>
      <c r="G192" s="162"/>
      <c r="H192" s="162"/>
      <c r="I192" s="162"/>
      <c r="J192" s="162"/>
      <c r="K192" s="162"/>
      <c r="L192" s="162"/>
      <c r="M192" s="162"/>
      <c r="N192" s="38"/>
      <c r="O192" s="38"/>
    </row>
    <row r="193" spans="1:15" ht="15" hidden="1" customHeight="1" x14ac:dyDescent="0.25">
      <c r="A193" s="162"/>
      <c r="B193" s="162"/>
      <c r="C193" s="162"/>
      <c r="D193" s="162"/>
      <c r="E193" s="162"/>
      <c r="F193" s="162"/>
      <c r="G193" s="162"/>
      <c r="H193" s="162"/>
      <c r="I193" s="162"/>
      <c r="J193" s="162"/>
      <c r="K193" s="162"/>
      <c r="L193" s="162"/>
      <c r="M193" s="162"/>
      <c r="N193" s="38"/>
      <c r="O193" s="38"/>
    </row>
    <row r="194" spans="1:15" ht="15" hidden="1" customHeight="1" x14ac:dyDescent="0.25">
      <c r="A194" s="162"/>
      <c r="B194" s="162"/>
      <c r="C194" s="162"/>
      <c r="D194" s="162"/>
      <c r="E194" s="162"/>
      <c r="F194" s="162"/>
      <c r="G194" s="162"/>
      <c r="H194" s="162"/>
      <c r="I194" s="162"/>
      <c r="J194" s="162"/>
      <c r="K194" s="162"/>
      <c r="L194" s="162"/>
      <c r="M194" s="162"/>
      <c r="N194" s="38"/>
      <c r="O194" s="38"/>
    </row>
    <row r="195" spans="1:15" ht="15" hidden="1" customHeight="1" x14ac:dyDescent="0.25">
      <c r="A195" s="162"/>
      <c r="B195" s="162"/>
      <c r="C195" s="162"/>
      <c r="D195" s="162"/>
      <c r="E195" s="162"/>
      <c r="F195" s="162"/>
      <c r="G195" s="162"/>
      <c r="H195" s="162"/>
      <c r="I195" s="162"/>
      <c r="J195" s="162"/>
      <c r="K195" s="162"/>
      <c r="L195" s="162"/>
      <c r="M195" s="162"/>
      <c r="N195" s="38"/>
      <c r="O195" s="38"/>
    </row>
    <row r="196" spans="1:15" ht="15" hidden="1" customHeight="1" x14ac:dyDescent="0.25">
      <c r="A196" s="162"/>
      <c r="B196" s="162"/>
      <c r="C196" s="162"/>
      <c r="D196" s="162"/>
      <c r="E196" s="162"/>
      <c r="F196" s="162"/>
      <c r="G196" s="162"/>
      <c r="H196" s="162"/>
      <c r="I196" s="162"/>
      <c r="J196" s="162"/>
      <c r="K196" s="162"/>
      <c r="L196" s="162"/>
      <c r="M196" s="162"/>
      <c r="N196" s="38"/>
      <c r="O196" s="38"/>
    </row>
    <row r="197" spans="1:15" ht="15" hidden="1" customHeight="1" x14ac:dyDescent="0.25">
      <c r="A197" s="162"/>
      <c r="B197" s="162"/>
      <c r="C197" s="162"/>
      <c r="D197" s="162"/>
      <c r="E197" s="162"/>
      <c r="F197" s="162"/>
      <c r="G197" s="162"/>
      <c r="H197" s="162"/>
      <c r="I197" s="162"/>
      <c r="J197" s="162"/>
      <c r="K197" s="162"/>
      <c r="L197" s="162"/>
      <c r="M197" s="162"/>
      <c r="N197" s="38"/>
      <c r="O197" s="38"/>
    </row>
    <row r="198" spans="1:15" ht="15" hidden="1" customHeight="1" x14ac:dyDescent="0.25">
      <c r="A198" s="162"/>
      <c r="B198" s="162"/>
      <c r="C198" s="162"/>
      <c r="D198" s="162"/>
      <c r="E198" s="162"/>
      <c r="F198" s="162"/>
      <c r="G198" s="162"/>
      <c r="H198" s="162"/>
      <c r="I198" s="162"/>
      <c r="J198" s="162"/>
      <c r="K198" s="162"/>
      <c r="L198" s="162"/>
      <c r="M198" s="162"/>
      <c r="N198" s="38"/>
      <c r="O198" s="38"/>
    </row>
    <row r="199" spans="1:15" ht="15" hidden="1" customHeight="1" x14ac:dyDescent="0.25">
      <c r="A199" s="162"/>
      <c r="B199" s="162"/>
      <c r="C199" s="162"/>
      <c r="D199" s="162"/>
      <c r="E199" s="162"/>
      <c r="F199" s="162"/>
      <c r="G199" s="162"/>
      <c r="H199" s="162"/>
      <c r="I199" s="162"/>
      <c r="J199" s="162"/>
      <c r="K199" s="162"/>
      <c r="L199" s="162"/>
      <c r="M199" s="162"/>
      <c r="N199" s="38"/>
      <c r="O199" s="38"/>
    </row>
    <row r="200" spans="1:15" ht="15" hidden="1" customHeight="1" x14ac:dyDescent="0.25">
      <c r="A200" s="162"/>
      <c r="B200" s="162"/>
      <c r="C200" s="162"/>
      <c r="D200" s="162"/>
      <c r="E200" s="162"/>
      <c r="F200" s="162"/>
      <c r="G200" s="162"/>
      <c r="H200" s="162"/>
      <c r="I200" s="162"/>
      <c r="J200" s="162"/>
      <c r="K200" s="162"/>
      <c r="L200" s="162"/>
      <c r="M200" s="162"/>
      <c r="N200" s="38"/>
      <c r="O200" s="38"/>
    </row>
    <row r="201" spans="1:15" ht="15" hidden="1" customHeight="1" x14ac:dyDescent="0.25">
      <c r="A201" s="162"/>
      <c r="B201" s="162"/>
      <c r="C201" s="162"/>
      <c r="D201" s="162"/>
      <c r="E201" s="162"/>
      <c r="F201" s="162"/>
      <c r="G201" s="162"/>
      <c r="H201" s="162"/>
      <c r="I201" s="162"/>
      <c r="J201" s="162"/>
      <c r="K201" s="162"/>
      <c r="L201" s="162"/>
      <c r="M201" s="162"/>
      <c r="N201" s="38"/>
      <c r="O201" s="38"/>
    </row>
    <row r="202" spans="1:15" ht="15" hidden="1" customHeight="1" x14ac:dyDescent="0.25">
      <c r="A202" s="162"/>
      <c r="B202" s="162"/>
      <c r="C202" s="162"/>
      <c r="D202" s="162"/>
      <c r="E202" s="162"/>
      <c r="F202" s="162"/>
      <c r="G202" s="162"/>
      <c r="H202" s="162"/>
      <c r="I202" s="162"/>
      <c r="J202" s="162"/>
      <c r="K202" s="162"/>
      <c r="L202" s="162"/>
      <c r="M202" s="162"/>
      <c r="N202" s="38"/>
      <c r="O202" s="38"/>
    </row>
    <row r="203" spans="1:15" ht="15" hidden="1" customHeight="1" x14ac:dyDescent="0.25">
      <c r="A203" s="162"/>
      <c r="B203" s="162"/>
      <c r="C203" s="162"/>
      <c r="D203" s="162"/>
      <c r="E203" s="162"/>
      <c r="F203" s="162"/>
      <c r="G203" s="162"/>
      <c r="H203" s="162"/>
      <c r="I203" s="162"/>
      <c r="J203" s="162"/>
      <c r="K203" s="162"/>
      <c r="L203" s="162"/>
      <c r="M203" s="162"/>
      <c r="N203" s="38"/>
      <c r="O203" s="38"/>
    </row>
    <row r="204" spans="1:15" ht="15" hidden="1" customHeight="1" x14ac:dyDescent="0.25">
      <c r="A204" s="162"/>
      <c r="B204" s="162"/>
      <c r="C204" s="162"/>
      <c r="D204" s="162"/>
      <c r="E204" s="162"/>
      <c r="F204" s="162"/>
      <c r="G204" s="162"/>
      <c r="H204" s="162"/>
      <c r="I204" s="162"/>
      <c r="J204" s="162"/>
      <c r="K204" s="162"/>
      <c r="L204" s="162"/>
      <c r="M204" s="162"/>
      <c r="N204" s="38"/>
      <c r="O204" s="38"/>
    </row>
    <row r="205" spans="1:15" ht="15" hidden="1" customHeight="1" x14ac:dyDescent="0.25">
      <c r="A205" s="162"/>
      <c r="B205" s="162"/>
      <c r="C205" s="162"/>
      <c r="D205" s="162"/>
      <c r="E205" s="162"/>
      <c r="F205" s="162"/>
      <c r="G205" s="162"/>
      <c r="H205" s="162"/>
      <c r="I205" s="162"/>
      <c r="J205" s="162"/>
      <c r="K205" s="162"/>
      <c r="L205" s="162"/>
      <c r="M205" s="162"/>
      <c r="N205" s="38"/>
      <c r="O205" s="38"/>
    </row>
    <row r="206" spans="1:15" ht="15" hidden="1" customHeight="1" x14ac:dyDescent="0.25">
      <c r="A206" s="162"/>
      <c r="B206" s="162"/>
      <c r="C206" s="162"/>
      <c r="D206" s="162"/>
      <c r="E206" s="162"/>
      <c r="F206" s="162"/>
      <c r="G206" s="162"/>
      <c r="H206" s="162"/>
      <c r="I206" s="162"/>
      <c r="J206" s="162"/>
      <c r="K206" s="162"/>
      <c r="L206" s="162"/>
      <c r="M206" s="162"/>
      <c r="N206" s="38"/>
      <c r="O206" s="38"/>
    </row>
    <row r="207" spans="1:15" ht="15" hidden="1" customHeight="1" x14ac:dyDescent="0.25">
      <c r="A207" s="162"/>
      <c r="B207" s="162"/>
      <c r="C207" s="162"/>
      <c r="D207" s="162"/>
      <c r="E207" s="162"/>
      <c r="F207" s="162"/>
      <c r="G207" s="162"/>
      <c r="H207" s="162"/>
      <c r="I207" s="162"/>
      <c r="J207" s="162"/>
      <c r="K207" s="162"/>
      <c r="L207" s="162"/>
      <c r="M207" s="162"/>
      <c r="N207" s="38"/>
      <c r="O207" s="38"/>
    </row>
    <row r="208" spans="1:15" ht="15" hidden="1" customHeight="1" x14ac:dyDescent="0.25">
      <c r="A208" s="162"/>
      <c r="B208" s="162"/>
      <c r="C208" s="162"/>
      <c r="D208" s="162"/>
      <c r="E208" s="162"/>
      <c r="F208" s="162"/>
      <c r="G208" s="162"/>
      <c r="H208" s="162"/>
      <c r="I208" s="162"/>
      <c r="J208" s="162"/>
      <c r="K208" s="162"/>
      <c r="L208" s="162"/>
      <c r="M208" s="162"/>
      <c r="N208" s="38"/>
      <c r="O208" s="38"/>
    </row>
    <row r="209" spans="1:15" ht="15" hidden="1" customHeight="1" x14ac:dyDescent="0.25">
      <c r="A209" s="162"/>
      <c r="B209" s="162"/>
      <c r="C209" s="162"/>
      <c r="D209" s="162"/>
      <c r="E209" s="162"/>
      <c r="F209" s="162"/>
      <c r="G209" s="162"/>
      <c r="H209" s="162"/>
      <c r="I209" s="162"/>
      <c r="J209" s="162"/>
      <c r="K209" s="162"/>
      <c r="L209" s="162"/>
      <c r="M209" s="162"/>
      <c r="N209" s="38"/>
      <c r="O209" s="38"/>
    </row>
    <row r="210" spans="1:15" ht="15" hidden="1" customHeight="1" x14ac:dyDescent="0.25">
      <c r="A210" s="162"/>
      <c r="B210" s="162"/>
      <c r="C210" s="162"/>
      <c r="D210" s="162"/>
      <c r="E210" s="162"/>
      <c r="F210" s="162"/>
      <c r="G210" s="162"/>
      <c r="H210" s="162"/>
      <c r="I210" s="162"/>
      <c r="J210" s="162"/>
      <c r="K210" s="162"/>
      <c r="L210" s="162"/>
      <c r="M210" s="162"/>
      <c r="N210" s="38"/>
      <c r="O210" s="38"/>
    </row>
    <row r="211" spans="1:15" ht="15" hidden="1" customHeight="1" x14ac:dyDescent="0.25">
      <c r="A211" s="162"/>
      <c r="B211" s="162"/>
      <c r="C211" s="162"/>
      <c r="D211" s="162"/>
      <c r="E211" s="162"/>
      <c r="F211" s="162"/>
      <c r="G211" s="162"/>
      <c r="H211" s="162"/>
      <c r="I211" s="162"/>
      <c r="J211" s="162"/>
      <c r="K211" s="162"/>
      <c r="L211" s="162"/>
      <c r="M211" s="162"/>
      <c r="N211" s="38"/>
      <c r="O211" s="38"/>
    </row>
    <row r="212" spans="1:15" ht="15" hidden="1" customHeight="1" x14ac:dyDescent="0.25">
      <c r="A212" s="162"/>
      <c r="B212" s="162"/>
      <c r="C212" s="162"/>
      <c r="D212" s="162"/>
      <c r="E212" s="162"/>
      <c r="F212" s="162"/>
      <c r="G212" s="162"/>
      <c r="H212" s="162"/>
      <c r="I212" s="162"/>
      <c r="J212" s="162"/>
      <c r="K212" s="162"/>
      <c r="L212" s="162"/>
      <c r="M212" s="162"/>
      <c r="N212" s="38"/>
      <c r="O212" s="38"/>
    </row>
    <row r="213" spans="1:15" ht="15" hidden="1" customHeight="1" x14ac:dyDescent="0.25">
      <c r="A213" s="162"/>
      <c r="B213" s="162"/>
      <c r="C213" s="162"/>
      <c r="D213" s="162"/>
      <c r="E213" s="162"/>
      <c r="F213" s="162"/>
      <c r="G213" s="162"/>
      <c r="H213" s="162"/>
      <c r="I213" s="162"/>
      <c r="J213" s="162"/>
      <c r="K213" s="162"/>
      <c r="L213" s="162"/>
      <c r="M213" s="162"/>
      <c r="N213" s="38"/>
      <c r="O213" s="38"/>
    </row>
    <row r="214" spans="1:15" ht="15" hidden="1" customHeight="1" x14ac:dyDescent="0.25">
      <c r="A214" s="162"/>
      <c r="B214" s="162"/>
      <c r="C214" s="162"/>
      <c r="D214" s="162"/>
      <c r="E214" s="162"/>
      <c r="F214" s="162"/>
      <c r="G214" s="162"/>
      <c r="H214" s="162"/>
      <c r="I214" s="162"/>
      <c r="J214" s="162"/>
      <c r="K214" s="162"/>
      <c r="L214" s="162"/>
      <c r="M214" s="162"/>
      <c r="N214" s="38"/>
      <c r="O214" s="38"/>
    </row>
    <row r="215" spans="1:15" ht="15" hidden="1" customHeight="1" x14ac:dyDescent="0.25">
      <c r="A215" s="162"/>
      <c r="B215" s="162"/>
      <c r="C215" s="162"/>
      <c r="D215" s="162"/>
      <c r="E215" s="162"/>
      <c r="F215" s="162"/>
      <c r="G215" s="162"/>
      <c r="H215" s="162"/>
      <c r="I215" s="162"/>
      <c r="J215" s="162"/>
      <c r="K215" s="162"/>
      <c r="L215" s="162"/>
      <c r="M215" s="162"/>
      <c r="N215" s="38"/>
      <c r="O215" s="38"/>
    </row>
    <row r="216" spans="1:15" ht="15" hidden="1" customHeight="1" x14ac:dyDescent="0.25">
      <c r="A216" s="162"/>
      <c r="B216" s="162"/>
      <c r="C216" s="162"/>
      <c r="D216" s="162"/>
      <c r="E216" s="162"/>
      <c r="F216" s="162"/>
      <c r="G216" s="162"/>
      <c r="H216" s="162"/>
      <c r="I216" s="162"/>
      <c r="J216" s="162"/>
      <c r="K216" s="162"/>
      <c r="L216" s="162"/>
      <c r="M216" s="162"/>
      <c r="N216" s="38"/>
      <c r="O216" s="38"/>
    </row>
    <row r="217" spans="1:15" ht="15" hidden="1" customHeight="1" x14ac:dyDescent="0.25">
      <c r="A217" s="162"/>
      <c r="B217" s="162"/>
      <c r="C217" s="162"/>
      <c r="D217" s="162"/>
      <c r="E217" s="162"/>
      <c r="F217" s="162"/>
      <c r="G217" s="162"/>
      <c r="H217" s="162"/>
      <c r="I217" s="162"/>
      <c r="J217" s="162"/>
      <c r="K217" s="162"/>
      <c r="L217" s="162"/>
      <c r="M217" s="162"/>
      <c r="N217" s="38"/>
      <c r="O217" s="38"/>
    </row>
    <row r="218" spans="1:15" ht="15" hidden="1" customHeight="1" x14ac:dyDescent="0.25">
      <c r="A218" s="162"/>
      <c r="B218" s="162"/>
      <c r="C218" s="162"/>
      <c r="D218" s="162"/>
      <c r="E218" s="162"/>
      <c r="F218" s="162"/>
      <c r="G218" s="162"/>
      <c r="H218" s="162"/>
      <c r="I218" s="162"/>
      <c r="J218" s="162"/>
      <c r="K218" s="162"/>
      <c r="L218" s="162"/>
      <c r="M218" s="162"/>
      <c r="N218" s="38"/>
      <c r="O218" s="38"/>
    </row>
    <row r="219" spans="1:15" ht="15" hidden="1" customHeight="1" x14ac:dyDescent="0.25">
      <c r="A219" s="162"/>
      <c r="B219" s="162"/>
      <c r="C219" s="162"/>
      <c r="D219" s="162"/>
      <c r="E219" s="162"/>
      <c r="F219" s="162"/>
      <c r="G219" s="162"/>
      <c r="H219" s="162"/>
      <c r="I219" s="162"/>
      <c r="J219" s="162"/>
      <c r="K219" s="162"/>
      <c r="L219" s="162"/>
      <c r="M219" s="162"/>
      <c r="N219" s="38"/>
      <c r="O219" s="38"/>
    </row>
    <row r="220" spans="1:15" ht="15" hidden="1" customHeight="1" x14ac:dyDescent="0.25">
      <c r="A220" s="162"/>
      <c r="B220" s="162"/>
      <c r="C220" s="162"/>
      <c r="D220" s="162"/>
      <c r="E220" s="162"/>
      <c r="F220" s="162"/>
      <c r="G220" s="162"/>
      <c r="H220" s="162"/>
      <c r="I220" s="162"/>
      <c r="J220" s="162"/>
      <c r="K220" s="162"/>
      <c r="L220" s="162"/>
      <c r="M220" s="162"/>
      <c r="N220" s="38"/>
      <c r="O220" s="38"/>
    </row>
    <row r="221" spans="1:15" ht="15" hidden="1" customHeight="1" x14ac:dyDescent="0.25">
      <c r="A221" s="162"/>
      <c r="B221" s="162"/>
      <c r="C221" s="162"/>
      <c r="D221" s="162"/>
      <c r="E221" s="162"/>
      <c r="F221" s="162"/>
      <c r="G221" s="162"/>
      <c r="H221" s="162"/>
      <c r="I221" s="162"/>
      <c r="J221" s="162"/>
      <c r="K221" s="162"/>
      <c r="L221" s="162"/>
      <c r="M221" s="162"/>
      <c r="N221" s="38"/>
      <c r="O221" s="38"/>
    </row>
    <row r="222" spans="1:15" ht="15" hidden="1" customHeight="1" x14ac:dyDescent="0.25">
      <c r="A222" s="162"/>
      <c r="B222" s="162"/>
      <c r="C222" s="162"/>
      <c r="D222" s="162"/>
      <c r="E222" s="162"/>
      <c r="F222" s="162"/>
      <c r="G222" s="162"/>
      <c r="H222" s="162"/>
      <c r="I222" s="162"/>
      <c r="J222" s="162"/>
      <c r="K222" s="162"/>
      <c r="L222" s="162"/>
      <c r="M222" s="162"/>
      <c r="N222" s="38"/>
      <c r="O222" s="38"/>
    </row>
    <row r="223" spans="1:15" ht="15" hidden="1" customHeight="1" x14ac:dyDescent="0.25">
      <c r="A223" s="162"/>
      <c r="B223" s="162"/>
      <c r="C223" s="162"/>
      <c r="D223" s="162"/>
      <c r="E223" s="162"/>
      <c r="F223" s="162"/>
      <c r="G223" s="162"/>
      <c r="H223" s="162"/>
      <c r="I223" s="162"/>
      <c r="J223" s="162"/>
      <c r="K223" s="162"/>
      <c r="L223" s="162"/>
      <c r="M223" s="162"/>
      <c r="N223" s="38"/>
      <c r="O223" s="38"/>
    </row>
    <row r="224" spans="1:15" ht="15" hidden="1" customHeight="1" x14ac:dyDescent="0.25">
      <c r="A224" s="162"/>
      <c r="B224" s="162"/>
      <c r="C224" s="162"/>
      <c r="D224" s="162"/>
      <c r="E224" s="162"/>
      <c r="F224" s="162"/>
      <c r="G224" s="162"/>
      <c r="H224" s="162"/>
      <c r="I224" s="162"/>
      <c r="J224" s="162"/>
      <c r="K224" s="162"/>
      <c r="L224" s="162"/>
      <c r="M224" s="162"/>
      <c r="N224" s="38"/>
      <c r="O224" s="38"/>
    </row>
    <row r="225" spans="1:15" ht="15" hidden="1" customHeight="1" x14ac:dyDescent="0.25">
      <c r="A225" s="162"/>
      <c r="B225" s="162"/>
      <c r="C225" s="162"/>
      <c r="D225" s="162"/>
      <c r="E225" s="162"/>
      <c r="F225" s="162"/>
      <c r="G225" s="162"/>
      <c r="H225" s="162"/>
      <c r="I225" s="162"/>
      <c r="J225" s="162"/>
      <c r="K225" s="162"/>
      <c r="L225" s="162"/>
      <c r="M225" s="162"/>
      <c r="N225" s="38"/>
      <c r="O225" s="38"/>
    </row>
    <row r="226" spans="1:15" ht="15" hidden="1" customHeight="1" x14ac:dyDescent="0.25">
      <c r="A226" s="162"/>
      <c r="B226" s="162"/>
      <c r="C226" s="162"/>
      <c r="D226" s="162"/>
      <c r="E226" s="162"/>
      <c r="F226" s="162"/>
      <c r="G226" s="162"/>
      <c r="H226" s="162"/>
      <c r="I226" s="162"/>
      <c r="J226" s="162"/>
      <c r="K226" s="162"/>
      <c r="L226" s="162"/>
      <c r="M226" s="162"/>
      <c r="N226" s="38"/>
      <c r="O226" s="38"/>
    </row>
    <row r="227" spans="1:15" ht="15" hidden="1" customHeight="1" x14ac:dyDescent="0.25">
      <c r="A227" s="162"/>
      <c r="B227" s="162"/>
      <c r="C227" s="162"/>
      <c r="D227" s="162"/>
      <c r="E227" s="162"/>
      <c r="F227" s="162"/>
      <c r="G227" s="162"/>
      <c r="H227" s="162"/>
      <c r="I227" s="162"/>
      <c r="J227" s="162"/>
      <c r="K227" s="162"/>
      <c r="L227" s="162"/>
      <c r="M227" s="162"/>
      <c r="N227" s="38"/>
      <c r="O227" s="38"/>
    </row>
    <row r="228" spans="1:15" ht="15" hidden="1" customHeight="1" x14ac:dyDescent="0.25">
      <c r="A228" s="162"/>
      <c r="B228" s="162"/>
      <c r="C228" s="162"/>
      <c r="D228" s="162"/>
      <c r="E228" s="162"/>
      <c r="F228" s="162"/>
      <c r="G228" s="162"/>
      <c r="H228" s="162"/>
      <c r="I228" s="162"/>
      <c r="J228" s="162"/>
      <c r="K228" s="162"/>
      <c r="L228" s="162"/>
      <c r="M228" s="162"/>
      <c r="N228" s="38"/>
      <c r="O228" s="38"/>
    </row>
    <row r="229" spans="1:15" ht="15" hidden="1" customHeight="1" x14ac:dyDescent="0.25">
      <c r="A229" s="162"/>
      <c r="B229" s="162"/>
      <c r="C229" s="162"/>
      <c r="D229" s="162"/>
      <c r="E229" s="162"/>
      <c r="F229" s="162"/>
      <c r="G229" s="162"/>
      <c r="H229" s="162"/>
      <c r="I229" s="162"/>
      <c r="J229" s="162"/>
      <c r="K229" s="162"/>
      <c r="L229" s="162"/>
      <c r="M229" s="162"/>
      <c r="N229" s="38"/>
      <c r="O229" s="38"/>
    </row>
    <row r="230" spans="1:15" ht="15" hidden="1" customHeight="1" x14ac:dyDescent="0.25">
      <c r="A230" s="162"/>
      <c r="B230" s="162"/>
      <c r="C230" s="162"/>
      <c r="D230" s="162"/>
      <c r="E230" s="162"/>
      <c r="F230" s="162"/>
      <c r="G230" s="162"/>
      <c r="H230" s="162"/>
      <c r="I230" s="162"/>
      <c r="J230" s="162"/>
      <c r="K230" s="162"/>
      <c r="L230" s="162"/>
      <c r="M230" s="162"/>
      <c r="N230" s="38"/>
      <c r="O230" s="38"/>
    </row>
    <row r="231" spans="1:15" ht="15" hidden="1" customHeight="1" x14ac:dyDescent="0.25">
      <c r="A231" s="162"/>
      <c r="B231" s="162"/>
      <c r="C231" s="162"/>
      <c r="D231" s="162"/>
      <c r="E231" s="162"/>
      <c r="F231" s="162"/>
      <c r="G231" s="162"/>
      <c r="H231" s="162"/>
      <c r="I231" s="162"/>
      <c r="J231" s="162"/>
      <c r="K231" s="162"/>
      <c r="L231" s="162"/>
      <c r="M231" s="162"/>
      <c r="N231" s="38"/>
      <c r="O231" s="38"/>
    </row>
    <row r="232" spans="1:15" ht="15" hidden="1" customHeight="1" x14ac:dyDescent="0.25">
      <c r="A232" s="162"/>
      <c r="B232" s="162"/>
      <c r="C232" s="162"/>
      <c r="D232" s="162"/>
      <c r="E232" s="162"/>
      <c r="F232" s="162"/>
      <c r="G232" s="162"/>
      <c r="H232" s="162"/>
      <c r="I232" s="162"/>
      <c r="J232" s="162"/>
      <c r="K232" s="162"/>
      <c r="L232" s="162"/>
      <c r="M232" s="162"/>
      <c r="N232" s="38"/>
      <c r="O232" s="38"/>
    </row>
    <row r="233" spans="1:15" ht="15" hidden="1" customHeight="1" x14ac:dyDescent="0.25">
      <c r="A233" s="162"/>
      <c r="B233" s="162"/>
      <c r="C233" s="162"/>
      <c r="D233" s="162"/>
      <c r="E233" s="162"/>
      <c r="F233" s="162"/>
      <c r="G233" s="162"/>
      <c r="H233" s="162"/>
      <c r="I233" s="162"/>
      <c r="J233" s="162"/>
      <c r="K233" s="162"/>
      <c r="L233" s="162"/>
      <c r="M233" s="162"/>
      <c r="N233" s="38"/>
      <c r="O233" s="38"/>
    </row>
    <row r="234" spans="1:15" ht="15" hidden="1" customHeight="1" x14ac:dyDescent="0.25">
      <c r="A234" s="162"/>
      <c r="B234" s="162"/>
      <c r="C234" s="162"/>
      <c r="D234" s="162"/>
      <c r="E234" s="162"/>
      <c r="F234" s="162"/>
      <c r="G234" s="162"/>
      <c r="H234" s="162"/>
      <c r="I234" s="162"/>
      <c r="J234" s="162"/>
      <c r="K234" s="162"/>
      <c r="L234" s="162"/>
      <c r="M234" s="162"/>
      <c r="N234" s="38"/>
      <c r="O234" s="38"/>
    </row>
    <row r="235" spans="1:15" ht="15" hidden="1" customHeight="1" x14ac:dyDescent="0.25">
      <c r="A235" s="162"/>
      <c r="B235" s="162"/>
      <c r="C235" s="162"/>
      <c r="D235" s="162"/>
      <c r="E235" s="162"/>
      <c r="F235" s="162"/>
      <c r="G235" s="162"/>
      <c r="H235" s="162"/>
      <c r="I235" s="162"/>
      <c r="J235" s="162"/>
      <c r="K235" s="162"/>
      <c r="L235" s="162"/>
      <c r="M235" s="162"/>
      <c r="N235" s="38"/>
      <c r="O235" s="38"/>
    </row>
    <row r="236" spans="1:15" ht="15" hidden="1" customHeight="1" x14ac:dyDescent="0.25">
      <c r="A236" s="162"/>
      <c r="B236" s="162"/>
      <c r="C236" s="162"/>
      <c r="D236" s="162"/>
      <c r="E236" s="162"/>
      <c r="F236" s="162"/>
      <c r="G236" s="162"/>
      <c r="H236" s="162"/>
      <c r="I236" s="162"/>
      <c r="J236" s="162"/>
      <c r="K236" s="162"/>
      <c r="L236" s="162"/>
      <c r="M236" s="162"/>
      <c r="N236" s="38"/>
      <c r="O236" s="38"/>
    </row>
    <row r="237" spans="1:15" ht="15" hidden="1" customHeight="1" x14ac:dyDescent="0.25">
      <c r="A237" s="162"/>
      <c r="B237" s="162"/>
      <c r="C237" s="162"/>
      <c r="D237" s="162"/>
      <c r="E237" s="162"/>
      <c r="F237" s="162"/>
      <c r="G237" s="162"/>
      <c r="H237" s="162"/>
      <c r="I237" s="162"/>
      <c r="J237" s="162"/>
      <c r="K237" s="162"/>
      <c r="L237" s="162"/>
      <c r="M237" s="162"/>
      <c r="N237" s="38"/>
      <c r="O237" s="38"/>
    </row>
    <row r="238" spans="1:15" ht="15" hidden="1" customHeight="1" x14ac:dyDescent="0.25">
      <c r="A238" s="162"/>
      <c r="B238" s="162"/>
      <c r="C238" s="162"/>
      <c r="D238" s="162"/>
      <c r="E238" s="162"/>
      <c r="F238" s="162"/>
      <c r="G238" s="162"/>
      <c r="H238" s="162"/>
      <c r="I238" s="162"/>
      <c r="J238" s="162"/>
      <c r="K238" s="162"/>
      <c r="L238" s="162"/>
      <c r="M238" s="162"/>
      <c r="N238" s="38"/>
      <c r="O238" s="38"/>
    </row>
    <row r="239" spans="1:15" ht="15" hidden="1" customHeight="1" x14ac:dyDescent="0.25">
      <c r="A239" s="162"/>
      <c r="B239" s="162"/>
      <c r="C239" s="162"/>
      <c r="D239" s="162"/>
      <c r="E239" s="162"/>
      <c r="F239" s="162"/>
      <c r="G239" s="162"/>
      <c r="H239" s="162"/>
      <c r="I239" s="162"/>
      <c r="J239" s="162"/>
      <c r="K239" s="162"/>
      <c r="L239" s="162"/>
      <c r="M239" s="162"/>
      <c r="N239" s="38"/>
      <c r="O239" s="38"/>
    </row>
    <row r="240" spans="1:15" ht="15" hidden="1" customHeight="1" x14ac:dyDescent="0.25">
      <c r="A240" s="162"/>
      <c r="B240" s="162"/>
      <c r="C240" s="162"/>
      <c r="D240" s="162"/>
      <c r="E240" s="162"/>
      <c r="F240" s="162"/>
      <c r="G240" s="162"/>
      <c r="H240" s="162"/>
      <c r="I240" s="162"/>
      <c r="J240" s="162"/>
      <c r="K240" s="162"/>
      <c r="L240" s="162"/>
      <c r="M240" s="162"/>
      <c r="N240" s="38"/>
      <c r="O240" s="38"/>
    </row>
    <row r="241" spans="1:15" ht="15" hidden="1" customHeight="1" x14ac:dyDescent="0.25">
      <c r="A241" s="162"/>
      <c r="B241" s="162"/>
      <c r="C241" s="162"/>
      <c r="D241" s="162"/>
      <c r="E241" s="162"/>
      <c r="F241" s="162"/>
      <c r="G241" s="162"/>
      <c r="H241" s="162"/>
      <c r="I241" s="162"/>
      <c r="J241" s="162"/>
      <c r="K241" s="162"/>
      <c r="L241" s="162"/>
      <c r="M241" s="162"/>
      <c r="N241" s="38"/>
      <c r="O241" s="38"/>
    </row>
    <row r="242" spans="1:15" ht="15" hidden="1" customHeight="1" x14ac:dyDescent="0.25">
      <c r="A242" s="162"/>
      <c r="B242" s="162"/>
      <c r="C242" s="162"/>
      <c r="D242" s="162"/>
      <c r="E242" s="162"/>
      <c r="F242" s="162"/>
      <c r="G242" s="162"/>
      <c r="H242" s="162"/>
      <c r="I242" s="162"/>
      <c r="J242" s="162"/>
      <c r="K242" s="162"/>
      <c r="L242" s="162"/>
      <c r="M242" s="162"/>
      <c r="N242" s="38"/>
      <c r="O242" s="38"/>
    </row>
    <row r="243" spans="1:15" ht="15" hidden="1" customHeight="1" x14ac:dyDescent="0.25">
      <c r="A243" s="162"/>
      <c r="B243" s="162"/>
      <c r="C243" s="162"/>
      <c r="D243" s="162"/>
      <c r="E243" s="162"/>
      <c r="F243" s="162"/>
      <c r="G243" s="162"/>
      <c r="H243" s="162"/>
      <c r="I243" s="162"/>
      <c r="J243" s="162"/>
      <c r="K243" s="162"/>
      <c r="L243" s="162"/>
      <c r="M243" s="162"/>
      <c r="N243" s="38"/>
      <c r="O243" s="38"/>
    </row>
    <row r="244" spans="1:15" ht="15" hidden="1" customHeight="1" x14ac:dyDescent="0.25">
      <c r="A244" s="162"/>
      <c r="B244" s="162"/>
      <c r="C244" s="162"/>
      <c r="D244" s="162"/>
      <c r="E244" s="162"/>
      <c r="F244" s="162"/>
      <c r="G244" s="162"/>
      <c r="H244" s="162"/>
      <c r="I244" s="162"/>
      <c r="J244" s="162"/>
      <c r="K244" s="162"/>
      <c r="L244" s="162"/>
      <c r="M244" s="162"/>
      <c r="N244" s="38"/>
      <c r="O244" s="38"/>
    </row>
    <row r="245" spans="1:15" ht="15" hidden="1" customHeight="1" x14ac:dyDescent="0.25">
      <c r="A245" s="162"/>
      <c r="B245" s="162"/>
      <c r="C245" s="162"/>
      <c r="D245" s="162"/>
      <c r="E245" s="162"/>
      <c r="F245" s="162"/>
      <c r="G245" s="162"/>
      <c r="H245" s="162"/>
      <c r="I245" s="162"/>
      <c r="J245" s="162"/>
      <c r="K245" s="162"/>
      <c r="L245" s="162"/>
      <c r="M245" s="162"/>
      <c r="N245" s="38"/>
      <c r="O245" s="38"/>
    </row>
    <row r="246" spans="1:15" ht="15" hidden="1" customHeight="1" x14ac:dyDescent="0.25">
      <c r="A246" s="162"/>
      <c r="B246" s="162"/>
      <c r="C246" s="162"/>
      <c r="D246" s="162"/>
      <c r="E246" s="162"/>
      <c r="F246" s="162"/>
      <c r="G246" s="162"/>
      <c r="H246" s="162"/>
      <c r="I246" s="162"/>
      <c r="J246" s="162"/>
      <c r="K246" s="162"/>
      <c r="L246" s="162"/>
      <c r="M246" s="162"/>
      <c r="N246" s="38"/>
      <c r="O246" s="38"/>
    </row>
    <row r="247" spans="1:15" ht="15" hidden="1" customHeight="1" x14ac:dyDescent="0.25">
      <c r="A247" s="162"/>
      <c r="B247" s="162"/>
      <c r="C247" s="162"/>
      <c r="D247" s="162"/>
      <c r="E247" s="162"/>
      <c r="F247" s="162"/>
      <c r="G247" s="162"/>
      <c r="H247" s="162"/>
      <c r="I247" s="162"/>
      <c r="J247" s="162"/>
      <c r="K247" s="162"/>
      <c r="L247" s="162"/>
      <c r="M247" s="162"/>
      <c r="N247" s="38"/>
      <c r="O247" s="38"/>
    </row>
    <row r="248" spans="1:15" ht="15" hidden="1" customHeight="1" x14ac:dyDescent="0.25">
      <c r="A248" s="162"/>
      <c r="B248" s="162"/>
      <c r="C248" s="162"/>
      <c r="D248" s="162"/>
      <c r="E248" s="162"/>
      <c r="F248" s="162"/>
      <c r="G248" s="162"/>
      <c r="H248" s="162"/>
      <c r="I248" s="162"/>
      <c r="J248" s="162"/>
      <c r="K248" s="162"/>
      <c r="L248" s="162"/>
      <c r="M248" s="162"/>
      <c r="N248" s="38"/>
      <c r="O248" s="38"/>
    </row>
    <row r="249" spans="1:15" ht="15" hidden="1" customHeight="1" x14ac:dyDescent="0.25">
      <c r="A249" s="162"/>
      <c r="B249" s="162"/>
      <c r="C249" s="162"/>
      <c r="D249" s="162"/>
      <c r="E249" s="162"/>
      <c r="F249" s="162"/>
      <c r="G249" s="162"/>
      <c r="H249" s="162"/>
      <c r="I249" s="162"/>
      <c r="J249" s="162"/>
      <c r="K249" s="162"/>
      <c r="L249" s="162"/>
      <c r="M249" s="162"/>
      <c r="N249" s="38"/>
      <c r="O249" s="38"/>
    </row>
    <row r="250" spans="1:15" ht="15" hidden="1" customHeight="1" x14ac:dyDescent="0.25">
      <c r="A250" s="162"/>
      <c r="B250" s="162"/>
      <c r="C250" s="162"/>
      <c r="D250" s="162"/>
      <c r="E250" s="162"/>
      <c r="F250" s="162"/>
      <c r="G250" s="162"/>
      <c r="H250" s="162"/>
      <c r="I250" s="162"/>
      <c r="J250" s="162"/>
      <c r="K250" s="162"/>
      <c r="L250" s="162"/>
      <c r="M250" s="162"/>
      <c r="N250" s="38"/>
      <c r="O250" s="38"/>
    </row>
    <row r="251" spans="1:15" ht="15" hidden="1" customHeight="1" x14ac:dyDescent="0.25">
      <c r="A251" s="162"/>
      <c r="B251" s="162"/>
      <c r="C251" s="162"/>
      <c r="D251" s="162"/>
      <c r="E251" s="162"/>
      <c r="F251" s="162"/>
      <c r="G251" s="162"/>
      <c r="H251" s="162"/>
      <c r="I251" s="162"/>
      <c r="J251" s="162"/>
      <c r="K251" s="162"/>
      <c r="L251" s="162"/>
      <c r="M251" s="162"/>
      <c r="N251" s="38"/>
      <c r="O251" s="38"/>
    </row>
    <row r="252" spans="1:15" ht="15" hidden="1" customHeight="1" x14ac:dyDescent="0.25">
      <c r="A252" s="162"/>
      <c r="B252" s="162"/>
      <c r="C252" s="162"/>
      <c r="D252" s="162"/>
      <c r="E252" s="162"/>
      <c r="F252" s="162"/>
      <c r="G252" s="162"/>
      <c r="H252" s="162"/>
      <c r="I252" s="162"/>
      <c r="J252" s="162"/>
      <c r="K252" s="162"/>
      <c r="L252" s="162"/>
      <c r="M252" s="162"/>
      <c r="N252" s="38"/>
      <c r="O252" s="38"/>
    </row>
    <row r="253" spans="1:15" ht="15" hidden="1" customHeight="1" x14ac:dyDescent="0.25">
      <c r="A253" s="162"/>
      <c r="B253" s="162"/>
      <c r="C253" s="162"/>
      <c r="D253" s="162"/>
      <c r="E253" s="162"/>
      <c r="F253" s="162"/>
      <c r="G253" s="162"/>
      <c r="H253" s="162"/>
      <c r="I253" s="162"/>
      <c r="J253" s="162"/>
      <c r="K253" s="162"/>
      <c r="L253" s="162"/>
      <c r="M253" s="162"/>
      <c r="N253" s="38"/>
      <c r="O253" s="38"/>
    </row>
    <row r="254" spans="1:15" ht="15" hidden="1" customHeight="1" x14ac:dyDescent="0.25">
      <c r="A254" s="162"/>
      <c r="B254" s="162"/>
      <c r="C254" s="162"/>
      <c r="D254" s="162"/>
      <c r="E254" s="162"/>
      <c r="F254" s="162"/>
      <c r="G254" s="162"/>
      <c r="H254" s="162"/>
      <c r="I254" s="162"/>
      <c r="J254" s="162"/>
      <c r="K254" s="162"/>
      <c r="L254" s="162"/>
      <c r="M254" s="162"/>
      <c r="N254" s="38"/>
      <c r="O254" s="38"/>
    </row>
    <row r="255" spans="1:15" ht="15" hidden="1" customHeight="1" x14ac:dyDescent="0.25">
      <c r="A255" s="162"/>
      <c r="B255" s="162"/>
      <c r="C255" s="162"/>
      <c r="D255" s="162"/>
      <c r="E255" s="162"/>
      <c r="F255" s="162"/>
      <c r="G255" s="162"/>
      <c r="H255" s="162"/>
      <c r="I255" s="162"/>
      <c r="J255" s="162"/>
      <c r="K255" s="162"/>
      <c r="L255" s="162"/>
      <c r="M255" s="162"/>
      <c r="N255" s="38"/>
      <c r="O255" s="38"/>
    </row>
    <row r="256" spans="1:15" ht="15" hidden="1" customHeight="1" x14ac:dyDescent="0.25">
      <c r="A256" s="162"/>
      <c r="B256" s="162"/>
      <c r="C256" s="162"/>
      <c r="D256" s="162"/>
      <c r="E256" s="162"/>
      <c r="F256" s="162"/>
      <c r="G256" s="162"/>
      <c r="H256" s="162"/>
      <c r="I256" s="162"/>
      <c r="J256" s="162"/>
      <c r="K256" s="162"/>
      <c r="L256" s="162"/>
      <c r="M256" s="162"/>
      <c r="N256" s="38"/>
      <c r="O256" s="38"/>
    </row>
    <row r="257" spans="1:15" ht="15" hidden="1" customHeight="1" x14ac:dyDescent="0.25">
      <c r="A257" s="162"/>
      <c r="B257" s="162"/>
      <c r="C257" s="162"/>
      <c r="D257" s="162"/>
      <c r="E257" s="162"/>
      <c r="F257" s="162"/>
      <c r="G257" s="162"/>
      <c r="H257" s="162"/>
      <c r="I257" s="162"/>
      <c r="J257" s="162"/>
      <c r="K257" s="162"/>
      <c r="L257" s="162"/>
      <c r="M257" s="162"/>
      <c r="N257" s="38"/>
      <c r="O257" s="38"/>
    </row>
    <row r="258" spans="1:15" ht="15" hidden="1" customHeight="1" x14ac:dyDescent="0.25">
      <c r="A258" s="162"/>
      <c r="B258" s="162"/>
      <c r="C258" s="162"/>
      <c r="D258" s="162"/>
      <c r="E258" s="162"/>
      <c r="F258" s="162"/>
      <c r="G258" s="162"/>
      <c r="H258" s="162"/>
      <c r="I258" s="162"/>
      <c r="J258" s="162"/>
      <c r="K258" s="162"/>
      <c r="L258" s="162"/>
      <c r="M258" s="162"/>
      <c r="N258" s="38"/>
      <c r="O258" s="38"/>
    </row>
    <row r="259" spans="1:15" ht="15" hidden="1" customHeight="1" x14ac:dyDescent="0.25">
      <c r="A259" s="162"/>
      <c r="B259" s="162"/>
      <c r="C259" s="162"/>
      <c r="D259" s="162"/>
      <c r="E259" s="162"/>
      <c r="F259" s="162"/>
      <c r="G259" s="162"/>
      <c r="H259" s="162"/>
      <c r="I259" s="162"/>
      <c r="J259" s="162"/>
      <c r="K259" s="162"/>
      <c r="L259" s="162"/>
      <c r="M259" s="162"/>
      <c r="N259" s="38"/>
      <c r="O259" s="38"/>
    </row>
    <row r="260" spans="1:15" ht="15" hidden="1" customHeight="1" x14ac:dyDescent="0.25">
      <c r="A260" s="162"/>
      <c r="B260" s="162"/>
      <c r="C260" s="162"/>
      <c r="D260" s="162"/>
      <c r="E260" s="162"/>
      <c r="F260" s="162"/>
      <c r="G260" s="162"/>
      <c r="H260" s="162"/>
      <c r="I260" s="162"/>
      <c r="J260" s="162"/>
      <c r="K260" s="162"/>
      <c r="L260" s="162"/>
      <c r="M260" s="162"/>
      <c r="N260" s="38"/>
      <c r="O260" s="38"/>
    </row>
    <row r="261" spans="1:15" ht="15" hidden="1" customHeight="1" x14ac:dyDescent="0.25">
      <c r="A261" s="162"/>
      <c r="B261" s="162"/>
      <c r="C261" s="162"/>
      <c r="D261" s="162"/>
      <c r="E261" s="162"/>
      <c r="F261" s="162"/>
      <c r="G261" s="162"/>
      <c r="H261" s="162"/>
      <c r="I261" s="162"/>
      <c r="J261" s="162"/>
      <c r="K261" s="162"/>
      <c r="L261" s="162"/>
      <c r="M261" s="162"/>
      <c r="N261" s="38"/>
      <c r="O261" s="38"/>
    </row>
    <row r="262" spans="1:15" ht="15" hidden="1" customHeight="1" x14ac:dyDescent="0.25">
      <c r="A262" s="162"/>
      <c r="B262" s="162"/>
      <c r="C262" s="162"/>
      <c r="D262" s="162"/>
      <c r="E262" s="162"/>
      <c r="F262" s="162"/>
      <c r="G262" s="162"/>
      <c r="H262" s="162"/>
      <c r="I262" s="162"/>
      <c r="J262" s="162"/>
      <c r="K262" s="162"/>
      <c r="L262" s="162"/>
      <c r="M262" s="162"/>
      <c r="N262" s="38"/>
      <c r="O262" s="38"/>
    </row>
    <row r="263" spans="1:15" ht="15" hidden="1" customHeight="1" x14ac:dyDescent="0.25">
      <c r="A263" s="162"/>
      <c r="B263" s="162"/>
      <c r="C263" s="162"/>
      <c r="D263" s="162"/>
      <c r="E263" s="162"/>
      <c r="F263" s="162"/>
      <c r="G263" s="162"/>
      <c r="H263" s="162"/>
      <c r="I263" s="162"/>
      <c r="J263" s="162"/>
      <c r="K263" s="162"/>
      <c r="L263" s="162"/>
      <c r="M263" s="162"/>
      <c r="N263" s="38"/>
      <c r="O263" s="38"/>
    </row>
    <row r="264" spans="1:15" ht="15" hidden="1" customHeight="1" x14ac:dyDescent="0.25">
      <c r="A264" s="162"/>
      <c r="B264" s="162"/>
      <c r="C264" s="162"/>
      <c r="D264" s="162"/>
      <c r="E264" s="162"/>
      <c r="F264" s="162"/>
      <c r="G264" s="162"/>
      <c r="H264" s="162"/>
      <c r="I264" s="162"/>
      <c r="J264" s="162"/>
      <c r="K264" s="162"/>
      <c r="L264" s="162"/>
      <c r="M264" s="162"/>
      <c r="N264" s="38"/>
      <c r="O264" s="38"/>
    </row>
    <row r="265" spans="1:15" ht="15" hidden="1" customHeight="1" x14ac:dyDescent="0.25">
      <c r="A265" s="162"/>
      <c r="B265" s="162"/>
      <c r="C265" s="162"/>
      <c r="D265" s="162"/>
      <c r="E265" s="162"/>
      <c r="F265" s="162"/>
      <c r="G265" s="162"/>
      <c r="H265" s="162"/>
      <c r="I265" s="162"/>
      <c r="J265" s="162"/>
      <c r="K265" s="162"/>
      <c r="L265" s="162"/>
      <c r="M265" s="162"/>
      <c r="N265" s="38"/>
      <c r="O265" s="38"/>
    </row>
    <row r="266" spans="1:15" ht="15" hidden="1" customHeight="1" x14ac:dyDescent="0.25">
      <c r="A266" s="162"/>
      <c r="B266" s="162"/>
      <c r="C266" s="162"/>
      <c r="D266" s="162"/>
      <c r="E266" s="162"/>
      <c r="F266" s="162"/>
      <c r="G266" s="162"/>
      <c r="H266" s="162"/>
      <c r="I266" s="162"/>
      <c r="J266" s="162"/>
      <c r="K266" s="162"/>
      <c r="L266" s="162"/>
      <c r="M266" s="162"/>
      <c r="N266" s="38"/>
      <c r="O266" s="38"/>
    </row>
    <row r="267" spans="1:15" ht="15" hidden="1" customHeight="1" x14ac:dyDescent="0.25">
      <c r="A267" s="162"/>
      <c r="B267" s="162"/>
      <c r="C267" s="162"/>
      <c r="D267" s="162"/>
      <c r="E267" s="162"/>
      <c r="F267" s="162"/>
      <c r="G267" s="162"/>
      <c r="H267" s="162"/>
      <c r="I267" s="162"/>
      <c r="J267" s="162"/>
      <c r="K267" s="162"/>
      <c r="L267" s="162"/>
      <c r="M267" s="162"/>
      <c r="N267" s="38"/>
      <c r="O267" s="38"/>
    </row>
    <row r="268" spans="1:15" ht="15" hidden="1" customHeight="1" x14ac:dyDescent="0.25">
      <c r="A268" s="162"/>
      <c r="B268" s="162"/>
      <c r="C268" s="162"/>
      <c r="D268" s="162"/>
      <c r="E268" s="162"/>
      <c r="F268" s="162"/>
      <c r="G268" s="162"/>
      <c r="H268" s="162"/>
      <c r="I268" s="162"/>
      <c r="J268" s="162"/>
      <c r="K268" s="162"/>
      <c r="L268" s="162"/>
      <c r="M268" s="162"/>
      <c r="N268" s="38"/>
      <c r="O268" s="38"/>
    </row>
    <row r="269" spans="1:15" ht="15" hidden="1" customHeight="1" x14ac:dyDescent="0.25">
      <c r="A269" s="162"/>
      <c r="B269" s="162"/>
      <c r="C269" s="162"/>
      <c r="D269" s="162"/>
      <c r="E269" s="162"/>
      <c r="F269" s="162"/>
      <c r="G269" s="162"/>
      <c r="H269" s="162"/>
      <c r="I269" s="162"/>
      <c r="J269" s="162"/>
      <c r="K269" s="162"/>
      <c r="L269" s="162"/>
      <c r="M269" s="162"/>
      <c r="N269" s="38"/>
      <c r="O269" s="38"/>
    </row>
    <row r="270" spans="1:15" ht="15" hidden="1" customHeight="1" x14ac:dyDescent="0.25">
      <c r="A270" s="162"/>
      <c r="B270" s="162"/>
      <c r="C270" s="162"/>
      <c r="D270" s="162"/>
      <c r="E270" s="162"/>
      <c r="F270" s="162"/>
      <c r="G270" s="162"/>
      <c r="H270" s="162"/>
      <c r="I270" s="162"/>
      <c r="J270" s="162"/>
      <c r="K270" s="162"/>
      <c r="L270" s="162"/>
      <c r="M270" s="162"/>
      <c r="N270" s="38"/>
      <c r="O270" s="38"/>
    </row>
    <row r="271" spans="1:15" ht="15" hidden="1" customHeight="1" x14ac:dyDescent="0.25">
      <c r="A271" s="162"/>
      <c r="B271" s="162"/>
      <c r="C271" s="162"/>
      <c r="D271" s="162"/>
      <c r="E271" s="162"/>
      <c r="F271" s="162"/>
      <c r="G271" s="162"/>
      <c r="H271" s="162"/>
      <c r="I271" s="162"/>
      <c r="J271" s="162"/>
      <c r="K271" s="162"/>
      <c r="L271" s="162"/>
      <c r="M271" s="162"/>
      <c r="N271" s="38"/>
      <c r="O271" s="38"/>
    </row>
    <row r="272" spans="1:15" ht="15" hidden="1" customHeight="1" x14ac:dyDescent="0.25">
      <c r="A272" s="162"/>
      <c r="B272" s="162"/>
      <c r="C272" s="162"/>
      <c r="D272" s="162"/>
      <c r="E272" s="162"/>
      <c r="F272" s="162"/>
      <c r="G272" s="162"/>
      <c r="H272" s="162"/>
      <c r="I272" s="162"/>
      <c r="J272" s="162"/>
      <c r="K272" s="162"/>
      <c r="L272" s="162"/>
      <c r="M272" s="162"/>
      <c r="N272" s="38"/>
      <c r="O272" s="38"/>
    </row>
    <row r="273" spans="1:15" ht="15" hidden="1" customHeight="1" x14ac:dyDescent="0.25">
      <c r="A273" s="162"/>
      <c r="B273" s="162"/>
      <c r="C273" s="162"/>
      <c r="D273" s="162"/>
      <c r="E273" s="162"/>
      <c r="F273" s="162"/>
      <c r="G273" s="162"/>
      <c r="H273" s="162"/>
      <c r="I273" s="162"/>
      <c r="J273" s="162"/>
      <c r="K273" s="162"/>
      <c r="L273" s="162"/>
      <c r="M273" s="162"/>
      <c r="N273" s="38"/>
      <c r="O273" s="38"/>
    </row>
    <row r="274" spans="1:15" ht="15" hidden="1" customHeight="1" x14ac:dyDescent="0.25">
      <c r="A274" s="162"/>
      <c r="B274" s="162"/>
      <c r="C274" s="162"/>
      <c r="D274" s="162"/>
      <c r="E274" s="162"/>
      <c r="F274" s="162"/>
      <c r="G274" s="162"/>
      <c r="H274" s="162"/>
      <c r="I274" s="162"/>
      <c r="J274" s="162"/>
      <c r="K274" s="162"/>
      <c r="L274" s="162"/>
      <c r="M274" s="162"/>
      <c r="N274" s="38"/>
      <c r="O274" s="38"/>
    </row>
    <row r="275" spans="1:15" ht="15" hidden="1" customHeight="1" x14ac:dyDescent="0.25">
      <c r="A275" s="162"/>
      <c r="B275" s="162"/>
      <c r="C275" s="162"/>
      <c r="D275" s="162"/>
      <c r="E275" s="162"/>
      <c r="F275" s="162"/>
      <c r="G275" s="162"/>
      <c r="H275" s="162"/>
      <c r="I275" s="162"/>
      <c r="J275" s="162"/>
      <c r="K275" s="162"/>
      <c r="L275" s="162"/>
      <c r="M275" s="162"/>
      <c r="N275" s="38"/>
      <c r="O275" s="38"/>
    </row>
    <row r="276" spans="1:15" ht="15" hidden="1" customHeight="1" x14ac:dyDescent="0.25">
      <c r="A276" s="162"/>
      <c r="B276" s="162"/>
      <c r="C276" s="162"/>
      <c r="D276" s="162"/>
      <c r="E276" s="162"/>
      <c r="F276" s="162"/>
      <c r="G276" s="162"/>
      <c r="H276" s="162"/>
      <c r="I276" s="162"/>
      <c r="J276" s="162"/>
      <c r="K276" s="162"/>
      <c r="L276" s="162"/>
      <c r="M276" s="162"/>
      <c r="N276" s="38"/>
      <c r="O276" s="38"/>
    </row>
    <row r="277" spans="1:15" ht="15" hidden="1" customHeight="1" x14ac:dyDescent="0.25">
      <c r="A277" s="162"/>
      <c r="B277" s="162"/>
      <c r="C277" s="162"/>
      <c r="D277" s="162"/>
      <c r="E277" s="162"/>
      <c r="F277" s="162"/>
      <c r="G277" s="162"/>
      <c r="H277" s="162"/>
      <c r="I277" s="162"/>
      <c r="J277" s="162"/>
      <c r="K277" s="162"/>
      <c r="L277" s="162"/>
      <c r="M277" s="162"/>
      <c r="N277" s="38"/>
      <c r="O277" s="38"/>
    </row>
    <row r="278" spans="1:15" ht="15" hidden="1" customHeight="1" x14ac:dyDescent="0.25">
      <c r="A278" s="162"/>
      <c r="B278" s="162"/>
      <c r="C278" s="162"/>
      <c r="D278" s="162"/>
      <c r="E278" s="162"/>
      <c r="F278" s="162"/>
      <c r="G278" s="162"/>
      <c r="H278" s="162"/>
      <c r="I278" s="162"/>
      <c r="J278" s="162"/>
      <c r="K278" s="162"/>
      <c r="L278" s="162"/>
      <c r="M278" s="162"/>
      <c r="N278" s="38"/>
      <c r="O278" s="38"/>
    </row>
    <row r="279" spans="1:15" ht="15" hidden="1" customHeight="1" x14ac:dyDescent="0.25">
      <c r="A279" s="162"/>
      <c r="B279" s="162"/>
      <c r="C279" s="162"/>
      <c r="D279" s="162"/>
      <c r="E279" s="162"/>
      <c r="F279" s="162"/>
      <c r="G279" s="162"/>
      <c r="H279" s="162"/>
      <c r="I279" s="162"/>
      <c r="J279" s="162"/>
      <c r="K279" s="162"/>
      <c r="L279" s="162"/>
      <c r="M279" s="162"/>
      <c r="N279" s="38"/>
      <c r="O279" s="38"/>
    </row>
    <row r="280" spans="1:15" ht="15" hidden="1" customHeight="1" x14ac:dyDescent="0.25">
      <c r="A280" s="162"/>
      <c r="B280" s="162"/>
      <c r="C280" s="162"/>
      <c r="D280" s="162"/>
      <c r="E280" s="162"/>
      <c r="F280" s="162"/>
      <c r="G280" s="162"/>
      <c r="H280" s="162"/>
      <c r="I280" s="162"/>
      <c r="J280" s="162"/>
      <c r="K280" s="162"/>
      <c r="L280" s="162"/>
      <c r="M280" s="162"/>
      <c r="N280" s="38"/>
      <c r="O280" s="38"/>
    </row>
    <row r="281" spans="1:15" ht="15" hidden="1" customHeight="1" x14ac:dyDescent="0.25">
      <c r="A281" s="162"/>
      <c r="B281" s="162"/>
      <c r="C281" s="162"/>
      <c r="D281" s="162"/>
      <c r="E281" s="162"/>
      <c r="F281" s="162"/>
      <c r="G281" s="162"/>
      <c r="H281" s="162"/>
      <c r="I281" s="162"/>
      <c r="J281" s="162"/>
      <c r="K281" s="162"/>
      <c r="L281" s="162"/>
      <c r="M281" s="162"/>
      <c r="N281" s="38"/>
      <c r="O281" s="38"/>
    </row>
    <row r="282" spans="1:15" ht="15" hidden="1" customHeight="1" x14ac:dyDescent="0.25">
      <c r="A282" s="162"/>
      <c r="B282" s="162"/>
      <c r="C282" s="162"/>
      <c r="D282" s="162"/>
      <c r="E282" s="162"/>
      <c r="F282" s="162"/>
      <c r="G282" s="162"/>
      <c r="H282" s="162"/>
      <c r="I282" s="162"/>
      <c r="J282" s="162"/>
      <c r="K282" s="162"/>
      <c r="L282" s="162"/>
      <c r="M282" s="162"/>
      <c r="N282" s="38"/>
      <c r="O282" s="38"/>
    </row>
    <row r="283" spans="1:15" ht="15" hidden="1" customHeight="1" x14ac:dyDescent="0.25">
      <c r="A283" s="162"/>
      <c r="B283" s="162"/>
      <c r="C283" s="162"/>
      <c r="D283" s="162"/>
      <c r="E283" s="162"/>
      <c r="F283" s="162"/>
      <c r="G283" s="162"/>
      <c r="H283" s="162"/>
      <c r="I283" s="162"/>
      <c r="J283" s="162"/>
      <c r="K283" s="162"/>
      <c r="L283" s="162"/>
      <c r="M283" s="162"/>
      <c r="N283" s="38"/>
      <c r="O283" s="38"/>
    </row>
    <row r="284" spans="1:15" ht="15" hidden="1" customHeight="1" x14ac:dyDescent="0.25">
      <c r="A284" s="162"/>
      <c r="B284" s="162"/>
      <c r="C284" s="162"/>
      <c r="D284" s="162"/>
      <c r="E284" s="162"/>
      <c r="F284" s="162"/>
      <c r="G284" s="162"/>
      <c r="H284" s="162"/>
      <c r="I284" s="162"/>
      <c r="J284" s="162"/>
      <c r="K284" s="162"/>
      <c r="L284" s="162"/>
      <c r="M284" s="162"/>
      <c r="N284" s="38"/>
      <c r="O284" s="38"/>
    </row>
    <row r="285" spans="1:15" ht="15" hidden="1" customHeight="1" x14ac:dyDescent="0.25">
      <c r="A285" s="162"/>
      <c r="B285" s="162"/>
      <c r="C285" s="162"/>
      <c r="D285" s="162"/>
      <c r="E285" s="162"/>
      <c r="F285" s="162"/>
      <c r="G285" s="162"/>
      <c r="H285" s="162"/>
      <c r="I285" s="162"/>
      <c r="J285" s="162"/>
      <c r="K285" s="162"/>
      <c r="L285" s="162"/>
      <c r="M285" s="162"/>
      <c r="N285" s="38"/>
      <c r="O285" s="38"/>
    </row>
    <row r="286" spans="1:15" ht="15" hidden="1" customHeight="1" x14ac:dyDescent="0.25">
      <c r="A286" s="162"/>
      <c r="B286" s="162"/>
      <c r="C286" s="162"/>
      <c r="D286" s="162"/>
      <c r="E286" s="162"/>
      <c r="F286" s="162"/>
      <c r="G286" s="162"/>
      <c r="H286" s="162"/>
      <c r="I286" s="162"/>
      <c r="J286" s="162"/>
      <c r="K286" s="162"/>
      <c r="L286" s="162"/>
      <c r="M286" s="162"/>
      <c r="N286" s="38"/>
      <c r="O286" s="38"/>
    </row>
    <row r="287" spans="1:15" ht="15" hidden="1" customHeight="1" x14ac:dyDescent="0.25">
      <c r="A287" s="162"/>
      <c r="B287" s="162"/>
      <c r="C287" s="162"/>
      <c r="D287" s="162"/>
      <c r="E287" s="162"/>
      <c r="F287" s="162"/>
      <c r="G287" s="162"/>
      <c r="H287" s="162"/>
      <c r="I287" s="162"/>
      <c r="J287" s="162"/>
      <c r="K287" s="162"/>
      <c r="L287" s="162"/>
      <c r="M287" s="162"/>
      <c r="N287" s="38"/>
      <c r="O287" s="38"/>
    </row>
    <row r="288" spans="1:15" ht="15" hidden="1" customHeight="1" x14ac:dyDescent="0.25">
      <c r="A288" s="162"/>
      <c r="B288" s="162"/>
      <c r="C288" s="162"/>
      <c r="D288" s="162"/>
      <c r="E288" s="162"/>
      <c r="F288" s="162"/>
      <c r="G288" s="162"/>
      <c r="H288" s="162"/>
      <c r="I288" s="162"/>
      <c r="J288" s="162"/>
      <c r="K288" s="162"/>
      <c r="L288" s="162"/>
      <c r="M288" s="162"/>
      <c r="N288" s="38"/>
      <c r="O288" s="38"/>
    </row>
    <row r="289" spans="1:15" ht="15" hidden="1" customHeight="1" x14ac:dyDescent="0.25">
      <c r="A289" s="162"/>
      <c r="B289" s="162"/>
      <c r="C289" s="162"/>
      <c r="D289" s="162"/>
      <c r="E289" s="162"/>
      <c r="F289" s="162"/>
      <c r="G289" s="162"/>
      <c r="H289" s="162"/>
      <c r="I289" s="162"/>
      <c r="J289" s="162"/>
      <c r="K289" s="162"/>
      <c r="L289" s="162"/>
      <c r="M289" s="162"/>
      <c r="N289" s="38"/>
      <c r="O289" s="38"/>
    </row>
    <row r="290" spans="1:15" ht="15" hidden="1" customHeight="1" x14ac:dyDescent="0.25">
      <c r="A290" s="162"/>
      <c r="B290" s="162"/>
      <c r="C290" s="162"/>
      <c r="D290" s="162"/>
      <c r="E290" s="162"/>
      <c r="F290" s="162"/>
      <c r="G290" s="162"/>
      <c r="H290" s="162"/>
      <c r="I290" s="162"/>
      <c r="J290" s="162"/>
      <c r="K290" s="162"/>
      <c r="L290" s="162"/>
      <c r="M290" s="162"/>
      <c r="N290" s="38"/>
      <c r="O290" s="38"/>
    </row>
    <row r="291" spans="1:15" ht="15" hidden="1" customHeight="1" x14ac:dyDescent="0.25">
      <c r="A291" s="162"/>
      <c r="B291" s="162"/>
      <c r="C291" s="162"/>
      <c r="D291" s="162"/>
      <c r="E291" s="162"/>
      <c r="F291" s="162"/>
      <c r="G291" s="162"/>
      <c r="H291" s="162"/>
      <c r="I291" s="162"/>
      <c r="J291" s="162"/>
      <c r="K291" s="162"/>
      <c r="L291" s="162"/>
      <c r="M291" s="162"/>
      <c r="N291" s="38"/>
      <c r="O291" s="38"/>
    </row>
    <row r="292" spans="1:15" ht="15" hidden="1" customHeight="1" x14ac:dyDescent="0.25">
      <c r="A292" s="162"/>
      <c r="B292" s="162"/>
      <c r="C292" s="162"/>
      <c r="D292" s="162"/>
      <c r="E292" s="162"/>
      <c r="F292" s="162"/>
      <c r="G292" s="162"/>
      <c r="H292" s="162"/>
      <c r="I292" s="162"/>
      <c r="J292" s="162"/>
      <c r="K292" s="162"/>
      <c r="L292" s="162"/>
      <c r="M292" s="162"/>
      <c r="N292" s="38"/>
      <c r="O292" s="38"/>
    </row>
    <row r="293" spans="1:15" ht="15" hidden="1" customHeight="1" x14ac:dyDescent="0.25">
      <c r="A293" s="162"/>
      <c r="B293" s="162"/>
      <c r="C293" s="162"/>
      <c r="D293" s="162"/>
      <c r="E293" s="162"/>
      <c r="F293" s="162"/>
      <c r="G293" s="162"/>
      <c r="H293" s="162"/>
      <c r="I293" s="162"/>
      <c r="J293" s="162"/>
      <c r="K293" s="162"/>
      <c r="L293" s="162"/>
      <c r="M293" s="162"/>
      <c r="N293" s="38"/>
      <c r="O293" s="38"/>
    </row>
    <row r="294" spans="1:15" ht="15" hidden="1" customHeight="1" x14ac:dyDescent="0.25">
      <c r="A294" s="162"/>
      <c r="B294" s="162"/>
      <c r="C294" s="162"/>
      <c r="D294" s="162"/>
      <c r="E294" s="162"/>
      <c r="F294" s="162"/>
      <c r="G294" s="162"/>
      <c r="H294" s="162"/>
      <c r="I294" s="162"/>
      <c r="J294" s="162"/>
      <c r="K294" s="162"/>
      <c r="L294" s="162"/>
      <c r="M294" s="162"/>
      <c r="N294" s="38"/>
      <c r="O294" s="38"/>
    </row>
    <row r="295" spans="1:15" ht="15" hidden="1" customHeight="1" x14ac:dyDescent="0.25">
      <c r="A295" s="162"/>
      <c r="B295" s="162"/>
      <c r="C295" s="162"/>
      <c r="D295" s="162"/>
      <c r="E295" s="162"/>
      <c r="F295" s="162"/>
      <c r="G295" s="162"/>
      <c r="H295" s="162"/>
      <c r="I295" s="162"/>
      <c r="J295" s="162"/>
      <c r="K295" s="162"/>
      <c r="L295" s="162"/>
      <c r="M295" s="162"/>
      <c r="N295" s="38"/>
      <c r="O295" s="38"/>
    </row>
    <row r="296" spans="1:15" ht="15" hidden="1" customHeight="1" x14ac:dyDescent="0.25">
      <c r="A296" s="162"/>
      <c r="B296" s="162"/>
      <c r="C296" s="162"/>
      <c r="D296" s="162"/>
      <c r="E296" s="162"/>
      <c r="F296" s="162"/>
      <c r="G296" s="162"/>
      <c r="H296" s="162"/>
      <c r="I296" s="162"/>
      <c r="J296" s="162"/>
      <c r="K296" s="162"/>
      <c r="L296" s="162"/>
      <c r="M296" s="162"/>
      <c r="N296" s="38"/>
      <c r="O296" s="38"/>
    </row>
    <row r="297" spans="1:15" ht="15" hidden="1" customHeight="1" x14ac:dyDescent="0.25">
      <c r="A297" s="162"/>
      <c r="B297" s="162"/>
      <c r="C297" s="162"/>
      <c r="D297" s="162"/>
      <c r="E297" s="162"/>
      <c r="F297" s="162"/>
      <c r="G297" s="162"/>
      <c r="H297" s="162"/>
      <c r="I297" s="162"/>
      <c r="J297" s="162"/>
      <c r="K297" s="162"/>
      <c r="L297" s="162"/>
      <c r="M297" s="162"/>
      <c r="N297" s="38"/>
      <c r="O297" s="38"/>
    </row>
    <row r="298" spans="1:15" ht="15" hidden="1" customHeight="1" x14ac:dyDescent="0.25">
      <c r="A298" s="162"/>
      <c r="B298" s="162"/>
      <c r="C298" s="162"/>
      <c r="D298" s="162"/>
      <c r="E298" s="162"/>
      <c r="F298" s="162"/>
      <c r="G298" s="162"/>
      <c r="H298" s="162"/>
      <c r="I298" s="162"/>
      <c r="J298" s="162"/>
      <c r="K298" s="162"/>
      <c r="L298" s="162"/>
      <c r="M298" s="162"/>
      <c r="N298" s="38"/>
      <c r="O298" s="38"/>
    </row>
    <row r="299" spans="1:15" ht="15" hidden="1" customHeight="1" x14ac:dyDescent="0.25">
      <c r="A299" s="162"/>
      <c r="B299" s="162"/>
      <c r="C299" s="162"/>
      <c r="D299" s="162"/>
      <c r="E299" s="162"/>
      <c r="F299" s="162"/>
      <c r="G299" s="162"/>
      <c r="H299" s="162"/>
      <c r="I299" s="162"/>
      <c r="J299" s="162"/>
      <c r="K299" s="162"/>
      <c r="L299" s="162"/>
      <c r="M299" s="162"/>
      <c r="N299" s="38"/>
      <c r="O299" s="38"/>
    </row>
    <row r="300" spans="1:15" ht="15" hidden="1" customHeight="1" x14ac:dyDescent="0.25">
      <c r="A300" s="162"/>
      <c r="B300" s="162"/>
      <c r="C300" s="162"/>
      <c r="D300" s="162"/>
      <c r="E300" s="162"/>
      <c r="F300" s="162"/>
      <c r="G300" s="162"/>
      <c r="H300" s="162"/>
      <c r="I300" s="162"/>
      <c r="J300" s="162"/>
      <c r="K300" s="162"/>
      <c r="L300" s="162"/>
      <c r="M300" s="162"/>
      <c r="N300" s="38"/>
      <c r="O300" s="38"/>
    </row>
    <row r="301" spans="1:15" ht="15" hidden="1" customHeight="1" x14ac:dyDescent="0.25">
      <c r="A301" s="162"/>
      <c r="B301" s="162"/>
      <c r="C301" s="162"/>
      <c r="D301" s="162"/>
      <c r="E301" s="162"/>
      <c r="F301" s="162"/>
      <c r="G301" s="162"/>
      <c r="H301" s="162"/>
      <c r="I301" s="162"/>
      <c r="J301" s="162"/>
      <c r="K301" s="162"/>
      <c r="L301" s="162"/>
      <c r="M301" s="162"/>
      <c r="N301" s="38"/>
      <c r="O301" s="38"/>
    </row>
    <row r="302" spans="1:15" ht="15" hidden="1" customHeight="1" x14ac:dyDescent="0.25">
      <c r="A302" s="162"/>
      <c r="B302" s="162"/>
      <c r="C302" s="162"/>
      <c r="D302" s="162"/>
      <c r="E302" s="162"/>
      <c r="F302" s="162"/>
      <c r="G302" s="162"/>
      <c r="H302" s="162"/>
      <c r="I302" s="162"/>
      <c r="J302" s="162"/>
      <c r="K302" s="162"/>
      <c r="L302" s="162"/>
      <c r="M302" s="162"/>
      <c r="N302" s="38"/>
      <c r="O302" s="38"/>
    </row>
    <row r="303" spans="1:15" ht="15" hidden="1" customHeight="1" x14ac:dyDescent="0.25">
      <c r="A303" s="162"/>
      <c r="B303" s="162"/>
      <c r="C303" s="162"/>
      <c r="D303" s="162"/>
      <c r="E303" s="162"/>
      <c r="F303" s="162"/>
      <c r="G303" s="162"/>
      <c r="H303" s="162"/>
      <c r="I303" s="162"/>
      <c r="J303" s="162"/>
      <c r="K303" s="162"/>
      <c r="L303" s="162"/>
      <c r="M303" s="162"/>
      <c r="N303" s="38"/>
      <c r="O303" s="38"/>
    </row>
    <row r="304" spans="1:15" ht="15" hidden="1" customHeight="1" x14ac:dyDescent="0.25">
      <c r="A304" s="162"/>
      <c r="B304" s="162"/>
      <c r="C304" s="162"/>
      <c r="D304" s="162"/>
      <c r="E304" s="162"/>
      <c r="F304" s="162"/>
      <c r="G304" s="162"/>
      <c r="H304" s="162"/>
      <c r="I304" s="162"/>
      <c r="J304" s="162"/>
      <c r="K304" s="162"/>
      <c r="L304" s="162"/>
      <c r="M304" s="162"/>
      <c r="N304" s="38"/>
      <c r="O304" s="38"/>
    </row>
    <row r="305" spans="1:15" ht="15" hidden="1" customHeight="1" x14ac:dyDescent="0.25">
      <c r="A305" s="162"/>
      <c r="B305" s="162"/>
      <c r="C305" s="162"/>
      <c r="D305" s="162"/>
      <c r="E305" s="162"/>
      <c r="F305" s="162"/>
      <c r="G305" s="162"/>
      <c r="H305" s="162"/>
      <c r="I305" s="162"/>
      <c r="J305" s="162"/>
      <c r="K305" s="162"/>
      <c r="L305" s="162"/>
      <c r="M305" s="162"/>
      <c r="N305" s="38"/>
      <c r="O305" s="38"/>
    </row>
    <row r="306" spans="1:15" ht="15" hidden="1" customHeight="1" x14ac:dyDescent="0.25">
      <c r="A306" s="162"/>
      <c r="B306" s="162"/>
      <c r="C306" s="162"/>
      <c r="D306" s="162"/>
      <c r="E306" s="162"/>
      <c r="F306" s="162"/>
      <c r="G306" s="162"/>
      <c r="H306" s="162"/>
      <c r="I306" s="162"/>
      <c r="J306" s="162"/>
      <c r="K306" s="162"/>
      <c r="L306" s="162"/>
      <c r="M306" s="162"/>
      <c r="N306" s="38"/>
      <c r="O306" s="38"/>
    </row>
    <row r="307" spans="1:15" ht="15" hidden="1" customHeight="1" x14ac:dyDescent="0.25">
      <c r="A307" s="162"/>
      <c r="B307" s="162"/>
      <c r="C307" s="162"/>
      <c r="D307" s="162"/>
      <c r="E307" s="162"/>
      <c r="F307" s="162"/>
      <c r="G307" s="162"/>
      <c r="H307" s="162"/>
      <c r="I307" s="162"/>
      <c r="J307" s="162"/>
      <c r="K307" s="162"/>
      <c r="L307" s="162"/>
      <c r="M307" s="162"/>
      <c r="N307" s="38"/>
      <c r="O307" s="38"/>
    </row>
    <row r="308" spans="1:15" ht="15" hidden="1" customHeight="1" x14ac:dyDescent="0.25">
      <c r="A308" s="162"/>
      <c r="B308" s="162"/>
      <c r="C308" s="162"/>
      <c r="D308" s="162"/>
      <c r="E308" s="162"/>
      <c r="F308" s="162"/>
      <c r="G308" s="162"/>
      <c r="H308" s="162"/>
      <c r="I308" s="162"/>
      <c r="J308" s="162"/>
      <c r="K308" s="162"/>
      <c r="L308" s="162"/>
      <c r="M308" s="162"/>
      <c r="N308" s="38"/>
      <c r="O308" s="38"/>
    </row>
    <row r="309" spans="1:15" ht="15" hidden="1" customHeight="1" x14ac:dyDescent="0.25">
      <c r="A309" s="162"/>
      <c r="B309" s="162"/>
      <c r="C309" s="162"/>
      <c r="D309" s="162"/>
      <c r="E309" s="162"/>
      <c r="F309" s="162"/>
      <c r="G309" s="162"/>
      <c r="H309" s="162"/>
      <c r="I309" s="162"/>
      <c r="J309" s="162"/>
      <c r="K309" s="162"/>
      <c r="L309" s="162"/>
      <c r="M309" s="162"/>
      <c r="N309" s="38"/>
      <c r="O309" s="38"/>
    </row>
    <row r="310" spans="1:15" ht="15" hidden="1" customHeight="1" x14ac:dyDescent="0.25">
      <c r="A310" s="162"/>
      <c r="B310" s="162"/>
      <c r="C310" s="162"/>
      <c r="D310" s="162"/>
      <c r="E310" s="162"/>
      <c r="F310" s="162"/>
      <c r="G310" s="162"/>
      <c r="H310" s="162"/>
      <c r="I310" s="162"/>
      <c r="J310" s="162"/>
      <c r="K310" s="162"/>
      <c r="L310" s="162"/>
      <c r="M310" s="162"/>
      <c r="N310" s="38"/>
      <c r="O310" s="38"/>
    </row>
    <row r="311" spans="1:15" ht="15" hidden="1" customHeight="1" x14ac:dyDescent="0.25">
      <c r="A311" s="162"/>
      <c r="B311" s="162"/>
      <c r="C311" s="162"/>
      <c r="D311" s="162"/>
      <c r="E311" s="162"/>
      <c r="F311" s="162"/>
      <c r="G311" s="162"/>
      <c r="H311" s="162"/>
      <c r="I311" s="162"/>
      <c r="J311" s="162"/>
      <c r="K311" s="162"/>
      <c r="L311" s="162"/>
      <c r="M311" s="162"/>
      <c r="N311" s="38"/>
      <c r="O311" s="38"/>
    </row>
    <row r="312" spans="1:15" ht="15" hidden="1" customHeight="1" x14ac:dyDescent="0.25">
      <c r="A312" s="162"/>
      <c r="B312" s="162"/>
      <c r="C312" s="162"/>
      <c r="D312" s="162"/>
      <c r="E312" s="162"/>
      <c r="F312" s="162"/>
      <c r="G312" s="162"/>
      <c r="H312" s="162"/>
      <c r="I312" s="162"/>
      <c r="J312" s="162"/>
      <c r="K312" s="162"/>
      <c r="L312" s="162"/>
      <c r="M312" s="162"/>
      <c r="N312" s="38"/>
      <c r="O312" s="38"/>
    </row>
    <row r="313" spans="1:15" ht="15" hidden="1" customHeight="1" x14ac:dyDescent="0.25">
      <c r="A313" s="162"/>
      <c r="B313" s="162"/>
      <c r="C313" s="162"/>
      <c r="D313" s="162"/>
      <c r="E313" s="162"/>
      <c r="F313" s="162"/>
      <c r="G313" s="162"/>
      <c r="H313" s="162"/>
      <c r="I313" s="162"/>
      <c r="J313" s="162"/>
      <c r="K313" s="162"/>
      <c r="L313" s="162"/>
      <c r="M313" s="162"/>
      <c r="N313" s="38"/>
      <c r="O313" s="38"/>
    </row>
    <row r="314" spans="1:15" ht="15" hidden="1" customHeight="1" x14ac:dyDescent="0.25">
      <c r="A314" s="162"/>
      <c r="B314" s="162"/>
      <c r="C314" s="162"/>
      <c r="D314" s="162"/>
      <c r="E314" s="162"/>
      <c r="F314" s="162"/>
      <c r="G314" s="162"/>
      <c r="H314" s="162"/>
      <c r="I314" s="162"/>
      <c r="J314" s="162"/>
      <c r="K314" s="162"/>
      <c r="L314" s="162"/>
      <c r="M314" s="162"/>
      <c r="N314" s="38"/>
      <c r="O314" s="38"/>
    </row>
    <row r="315" spans="1:15" ht="15" hidden="1" customHeight="1" x14ac:dyDescent="0.25">
      <c r="A315" s="162"/>
      <c r="B315" s="162"/>
      <c r="C315" s="162"/>
      <c r="D315" s="162"/>
      <c r="E315" s="162"/>
      <c r="F315" s="162"/>
      <c r="G315" s="162"/>
      <c r="H315" s="162"/>
      <c r="I315" s="162"/>
      <c r="J315" s="162"/>
      <c r="K315" s="162"/>
      <c r="L315" s="162"/>
      <c r="M315" s="162"/>
      <c r="N315" s="38"/>
      <c r="O315" s="38"/>
    </row>
    <row r="316" spans="1:15" ht="15" hidden="1" customHeight="1" x14ac:dyDescent="0.25">
      <c r="A316" s="162"/>
      <c r="B316" s="162"/>
      <c r="C316" s="162"/>
      <c r="D316" s="162"/>
      <c r="E316" s="162"/>
      <c r="F316" s="162"/>
      <c r="G316" s="162"/>
      <c r="H316" s="162"/>
      <c r="I316" s="162"/>
      <c r="J316" s="162"/>
      <c r="K316" s="162"/>
      <c r="L316" s="162"/>
      <c r="M316" s="162"/>
      <c r="N316" s="38"/>
      <c r="O316" s="38"/>
    </row>
    <row r="317" spans="1:15" ht="15" hidden="1" customHeight="1" x14ac:dyDescent="0.25">
      <c r="A317" s="162"/>
      <c r="B317" s="162"/>
      <c r="C317" s="162"/>
      <c r="D317" s="162"/>
      <c r="E317" s="162"/>
      <c r="F317" s="162"/>
      <c r="G317" s="162"/>
      <c r="H317" s="162"/>
      <c r="I317" s="162"/>
      <c r="J317" s="162"/>
      <c r="K317" s="162"/>
      <c r="L317" s="162"/>
      <c r="M317" s="162"/>
      <c r="N317" s="38"/>
      <c r="O317" s="38"/>
    </row>
    <row r="318" spans="1:15" ht="15" hidden="1" customHeight="1" x14ac:dyDescent="0.25">
      <c r="A318" s="162"/>
      <c r="B318" s="162"/>
      <c r="C318" s="162"/>
      <c r="D318" s="162"/>
      <c r="E318" s="162"/>
      <c r="F318" s="162"/>
      <c r="G318" s="162"/>
      <c r="H318" s="162"/>
      <c r="I318" s="162"/>
      <c r="J318" s="162"/>
      <c r="K318" s="162"/>
      <c r="L318" s="162"/>
      <c r="M318" s="162"/>
      <c r="N318" s="38"/>
      <c r="O318" s="38"/>
    </row>
    <row r="319" spans="1:15" ht="15" hidden="1" customHeight="1" x14ac:dyDescent="0.25">
      <c r="A319" s="162"/>
      <c r="B319" s="162"/>
      <c r="C319" s="162"/>
      <c r="D319" s="162"/>
      <c r="E319" s="162"/>
      <c r="F319" s="162"/>
      <c r="G319" s="162"/>
      <c r="H319" s="162"/>
      <c r="I319" s="162"/>
      <c r="J319" s="162"/>
      <c r="K319" s="162"/>
      <c r="L319" s="162"/>
      <c r="M319" s="162"/>
      <c r="N319" s="38"/>
      <c r="O319" s="38"/>
    </row>
    <row r="320" spans="1:15" ht="15" hidden="1" customHeight="1" x14ac:dyDescent="0.25">
      <c r="A320" s="162"/>
      <c r="B320" s="162"/>
      <c r="C320" s="162"/>
      <c r="D320" s="162"/>
      <c r="E320" s="162"/>
      <c r="F320" s="162"/>
      <c r="G320" s="162"/>
      <c r="H320" s="162"/>
      <c r="I320" s="162"/>
      <c r="J320" s="162"/>
      <c r="K320" s="162"/>
      <c r="L320" s="162"/>
      <c r="M320" s="162"/>
      <c r="N320" s="38"/>
      <c r="O320" s="38"/>
    </row>
    <row r="321" spans="1:15" ht="15" hidden="1" customHeight="1" x14ac:dyDescent="0.25">
      <c r="A321" s="162"/>
      <c r="B321" s="162"/>
      <c r="C321" s="162"/>
      <c r="D321" s="162"/>
      <c r="E321" s="162"/>
      <c r="F321" s="162"/>
      <c r="G321" s="162"/>
      <c r="H321" s="162"/>
      <c r="I321" s="162"/>
      <c r="J321" s="162"/>
      <c r="K321" s="162"/>
      <c r="L321" s="162"/>
      <c r="M321" s="162"/>
      <c r="N321" s="38"/>
      <c r="O321" s="38"/>
    </row>
    <row r="322" spans="1:15" ht="15" hidden="1" customHeight="1" x14ac:dyDescent="0.25">
      <c r="A322" s="162"/>
      <c r="B322" s="162"/>
      <c r="C322" s="162"/>
      <c r="D322" s="162"/>
      <c r="E322" s="162"/>
      <c r="F322" s="162"/>
      <c r="G322" s="162"/>
      <c r="H322" s="162"/>
      <c r="I322" s="162"/>
      <c r="J322" s="162"/>
      <c r="K322" s="162"/>
      <c r="L322" s="162"/>
      <c r="M322" s="162"/>
      <c r="N322" s="38"/>
      <c r="O322" s="38"/>
    </row>
    <row r="323" spans="1:15" ht="15" hidden="1" customHeight="1" x14ac:dyDescent="0.25">
      <c r="A323" s="162"/>
      <c r="B323" s="162"/>
      <c r="C323" s="162"/>
      <c r="D323" s="162"/>
      <c r="E323" s="162"/>
      <c r="F323" s="162"/>
      <c r="G323" s="162"/>
      <c r="H323" s="162"/>
      <c r="I323" s="162"/>
      <c r="J323" s="162"/>
      <c r="K323" s="162"/>
      <c r="L323" s="162"/>
      <c r="M323" s="162"/>
      <c r="N323" s="38"/>
      <c r="O323" s="38"/>
    </row>
    <row r="324" spans="1:15" ht="15" hidden="1" customHeight="1" x14ac:dyDescent="0.25">
      <c r="A324" s="162"/>
      <c r="B324" s="162"/>
      <c r="C324" s="162"/>
      <c r="D324" s="162"/>
      <c r="E324" s="162"/>
      <c r="F324" s="162"/>
      <c r="G324" s="162"/>
      <c r="H324" s="162"/>
      <c r="I324" s="162"/>
      <c r="J324" s="162"/>
      <c r="K324" s="162"/>
      <c r="L324" s="162"/>
      <c r="M324" s="162"/>
      <c r="N324" s="38"/>
      <c r="O324" s="38"/>
    </row>
    <row r="325" spans="1:15" ht="15" hidden="1" customHeight="1" x14ac:dyDescent="0.25">
      <c r="A325" s="162"/>
      <c r="B325" s="162"/>
      <c r="C325" s="162"/>
      <c r="D325" s="162"/>
      <c r="E325" s="162"/>
      <c r="F325" s="162"/>
      <c r="G325" s="162"/>
      <c r="H325" s="162"/>
      <c r="I325" s="162"/>
      <c r="J325" s="162"/>
      <c r="K325" s="162"/>
      <c r="L325" s="162"/>
      <c r="M325" s="162"/>
      <c r="N325" s="38"/>
      <c r="O325" s="38"/>
    </row>
    <row r="326" spans="1:15" ht="15" hidden="1" customHeight="1" x14ac:dyDescent="0.25">
      <c r="A326" s="162"/>
      <c r="B326" s="162"/>
      <c r="C326" s="162"/>
      <c r="D326" s="162"/>
      <c r="E326" s="162"/>
      <c r="F326" s="162"/>
      <c r="G326" s="162"/>
      <c r="H326" s="162"/>
      <c r="I326" s="162"/>
      <c r="J326" s="162"/>
      <c r="K326" s="162"/>
      <c r="L326" s="162"/>
      <c r="M326" s="162"/>
      <c r="N326" s="38"/>
      <c r="O326" s="38"/>
    </row>
    <row r="327" spans="1:15" ht="15" hidden="1" customHeight="1" x14ac:dyDescent="0.25">
      <c r="A327" s="162"/>
      <c r="B327" s="162"/>
      <c r="C327" s="162"/>
      <c r="D327" s="162"/>
      <c r="E327" s="162"/>
      <c r="F327" s="162"/>
      <c r="G327" s="162"/>
      <c r="H327" s="162"/>
      <c r="I327" s="162"/>
      <c r="J327" s="162"/>
      <c r="K327" s="162"/>
      <c r="L327" s="162"/>
      <c r="M327" s="162"/>
      <c r="N327" s="38"/>
      <c r="O327" s="38"/>
    </row>
    <row r="328" spans="1:15" ht="15" hidden="1" customHeight="1" x14ac:dyDescent="0.25">
      <c r="A328" s="162"/>
      <c r="B328" s="162"/>
      <c r="C328" s="162"/>
      <c r="D328" s="162"/>
      <c r="E328" s="162"/>
      <c r="F328" s="162"/>
      <c r="G328" s="162"/>
      <c r="H328" s="162"/>
      <c r="I328" s="162"/>
      <c r="J328" s="162"/>
      <c r="K328" s="162"/>
      <c r="L328" s="162"/>
      <c r="M328" s="162"/>
      <c r="N328" s="38"/>
      <c r="O328" s="38"/>
    </row>
    <row r="329" spans="1:15" ht="15" hidden="1" customHeight="1" x14ac:dyDescent="0.25">
      <c r="A329" s="162"/>
      <c r="B329" s="162"/>
      <c r="C329" s="162"/>
      <c r="D329" s="162"/>
      <c r="E329" s="162"/>
      <c r="F329" s="162"/>
      <c r="G329" s="162"/>
      <c r="H329" s="162"/>
      <c r="I329" s="162"/>
      <c r="J329" s="162"/>
      <c r="K329" s="162"/>
      <c r="L329" s="162"/>
      <c r="M329" s="162"/>
      <c r="N329" s="38"/>
      <c r="O329" s="38"/>
    </row>
    <row r="330" spans="1:15" ht="15" hidden="1" customHeight="1" x14ac:dyDescent="0.25">
      <c r="A330" s="162"/>
      <c r="B330" s="162"/>
      <c r="C330" s="162"/>
      <c r="D330" s="162"/>
      <c r="E330" s="162"/>
      <c r="F330" s="162"/>
      <c r="G330" s="162"/>
      <c r="H330" s="162"/>
      <c r="I330" s="162"/>
      <c r="J330" s="162"/>
      <c r="K330" s="162"/>
      <c r="L330" s="162"/>
      <c r="M330" s="162"/>
      <c r="N330" s="38"/>
      <c r="O330" s="38"/>
    </row>
    <row r="331" spans="1:15" ht="15" hidden="1" customHeight="1" x14ac:dyDescent="0.25">
      <c r="A331" s="162"/>
      <c r="B331" s="162"/>
      <c r="C331" s="162"/>
      <c r="D331" s="162"/>
      <c r="E331" s="162"/>
      <c r="F331" s="162"/>
      <c r="G331" s="162"/>
      <c r="H331" s="162"/>
      <c r="I331" s="162"/>
      <c r="J331" s="162"/>
      <c r="K331" s="162"/>
      <c r="L331" s="162"/>
      <c r="M331" s="162"/>
      <c r="N331" s="38"/>
      <c r="O331" s="38"/>
    </row>
    <row r="332" spans="1:15" ht="15" hidden="1" customHeight="1" x14ac:dyDescent="0.25">
      <c r="A332" s="162"/>
      <c r="B332" s="162"/>
      <c r="C332" s="162"/>
      <c r="D332" s="162"/>
      <c r="E332" s="162"/>
      <c r="F332" s="162"/>
      <c r="G332" s="162"/>
      <c r="H332" s="162"/>
      <c r="I332" s="162"/>
      <c r="J332" s="162"/>
      <c r="K332" s="162"/>
      <c r="L332" s="162"/>
      <c r="M332" s="162"/>
      <c r="N332" s="38"/>
      <c r="O332" s="38"/>
    </row>
    <row r="333" spans="1:15" ht="15" hidden="1" customHeight="1" x14ac:dyDescent="0.25">
      <c r="A333" s="162"/>
      <c r="B333" s="162"/>
      <c r="C333" s="162"/>
      <c r="D333" s="162"/>
      <c r="E333" s="162"/>
      <c r="F333" s="162"/>
      <c r="G333" s="162"/>
      <c r="H333" s="162"/>
      <c r="I333" s="162"/>
      <c r="J333" s="162"/>
      <c r="K333" s="162"/>
      <c r="L333" s="162"/>
      <c r="M333" s="162"/>
      <c r="N333" s="38"/>
      <c r="O333" s="38"/>
    </row>
    <row r="334" spans="1:15" ht="15" hidden="1" customHeight="1" x14ac:dyDescent="0.25">
      <c r="A334" s="162"/>
      <c r="B334" s="162"/>
      <c r="C334" s="162"/>
      <c r="D334" s="162"/>
      <c r="E334" s="162"/>
      <c r="F334" s="162"/>
      <c r="G334" s="162"/>
      <c r="H334" s="162"/>
      <c r="I334" s="162"/>
      <c r="J334" s="162"/>
      <c r="K334" s="162"/>
      <c r="L334" s="162"/>
      <c r="M334" s="162"/>
      <c r="N334" s="38"/>
      <c r="O334" s="38"/>
    </row>
    <row r="335" spans="1:15" ht="15" hidden="1" customHeight="1" x14ac:dyDescent="0.25">
      <c r="A335" s="162"/>
      <c r="B335" s="162"/>
      <c r="C335" s="162"/>
      <c r="D335" s="162"/>
      <c r="E335" s="162"/>
      <c r="F335" s="162"/>
      <c r="G335" s="162"/>
      <c r="H335" s="162"/>
      <c r="I335" s="162"/>
      <c r="J335" s="162"/>
      <c r="K335" s="162"/>
      <c r="L335" s="162"/>
      <c r="M335" s="162"/>
      <c r="N335" s="38"/>
      <c r="O335" s="38"/>
    </row>
    <row r="336" spans="1:15" ht="15" hidden="1" customHeight="1" x14ac:dyDescent="0.25">
      <c r="A336" s="162"/>
      <c r="B336" s="162"/>
      <c r="C336" s="162"/>
      <c r="D336" s="162"/>
      <c r="E336" s="162"/>
      <c r="F336" s="162"/>
      <c r="G336" s="162"/>
      <c r="H336" s="162"/>
      <c r="I336" s="162"/>
      <c r="J336" s="162"/>
      <c r="K336" s="162"/>
      <c r="L336" s="162"/>
      <c r="M336" s="162"/>
      <c r="N336" s="38"/>
      <c r="O336" s="38"/>
    </row>
    <row r="337" spans="1:15" ht="15" hidden="1" customHeight="1" x14ac:dyDescent="0.25">
      <c r="A337" s="162"/>
      <c r="B337" s="162"/>
      <c r="C337" s="162"/>
      <c r="D337" s="162"/>
      <c r="E337" s="162"/>
      <c r="F337" s="162"/>
      <c r="G337" s="162"/>
      <c r="H337" s="162"/>
      <c r="I337" s="162"/>
      <c r="J337" s="162"/>
      <c r="K337" s="162"/>
      <c r="L337" s="162"/>
      <c r="M337" s="162"/>
      <c r="N337" s="38"/>
      <c r="O337" s="38"/>
    </row>
    <row r="338" spans="1:15" ht="15" hidden="1" customHeight="1" x14ac:dyDescent="0.25">
      <c r="A338" s="162"/>
      <c r="B338" s="162"/>
      <c r="C338" s="162"/>
      <c r="D338" s="162"/>
      <c r="E338" s="162"/>
      <c r="F338" s="162"/>
      <c r="G338" s="162"/>
      <c r="H338" s="162"/>
      <c r="I338" s="162"/>
      <c r="J338" s="162"/>
      <c r="K338" s="162"/>
      <c r="L338" s="162"/>
      <c r="M338" s="162"/>
      <c r="N338" s="38"/>
      <c r="O338" s="38"/>
    </row>
    <row r="339" spans="1:15" ht="15" hidden="1" customHeight="1" x14ac:dyDescent="0.25">
      <c r="A339" s="162"/>
      <c r="B339" s="162"/>
      <c r="C339" s="162"/>
      <c r="D339" s="162"/>
      <c r="E339" s="162"/>
      <c r="F339" s="162"/>
      <c r="G339" s="162"/>
      <c r="H339" s="162"/>
      <c r="I339" s="162"/>
      <c r="J339" s="162"/>
      <c r="K339" s="162"/>
      <c r="L339" s="162"/>
      <c r="M339" s="162"/>
      <c r="N339" s="38"/>
      <c r="O339" s="38"/>
    </row>
    <row r="340" spans="1:15" ht="15" hidden="1" customHeight="1" x14ac:dyDescent="0.25">
      <c r="A340" s="162"/>
      <c r="B340" s="162"/>
      <c r="C340" s="162"/>
      <c r="D340" s="162"/>
      <c r="E340" s="162"/>
      <c r="F340" s="162"/>
      <c r="G340" s="162"/>
      <c r="H340" s="162"/>
      <c r="I340" s="162"/>
      <c r="J340" s="162"/>
      <c r="K340" s="162"/>
      <c r="L340" s="162"/>
      <c r="M340" s="162"/>
      <c r="N340" s="38"/>
      <c r="O340" s="38"/>
    </row>
    <row r="341" spans="1:15" ht="15" hidden="1" customHeight="1" x14ac:dyDescent="0.25">
      <c r="A341" s="162"/>
      <c r="B341" s="162"/>
      <c r="C341" s="162"/>
      <c r="D341" s="162"/>
      <c r="E341" s="162"/>
      <c r="F341" s="162"/>
      <c r="G341" s="162"/>
      <c r="H341" s="162"/>
      <c r="I341" s="162"/>
      <c r="J341" s="162"/>
      <c r="K341" s="162"/>
      <c r="L341" s="162"/>
      <c r="M341" s="162"/>
      <c r="N341" s="38"/>
      <c r="O341" s="38"/>
    </row>
    <row r="342" spans="1:15" ht="15" hidden="1" customHeight="1" x14ac:dyDescent="0.25">
      <c r="A342" s="162"/>
      <c r="B342" s="162"/>
      <c r="C342" s="162"/>
      <c r="D342" s="162"/>
      <c r="E342" s="162"/>
      <c r="F342" s="162"/>
      <c r="G342" s="162"/>
      <c r="H342" s="162"/>
      <c r="I342" s="162"/>
      <c r="J342" s="162"/>
      <c r="K342" s="162"/>
      <c r="L342" s="162"/>
      <c r="M342" s="162"/>
      <c r="N342" s="38"/>
      <c r="O342" s="38"/>
    </row>
    <row r="343" spans="1:15" ht="15" hidden="1" customHeight="1" x14ac:dyDescent="0.25">
      <c r="A343" s="162"/>
      <c r="B343" s="162"/>
      <c r="C343" s="162"/>
      <c r="D343" s="162"/>
      <c r="E343" s="162"/>
      <c r="F343" s="162"/>
      <c r="G343" s="162"/>
      <c r="H343" s="162"/>
      <c r="I343" s="162"/>
      <c r="J343" s="162"/>
      <c r="K343" s="162"/>
      <c r="L343" s="162"/>
      <c r="M343" s="162"/>
      <c r="N343" s="38"/>
      <c r="O343" s="38"/>
    </row>
    <row r="344" spans="1:15" ht="15" hidden="1" customHeight="1" x14ac:dyDescent="0.25">
      <c r="A344" s="162"/>
      <c r="B344" s="162"/>
      <c r="C344" s="162"/>
      <c r="D344" s="162"/>
      <c r="E344" s="162"/>
      <c r="F344" s="162"/>
      <c r="G344" s="162"/>
      <c r="H344" s="162"/>
      <c r="I344" s="162"/>
      <c r="J344" s="162"/>
      <c r="K344" s="162"/>
      <c r="L344" s="162"/>
      <c r="M344" s="162"/>
      <c r="N344" s="38"/>
      <c r="O344" s="38"/>
    </row>
    <row r="345" spans="1:15" ht="15" hidden="1" customHeight="1" x14ac:dyDescent="0.25">
      <c r="A345" s="162"/>
      <c r="B345" s="162"/>
      <c r="C345" s="162"/>
      <c r="D345" s="162"/>
      <c r="E345" s="162"/>
      <c r="F345" s="162"/>
      <c r="G345" s="162"/>
      <c r="H345" s="162"/>
      <c r="I345" s="162"/>
      <c r="J345" s="162"/>
      <c r="K345" s="162"/>
      <c r="L345" s="162"/>
      <c r="M345" s="162"/>
      <c r="N345" s="38"/>
      <c r="O345" s="38"/>
    </row>
    <row r="346" spans="1:15" ht="15" hidden="1" customHeight="1" x14ac:dyDescent="0.25">
      <c r="A346" s="162"/>
      <c r="B346" s="162"/>
      <c r="C346" s="162"/>
      <c r="D346" s="162"/>
      <c r="E346" s="162"/>
      <c r="F346" s="162"/>
      <c r="G346" s="162"/>
      <c r="H346" s="162"/>
      <c r="I346" s="162"/>
      <c r="J346" s="162"/>
      <c r="K346" s="162"/>
      <c r="L346" s="162"/>
      <c r="M346" s="162"/>
      <c r="N346" s="38"/>
      <c r="O346" s="38"/>
    </row>
    <row r="347" spans="1:15" ht="15" hidden="1" customHeight="1" x14ac:dyDescent="0.25">
      <c r="A347" s="162"/>
      <c r="B347" s="162"/>
      <c r="C347" s="162"/>
      <c r="D347" s="162"/>
      <c r="E347" s="162"/>
      <c r="F347" s="162"/>
      <c r="G347" s="162"/>
      <c r="H347" s="162"/>
      <c r="I347" s="162"/>
      <c r="J347" s="162"/>
      <c r="K347" s="162"/>
      <c r="L347" s="162"/>
      <c r="M347" s="162"/>
      <c r="N347" s="38"/>
      <c r="O347" s="38"/>
    </row>
    <row r="348" spans="1:15" ht="15" hidden="1" customHeight="1" x14ac:dyDescent="0.25">
      <c r="A348" s="162"/>
      <c r="B348" s="162"/>
      <c r="C348" s="162"/>
      <c r="D348" s="162"/>
      <c r="E348" s="162"/>
      <c r="F348" s="162"/>
      <c r="G348" s="162"/>
      <c r="H348" s="162"/>
      <c r="I348" s="162"/>
      <c r="J348" s="162"/>
      <c r="K348" s="162"/>
      <c r="L348" s="162"/>
      <c r="M348" s="162"/>
      <c r="N348" s="38"/>
      <c r="O348" s="38"/>
    </row>
    <row r="349" spans="1:15" ht="15" hidden="1" customHeight="1" x14ac:dyDescent="0.25">
      <c r="A349" s="162"/>
      <c r="B349" s="162"/>
      <c r="C349" s="162"/>
      <c r="D349" s="162"/>
      <c r="E349" s="162"/>
      <c r="F349" s="162"/>
      <c r="G349" s="162"/>
      <c r="H349" s="162"/>
      <c r="I349" s="162"/>
      <c r="J349" s="162"/>
      <c r="K349" s="162"/>
      <c r="L349" s="162"/>
      <c r="M349" s="162"/>
      <c r="N349" s="38"/>
      <c r="O349" s="38"/>
    </row>
    <row r="350" spans="1:15" ht="15" hidden="1" customHeight="1" x14ac:dyDescent="0.25">
      <c r="A350" s="162"/>
      <c r="B350" s="162"/>
      <c r="C350" s="162"/>
      <c r="D350" s="162"/>
      <c r="E350" s="162"/>
      <c r="F350" s="162"/>
      <c r="G350" s="162"/>
      <c r="H350" s="162"/>
      <c r="I350" s="162"/>
      <c r="J350" s="162"/>
      <c r="K350" s="162"/>
      <c r="L350" s="162"/>
      <c r="M350" s="162"/>
      <c r="N350" s="38"/>
      <c r="O350" s="38"/>
    </row>
    <row r="351" spans="1:15" ht="15" hidden="1" customHeight="1" x14ac:dyDescent="0.25">
      <c r="A351" s="162"/>
      <c r="B351" s="162"/>
      <c r="C351" s="162"/>
      <c r="D351" s="162"/>
      <c r="E351" s="162"/>
      <c r="F351" s="162"/>
      <c r="G351" s="162"/>
      <c r="H351" s="162"/>
      <c r="I351" s="162"/>
      <c r="J351" s="162"/>
      <c r="K351" s="162"/>
      <c r="L351" s="162"/>
      <c r="M351" s="162"/>
      <c r="N351" s="38"/>
      <c r="O351" s="38"/>
    </row>
    <row r="352" spans="1:15" ht="15" hidden="1" customHeight="1" x14ac:dyDescent="0.25">
      <c r="A352" s="162"/>
      <c r="B352" s="162"/>
      <c r="C352" s="162"/>
      <c r="D352" s="162"/>
      <c r="E352" s="162"/>
      <c r="F352" s="162"/>
      <c r="G352" s="162"/>
      <c r="H352" s="162"/>
      <c r="I352" s="162"/>
      <c r="J352" s="162"/>
      <c r="K352" s="162"/>
      <c r="L352" s="162"/>
      <c r="M352" s="162"/>
      <c r="N352" s="38"/>
      <c r="O352" s="38"/>
    </row>
    <row r="353" spans="1:15" ht="15" hidden="1" customHeight="1" x14ac:dyDescent="0.25">
      <c r="A353" s="162"/>
      <c r="B353" s="162"/>
      <c r="C353" s="162"/>
      <c r="D353" s="162"/>
      <c r="E353" s="162"/>
      <c r="F353" s="162"/>
      <c r="G353" s="162"/>
      <c r="H353" s="162"/>
      <c r="I353" s="162"/>
      <c r="J353" s="162"/>
      <c r="K353" s="162"/>
      <c r="L353" s="162"/>
      <c r="M353" s="162"/>
      <c r="N353" s="38"/>
      <c r="O353" s="38"/>
    </row>
    <row r="354" spans="1:15" ht="15" hidden="1" customHeight="1" x14ac:dyDescent="0.25">
      <c r="A354" s="162"/>
      <c r="B354" s="162"/>
      <c r="C354" s="162"/>
      <c r="D354" s="162"/>
      <c r="E354" s="162"/>
      <c r="F354" s="162"/>
      <c r="G354" s="162"/>
      <c r="H354" s="162"/>
      <c r="I354" s="162"/>
      <c r="J354" s="162"/>
      <c r="K354" s="162"/>
      <c r="L354" s="162"/>
      <c r="M354" s="162"/>
      <c r="N354" s="38"/>
      <c r="O354" s="38"/>
    </row>
    <row r="355" spans="1:15" ht="15" hidden="1" customHeight="1" x14ac:dyDescent="0.25">
      <c r="A355" s="162"/>
      <c r="B355" s="162"/>
      <c r="C355" s="162"/>
      <c r="D355" s="162"/>
      <c r="E355" s="162"/>
      <c r="F355" s="162"/>
      <c r="G355" s="162"/>
      <c r="H355" s="162"/>
      <c r="I355" s="162"/>
      <c r="J355" s="162"/>
      <c r="K355" s="162"/>
      <c r="L355" s="162"/>
      <c r="M355" s="162"/>
      <c r="N355" s="38"/>
      <c r="O355" s="38"/>
    </row>
    <row r="356" spans="1:15" ht="15" hidden="1" customHeight="1" x14ac:dyDescent="0.25">
      <c r="A356" s="162"/>
      <c r="B356" s="162"/>
      <c r="C356" s="162"/>
      <c r="D356" s="162"/>
      <c r="E356" s="162"/>
      <c r="F356" s="162"/>
      <c r="G356" s="162"/>
      <c r="H356" s="162"/>
      <c r="I356" s="162"/>
      <c r="J356" s="162"/>
      <c r="K356" s="162"/>
      <c r="L356" s="162"/>
      <c r="M356" s="162"/>
      <c r="N356" s="38"/>
      <c r="O356" s="38"/>
    </row>
    <row r="357" spans="1:15" ht="15" hidden="1" customHeight="1" x14ac:dyDescent="0.25">
      <c r="A357" s="162"/>
      <c r="B357" s="162"/>
      <c r="C357" s="162"/>
      <c r="D357" s="162"/>
      <c r="E357" s="162"/>
      <c r="F357" s="162"/>
      <c r="G357" s="162"/>
      <c r="H357" s="162"/>
      <c r="I357" s="162"/>
      <c r="J357" s="162"/>
      <c r="K357" s="162"/>
      <c r="L357" s="162"/>
      <c r="M357" s="162"/>
      <c r="N357" s="38"/>
      <c r="O357" s="38"/>
    </row>
    <row r="358" spans="1:15" ht="15" hidden="1" customHeight="1" x14ac:dyDescent="0.25">
      <c r="A358" s="162"/>
      <c r="B358" s="162"/>
      <c r="C358" s="162"/>
      <c r="D358" s="162"/>
      <c r="E358" s="162"/>
      <c r="F358" s="162"/>
      <c r="G358" s="162"/>
      <c r="H358" s="162"/>
      <c r="I358" s="162"/>
      <c r="J358" s="162"/>
      <c r="K358" s="162"/>
      <c r="L358" s="162"/>
      <c r="M358" s="162"/>
      <c r="N358" s="38"/>
      <c r="O358" s="38"/>
    </row>
    <row r="359" spans="1:15" ht="15" hidden="1" customHeight="1" x14ac:dyDescent="0.25">
      <c r="A359" s="162"/>
      <c r="B359" s="162"/>
      <c r="C359" s="162"/>
      <c r="D359" s="162"/>
      <c r="E359" s="162"/>
      <c r="F359" s="162"/>
      <c r="G359" s="162"/>
      <c r="H359" s="162"/>
      <c r="I359" s="162"/>
      <c r="J359" s="162"/>
      <c r="K359" s="162"/>
      <c r="L359" s="162"/>
      <c r="M359" s="162"/>
      <c r="N359" s="38"/>
      <c r="O359" s="38"/>
    </row>
    <row r="360" spans="1:15" ht="15" hidden="1" customHeight="1" x14ac:dyDescent="0.25">
      <c r="A360" s="162"/>
      <c r="B360" s="162"/>
      <c r="C360" s="162"/>
      <c r="D360" s="162"/>
      <c r="E360" s="162"/>
      <c r="F360" s="162"/>
      <c r="G360" s="162"/>
      <c r="H360" s="162"/>
      <c r="I360" s="162"/>
      <c r="J360" s="162"/>
      <c r="K360" s="162"/>
      <c r="L360" s="162"/>
      <c r="M360" s="162"/>
      <c r="N360" s="38"/>
      <c r="O360" s="38"/>
    </row>
    <row r="361" spans="1:15" ht="15" hidden="1" customHeight="1" x14ac:dyDescent="0.25">
      <c r="A361" s="162"/>
      <c r="B361" s="162"/>
      <c r="C361" s="162"/>
      <c r="D361" s="162"/>
      <c r="E361" s="162"/>
      <c r="F361" s="162"/>
      <c r="G361" s="162"/>
      <c r="H361" s="162"/>
      <c r="I361" s="162"/>
      <c r="J361" s="162"/>
      <c r="K361" s="162"/>
      <c r="L361" s="162"/>
      <c r="M361" s="162"/>
      <c r="N361" s="38"/>
      <c r="O361" s="38"/>
    </row>
    <row r="362" spans="1:15" ht="15" hidden="1" customHeight="1" x14ac:dyDescent="0.25">
      <c r="A362" s="162"/>
      <c r="B362" s="162"/>
      <c r="C362" s="162"/>
      <c r="D362" s="162"/>
      <c r="E362" s="162"/>
      <c r="F362" s="162"/>
      <c r="G362" s="162"/>
      <c r="H362" s="162"/>
      <c r="I362" s="162"/>
      <c r="J362" s="162"/>
      <c r="K362" s="162"/>
      <c r="L362" s="162"/>
      <c r="M362" s="162"/>
      <c r="N362" s="38"/>
      <c r="O362" s="38"/>
    </row>
    <row r="363" spans="1:15" ht="15" hidden="1" customHeight="1" x14ac:dyDescent="0.25">
      <c r="A363" s="162"/>
      <c r="B363" s="162"/>
      <c r="C363" s="162"/>
      <c r="D363" s="162"/>
      <c r="E363" s="162"/>
      <c r="F363" s="162"/>
      <c r="G363" s="162"/>
      <c r="H363" s="162"/>
      <c r="I363" s="162"/>
      <c r="J363" s="162"/>
      <c r="K363" s="162"/>
      <c r="L363" s="162"/>
      <c r="M363" s="162"/>
      <c r="N363" s="38"/>
      <c r="O363" s="38"/>
    </row>
    <row r="364" spans="1:15" ht="15" hidden="1" customHeight="1" x14ac:dyDescent="0.25">
      <c r="A364" s="162"/>
      <c r="B364" s="162"/>
      <c r="C364" s="162"/>
      <c r="D364" s="162"/>
      <c r="E364" s="162"/>
      <c r="F364" s="162"/>
      <c r="G364" s="162"/>
      <c r="H364" s="162"/>
      <c r="I364" s="162"/>
      <c r="J364" s="162"/>
      <c r="K364" s="162"/>
      <c r="L364" s="162"/>
      <c r="M364" s="162"/>
      <c r="N364" s="38"/>
      <c r="O364" s="38"/>
    </row>
    <row r="365" spans="1:15" ht="15" hidden="1" customHeight="1" x14ac:dyDescent="0.25">
      <c r="A365" s="162"/>
      <c r="B365" s="162"/>
      <c r="C365" s="162"/>
      <c r="D365" s="162"/>
      <c r="E365" s="162"/>
      <c r="F365" s="162"/>
      <c r="G365" s="162"/>
      <c r="H365" s="162"/>
      <c r="I365" s="162"/>
      <c r="J365" s="162"/>
      <c r="K365" s="162"/>
      <c r="L365" s="162"/>
      <c r="M365" s="162"/>
      <c r="N365" s="38"/>
      <c r="O365" s="38"/>
    </row>
    <row r="366" spans="1:15" ht="15" hidden="1" customHeight="1" x14ac:dyDescent="0.25">
      <c r="A366" s="162"/>
      <c r="B366" s="162"/>
      <c r="C366" s="162"/>
      <c r="D366" s="162"/>
      <c r="E366" s="162"/>
      <c r="F366" s="162"/>
      <c r="G366" s="162"/>
      <c r="H366" s="162"/>
      <c r="I366" s="162"/>
      <c r="J366" s="162"/>
      <c r="K366" s="162"/>
      <c r="L366" s="162"/>
      <c r="M366" s="162"/>
      <c r="N366" s="38"/>
      <c r="O366" s="38"/>
    </row>
    <row r="367" spans="1:15" ht="15" hidden="1" customHeight="1" x14ac:dyDescent="0.25">
      <c r="A367" s="162"/>
      <c r="B367" s="162"/>
      <c r="C367" s="162"/>
      <c r="D367" s="162"/>
      <c r="E367" s="162"/>
      <c r="F367" s="162"/>
      <c r="G367" s="162"/>
      <c r="H367" s="162"/>
      <c r="I367" s="162"/>
      <c r="J367" s="162"/>
      <c r="K367" s="162"/>
      <c r="L367" s="162"/>
      <c r="M367" s="162"/>
      <c r="N367" s="38"/>
      <c r="O367" s="38"/>
    </row>
    <row r="368" spans="1:15" ht="15" hidden="1" customHeight="1" x14ac:dyDescent="0.25">
      <c r="A368" s="162"/>
      <c r="B368" s="162"/>
      <c r="C368" s="162"/>
      <c r="D368" s="162"/>
      <c r="E368" s="162"/>
      <c r="F368" s="162"/>
      <c r="G368" s="162"/>
      <c r="H368" s="162"/>
      <c r="I368" s="162"/>
      <c r="J368" s="162"/>
      <c r="K368" s="162"/>
      <c r="L368" s="162"/>
      <c r="M368" s="162"/>
      <c r="N368" s="38"/>
      <c r="O368" s="38"/>
    </row>
    <row r="369" spans="1:15" ht="15" hidden="1" customHeight="1" x14ac:dyDescent="0.25">
      <c r="A369" s="162"/>
      <c r="B369" s="162"/>
      <c r="C369" s="162"/>
      <c r="D369" s="162"/>
      <c r="E369" s="162"/>
      <c r="F369" s="162"/>
      <c r="G369" s="162"/>
      <c r="H369" s="162"/>
      <c r="I369" s="162"/>
      <c r="J369" s="162"/>
      <c r="K369" s="162"/>
      <c r="L369" s="162"/>
      <c r="M369" s="162"/>
      <c r="N369" s="38"/>
      <c r="O369" s="38"/>
    </row>
    <row r="370" spans="1:15" ht="15" hidden="1" customHeight="1" x14ac:dyDescent="0.25">
      <c r="A370" s="162"/>
      <c r="B370" s="162"/>
      <c r="C370" s="162"/>
      <c r="D370" s="162"/>
      <c r="E370" s="162"/>
      <c r="F370" s="162"/>
      <c r="G370" s="162"/>
      <c r="H370" s="162"/>
      <c r="I370" s="162"/>
      <c r="J370" s="162"/>
      <c r="K370" s="162"/>
      <c r="L370" s="162"/>
      <c r="M370" s="162"/>
      <c r="N370" s="38"/>
      <c r="O370" s="38"/>
    </row>
    <row r="371" spans="1:15" ht="15" hidden="1" customHeight="1" x14ac:dyDescent="0.25">
      <c r="A371" s="162"/>
      <c r="B371" s="162"/>
      <c r="C371" s="162"/>
      <c r="D371" s="162"/>
      <c r="E371" s="162"/>
      <c r="F371" s="162"/>
      <c r="G371" s="162"/>
      <c r="H371" s="162"/>
      <c r="I371" s="162"/>
      <c r="J371" s="162"/>
      <c r="K371" s="162"/>
      <c r="L371" s="162"/>
      <c r="M371" s="162"/>
      <c r="N371" s="38"/>
      <c r="O371" s="38"/>
    </row>
    <row r="372" spans="1:15" ht="15" hidden="1" customHeight="1" x14ac:dyDescent="0.25">
      <c r="A372" s="162"/>
      <c r="B372" s="162"/>
      <c r="C372" s="162"/>
      <c r="D372" s="162"/>
      <c r="E372" s="162"/>
      <c r="F372" s="162"/>
      <c r="G372" s="162"/>
      <c r="H372" s="162"/>
      <c r="I372" s="162"/>
      <c r="J372" s="162"/>
      <c r="K372" s="162"/>
      <c r="L372" s="162"/>
      <c r="M372" s="162"/>
      <c r="N372" s="38"/>
      <c r="O372" s="38"/>
    </row>
    <row r="373" spans="1:15" ht="15" hidden="1" customHeight="1" x14ac:dyDescent="0.25">
      <c r="A373" s="162"/>
      <c r="B373" s="162"/>
      <c r="C373" s="162"/>
      <c r="D373" s="162"/>
      <c r="E373" s="162"/>
      <c r="F373" s="162"/>
      <c r="G373" s="162"/>
      <c r="H373" s="162"/>
      <c r="I373" s="162"/>
      <c r="J373" s="162"/>
      <c r="K373" s="162"/>
      <c r="L373" s="162"/>
      <c r="M373" s="162"/>
      <c r="N373" s="38"/>
      <c r="O373" s="38"/>
    </row>
    <row r="374" spans="1:15" ht="15" hidden="1" customHeight="1" x14ac:dyDescent="0.25">
      <c r="A374" s="162"/>
      <c r="B374" s="162"/>
      <c r="C374" s="162"/>
      <c r="D374" s="162"/>
      <c r="E374" s="162"/>
      <c r="F374" s="162"/>
      <c r="G374" s="162"/>
      <c r="H374" s="162"/>
      <c r="I374" s="162"/>
      <c r="J374" s="162"/>
      <c r="K374" s="162"/>
      <c r="L374" s="162"/>
      <c r="M374" s="162"/>
      <c r="N374" s="38"/>
      <c r="O374" s="38"/>
    </row>
    <row r="375" spans="1:15" ht="15" hidden="1" customHeight="1" x14ac:dyDescent="0.25">
      <c r="A375" s="162"/>
      <c r="B375" s="162"/>
      <c r="C375" s="162"/>
      <c r="D375" s="162"/>
      <c r="E375" s="162"/>
      <c r="F375" s="162"/>
      <c r="G375" s="162"/>
      <c r="H375" s="162"/>
      <c r="I375" s="162"/>
      <c r="J375" s="162"/>
      <c r="K375" s="162"/>
      <c r="L375" s="162"/>
      <c r="M375" s="162"/>
      <c r="N375" s="38"/>
      <c r="O375" s="38"/>
    </row>
    <row r="376" spans="1:15" ht="15" hidden="1" customHeight="1" x14ac:dyDescent="0.25">
      <c r="A376" s="162"/>
      <c r="B376" s="162"/>
      <c r="C376" s="162"/>
      <c r="D376" s="162"/>
      <c r="E376" s="162"/>
      <c r="F376" s="162"/>
      <c r="G376" s="162"/>
      <c r="H376" s="162"/>
      <c r="I376" s="162"/>
      <c r="J376" s="162"/>
      <c r="K376" s="162"/>
      <c r="L376" s="162"/>
      <c r="M376" s="162"/>
      <c r="N376" s="38"/>
      <c r="O376" s="38"/>
    </row>
    <row r="377" spans="1:15" ht="15" hidden="1" customHeight="1" x14ac:dyDescent="0.25">
      <c r="A377" s="162"/>
      <c r="B377" s="162"/>
      <c r="C377" s="162"/>
      <c r="D377" s="162"/>
      <c r="E377" s="162"/>
      <c r="F377" s="162"/>
      <c r="G377" s="162"/>
      <c r="H377" s="162"/>
      <c r="I377" s="162"/>
      <c r="J377" s="162"/>
      <c r="K377" s="162"/>
      <c r="L377" s="162"/>
      <c r="M377" s="162"/>
      <c r="N377" s="38"/>
      <c r="O377" s="38"/>
    </row>
    <row r="378" spans="1:15" ht="15" hidden="1" customHeight="1" x14ac:dyDescent="0.25">
      <c r="A378" s="162"/>
      <c r="B378" s="162"/>
      <c r="C378" s="162"/>
      <c r="D378" s="162"/>
      <c r="E378" s="162"/>
      <c r="F378" s="162"/>
      <c r="G378" s="162"/>
      <c r="H378" s="162"/>
      <c r="I378" s="162"/>
      <c r="J378" s="162"/>
      <c r="K378" s="162"/>
      <c r="L378" s="162"/>
      <c r="M378" s="162"/>
      <c r="N378" s="38"/>
      <c r="O378" s="38"/>
    </row>
    <row r="379" spans="1:15" ht="15" hidden="1" customHeight="1" x14ac:dyDescent="0.25">
      <c r="A379" s="162"/>
      <c r="B379" s="162"/>
      <c r="C379" s="162"/>
      <c r="D379" s="162"/>
      <c r="E379" s="162"/>
      <c r="F379" s="162"/>
      <c r="G379" s="162"/>
      <c r="H379" s="162"/>
      <c r="I379" s="162"/>
      <c r="J379" s="162"/>
      <c r="K379" s="162"/>
      <c r="L379" s="162"/>
      <c r="M379" s="162"/>
      <c r="N379" s="38"/>
      <c r="O379" s="38"/>
    </row>
    <row r="380" spans="1:15" ht="15" hidden="1" customHeight="1" x14ac:dyDescent="0.25">
      <c r="A380" s="162"/>
      <c r="B380" s="162"/>
      <c r="C380" s="162"/>
      <c r="D380" s="162"/>
      <c r="E380" s="162"/>
      <c r="F380" s="162"/>
      <c r="G380" s="162"/>
      <c r="H380" s="162"/>
      <c r="I380" s="162"/>
      <c r="J380" s="162"/>
      <c r="K380" s="162"/>
      <c r="L380" s="162"/>
      <c r="M380" s="162"/>
      <c r="N380" s="38"/>
      <c r="O380" s="38"/>
    </row>
    <row r="381" spans="1:15" ht="15" hidden="1" customHeight="1" x14ac:dyDescent="0.25">
      <c r="A381" s="162"/>
      <c r="B381" s="162"/>
      <c r="C381" s="162"/>
      <c r="D381" s="162"/>
      <c r="E381" s="162"/>
      <c r="F381" s="162"/>
      <c r="G381" s="162"/>
      <c r="H381" s="162"/>
      <c r="I381" s="162"/>
      <c r="J381" s="162"/>
      <c r="K381" s="162"/>
      <c r="L381" s="162"/>
      <c r="M381" s="162"/>
      <c r="N381" s="38"/>
      <c r="O381" s="38"/>
    </row>
    <row r="382" spans="1:15" ht="15" hidden="1" customHeight="1" x14ac:dyDescent="0.25">
      <c r="A382" s="162"/>
      <c r="B382" s="162"/>
      <c r="C382" s="162"/>
      <c r="D382" s="162"/>
      <c r="E382" s="162"/>
      <c r="F382" s="162"/>
      <c r="G382" s="162"/>
      <c r="H382" s="162"/>
      <c r="I382" s="162"/>
      <c r="J382" s="162"/>
      <c r="K382" s="162"/>
      <c r="L382" s="162"/>
      <c r="M382" s="162"/>
      <c r="N382" s="38"/>
      <c r="O382" s="38"/>
    </row>
    <row r="383" spans="1:15" ht="15" hidden="1" customHeight="1" x14ac:dyDescent="0.25">
      <c r="A383" s="162"/>
      <c r="B383" s="162"/>
      <c r="C383" s="162"/>
      <c r="D383" s="162"/>
      <c r="E383" s="162"/>
      <c r="F383" s="162"/>
      <c r="G383" s="162"/>
      <c r="H383" s="162"/>
      <c r="I383" s="162"/>
      <c r="J383" s="162"/>
      <c r="K383" s="162"/>
      <c r="L383" s="162"/>
      <c r="M383" s="162"/>
      <c r="N383" s="38"/>
      <c r="O383" s="38"/>
    </row>
    <row r="384" spans="1:15" ht="15" hidden="1" customHeight="1" x14ac:dyDescent="0.25">
      <c r="A384" s="162"/>
      <c r="B384" s="162"/>
      <c r="C384" s="162"/>
      <c r="D384" s="162"/>
      <c r="E384" s="162"/>
      <c r="F384" s="162"/>
      <c r="G384" s="162"/>
      <c r="H384" s="162"/>
      <c r="I384" s="162"/>
      <c r="J384" s="162"/>
      <c r="K384" s="162"/>
      <c r="L384" s="162"/>
      <c r="M384" s="162"/>
      <c r="N384" s="38"/>
      <c r="O384" s="38"/>
    </row>
    <row r="385" spans="1:15" ht="15" hidden="1" customHeight="1" x14ac:dyDescent="0.25">
      <c r="A385" s="162"/>
      <c r="B385" s="162"/>
      <c r="C385" s="162"/>
      <c r="D385" s="162"/>
      <c r="E385" s="162"/>
      <c r="F385" s="162"/>
      <c r="G385" s="162"/>
      <c r="H385" s="162"/>
      <c r="I385" s="162"/>
      <c r="J385" s="162"/>
      <c r="K385" s="162"/>
      <c r="L385" s="162"/>
      <c r="M385" s="162"/>
      <c r="N385" s="38"/>
      <c r="O385" s="38"/>
    </row>
    <row r="386" spans="1:15" ht="15" hidden="1" customHeight="1" x14ac:dyDescent="0.25">
      <c r="A386" s="162"/>
      <c r="B386" s="162"/>
      <c r="C386" s="162"/>
      <c r="D386" s="162"/>
      <c r="E386" s="162"/>
      <c r="F386" s="162"/>
      <c r="G386" s="162"/>
      <c r="H386" s="162"/>
      <c r="I386" s="162"/>
      <c r="J386" s="162"/>
      <c r="K386" s="162"/>
      <c r="L386" s="162"/>
      <c r="M386" s="162"/>
      <c r="N386" s="38"/>
      <c r="O386" s="38"/>
    </row>
    <row r="387" spans="1:15" ht="15" hidden="1" customHeight="1" x14ac:dyDescent="0.25">
      <c r="A387" s="162"/>
      <c r="B387" s="162"/>
      <c r="C387" s="162"/>
      <c r="D387" s="162"/>
      <c r="E387" s="162"/>
      <c r="F387" s="162"/>
      <c r="G387" s="162"/>
      <c r="H387" s="162"/>
      <c r="I387" s="162"/>
      <c r="J387" s="162"/>
      <c r="K387" s="162"/>
      <c r="L387" s="162"/>
      <c r="M387" s="162"/>
      <c r="N387" s="38"/>
      <c r="O387" s="38"/>
    </row>
    <row r="388" spans="1:15" ht="15" hidden="1" customHeight="1" x14ac:dyDescent="0.25">
      <c r="A388" s="162"/>
      <c r="B388" s="162"/>
      <c r="C388" s="162"/>
      <c r="D388" s="162"/>
      <c r="E388" s="162"/>
      <c r="F388" s="162"/>
      <c r="G388" s="162"/>
      <c r="H388" s="162"/>
      <c r="I388" s="162"/>
      <c r="J388" s="162"/>
      <c r="K388" s="162"/>
      <c r="L388" s="162"/>
      <c r="M388" s="162"/>
      <c r="N388" s="38"/>
      <c r="O388" s="38"/>
    </row>
    <row r="389" spans="1:15" ht="15" hidden="1" customHeight="1" x14ac:dyDescent="0.25">
      <c r="A389" s="162"/>
      <c r="B389" s="162"/>
      <c r="C389" s="162"/>
      <c r="D389" s="162"/>
      <c r="E389" s="162"/>
      <c r="F389" s="162"/>
      <c r="G389" s="162"/>
      <c r="H389" s="162"/>
      <c r="I389" s="162"/>
      <c r="J389" s="162"/>
      <c r="K389" s="162"/>
      <c r="L389" s="162"/>
      <c r="M389" s="162"/>
      <c r="N389" s="38"/>
      <c r="O389" s="38"/>
    </row>
    <row r="390" spans="1:15" ht="15" hidden="1" customHeight="1" x14ac:dyDescent="0.25">
      <c r="A390" s="162"/>
      <c r="B390" s="162"/>
      <c r="C390" s="162"/>
      <c r="D390" s="162"/>
      <c r="E390" s="162"/>
      <c r="F390" s="162"/>
      <c r="G390" s="162"/>
      <c r="H390" s="162"/>
      <c r="I390" s="162"/>
      <c r="J390" s="162"/>
      <c r="K390" s="162"/>
      <c r="L390" s="162"/>
      <c r="M390" s="162"/>
      <c r="N390" s="38"/>
      <c r="O390" s="38"/>
    </row>
    <row r="391" spans="1:15" ht="15" hidden="1" customHeight="1" x14ac:dyDescent="0.25">
      <c r="A391" s="162"/>
      <c r="B391" s="162"/>
      <c r="C391" s="162"/>
      <c r="D391" s="162"/>
      <c r="E391" s="162"/>
      <c r="F391" s="162"/>
      <c r="G391" s="162"/>
      <c r="H391" s="162"/>
      <c r="I391" s="162"/>
      <c r="J391" s="162"/>
      <c r="K391" s="162"/>
      <c r="L391" s="162"/>
      <c r="M391" s="162"/>
      <c r="N391" s="38"/>
      <c r="O391" s="38"/>
    </row>
    <row r="392" spans="1:15" ht="15" hidden="1" customHeight="1" x14ac:dyDescent="0.25">
      <c r="A392" s="162"/>
      <c r="B392" s="162"/>
      <c r="C392" s="162"/>
      <c r="D392" s="162"/>
      <c r="E392" s="162"/>
      <c r="F392" s="162"/>
      <c r="G392" s="162"/>
      <c r="H392" s="162"/>
      <c r="I392" s="162"/>
      <c r="J392" s="162"/>
      <c r="K392" s="162"/>
      <c r="L392" s="162"/>
      <c r="M392" s="162"/>
      <c r="N392" s="38"/>
      <c r="O392" s="38"/>
    </row>
    <row r="393" spans="1:15" ht="15" hidden="1" customHeight="1" x14ac:dyDescent="0.25">
      <c r="A393" s="162"/>
      <c r="B393" s="162"/>
      <c r="C393" s="162"/>
      <c r="D393" s="162"/>
      <c r="E393" s="162"/>
      <c r="F393" s="162"/>
      <c r="G393" s="162"/>
      <c r="H393" s="162"/>
      <c r="I393" s="162"/>
      <c r="J393" s="162"/>
      <c r="K393" s="162"/>
      <c r="L393" s="162"/>
      <c r="M393" s="162"/>
      <c r="N393" s="38"/>
      <c r="O393" s="38"/>
    </row>
    <row r="394" spans="1:15" ht="15" hidden="1" customHeight="1" x14ac:dyDescent="0.25">
      <c r="A394" s="162"/>
      <c r="B394" s="162"/>
      <c r="C394" s="162"/>
      <c r="D394" s="162"/>
      <c r="E394" s="162"/>
      <c r="F394" s="162"/>
      <c r="G394" s="162"/>
      <c r="H394" s="162"/>
      <c r="I394" s="162"/>
      <c r="J394" s="162"/>
      <c r="K394" s="162"/>
      <c r="L394" s="162"/>
      <c r="M394" s="162"/>
      <c r="N394" s="38"/>
      <c r="O394" s="38"/>
    </row>
    <row r="395" spans="1:15" ht="15" hidden="1" customHeight="1" x14ac:dyDescent="0.25">
      <c r="A395" s="162"/>
      <c r="B395" s="162"/>
      <c r="C395" s="162"/>
      <c r="D395" s="162"/>
      <c r="E395" s="162"/>
      <c r="F395" s="162"/>
      <c r="G395" s="162"/>
      <c r="H395" s="162"/>
      <c r="I395" s="162"/>
      <c r="J395" s="162"/>
      <c r="K395" s="162"/>
      <c r="L395" s="162"/>
      <c r="M395" s="162"/>
      <c r="N395" s="38"/>
      <c r="O395" s="38"/>
    </row>
    <row r="396" spans="1:15" ht="15" hidden="1" customHeight="1" x14ac:dyDescent="0.25">
      <c r="A396" s="162"/>
      <c r="B396" s="162"/>
      <c r="C396" s="162"/>
      <c r="D396" s="162"/>
      <c r="E396" s="162"/>
      <c r="F396" s="162"/>
      <c r="G396" s="162"/>
      <c r="H396" s="162"/>
      <c r="I396" s="162"/>
      <c r="J396" s="162"/>
      <c r="K396" s="162"/>
      <c r="L396" s="162"/>
      <c r="M396" s="162"/>
      <c r="N396" s="38"/>
      <c r="O396" s="38"/>
    </row>
    <row r="397" spans="1:15" ht="15" hidden="1" customHeight="1" x14ac:dyDescent="0.25">
      <c r="A397" s="162"/>
      <c r="B397" s="162"/>
      <c r="C397" s="162"/>
      <c r="D397" s="162"/>
      <c r="E397" s="162"/>
      <c r="F397" s="162"/>
      <c r="G397" s="162"/>
      <c r="H397" s="162"/>
      <c r="I397" s="162"/>
      <c r="J397" s="162"/>
      <c r="K397" s="162"/>
      <c r="L397" s="162"/>
      <c r="M397" s="162"/>
      <c r="N397" s="38"/>
      <c r="O397" s="38"/>
    </row>
    <row r="398" spans="1:15" ht="15" hidden="1" customHeight="1" x14ac:dyDescent="0.25">
      <c r="A398" s="162"/>
      <c r="B398" s="162"/>
      <c r="C398" s="162"/>
      <c r="D398" s="162"/>
      <c r="E398" s="162"/>
      <c r="F398" s="162"/>
      <c r="G398" s="162"/>
      <c r="H398" s="162"/>
      <c r="I398" s="162"/>
      <c r="J398" s="162"/>
      <c r="K398" s="162"/>
      <c r="L398" s="162"/>
      <c r="M398" s="162"/>
      <c r="N398" s="38"/>
      <c r="O398" s="38"/>
    </row>
    <row r="399" spans="1:15" ht="15" hidden="1" customHeight="1" x14ac:dyDescent="0.25">
      <c r="A399" s="162"/>
      <c r="B399" s="162"/>
      <c r="C399" s="162"/>
      <c r="D399" s="162"/>
      <c r="E399" s="162"/>
      <c r="F399" s="162"/>
      <c r="G399" s="162"/>
      <c r="H399" s="162"/>
      <c r="I399" s="162"/>
      <c r="J399" s="162"/>
      <c r="K399" s="162"/>
      <c r="L399" s="162"/>
      <c r="M399" s="162"/>
      <c r="N399" s="38"/>
      <c r="O399" s="38"/>
    </row>
    <row r="400" spans="1:15" ht="15" hidden="1" customHeight="1" x14ac:dyDescent="0.25">
      <c r="A400" s="162"/>
      <c r="B400" s="162"/>
      <c r="C400" s="162"/>
      <c r="D400" s="162"/>
      <c r="E400" s="162"/>
      <c r="F400" s="162"/>
      <c r="G400" s="162"/>
      <c r="H400" s="162"/>
      <c r="I400" s="162"/>
      <c r="J400" s="162"/>
      <c r="K400" s="162"/>
      <c r="L400" s="162"/>
      <c r="M400" s="162"/>
      <c r="N400" s="38"/>
      <c r="O400" s="38"/>
    </row>
    <row r="401" spans="1:15" ht="15" hidden="1" customHeight="1" x14ac:dyDescent="0.25">
      <c r="A401" s="162"/>
      <c r="B401" s="162"/>
      <c r="C401" s="162"/>
      <c r="D401" s="162"/>
      <c r="E401" s="162"/>
      <c r="F401" s="162"/>
      <c r="G401" s="162"/>
      <c r="H401" s="162"/>
      <c r="I401" s="162"/>
      <c r="J401" s="162"/>
      <c r="K401" s="162"/>
      <c r="L401" s="162"/>
      <c r="M401" s="162"/>
      <c r="N401" s="38"/>
      <c r="O401" s="38"/>
    </row>
    <row r="402" spans="1:15" ht="15" hidden="1" customHeight="1" x14ac:dyDescent="0.25">
      <c r="A402" s="162"/>
      <c r="B402" s="162"/>
      <c r="C402" s="162"/>
      <c r="D402" s="162"/>
      <c r="E402" s="162"/>
      <c r="F402" s="162"/>
      <c r="G402" s="162"/>
      <c r="H402" s="162"/>
      <c r="I402" s="162"/>
      <c r="J402" s="162"/>
      <c r="K402" s="162"/>
      <c r="L402" s="162"/>
      <c r="M402" s="162"/>
      <c r="N402" s="38"/>
      <c r="O402" s="38"/>
    </row>
    <row r="403" spans="1:15" ht="15" hidden="1" customHeight="1" x14ac:dyDescent="0.25">
      <c r="A403" s="162"/>
      <c r="B403" s="162"/>
      <c r="C403" s="162"/>
      <c r="D403" s="162"/>
      <c r="E403" s="162"/>
      <c r="F403" s="162"/>
      <c r="G403" s="162"/>
      <c r="H403" s="162"/>
      <c r="I403" s="162"/>
      <c r="J403" s="162"/>
      <c r="K403" s="162"/>
      <c r="L403" s="162"/>
      <c r="M403" s="162"/>
      <c r="N403" s="38"/>
      <c r="O403" s="38"/>
    </row>
    <row r="404" spans="1:15" ht="15" hidden="1" customHeight="1" x14ac:dyDescent="0.25">
      <c r="A404" s="162"/>
      <c r="B404" s="162"/>
      <c r="C404" s="162"/>
      <c r="D404" s="162"/>
      <c r="E404" s="162"/>
      <c r="F404" s="162"/>
      <c r="G404" s="162"/>
      <c r="H404" s="162"/>
      <c r="I404" s="162"/>
      <c r="J404" s="162"/>
      <c r="K404" s="162"/>
      <c r="L404" s="162"/>
      <c r="M404" s="162"/>
      <c r="N404" s="38"/>
      <c r="O404" s="38"/>
    </row>
    <row r="405" spans="1:15" ht="15" hidden="1" customHeight="1" x14ac:dyDescent="0.25">
      <c r="A405" s="162"/>
      <c r="B405" s="162"/>
      <c r="C405" s="162"/>
      <c r="D405" s="162"/>
      <c r="E405" s="162"/>
      <c r="F405" s="162"/>
      <c r="G405" s="162"/>
      <c r="H405" s="162"/>
      <c r="I405" s="162"/>
      <c r="J405" s="162"/>
      <c r="K405" s="162"/>
      <c r="L405" s="162"/>
      <c r="M405" s="162"/>
      <c r="N405" s="38"/>
      <c r="O405" s="38"/>
    </row>
    <row r="406" spans="1:15" ht="15" hidden="1" customHeight="1" x14ac:dyDescent="0.25">
      <c r="A406" s="162"/>
      <c r="B406" s="162"/>
      <c r="C406" s="162"/>
      <c r="D406" s="162"/>
      <c r="E406" s="162"/>
      <c r="F406" s="162"/>
      <c r="G406" s="162"/>
      <c r="H406" s="162"/>
      <c r="I406" s="162"/>
      <c r="J406" s="162"/>
      <c r="K406" s="162"/>
      <c r="L406" s="162"/>
      <c r="M406" s="162"/>
      <c r="N406" s="38"/>
      <c r="O406" s="38"/>
    </row>
    <row r="407" spans="1:15" ht="15" hidden="1" customHeight="1" x14ac:dyDescent="0.25">
      <c r="A407" s="162"/>
      <c r="B407" s="162"/>
      <c r="C407" s="162"/>
      <c r="D407" s="162"/>
      <c r="E407" s="162"/>
      <c r="F407" s="162"/>
      <c r="G407" s="162"/>
      <c r="H407" s="162"/>
      <c r="I407" s="162"/>
      <c r="J407" s="162"/>
      <c r="K407" s="162"/>
      <c r="L407" s="162"/>
      <c r="M407" s="162"/>
      <c r="N407" s="38"/>
      <c r="O407" s="38"/>
    </row>
    <row r="408" spans="1:15" ht="15" hidden="1" customHeight="1" x14ac:dyDescent="0.25">
      <c r="A408" s="162"/>
      <c r="B408" s="162"/>
      <c r="C408" s="162"/>
      <c r="D408" s="162"/>
      <c r="E408" s="162"/>
      <c r="F408" s="162"/>
      <c r="G408" s="162"/>
      <c r="H408" s="162"/>
      <c r="I408" s="162"/>
      <c r="J408" s="162"/>
      <c r="K408" s="162"/>
      <c r="L408" s="162"/>
      <c r="M408" s="162"/>
      <c r="N408" s="38"/>
      <c r="O408" s="38"/>
    </row>
    <row r="409" spans="1:15" ht="15" hidden="1" customHeight="1" x14ac:dyDescent="0.25">
      <c r="A409" s="162"/>
      <c r="B409" s="162"/>
      <c r="C409" s="162"/>
      <c r="D409" s="162"/>
      <c r="E409" s="162"/>
      <c r="F409" s="162"/>
      <c r="G409" s="162"/>
      <c r="H409" s="162"/>
      <c r="I409" s="162"/>
      <c r="J409" s="162"/>
      <c r="K409" s="162"/>
      <c r="L409" s="162"/>
      <c r="M409" s="162"/>
      <c r="N409" s="38"/>
      <c r="O409" s="38"/>
    </row>
    <row r="410" spans="1:15" ht="15" hidden="1" customHeight="1" x14ac:dyDescent="0.25">
      <c r="A410" s="162"/>
      <c r="B410" s="162"/>
      <c r="C410" s="162"/>
      <c r="D410" s="162"/>
      <c r="E410" s="162"/>
      <c r="F410" s="162"/>
      <c r="G410" s="162"/>
      <c r="H410" s="162"/>
      <c r="I410" s="162"/>
      <c r="J410" s="162"/>
      <c r="K410" s="162"/>
      <c r="L410" s="162"/>
      <c r="M410" s="162"/>
      <c r="N410" s="38"/>
      <c r="O410" s="38"/>
    </row>
    <row r="411" spans="1:15" ht="15" hidden="1" customHeight="1" x14ac:dyDescent="0.25">
      <c r="A411" s="162"/>
      <c r="B411" s="162"/>
      <c r="C411" s="162"/>
      <c r="D411" s="162"/>
      <c r="E411" s="162"/>
      <c r="F411" s="162"/>
      <c r="G411" s="162"/>
      <c r="H411" s="162"/>
      <c r="I411" s="162"/>
      <c r="J411" s="162"/>
      <c r="K411" s="162"/>
      <c r="L411" s="162"/>
      <c r="M411" s="162"/>
      <c r="N411" s="38"/>
      <c r="O411" s="38"/>
    </row>
    <row r="412" spans="1:15" ht="15" hidden="1" customHeight="1" x14ac:dyDescent="0.25">
      <c r="A412" s="162"/>
      <c r="B412" s="162"/>
      <c r="C412" s="162"/>
      <c r="D412" s="162"/>
      <c r="E412" s="162"/>
      <c r="F412" s="162"/>
      <c r="G412" s="162"/>
      <c r="H412" s="162"/>
      <c r="I412" s="162"/>
      <c r="J412" s="162"/>
      <c r="K412" s="162"/>
      <c r="L412" s="162"/>
      <c r="M412" s="162"/>
      <c r="N412" s="38"/>
      <c r="O412" s="38"/>
    </row>
    <row r="413" spans="1:15" ht="15" hidden="1" customHeight="1" x14ac:dyDescent="0.25">
      <c r="A413" s="162"/>
      <c r="B413" s="162"/>
      <c r="C413" s="162"/>
      <c r="D413" s="162"/>
      <c r="E413" s="162"/>
      <c r="F413" s="162"/>
      <c r="G413" s="162"/>
      <c r="H413" s="162"/>
      <c r="I413" s="162"/>
      <c r="J413" s="162"/>
      <c r="K413" s="162"/>
      <c r="L413" s="162"/>
      <c r="M413" s="162"/>
      <c r="N413" s="38"/>
      <c r="O413" s="38"/>
    </row>
    <row r="414" spans="1:15" ht="15" hidden="1" customHeight="1" x14ac:dyDescent="0.25">
      <c r="A414" s="162"/>
      <c r="B414" s="162"/>
      <c r="C414" s="162"/>
      <c r="D414" s="162"/>
      <c r="E414" s="162"/>
      <c r="F414" s="162"/>
      <c r="G414" s="162"/>
      <c r="H414" s="162"/>
      <c r="I414" s="162"/>
      <c r="J414" s="162"/>
      <c r="K414" s="162"/>
      <c r="L414" s="162"/>
      <c r="M414" s="162"/>
      <c r="N414" s="38"/>
      <c r="O414" s="38"/>
    </row>
    <row r="415" spans="1:15" ht="15" hidden="1" customHeight="1" x14ac:dyDescent="0.25">
      <c r="A415" s="162"/>
      <c r="B415" s="162"/>
      <c r="C415" s="162"/>
      <c r="D415" s="162"/>
      <c r="E415" s="162"/>
      <c r="F415" s="162"/>
      <c r="G415" s="162"/>
      <c r="H415" s="162"/>
      <c r="I415" s="162"/>
      <c r="J415" s="162"/>
      <c r="K415" s="162"/>
      <c r="L415" s="162"/>
      <c r="M415" s="162"/>
      <c r="N415" s="38"/>
      <c r="O415" s="38"/>
    </row>
    <row r="416" spans="1:15" ht="15" hidden="1" customHeight="1" x14ac:dyDescent="0.25">
      <c r="A416" s="162"/>
      <c r="B416" s="162"/>
      <c r="C416" s="162"/>
      <c r="D416" s="162"/>
      <c r="E416" s="162"/>
      <c r="F416" s="162"/>
      <c r="G416" s="162"/>
      <c r="H416" s="162"/>
      <c r="I416" s="162"/>
      <c r="J416" s="162"/>
      <c r="K416" s="162"/>
      <c r="L416" s="162"/>
      <c r="M416" s="162"/>
      <c r="N416" s="38"/>
      <c r="O416" s="38"/>
    </row>
    <row r="417" spans="1:15" ht="15" hidden="1" customHeight="1" x14ac:dyDescent="0.25">
      <c r="A417" s="162"/>
      <c r="B417" s="162"/>
      <c r="C417" s="162"/>
      <c r="D417" s="162"/>
      <c r="E417" s="162"/>
      <c r="F417" s="162"/>
      <c r="G417" s="162"/>
      <c r="H417" s="162"/>
      <c r="I417" s="162"/>
      <c r="J417" s="162"/>
      <c r="K417" s="162"/>
      <c r="L417" s="162"/>
      <c r="M417" s="162"/>
      <c r="N417" s="38"/>
      <c r="O417" s="38"/>
    </row>
    <row r="418" spans="1:15" ht="15" hidden="1" customHeight="1" x14ac:dyDescent="0.25">
      <c r="A418" s="162"/>
      <c r="B418" s="162"/>
      <c r="C418" s="162"/>
      <c r="D418" s="162"/>
      <c r="E418" s="162"/>
      <c r="F418" s="162"/>
      <c r="G418" s="162"/>
      <c r="H418" s="162"/>
      <c r="I418" s="162"/>
      <c r="J418" s="162"/>
      <c r="K418" s="162"/>
      <c r="L418" s="162"/>
      <c r="M418" s="162"/>
      <c r="N418" s="38"/>
      <c r="O418" s="38"/>
    </row>
    <row r="419" spans="1:15" ht="15" hidden="1" customHeight="1" x14ac:dyDescent="0.25">
      <c r="A419" s="162"/>
      <c r="B419" s="162"/>
      <c r="C419" s="162"/>
      <c r="D419" s="162"/>
      <c r="E419" s="162"/>
      <c r="F419" s="162"/>
      <c r="G419" s="162"/>
      <c r="H419" s="162"/>
      <c r="I419" s="162"/>
      <c r="J419" s="162"/>
      <c r="K419" s="162"/>
      <c r="L419" s="162"/>
      <c r="M419" s="162"/>
      <c r="N419" s="38"/>
      <c r="O419" s="38"/>
    </row>
    <row r="420" spans="1:15" ht="15" hidden="1" customHeight="1" x14ac:dyDescent="0.25">
      <c r="A420" s="162"/>
      <c r="B420" s="162"/>
      <c r="C420" s="162"/>
      <c r="D420" s="162"/>
      <c r="E420" s="162"/>
      <c r="F420" s="162"/>
      <c r="G420" s="162"/>
      <c r="H420" s="162"/>
      <c r="I420" s="162"/>
      <c r="J420" s="162"/>
      <c r="K420" s="162"/>
      <c r="L420" s="162"/>
      <c r="M420" s="162"/>
      <c r="N420" s="38"/>
      <c r="O420" s="38"/>
    </row>
    <row r="421" spans="1:15" ht="15" hidden="1" customHeight="1" x14ac:dyDescent="0.25">
      <c r="A421" s="162"/>
      <c r="B421" s="162"/>
      <c r="C421" s="162"/>
      <c r="D421" s="162"/>
      <c r="E421" s="162"/>
      <c r="F421" s="162"/>
      <c r="G421" s="162"/>
      <c r="H421" s="162"/>
      <c r="I421" s="162"/>
      <c r="J421" s="162"/>
      <c r="K421" s="162"/>
      <c r="L421" s="162"/>
      <c r="M421" s="162"/>
      <c r="N421" s="38"/>
      <c r="O421" s="38"/>
    </row>
    <row r="422" spans="1:15" ht="15" hidden="1" customHeight="1" x14ac:dyDescent="0.25">
      <c r="A422" s="162"/>
      <c r="B422" s="162"/>
      <c r="C422" s="162"/>
      <c r="D422" s="162"/>
      <c r="E422" s="162"/>
      <c r="F422" s="162"/>
      <c r="G422" s="162"/>
      <c r="H422" s="162"/>
      <c r="I422" s="162"/>
      <c r="J422" s="162"/>
      <c r="K422" s="162"/>
      <c r="L422" s="162"/>
      <c r="M422" s="162"/>
      <c r="N422" s="38"/>
      <c r="O422" s="38"/>
    </row>
    <row r="423" spans="1:15" ht="15" hidden="1" customHeight="1" x14ac:dyDescent="0.25">
      <c r="A423" s="162"/>
      <c r="B423" s="162"/>
      <c r="C423" s="162"/>
      <c r="D423" s="162"/>
      <c r="E423" s="162"/>
      <c r="F423" s="162"/>
      <c r="G423" s="162"/>
      <c r="H423" s="162"/>
      <c r="I423" s="162"/>
      <c r="J423" s="162"/>
      <c r="K423" s="162"/>
      <c r="L423" s="162"/>
      <c r="M423" s="162"/>
      <c r="N423" s="38"/>
      <c r="O423" s="38"/>
    </row>
    <row r="424" spans="1:15" ht="15" hidden="1" customHeight="1" x14ac:dyDescent="0.25">
      <c r="A424" s="162"/>
      <c r="B424" s="162"/>
      <c r="C424" s="162"/>
      <c r="D424" s="162"/>
      <c r="E424" s="162"/>
      <c r="F424" s="162"/>
      <c r="G424" s="162"/>
      <c r="H424" s="162"/>
      <c r="I424" s="162"/>
      <c r="J424" s="162"/>
      <c r="K424" s="162"/>
      <c r="L424" s="162"/>
      <c r="M424" s="162"/>
      <c r="N424" s="38"/>
      <c r="O424" s="38"/>
    </row>
    <row r="425" spans="1:15" ht="15" hidden="1" customHeight="1" x14ac:dyDescent="0.25">
      <c r="A425" s="162"/>
      <c r="B425" s="162"/>
      <c r="C425" s="162"/>
      <c r="D425" s="162"/>
      <c r="E425" s="162"/>
      <c r="F425" s="162"/>
      <c r="G425" s="162"/>
      <c r="H425" s="162"/>
      <c r="I425" s="162"/>
      <c r="J425" s="162"/>
      <c r="K425" s="162"/>
      <c r="L425" s="162"/>
      <c r="M425" s="162"/>
      <c r="N425" s="38"/>
      <c r="O425" s="38"/>
    </row>
    <row r="426" spans="1:15" ht="15" hidden="1" customHeight="1" x14ac:dyDescent="0.25">
      <c r="A426" s="162"/>
      <c r="B426" s="162"/>
      <c r="C426" s="162"/>
      <c r="D426" s="162"/>
      <c r="E426" s="162"/>
      <c r="F426" s="162"/>
      <c r="G426" s="162"/>
      <c r="H426" s="162"/>
      <c r="I426" s="162"/>
      <c r="J426" s="162"/>
      <c r="K426" s="162"/>
      <c r="L426" s="162"/>
      <c r="M426" s="162"/>
      <c r="N426" s="38"/>
      <c r="O426" s="38"/>
    </row>
    <row r="427" spans="1:15" ht="15" hidden="1" customHeight="1" x14ac:dyDescent="0.25">
      <c r="A427" s="162"/>
      <c r="B427" s="162"/>
      <c r="C427" s="162"/>
      <c r="D427" s="162"/>
      <c r="E427" s="162"/>
      <c r="F427" s="162"/>
      <c r="G427" s="162"/>
      <c r="H427" s="162"/>
      <c r="I427" s="162"/>
      <c r="J427" s="162"/>
      <c r="K427" s="162"/>
      <c r="L427" s="162"/>
      <c r="M427" s="162"/>
      <c r="N427" s="38"/>
      <c r="O427" s="38"/>
    </row>
    <row r="428" spans="1:15" ht="15" hidden="1" customHeight="1" x14ac:dyDescent="0.25">
      <c r="A428" s="162"/>
      <c r="B428" s="162"/>
      <c r="C428" s="162"/>
      <c r="D428" s="162"/>
      <c r="E428" s="162"/>
      <c r="F428" s="162"/>
      <c r="G428" s="162"/>
      <c r="H428" s="162"/>
      <c r="I428" s="162"/>
      <c r="J428" s="162"/>
      <c r="K428" s="162"/>
      <c r="L428" s="162"/>
      <c r="M428" s="162"/>
      <c r="N428" s="38"/>
      <c r="O428" s="38"/>
    </row>
    <row r="429" spans="1:15" ht="15" hidden="1" customHeight="1" x14ac:dyDescent="0.25">
      <c r="A429" s="162"/>
      <c r="B429" s="162"/>
      <c r="C429" s="162"/>
      <c r="D429" s="162"/>
      <c r="E429" s="162"/>
      <c r="F429" s="162"/>
      <c r="G429" s="162"/>
      <c r="H429" s="162"/>
      <c r="I429" s="162"/>
      <c r="J429" s="162"/>
      <c r="K429" s="162"/>
      <c r="L429" s="162"/>
      <c r="M429" s="162"/>
      <c r="N429" s="38"/>
      <c r="O429" s="38"/>
    </row>
    <row r="430" spans="1:15" ht="15" hidden="1" customHeight="1" x14ac:dyDescent="0.25">
      <c r="A430" s="162"/>
      <c r="B430" s="162"/>
      <c r="C430" s="162"/>
      <c r="D430" s="162"/>
      <c r="E430" s="162"/>
      <c r="F430" s="162"/>
      <c r="G430" s="162"/>
      <c r="H430" s="162"/>
      <c r="I430" s="162"/>
      <c r="J430" s="162"/>
      <c r="K430" s="162"/>
      <c r="L430" s="162"/>
      <c r="M430" s="162"/>
      <c r="N430" s="38"/>
      <c r="O430" s="38"/>
    </row>
    <row r="431" spans="1:15" ht="15" hidden="1" customHeight="1" x14ac:dyDescent="0.25">
      <c r="A431" s="162"/>
      <c r="B431" s="162"/>
      <c r="C431" s="162"/>
      <c r="D431" s="162"/>
      <c r="E431" s="162"/>
      <c r="F431" s="162"/>
      <c r="G431" s="162"/>
      <c r="H431" s="162"/>
      <c r="I431" s="162"/>
      <c r="J431" s="162"/>
      <c r="K431" s="162"/>
      <c r="L431" s="162"/>
      <c r="M431" s="162"/>
      <c r="N431" s="38"/>
      <c r="O431" s="38"/>
    </row>
    <row r="432" spans="1:15" ht="15" hidden="1" customHeight="1" x14ac:dyDescent="0.25">
      <c r="A432" s="162"/>
      <c r="B432" s="162"/>
      <c r="C432" s="162"/>
      <c r="D432" s="162"/>
      <c r="E432" s="162"/>
      <c r="F432" s="162"/>
      <c r="G432" s="162"/>
      <c r="H432" s="162"/>
      <c r="I432" s="162"/>
      <c r="J432" s="162"/>
      <c r="K432" s="162"/>
      <c r="L432" s="162"/>
      <c r="M432" s="162"/>
      <c r="N432" s="38"/>
      <c r="O432" s="38"/>
    </row>
    <row r="433" spans="1:15" ht="15" hidden="1" customHeight="1" x14ac:dyDescent="0.25">
      <c r="A433" s="162"/>
      <c r="B433" s="162"/>
      <c r="C433" s="162"/>
      <c r="D433" s="162"/>
      <c r="E433" s="162"/>
      <c r="F433" s="162"/>
      <c r="G433" s="162"/>
      <c r="H433" s="162"/>
      <c r="I433" s="162"/>
      <c r="J433" s="162"/>
      <c r="K433" s="162"/>
      <c r="L433" s="162"/>
      <c r="M433" s="162"/>
      <c r="N433" s="38"/>
      <c r="O433" s="38"/>
    </row>
    <row r="434" spans="1:15" ht="15" hidden="1" customHeight="1" x14ac:dyDescent="0.25">
      <c r="A434" s="162"/>
      <c r="B434" s="162"/>
      <c r="C434" s="162"/>
      <c r="D434" s="162"/>
      <c r="E434" s="162"/>
      <c r="F434" s="162"/>
      <c r="G434" s="162"/>
      <c r="H434" s="162"/>
      <c r="I434" s="162"/>
      <c r="J434" s="162"/>
      <c r="K434" s="162"/>
      <c r="L434" s="162"/>
      <c r="M434" s="162"/>
      <c r="N434" s="38"/>
      <c r="O434" s="38"/>
    </row>
    <row r="435" spans="1:15" ht="15" hidden="1" customHeight="1" x14ac:dyDescent="0.25">
      <c r="A435" s="162"/>
      <c r="B435" s="162"/>
      <c r="C435" s="162"/>
      <c r="D435" s="162"/>
      <c r="E435" s="162"/>
      <c r="F435" s="162"/>
      <c r="G435" s="162"/>
      <c r="H435" s="162"/>
      <c r="I435" s="162"/>
      <c r="J435" s="162"/>
      <c r="K435" s="162"/>
      <c r="L435" s="162"/>
      <c r="M435" s="162"/>
      <c r="N435" s="38"/>
      <c r="O435" s="38"/>
    </row>
    <row r="436" spans="1:15" ht="15" hidden="1" customHeight="1" x14ac:dyDescent="0.25">
      <c r="A436" s="162"/>
      <c r="B436" s="162"/>
      <c r="C436" s="162"/>
      <c r="D436" s="162"/>
      <c r="E436" s="162"/>
      <c r="F436" s="162"/>
      <c r="G436" s="162"/>
      <c r="H436" s="162"/>
      <c r="I436" s="162"/>
      <c r="J436" s="162"/>
      <c r="K436" s="162"/>
      <c r="L436" s="162"/>
      <c r="M436" s="162"/>
      <c r="N436" s="38"/>
      <c r="O436" s="38"/>
    </row>
    <row r="437" spans="1:15" ht="15" hidden="1" customHeight="1" x14ac:dyDescent="0.25">
      <c r="A437" s="162"/>
      <c r="B437" s="162"/>
      <c r="C437" s="162"/>
      <c r="D437" s="162"/>
      <c r="E437" s="162"/>
      <c r="F437" s="162"/>
      <c r="G437" s="162"/>
      <c r="H437" s="162"/>
      <c r="I437" s="162"/>
      <c r="J437" s="162"/>
      <c r="K437" s="162"/>
      <c r="L437" s="162"/>
      <c r="M437" s="162"/>
      <c r="N437" s="38"/>
      <c r="O437" s="38"/>
    </row>
    <row r="438" spans="1:15" ht="15" hidden="1" customHeight="1" x14ac:dyDescent="0.25">
      <c r="A438" s="162"/>
      <c r="B438" s="162"/>
      <c r="C438" s="162"/>
      <c r="D438" s="162"/>
      <c r="E438" s="162"/>
      <c r="F438" s="162"/>
      <c r="G438" s="162"/>
      <c r="H438" s="162"/>
      <c r="I438" s="162"/>
      <c r="J438" s="162"/>
      <c r="K438" s="162"/>
      <c r="L438" s="162"/>
      <c r="M438" s="162"/>
      <c r="N438" s="38"/>
      <c r="O438" s="38"/>
    </row>
    <row r="439" spans="1:15" ht="15" hidden="1" customHeight="1" x14ac:dyDescent="0.25">
      <c r="A439" s="162"/>
      <c r="B439" s="162"/>
      <c r="C439" s="162"/>
      <c r="D439" s="162"/>
      <c r="E439" s="162"/>
      <c r="F439" s="162"/>
      <c r="G439" s="162"/>
      <c r="H439" s="162"/>
      <c r="I439" s="162"/>
      <c r="J439" s="162"/>
      <c r="K439" s="162"/>
      <c r="L439" s="162"/>
      <c r="M439" s="162"/>
      <c r="N439" s="38"/>
      <c r="O439" s="38"/>
    </row>
    <row r="440" spans="1:15" ht="15" hidden="1" customHeight="1" x14ac:dyDescent="0.25">
      <c r="A440" s="162"/>
      <c r="B440" s="162"/>
      <c r="C440" s="162"/>
      <c r="D440" s="162"/>
      <c r="E440" s="162"/>
      <c r="F440" s="162"/>
      <c r="G440" s="162"/>
      <c r="H440" s="162"/>
      <c r="I440" s="162"/>
      <c r="J440" s="162"/>
      <c r="K440" s="162"/>
      <c r="L440" s="162"/>
      <c r="M440" s="162"/>
      <c r="N440" s="38"/>
      <c r="O440" s="38"/>
    </row>
    <row r="441" spans="1:15" ht="15" hidden="1" customHeight="1" x14ac:dyDescent="0.25">
      <c r="A441" s="162"/>
      <c r="B441" s="162"/>
      <c r="C441" s="162"/>
      <c r="D441" s="162"/>
      <c r="E441" s="162"/>
      <c r="F441" s="162"/>
      <c r="G441" s="162"/>
      <c r="H441" s="162"/>
      <c r="I441" s="162"/>
      <c r="J441" s="162"/>
      <c r="K441" s="162"/>
      <c r="L441" s="162"/>
      <c r="M441" s="162"/>
      <c r="N441" s="38"/>
      <c r="O441" s="38"/>
    </row>
    <row r="442" spans="1:15" ht="15" hidden="1" customHeight="1" x14ac:dyDescent="0.25">
      <c r="A442" s="162"/>
      <c r="B442" s="162"/>
      <c r="C442" s="162"/>
      <c r="D442" s="162"/>
      <c r="E442" s="162"/>
      <c r="F442" s="162"/>
      <c r="G442" s="162"/>
      <c r="H442" s="162"/>
      <c r="I442" s="162"/>
      <c r="J442" s="162"/>
      <c r="K442" s="162"/>
      <c r="L442" s="162"/>
      <c r="M442" s="162"/>
      <c r="N442" s="38"/>
      <c r="O442" s="38"/>
    </row>
    <row r="443" spans="1:15" ht="15" hidden="1" customHeight="1" x14ac:dyDescent="0.25">
      <c r="A443" s="162"/>
      <c r="B443" s="162"/>
      <c r="C443" s="162"/>
      <c r="D443" s="162"/>
      <c r="E443" s="162"/>
      <c r="F443" s="162"/>
      <c r="G443" s="162"/>
      <c r="H443" s="162"/>
      <c r="I443" s="162"/>
      <c r="J443" s="162"/>
      <c r="K443" s="162"/>
      <c r="L443" s="162"/>
      <c r="M443" s="162"/>
      <c r="N443" s="38"/>
      <c r="O443" s="38"/>
    </row>
    <row r="444" spans="1:15" ht="15" hidden="1" customHeight="1" x14ac:dyDescent="0.25">
      <c r="A444" s="162"/>
      <c r="B444" s="162"/>
      <c r="C444" s="162"/>
      <c r="D444" s="162"/>
      <c r="E444" s="162"/>
      <c r="F444" s="162"/>
      <c r="G444" s="162"/>
      <c r="H444" s="162"/>
      <c r="I444" s="162"/>
      <c r="J444" s="162"/>
      <c r="K444" s="162"/>
      <c r="L444" s="162"/>
      <c r="M444" s="162"/>
      <c r="N444" s="38"/>
      <c r="O444" s="38"/>
    </row>
    <row r="445" spans="1:15" ht="15" hidden="1" customHeight="1" x14ac:dyDescent="0.25">
      <c r="A445" s="162"/>
      <c r="B445" s="162"/>
      <c r="C445" s="162"/>
      <c r="D445" s="162"/>
      <c r="E445" s="162"/>
      <c r="F445" s="162"/>
      <c r="G445" s="162"/>
      <c r="H445" s="162"/>
      <c r="I445" s="162"/>
      <c r="J445" s="162"/>
      <c r="K445" s="162"/>
      <c r="L445" s="162"/>
      <c r="M445" s="162"/>
      <c r="N445" s="38"/>
      <c r="O445" s="38"/>
    </row>
    <row r="446" spans="1:15" ht="15" hidden="1" customHeight="1" x14ac:dyDescent="0.25">
      <c r="A446" s="162"/>
      <c r="B446" s="162"/>
      <c r="C446" s="162"/>
      <c r="D446" s="162"/>
      <c r="E446" s="162"/>
      <c r="F446" s="162"/>
      <c r="G446" s="162"/>
      <c r="H446" s="162"/>
      <c r="I446" s="162"/>
      <c r="J446" s="162"/>
      <c r="K446" s="162"/>
      <c r="L446" s="162"/>
      <c r="M446" s="162"/>
      <c r="N446" s="38"/>
      <c r="O446" s="38"/>
    </row>
    <row r="447" spans="1:15" ht="15" hidden="1" customHeight="1" x14ac:dyDescent="0.25">
      <c r="A447" s="162"/>
      <c r="B447" s="162"/>
      <c r="C447" s="162"/>
      <c r="D447" s="162"/>
      <c r="E447" s="162"/>
      <c r="F447" s="162"/>
      <c r="G447" s="162"/>
      <c r="H447" s="162"/>
      <c r="I447" s="162"/>
      <c r="J447" s="162"/>
      <c r="K447" s="162"/>
      <c r="L447" s="162"/>
      <c r="M447" s="162"/>
      <c r="N447" s="38"/>
      <c r="O447" s="38"/>
    </row>
    <row r="448" spans="1:15" ht="15" hidden="1" customHeight="1" x14ac:dyDescent="0.25">
      <c r="A448" s="162"/>
      <c r="B448" s="162"/>
      <c r="C448" s="162"/>
      <c r="D448" s="162"/>
      <c r="E448" s="162"/>
      <c r="F448" s="162"/>
      <c r="G448" s="162"/>
      <c r="H448" s="162"/>
      <c r="I448" s="162"/>
      <c r="J448" s="162"/>
      <c r="K448" s="162"/>
      <c r="L448" s="162"/>
      <c r="M448" s="162"/>
      <c r="N448" s="38"/>
      <c r="O448" s="38"/>
    </row>
    <row r="449" spans="1:15" ht="15" hidden="1" customHeight="1" x14ac:dyDescent="0.25">
      <c r="A449" s="162"/>
      <c r="B449" s="162"/>
      <c r="C449" s="162"/>
      <c r="D449" s="162"/>
      <c r="E449" s="162"/>
      <c r="F449" s="162"/>
      <c r="G449" s="162"/>
      <c r="H449" s="162"/>
      <c r="I449" s="162"/>
      <c r="J449" s="162"/>
      <c r="K449" s="162"/>
      <c r="L449" s="162"/>
      <c r="M449" s="162"/>
      <c r="N449" s="38"/>
      <c r="O449" s="38"/>
    </row>
    <row r="450" spans="1:15" ht="15" hidden="1" customHeight="1" x14ac:dyDescent="0.25">
      <c r="A450" s="162"/>
      <c r="B450" s="162"/>
      <c r="C450" s="162"/>
      <c r="D450" s="162"/>
      <c r="E450" s="162"/>
      <c r="F450" s="162"/>
      <c r="G450" s="162"/>
      <c r="H450" s="162"/>
      <c r="I450" s="162"/>
      <c r="J450" s="162"/>
      <c r="K450" s="162"/>
      <c r="L450" s="162"/>
      <c r="M450" s="162"/>
      <c r="N450" s="38"/>
      <c r="O450" s="38"/>
    </row>
    <row r="451" spans="1:15" ht="15" hidden="1" customHeight="1" x14ac:dyDescent="0.25">
      <c r="A451" s="162"/>
      <c r="B451" s="162"/>
      <c r="C451" s="162"/>
      <c r="D451" s="162"/>
      <c r="E451" s="162"/>
      <c r="F451" s="162"/>
      <c r="G451" s="162"/>
      <c r="H451" s="162"/>
      <c r="I451" s="162"/>
      <c r="J451" s="162"/>
      <c r="K451" s="162"/>
      <c r="L451" s="162"/>
      <c r="M451" s="162"/>
      <c r="N451" s="38"/>
      <c r="O451" s="38"/>
    </row>
    <row r="452" spans="1:15" ht="15" hidden="1" customHeight="1" x14ac:dyDescent="0.25">
      <c r="A452" s="162"/>
      <c r="B452" s="162"/>
      <c r="C452" s="162"/>
      <c r="D452" s="162"/>
      <c r="E452" s="162"/>
      <c r="F452" s="162"/>
      <c r="G452" s="162"/>
      <c r="H452" s="162"/>
      <c r="I452" s="162"/>
      <c r="J452" s="162"/>
      <c r="K452" s="162"/>
      <c r="L452" s="162"/>
      <c r="M452" s="162"/>
      <c r="N452" s="38"/>
      <c r="O452" s="38"/>
    </row>
    <row r="453" spans="1:15" ht="15" hidden="1" customHeight="1" x14ac:dyDescent="0.25">
      <c r="A453" s="162"/>
      <c r="B453" s="162"/>
      <c r="C453" s="162"/>
      <c r="D453" s="162"/>
      <c r="E453" s="162"/>
      <c r="F453" s="162"/>
      <c r="G453" s="162"/>
      <c r="H453" s="162"/>
      <c r="I453" s="162"/>
      <c r="J453" s="162"/>
      <c r="K453" s="162"/>
      <c r="L453" s="162"/>
      <c r="M453" s="162"/>
      <c r="N453" s="38"/>
      <c r="O453" s="38"/>
    </row>
    <row r="454" spans="1:15" ht="15" hidden="1" customHeight="1" x14ac:dyDescent="0.25">
      <c r="A454" s="162"/>
      <c r="B454" s="162"/>
      <c r="C454" s="162"/>
      <c r="D454" s="162"/>
      <c r="E454" s="162"/>
      <c r="F454" s="162"/>
      <c r="G454" s="162"/>
      <c r="H454" s="162"/>
      <c r="I454" s="162"/>
      <c r="J454" s="162"/>
      <c r="K454" s="162"/>
      <c r="L454" s="162"/>
      <c r="M454" s="162"/>
      <c r="N454" s="38"/>
      <c r="O454" s="38"/>
    </row>
    <row r="455" spans="1:15" ht="15" hidden="1" customHeight="1" x14ac:dyDescent="0.25">
      <c r="A455" s="162"/>
      <c r="B455" s="162"/>
      <c r="C455" s="162"/>
      <c r="D455" s="162"/>
      <c r="E455" s="162"/>
      <c r="F455" s="162"/>
      <c r="G455" s="162"/>
      <c r="H455" s="162"/>
      <c r="I455" s="162"/>
      <c r="J455" s="162"/>
      <c r="K455" s="162"/>
      <c r="L455" s="162"/>
      <c r="M455" s="162"/>
      <c r="N455" s="38"/>
      <c r="O455" s="38"/>
    </row>
    <row r="456" spans="1:15" ht="15" hidden="1" customHeight="1" x14ac:dyDescent="0.25">
      <c r="A456" s="162"/>
      <c r="B456" s="162"/>
      <c r="C456" s="162"/>
      <c r="D456" s="162"/>
      <c r="E456" s="162"/>
      <c r="F456" s="162"/>
      <c r="G456" s="162"/>
      <c r="H456" s="162"/>
      <c r="I456" s="162"/>
      <c r="J456" s="162"/>
      <c r="K456" s="162"/>
      <c r="L456" s="162"/>
      <c r="M456" s="162"/>
      <c r="N456" s="38"/>
      <c r="O456" s="38"/>
    </row>
    <row r="457" spans="1:15" ht="15" hidden="1" customHeight="1" x14ac:dyDescent="0.25">
      <c r="A457" s="162"/>
      <c r="B457" s="162"/>
      <c r="C457" s="162"/>
      <c r="D457" s="162"/>
      <c r="E457" s="162"/>
      <c r="F457" s="162"/>
      <c r="G457" s="162"/>
      <c r="H457" s="162"/>
      <c r="I457" s="162"/>
      <c r="J457" s="162"/>
      <c r="K457" s="162"/>
      <c r="L457" s="162"/>
      <c r="M457" s="162"/>
      <c r="N457" s="38"/>
      <c r="O457" s="38"/>
    </row>
    <row r="458" spans="1:15" ht="15" hidden="1" customHeight="1" x14ac:dyDescent="0.25">
      <c r="A458" s="162"/>
      <c r="B458" s="162"/>
      <c r="C458" s="162"/>
      <c r="D458" s="162"/>
      <c r="E458" s="162"/>
      <c r="F458" s="162"/>
      <c r="G458" s="162"/>
      <c r="H458" s="162"/>
      <c r="I458" s="162"/>
      <c r="J458" s="162"/>
      <c r="K458" s="162"/>
      <c r="L458" s="162"/>
      <c r="M458" s="162"/>
      <c r="N458" s="38"/>
      <c r="O458" s="38"/>
    </row>
    <row r="459" spans="1:15" ht="15" hidden="1" customHeight="1" x14ac:dyDescent="0.25">
      <c r="A459" s="162"/>
      <c r="B459" s="162"/>
      <c r="C459" s="162"/>
      <c r="D459" s="162"/>
      <c r="E459" s="162"/>
      <c r="F459" s="162"/>
      <c r="G459" s="162"/>
      <c r="H459" s="162"/>
      <c r="I459" s="162"/>
      <c r="J459" s="162"/>
      <c r="K459" s="162"/>
      <c r="L459" s="162"/>
      <c r="M459" s="162"/>
      <c r="N459" s="38"/>
      <c r="O459" s="38"/>
    </row>
    <row r="460" spans="1:15" ht="15" hidden="1" customHeight="1" x14ac:dyDescent="0.25">
      <c r="A460" s="162"/>
      <c r="B460" s="162"/>
      <c r="C460" s="162"/>
      <c r="D460" s="162"/>
      <c r="E460" s="162"/>
      <c r="F460" s="162"/>
      <c r="G460" s="162"/>
      <c r="H460" s="162"/>
      <c r="I460" s="162"/>
      <c r="J460" s="162"/>
      <c r="K460" s="162"/>
      <c r="L460" s="162"/>
      <c r="M460" s="162"/>
      <c r="N460" s="38"/>
      <c r="O460" s="38"/>
    </row>
    <row r="461" spans="1:15" ht="15" hidden="1" customHeight="1" x14ac:dyDescent="0.25">
      <c r="A461" s="162"/>
      <c r="B461" s="162"/>
      <c r="C461" s="162"/>
      <c r="D461" s="162"/>
      <c r="E461" s="162"/>
      <c r="F461" s="162"/>
      <c r="G461" s="162"/>
      <c r="H461" s="162"/>
      <c r="I461" s="162"/>
      <c r="J461" s="162"/>
      <c r="K461" s="162"/>
      <c r="L461" s="162"/>
      <c r="M461" s="162"/>
      <c r="N461" s="38"/>
      <c r="O461" s="38"/>
    </row>
    <row r="462" spans="1:15" ht="15" hidden="1" customHeight="1" x14ac:dyDescent="0.25">
      <c r="A462" s="162"/>
      <c r="B462" s="162"/>
      <c r="C462" s="162"/>
      <c r="D462" s="162"/>
      <c r="E462" s="162"/>
      <c r="F462" s="162"/>
      <c r="G462" s="162"/>
      <c r="H462" s="162"/>
      <c r="I462" s="162"/>
      <c r="J462" s="162"/>
      <c r="K462" s="162"/>
      <c r="L462" s="162"/>
      <c r="M462" s="162"/>
      <c r="N462" s="38"/>
      <c r="O462" s="38"/>
    </row>
    <row r="463" spans="1:15" ht="15" hidden="1" customHeight="1" x14ac:dyDescent="0.25">
      <c r="A463" s="162"/>
      <c r="B463" s="162"/>
      <c r="C463" s="162"/>
      <c r="D463" s="162"/>
      <c r="E463" s="162"/>
      <c r="F463" s="162"/>
      <c r="G463" s="162"/>
      <c r="H463" s="162"/>
      <c r="I463" s="162"/>
      <c r="J463" s="162"/>
      <c r="K463" s="162"/>
      <c r="L463" s="162"/>
      <c r="M463" s="162"/>
      <c r="N463" s="38"/>
      <c r="O463" s="38"/>
    </row>
    <row r="464" spans="1:15" ht="15" hidden="1" customHeight="1" x14ac:dyDescent="0.25">
      <c r="A464" s="162"/>
      <c r="B464" s="162"/>
      <c r="C464" s="162"/>
      <c r="D464" s="162"/>
      <c r="E464" s="162"/>
      <c r="F464" s="162"/>
      <c r="G464" s="162"/>
      <c r="H464" s="162"/>
      <c r="I464" s="162"/>
      <c r="J464" s="162"/>
      <c r="K464" s="162"/>
      <c r="L464" s="162"/>
      <c r="M464" s="162"/>
      <c r="N464" s="38"/>
      <c r="O464" s="38"/>
    </row>
    <row r="465" spans="1:15" ht="15" hidden="1" customHeight="1" x14ac:dyDescent="0.25">
      <c r="A465" s="162"/>
      <c r="B465" s="162"/>
      <c r="C465" s="162"/>
      <c r="D465" s="162"/>
      <c r="E465" s="162"/>
      <c r="F465" s="162"/>
      <c r="G465" s="162"/>
      <c r="H465" s="162"/>
      <c r="I465" s="162"/>
      <c r="J465" s="162"/>
      <c r="K465" s="162"/>
      <c r="L465" s="162"/>
      <c r="M465" s="162"/>
      <c r="N465" s="38"/>
      <c r="O465" s="38"/>
    </row>
    <row r="466" spans="1:15" ht="15" hidden="1" customHeight="1" x14ac:dyDescent="0.25">
      <c r="A466" s="162"/>
      <c r="B466" s="162"/>
      <c r="C466" s="162"/>
      <c r="D466" s="162"/>
      <c r="E466" s="162"/>
      <c r="F466" s="162"/>
      <c r="G466" s="162"/>
      <c r="H466" s="162"/>
      <c r="I466" s="162"/>
      <c r="J466" s="162"/>
      <c r="K466" s="162"/>
      <c r="L466" s="162"/>
      <c r="M466" s="162"/>
      <c r="N466" s="38"/>
      <c r="O466" s="38"/>
    </row>
    <row r="467" spans="1:15" ht="15" hidden="1" customHeight="1" x14ac:dyDescent="0.25">
      <c r="A467" s="162"/>
      <c r="B467" s="162"/>
      <c r="C467" s="162"/>
      <c r="D467" s="162"/>
      <c r="E467" s="162"/>
      <c r="F467" s="162"/>
      <c r="G467" s="162"/>
      <c r="H467" s="162"/>
      <c r="I467" s="162"/>
      <c r="J467" s="162"/>
      <c r="K467" s="162"/>
      <c r="L467" s="162"/>
      <c r="M467" s="162"/>
      <c r="N467" s="38"/>
      <c r="O467" s="38"/>
    </row>
    <row r="468" spans="1:15" ht="15" hidden="1" customHeight="1" x14ac:dyDescent="0.25">
      <c r="A468" s="162"/>
      <c r="B468" s="162"/>
      <c r="C468" s="162"/>
      <c r="D468" s="162"/>
      <c r="E468" s="162"/>
      <c r="F468" s="162"/>
      <c r="G468" s="162"/>
      <c r="H468" s="162"/>
      <c r="I468" s="162"/>
      <c r="J468" s="162"/>
      <c r="K468" s="162"/>
      <c r="L468" s="162"/>
      <c r="M468" s="162"/>
      <c r="N468" s="38"/>
      <c r="O468" s="38"/>
    </row>
    <row r="469" spans="1:15" ht="15" hidden="1" customHeight="1" x14ac:dyDescent="0.25">
      <c r="A469" s="162"/>
      <c r="B469" s="162"/>
      <c r="C469" s="162"/>
      <c r="D469" s="162"/>
      <c r="E469" s="162"/>
      <c r="F469" s="162"/>
      <c r="G469" s="162"/>
      <c r="H469" s="162"/>
      <c r="I469" s="162"/>
      <c r="J469" s="162"/>
      <c r="K469" s="162"/>
      <c r="L469" s="162"/>
      <c r="M469" s="162"/>
      <c r="N469" s="38"/>
      <c r="O469" s="38"/>
    </row>
    <row r="470" spans="1:15" ht="15" hidden="1" customHeight="1" x14ac:dyDescent="0.25">
      <c r="A470" s="162"/>
      <c r="B470" s="162"/>
      <c r="C470" s="162"/>
      <c r="D470" s="162"/>
      <c r="E470" s="162"/>
      <c r="F470" s="162"/>
      <c r="G470" s="162"/>
      <c r="H470" s="162"/>
      <c r="I470" s="162"/>
      <c r="J470" s="162"/>
      <c r="K470" s="162"/>
      <c r="L470" s="162"/>
      <c r="M470" s="162"/>
      <c r="N470" s="38"/>
      <c r="O470" s="38"/>
    </row>
    <row r="471" spans="1:15" ht="15" hidden="1" customHeight="1" x14ac:dyDescent="0.25">
      <c r="A471" s="162"/>
      <c r="B471" s="162"/>
      <c r="C471" s="162"/>
      <c r="D471" s="162"/>
      <c r="E471" s="162"/>
      <c r="F471" s="162"/>
      <c r="G471" s="162"/>
      <c r="H471" s="162"/>
      <c r="I471" s="162"/>
      <c r="J471" s="162"/>
      <c r="K471" s="162"/>
      <c r="L471" s="162"/>
      <c r="M471" s="162"/>
      <c r="N471" s="38"/>
      <c r="O471" s="38"/>
    </row>
    <row r="472" spans="1:15" ht="15" hidden="1" customHeight="1" x14ac:dyDescent="0.25">
      <c r="A472" s="162"/>
      <c r="B472" s="162"/>
      <c r="C472" s="162"/>
      <c r="D472" s="162"/>
      <c r="E472" s="162"/>
      <c r="F472" s="162"/>
      <c r="G472" s="162"/>
      <c r="H472" s="162"/>
      <c r="I472" s="162"/>
      <c r="J472" s="162"/>
      <c r="K472" s="162"/>
      <c r="L472" s="162"/>
      <c r="M472" s="162"/>
      <c r="N472" s="38"/>
      <c r="O472" s="38"/>
    </row>
    <row r="473" spans="1:15" ht="15" hidden="1" customHeight="1" x14ac:dyDescent="0.25">
      <c r="A473" s="162"/>
      <c r="B473" s="162"/>
      <c r="C473" s="162"/>
      <c r="D473" s="162"/>
      <c r="E473" s="162"/>
      <c r="F473" s="162"/>
      <c r="G473" s="162"/>
      <c r="H473" s="162"/>
      <c r="I473" s="162"/>
      <c r="J473" s="162"/>
      <c r="K473" s="162"/>
      <c r="L473" s="162"/>
      <c r="M473" s="162"/>
      <c r="N473" s="38"/>
      <c r="O473" s="38"/>
    </row>
    <row r="474" spans="1:15" ht="15" hidden="1" customHeight="1" x14ac:dyDescent="0.25">
      <c r="A474" s="162"/>
      <c r="B474" s="162"/>
      <c r="C474" s="162"/>
      <c r="D474" s="162"/>
      <c r="E474" s="162"/>
      <c r="F474" s="162"/>
      <c r="G474" s="162"/>
      <c r="H474" s="162"/>
      <c r="I474" s="162"/>
      <c r="J474" s="162"/>
      <c r="K474" s="162"/>
      <c r="L474" s="162"/>
      <c r="M474" s="162"/>
      <c r="N474" s="38"/>
      <c r="O474" s="38"/>
    </row>
    <row r="475" spans="1:15" ht="15" hidden="1" customHeight="1" x14ac:dyDescent="0.25">
      <c r="A475" s="162"/>
      <c r="B475" s="162"/>
      <c r="C475" s="162"/>
      <c r="D475" s="162"/>
      <c r="E475" s="162"/>
      <c r="F475" s="162"/>
      <c r="G475" s="162"/>
      <c r="H475" s="162"/>
      <c r="I475" s="162"/>
      <c r="J475" s="162"/>
      <c r="K475" s="162"/>
      <c r="L475" s="162"/>
      <c r="M475" s="162"/>
      <c r="N475" s="38"/>
      <c r="O475" s="38"/>
    </row>
    <row r="476" spans="1:15" ht="15" hidden="1" customHeight="1" x14ac:dyDescent="0.25">
      <c r="A476" s="162"/>
      <c r="B476" s="162"/>
      <c r="C476" s="162"/>
      <c r="D476" s="162"/>
      <c r="E476" s="162"/>
      <c r="F476" s="162"/>
      <c r="G476" s="162"/>
      <c r="H476" s="162"/>
      <c r="I476" s="162"/>
      <c r="J476" s="162"/>
      <c r="K476" s="162"/>
      <c r="L476" s="162"/>
      <c r="M476" s="162"/>
      <c r="N476" s="38"/>
      <c r="O476" s="38"/>
    </row>
    <row r="477" spans="1:15" ht="15" hidden="1" customHeight="1" x14ac:dyDescent="0.25">
      <c r="A477" s="162"/>
      <c r="B477" s="162"/>
      <c r="C477" s="162"/>
      <c r="D477" s="162"/>
      <c r="E477" s="162"/>
      <c r="F477" s="162"/>
      <c r="G477" s="162"/>
      <c r="H477" s="162"/>
      <c r="I477" s="162"/>
      <c r="J477" s="162"/>
      <c r="K477" s="162"/>
      <c r="L477" s="162"/>
      <c r="M477" s="162"/>
      <c r="N477" s="38"/>
      <c r="O477" s="38"/>
    </row>
    <row r="478" spans="1:15" ht="15" hidden="1" customHeight="1" x14ac:dyDescent="0.25">
      <c r="A478" s="162"/>
      <c r="B478" s="162"/>
      <c r="C478" s="162"/>
      <c r="D478" s="162"/>
      <c r="E478" s="162"/>
      <c r="F478" s="162"/>
      <c r="G478" s="162"/>
      <c r="H478" s="162"/>
      <c r="I478" s="162"/>
      <c r="J478" s="162"/>
      <c r="K478" s="162"/>
      <c r="L478" s="162"/>
      <c r="M478" s="162"/>
      <c r="N478" s="38"/>
      <c r="O478" s="38"/>
    </row>
    <row r="479" spans="1:15" ht="15" hidden="1" customHeight="1" x14ac:dyDescent="0.25">
      <c r="A479" s="162"/>
      <c r="B479" s="162"/>
      <c r="C479" s="162"/>
      <c r="D479" s="162"/>
      <c r="E479" s="162"/>
      <c r="F479" s="162"/>
      <c r="G479" s="162"/>
      <c r="H479" s="162"/>
      <c r="I479" s="162"/>
      <c r="J479" s="162"/>
      <c r="K479" s="162"/>
      <c r="L479" s="162"/>
      <c r="M479" s="162"/>
      <c r="N479" s="38"/>
      <c r="O479" s="38"/>
    </row>
    <row r="480" spans="1:15" ht="15" hidden="1" customHeight="1" x14ac:dyDescent="0.25">
      <c r="A480" s="162"/>
      <c r="B480" s="162"/>
      <c r="C480" s="162"/>
      <c r="D480" s="162"/>
      <c r="E480" s="162"/>
      <c r="F480" s="162"/>
      <c r="G480" s="162"/>
      <c r="H480" s="162"/>
      <c r="I480" s="162"/>
      <c r="J480" s="162"/>
      <c r="K480" s="162"/>
      <c r="L480" s="162"/>
      <c r="M480" s="162"/>
      <c r="N480" s="38"/>
      <c r="O480" s="38"/>
    </row>
    <row r="481" spans="1:15" ht="15" hidden="1" customHeight="1" x14ac:dyDescent="0.25">
      <c r="A481" s="162"/>
      <c r="B481" s="162"/>
      <c r="C481" s="162"/>
      <c r="D481" s="162"/>
      <c r="E481" s="162"/>
      <c r="F481" s="162"/>
      <c r="G481" s="162"/>
      <c r="H481" s="162"/>
      <c r="I481" s="162"/>
      <c r="J481" s="162"/>
      <c r="K481" s="162"/>
      <c r="L481" s="162"/>
      <c r="M481" s="162"/>
      <c r="N481" s="38"/>
      <c r="O481" s="38"/>
    </row>
    <row r="482" spans="1:15" ht="15" hidden="1" customHeight="1" x14ac:dyDescent="0.25">
      <c r="A482" s="162"/>
      <c r="B482" s="162"/>
      <c r="C482" s="162"/>
      <c r="D482" s="162"/>
      <c r="E482" s="162"/>
      <c r="F482" s="162"/>
      <c r="G482" s="162"/>
      <c r="H482" s="162"/>
      <c r="I482" s="162"/>
      <c r="J482" s="162"/>
      <c r="K482" s="162"/>
      <c r="L482" s="162"/>
      <c r="M482" s="162"/>
      <c r="N482" s="38"/>
      <c r="O482" s="38"/>
    </row>
    <row r="483" spans="1:15" ht="15" hidden="1" customHeight="1" x14ac:dyDescent="0.25">
      <c r="A483" s="162"/>
      <c r="B483" s="162"/>
      <c r="C483" s="162"/>
      <c r="D483" s="162"/>
      <c r="E483" s="162"/>
      <c r="F483" s="162"/>
      <c r="G483" s="162"/>
      <c r="H483" s="162"/>
      <c r="I483" s="162"/>
      <c r="J483" s="162"/>
      <c r="K483" s="162"/>
      <c r="L483" s="162"/>
      <c r="M483" s="162"/>
      <c r="N483" s="38"/>
      <c r="O483" s="38"/>
    </row>
    <row r="484" spans="1:15" ht="15" hidden="1" customHeight="1" x14ac:dyDescent="0.25">
      <c r="A484" s="162"/>
      <c r="B484" s="162"/>
      <c r="C484" s="162"/>
      <c r="D484" s="162"/>
      <c r="E484" s="162"/>
      <c r="F484" s="162"/>
      <c r="G484" s="162"/>
      <c r="H484" s="162"/>
      <c r="I484" s="162"/>
      <c r="J484" s="162"/>
      <c r="K484" s="162"/>
      <c r="L484" s="162"/>
      <c r="M484" s="162"/>
      <c r="N484" s="38"/>
      <c r="O484" s="38"/>
    </row>
    <row r="485" spans="1:15" ht="15" hidden="1" customHeight="1" x14ac:dyDescent="0.25">
      <c r="A485" s="162"/>
      <c r="B485" s="162"/>
      <c r="C485" s="162"/>
      <c r="D485" s="162"/>
      <c r="E485" s="162"/>
      <c r="F485" s="162"/>
      <c r="G485" s="162"/>
      <c r="H485" s="162"/>
      <c r="I485" s="162"/>
      <c r="J485" s="162"/>
      <c r="K485" s="162"/>
      <c r="L485" s="162"/>
      <c r="M485" s="162"/>
      <c r="N485" s="38"/>
      <c r="O485" s="38"/>
    </row>
    <row r="486" spans="1:15" ht="15" hidden="1" customHeight="1" x14ac:dyDescent="0.25">
      <c r="A486" s="162"/>
      <c r="B486" s="162"/>
      <c r="C486" s="162"/>
      <c r="D486" s="162"/>
      <c r="E486" s="162"/>
      <c r="F486" s="162"/>
      <c r="G486" s="162"/>
      <c r="H486" s="162"/>
      <c r="I486" s="162"/>
      <c r="J486" s="162"/>
      <c r="K486" s="162"/>
      <c r="L486" s="162"/>
      <c r="M486" s="162"/>
      <c r="N486" s="38"/>
      <c r="O486" s="38"/>
    </row>
    <row r="487" spans="1:15" ht="15" hidden="1" customHeight="1" x14ac:dyDescent="0.25">
      <c r="A487" s="162"/>
      <c r="B487" s="162"/>
      <c r="C487" s="162"/>
      <c r="D487" s="162"/>
      <c r="E487" s="162"/>
      <c r="F487" s="162"/>
      <c r="G487" s="162"/>
      <c r="H487" s="162"/>
      <c r="I487" s="162"/>
      <c r="J487" s="162"/>
      <c r="K487" s="162"/>
      <c r="L487" s="162"/>
      <c r="M487" s="162"/>
      <c r="N487" s="38"/>
      <c r="O487" s="38"/>
    </row>
    <row r="488" spans="1:15" ht="15" hidden="1" customHeight="1" x14ac:dyDescent="0.25">
      <c r="A488" s="162"/>
      <c r="B488" s="162"/>
      <c r="C488" s="162"/>
      <c r="D488" s="162"/>
      <c r="E488" s="162"/>
      <c r="F488" s="162"/>
      <c r="G488" s="162"/>
      <c r="H488" s="162"/>
      <c r="I488" s="162"/>
      <c r="J488" s="162"/>
      <c r="K488" s="162"/>
      <c r="L488" s="162"/>
      <c r="M488" s="162"/>
      <c r="N488" s="38"/>
      <c r="O488" s="38"/>
    </row>
    <row r="489" spans="1:15" ht="15" hidden="1" customHeight="1" x14ac:dyDescent="0.25">
      <c r="A489" s="162"/>
      <c r="B489" s="162"/>
      <c r="C489" s="162"/>
      <c r="D489" s="162"/>
      <c r="E489" s="162"/>
      <c r="F489" s="162"/>
      <c r="G489" s="162"/>
      <c r="H489" s="162"/>
      <c r="I489" s="162"/>
      <c r="J489" s="162"/>
      <c r="K489" s="162"/>
      <c r="L489" s="162"/>
      <c r="M489" s="162"/>
      <c r="N489" s="38"/>
      <c r="O489" s="38"/>
    </row>
    <row r="490" spans="1:15" ht="15" hidden="1" customHeight="1" x14ac:dyDescent="0.25">
      <c r="A490" s="162"/>
      <c r="B490" s="162"/>
      <c r="C490" s="162"/>
      <c r="D490" s="162"/>
      <c r="E490" s="162"/>
      <c r="F490" s="162"/>
      <c r="G490" s="162"/>
      <c r="H490" s="162"/>
      <c r="I490" s="162"/>
      <c r="J490" s="162"/>
      <c r="K490" s="162"/>
      <c r="L490" s="162"/>
      <c r="M490" s="162"/>
      <c r="N490" s="38"/>
      <c r="O490" s="38"/>
    </row>
    <row r="491" spans="1:15" ht="15" hidden="1" customHeight="1" x14ac:dyDescent="0.25">
      <c r="A491" s="162"/>
      <c r="B491" s="162"/>
      <c r="C491" s="162"/>
      <c r="D491" s="162"/>
      <c r="E491" s="162"/>
      <c r="F491" s="162"/>
      <c r="G491" s="162"/>
      <c r="H491" s="162"/>
      <c r="I491" s="162"/>
      <c r="J491" s="162"/>
      <c r="K491" s="162"/>
      <c r="L491" s="162"/>
      <c r="M491" s="162"/>
      <c r="N491" s="38"/>
      <c r="O491" s="38"/>
    </row>
    <row r="492" spans="1:15" ht="15" hidden="1" customHeight="1" x14ac:dyDescent="0.25">
      <c r="A492" s="162"/>
      <c r="B492" s="162"/>
      <c r="C492" s="162"/>
      <c r="D492" s="162"/>
      <c r="E492" s="162"/>
      <c r="F492" s="162"/>
      <c r="G492" s="162"/>
      <c r="H492" s="162"/>
      <c r="I492" s="162"/>
      <c r="J492" s="162"/>
      <c r="K492" s="162"/>
      <c r="L492" s="162"/>
      <c r="M492" s="162"/>
      <c r="N492" s="38"/>
      <c r="O492" s="38"/>
    </row>
    <row r="493" spans="1:15" ht="15" hidden="1" customHeight="1" x14ac:dyDescent="0.25">
      <c r="A493" s="162"/>
      <c r="B493" s="162"/>
      <c r="C493" s="162"/>
      <c r="D493" s="162"/>
      <c r="E493" s="162"/>
      <c r="F493" s="162"/>
      <c r="G493" s="162"/>
      <c r="H493" s="162"/>
      <c r="I493" s="162"/>
      <c r="J493" s="162"/>
      <c r="K493" s="162"/>
      <c r="L493" s="162"/>
      <c r="M493" s="162"/>
      <c r="N493" s="38"/>
      <c r="O493" s="38"/>
    </row>
    <row r="494" spans="1:15" ht="15" hidden="1" customHeight="1" x14ac:dyDescent="0.25">
      <c r="A494" s="162"/>
      <c r="B494" s="162"/>
      <c r="C494" s="162"/>
      <c r="D494" s="162"/>
      <c r="E494" s="162"/>
      <c r="F494" s="162"/>
      <c r="G494" s="162"/>
      <c r="H494" s="162"/>
      <c r="I494" s="162"/>
      <c r="J494" s="162"/>
      <c r="K494" s="162"/>
      <c r="L494" s="162"/>
      <c r="M494" s="162"/>
      <c r="N494" s="38"/>
      <c r="O494" s="38"/>
    </row>
    <row r="495" spans="1:15" ht="15" hidden="1" customHeight="1" x14ac:dyDescent="0.25">
      <c r="A495" s="162"/>
      <c r="B495" s="162"/>
      <c r="C495" s="162"/>
      <c r="D495" s="162"/>
      <c r="E495" s="162"/>
      <c r="F495" s="162"/>
      <c r="G495" s="162"/>
      <c r="H495" s="162"/>
      <c r="I495" s="162"/>
      <c r="J495" s="162"/>
      <c r="K495" s="162"/>
      <c r="L495" s="162"/>
      <c r="M495" s="162"/>
      <c r="N495" s="38"/>
      <c r="O495" s="38"/>
    </row>
    <row r="496" spans="1:15" ht="15" hidden="1" customHeight="1" x14ac:dyDescent="0.25">
      <c r="A496" s="162"/>
      <c r="B496" s="162"/>
      <c r="C496" s="162"/>
      <c r="D496" s="162"/>
      <c r="E496" s="162"/>
      <c r="F496" s="162"/>
      <c r="G496" s="162"/>
      <c r="H496" s="162"/>
      <c r="I496" s="162"/>
      <c r="J496" s="162"/>
      <c r="K496" s="162"/>
      <c r="L496" s="162"/>
      <c r="M496" s="162"/>
      <c r="N496" s="38"/>
      <c r="O496" s="38"/>
    </row>
    <row r="497" spans="1:15" ht="15" hidden="1" customHeight="1" x14ac:dyDescent="0.25">
      <c r="A497" s="162"/>
      <c r="B497" s="162"/>
      <c r="C497" s="162"/>
      <c r="D497" s="162"/>
      <c r="E497" s="162"/>
      <c r="F497" s="162"/>
      <c r="G497" s="162"/>
      <c r="H497" s="162"/>
      <c r="I497" s="162"/>
      <c r="J497" s="162"/>
      <c r="K497" s="162"/>
      <c r="L497" s="162"/>
      <c r="M497" s="162"/>
      <c r="N497" s="38"/>
      <c r="O497" s="38"/>
    </row>
    <row r="498" spans="1:15" ht="15" hidden="1" customHeight="1" x14ac:dyDescent="0.25">
      <c r="A498" s="162"/>
      <c r="B498" s="162"/>
      <c r="C498" s="162"/>
      <c r="D498" s="162"/>
      <c r="E498" s="162"/>
      <c r="F498" s="162"/>
      <c r="G498" s="162"/>
      <c r="H498" s="162"/>
      <c r="I498" s="162"/>
      <c r="J498" s="162"/>
      <c r="K498" s="162"/>
      <c r="L498" s="162"/>
      <c r="M498" s="162"/>
      <c r="N498" s="38"/>
      <c r="O498" s="38"/>
    </row>
    <row r="499" spans="1:15" ht="15" hidden="1" customHeight="1" x14ac:dyDescent="0.25">
      <c r="A499" s="162"/>
      <c r="B499" s="162"/>
      <c r="C499" s="162"/>
      <c r="D499" s="162"/>
      <c r="E499" s="162"/>
      <c r="F499" s="162"/>
      <c r="G499" s="162"/>
      <c r="H499" s="162"/>
      <c r="I499" s="162"/>
      <c r="J499" s="162"/>
      <c r="K499" s="162"/>
      <c r="L499" s="162"/>
      <c r="M499" s="162"/>
      <c r="N499" s="38"/>
      <c r="O499" s="38"/>
    </row>
    <row r="500" spans="1:15" ht="15" hidden="1" customHeight="1" x14ac:dyDescent="0.25">
      <c r="A500" s="162"/>
      <c r="B500" s="162"/>
      <c r="C500" s="162"/>
      <c r="D500" s="162"/>
      <c r="E500" s="162"/>
      <c r="F500" s="162"/>
      <c r="G500" s="162"/>
      <c r="H500" s="162"/>
      <c r="I500" s="162"/>
      <c r="J500" s="162"/>
      <c r="K500" s="162"/>
      <c r="L500" s="162"/>
      <c r="M500" s="162"/>
      <c r="N500" s="38"/>
      <c r="O500" s="38"/>
    </row>
    <row r="501" spans="1:15" ht="15" hidden="1" customHeight="1" x14ac:dyDescent="0.25">
      <c r="A501" s="162"/>
      <c r="B501" s="162"/>
      <c r="C501" s="162"/>
      <c r="D501" s="162"/>
      <c r="E501" s="162"/>
      <c r="F501" s="162"/>
      <c r="G501" s="162"/>
      <c r="H501" s="162"/>
      <c r="I501" s="162"/>
      <c r="J501" s="162"/>
      <c r="K501" s="162"/>
      <c r="L501" s="162"/>
      <c r="M501" s="162"/>
      <c r="N501" s="38"/>
      <c r="O501" s="38"/>
    </row>
    <row r="502" spans="1:15" ht="15" hidden="1" customHeight="1" x14ac:dyDescent="0.25">
      <c r="A502" s="162"/>
      <c r="B502" s="162"/>
      <c r="C502" s="162"/>
      <c r="D502" s="162"/>
      <c r="E502" s="162"/>
      <c r="F502" s="162"/>
      <c r="G502" s="162"/>
      <c r="H502" s="162"/>
      <c r="I502" s="162"/>
      <c r="J502" s="162"/>
      <c r="K502" s="162"/>
      <c r="L502" s="162"/>
      <c r="M502" s="162"/>
      <c r="N502" s="38"/>
      <c r="O502" s="38"/>
    </row>
    <row r="503" spans="1:15" ht="15" hidden="1" customHeight="1" x14ac:dyDescent="0.25">
      <c r="A503" s="162"/>
      <c r="B503" s="162"/>
      <c r="C503" s="162"/>
      <c r="D503" s="162"/>
      <c r="E503" s="162"/>
      <c r="F503" s="162"/>
      <c r="G503" s="162"/>
      <c r="H503" s="162"/>
      <c r="I503" s="162"/>
      <c r="J503" s="162"/>
      <c r="K503" s="162"/>
      <c r="L503" s="162"/>
      <c r="M503" s="162"/>
      <c r="N503" s="38"/>
      <c r="O503" s="38"/>
    </row>
    <row r="504" spans="1:15" ht="15" hidden="1" customHeight="1" x14ac:dyDescent="0.25">
      <c r="A504" s="162"/>
      <c r="B504" s="162"/>
      <c r="C504" s="162"/>
      <c r="D504" s="162"/>
      <c r="E504" s="162"/>
      <c r="F504" s="162"/>
      <c r="G504" s="162"/>
      <c r="H504" s="162"/>
      <c r="I504" s="162"/>
      <c r="J504" s="162"/>
      <c r="K504" s="162"/>
      <c r="L504" s="162"/>
      <c r="M504" s="162"/>
      <c r="N504" s="38"/>
      <c r="O504" s="38"/>
    </row>
    <row r="505" spans="1:15" ht="15" hidden="1" customHeight="1" x14ac:dyDescent="0.25">
      <c r="A505" s="162"/>
      <c r="B505" s="162"/>
      <c r="C505" s="162"/>
      <c r="D505" s="162"/>
      <c r="E505" s="162"/>
      <c r="F505" s="162"/>
      <c r="G505" s="162"/>
      <c r="H505" s="162"/>
      <c r="I505" s="162"/>
      <c r="J505" s="162"/>
      <c r="K505" s="162"/>
      <c r="L505" s="162"/>
      <c r="M505" s="162"/>
      <c r="N505" s="38"/>
      <c r="O505" s="38"/>
    </row>
    <row r="506" spans="1:15" ht="15" hidden="1" customHeight="1" x14ac:dyDescent="0.25">
      <c r="A506" s="162"/>
      <c r="B506" s="162"/>
      <c r="C506" s="162"/>
      <c r="D506" s="162"/>
      <c r="E506" s="162"/>
      <c r="F506" s="162"/>
      <c r="G506" s="162"/>
      <c r="H506" s="162"/>
      <c r="I506" s="162"/>
      <c r="J506" s="162"/>
      <c r="K506" s="162"/>
      <c r="L506" s="162"/>
      <c r="M506" s="162"/>
      <c r="N506" s="38"/>
      <c r="O506" s="38"/>
    </row>
    <row r="507" spans="1:15" ht="15" hidden="1" customHeight="1" x14ac:dyDescent="0.25">
      <c r="A507" s="162"/>
      <c r="B507" s="162"/>
      <c r="C507" s="162"/>
      <c r="D507" s="162"/>
      <c r="E507" s="162"/>
      <c r="F507" s="162"/>
      <c r="G507" s="162"/>
      <c r="H507" s="162"/>
      <c r="I507" s="162"/>
      <c r="J507" s="162"/>
      <c r="K507" s="162"/>
      <c r="L507" s="162"/>
      <c r="M507" s="162"/>
      <c r="N507" s="38"/>
      <c r="O507" s="38"/>
    </row>
    <row r="508" spans="1:15" ht="15" hidden="1" customHeight="1" x14ac:dyDescent="0.25">
      <c r="A508" s="162"/>
      <c r="B508" s="162"/>
      <c r="C508" s="162"/>
      <c r="D508" s="162"/>
      <c r="E508" s="162"/>
      <c r="F508" s="162"/>
      <c r="G508" s="162"/>
      <c r="H508" s="162"/>
      <c r="I508" s="162"/>
      <c r="J508" s="162"/>
      <c r="K508" s="162"/>
      <c r="L508" s="162"/>
      <c r="M508" s="162"/>
      <c r="N508" s="38"/>
      <c r="O508" s="38"/>
    </row>
    <row r="509" spans="1:15" ht="15" hidden="1" customHeight="1" x14ac:dyDescent="0.25">
      <c r="A509" s="162"/>
      <c r="B509" s="162"/>
      <c r="C509" s="162"/>
      <c r="D509" s="162"/>
      <c r="E509" s="162"/>
      <c r="F509" s="162"/>
      <c r="G509" s="162"/>
      <c r="H509" s="162"/>
      <c r="I509" s="162"/>
      <c r="J509" s="162"/>
      <c r="K509" s="162"/>
      <c r="L509" s="162"/>
      <c r="M509" s="162"/>
      <c r="N509" s="38"/>
      <c r="O509" s="38"/>
    </row>
    <row r="510" spans="1:15" ht="15" hidden="1" customHeight="1" x14ac:dyDescent="0.25">
      <c r="A510" s="162"/>
      <c r="B510" s="162"/>
      <c r="C510" s="162"/>
      <c r="D510" s="162"/>
      <c r="E510" s="162"/>
      <c r="F510" s="162"/>
      <c r="G510" s="162"/>
      <c r="H510" s="162"/>
      <c r="I510" s="162"/>
      <c r="J510" s="162"/>
      <c r="K510" s="162"/>
      <c r="L510" s="162"/>
      <c r="M510" s="162"/>
      <c r="N510" s="38"/>
      <c r="O510" s="38"/>
    </row>
    <row r="511" spans="1:15" ht="15" hidden="1" customHeight="1" x14ac:dyDescent="0.25">
      <c r="A511" s="162"/>
      <c r="B511" s="162"/>
      <c r="C511" s="162"/>
      <c r="D511" s="162"/>
      <c r="E511" s="162"/>
      <c r="F511" s="162"/>
      <c r="G511" s="162"/>
      <c r="H511" s="162"/>
      <c r="I511" s="162"/>
      <c r="J511" s="162"/>
      <c r="K511" s="162"/>
      <c r="L511" s="162"/>
      <c r="M511" s="162"/>
      <c r="N511" s="38"/>
      <c r="O511" s="38"/>
    </row>
    <row r="512" spans="1:15" ht="15" hidden="1" customHeight="1" x14ac:dyDescent="0.25">
      <c r="A512" s="162"/>
      <c r="B512" s="162"/>
      <c r="C512" s="162"/>
      <c r="D512" s="162"/>
      <c r="E512" s="162"/>
      <c r="F512" s="162"/>
      <c r="G512" s="162"/>
      <c r="H512" s="162"/>
      <c r="I512" s="162"/>
      <c r="J512" s="162"/>
      <c r="K512" s="162"/>
      <c r="L512" s="162"/>
      <c r="M512" s="162"/>
      <c r="N512" s="38"/>
      <c r="O512" s="38"/>
    </row>
    <row r="513" spans="1:15" ht="15" hidden="1" customHeight="1" x14ac:dyDescent="0.25">
      <c r="A513" s="162"/>
      <c r="B513" s="162"/>
      <c r="C513" s="162"/>
      <c r="D513" s="162"/>
      <c r="E513" s="162"/>
      <c r="F513" s="162"/>
      <c r="G513" s="162"/>
      <c r="H513" s="162"/>
      <c r="I513" s="162"/>
      <c r="J513" s="162"/>
      <c r="K513" s="162"/>
      <c r="L513" s="162"/>
      <c r="M513" s="162"/>
      <c r="N513" s="38"/>
      <c r="O513" s="38"/>
    </row>
    <row r="514" spans="1:15" ht="15" hidden="1" customHeight="1" x14ac:dyDescent="0.25">
      <c r="A514" s="162"/>
      <c r="B514" s="162"/>
      <c r="C514" s="162"/>
      <c r="D514" s="162"/>
      <c r="E514" s="162"/>
      <c r="F514" s="162"/>
      <c r="G514" s="162"/>
      <c r="H514" s="162"/>
      <c r="I514" s="162"/>
      <c r="J514" s="162"/>
      <c r="K514" s="162"/>
      <c r="L514" s="162"/>
      <c r="M514" s="162"/>
      <c r="N514" s="38"/>
      <c r="O514" s="38"/>
    </row>
    <row r="515" spans="1:15" ht="15" hidden="1" customHeight="1" x14ac:dyDescent="0.25">
      <c r="A515" s="162"/>
      <c r="B515" s="162"/>
      <c r="C515" s="162"/>
      <c r="D515" s="162"/>
      <c r="E515" s="162"/>
      <c r="F515" s="162"/>
      <c r="G515" s="162"/>
      <c r="H515" s="162"/>
      <c r="I515" s="162"/>
      <c r="J515" s="162"/>
      <c r="K515" s="162"/>
      <c r="L515" s="162"/>
      <c r="M515" s="162"/>
      <c r="N515" s="38"/>
      <c r="O515" s="38"/>
    </row>
    <row r="516" spans="1:15" ht="15" hidden="1" customHeight="1" x14ac:dyDescent="0.25">
      <c r="A516" s="162"/>
      <c r="B516" s="162"/>
      <c r="C516" s="162"/>
      <c r="D516" s="162"/>
      <c r="E516" s="162"/>
      <c r="F516" s="162"/>
      <c r="G516" s="162"/>
      <c r="H516" s="162"/>
      <c r="I516" s="162"/>
      <c r="J516" s="162"/>
      <c r="K516" s="162"/>
      <c r="L516" s="162"/>
      <c r="M516" s="162"/>
      <c r="N516" s="38"/>
      <c r="O516" s="38"/>
    </row>
    <row r="517" spans="1:15" ht="15" hidden="1" customHeight="1" x14ac:dyDescent="0.25">
      <c r="A517" s="162"/>
      <c r="B517" s="162"/>
      <c r="C517" s="162"/>
      <c r="D517" s="162"/>
      <c r="E517" s="162"/>
      <c r="F517" s="162"/>
      <c r="G517" s="162"/>
      <c r="H517" s="162"/>
      <c r="I517" s="162"/>
      <c r="J517" s="162"/>
      <c r="K517" s="162"/>
      <c r="L517" s="162"/>
      <c r="M517" s="162"/>
      <c r="N517" s="38"/>
      <c r="O517" s="38"/>
    </row>
    <row r="518" spans="1:15" ht="15" hidden="1" customHeight="1" x14ac:dyDescent="0.25">
      <c r="A518" s="162"/>
      <c r="B518" s="162"/>
      <c r="C518" s="162"/>
      <c r="D518" s="162"/>
      <c r="E518" s="162"/>
      <c r="F518" s="162"/>
      <c r="G518" s="162"/>
      <c r="H518" s="162"/>
      <c r="I518" s="162"/>
      <c r="J518" s="162"/>
      <c r="K518" s="162"/>
      <c r="L518" s="162"/>
      <c r="M518" s="162"/>
      <c r="N518" s="38"/>
      <c r="O518" s="38"/>
    </row>
    <row r="519" spans="1:15" ht="15" hidden="1" customHeight="1" x14ac:dyDescent="0.25">
      <c r="A519" s="162"/>
      <c r="B519" s="162"/>
      <c r="C519" s="162"/>
      <c r="D519" s="162"/>
      <c r="E519" s="162"/>
      <c r="F519" s="162"/>
      <c r="G519" s="162"/>
      <c r="H519" s="162"/>
      <c r="I519" s="162"/>
      <c r="J519" s="162"/>
      <c r="K519" s="162"/>
      <c r="L519" s="162"/>
      <c r="M519" s="162"/>
      <c r="N519" s="38"/>
      <c r="O519" s="38"/>
    </row>
    <row r="520" spans="1:15" ht="15" hidden="1" customHeight="1" x14ac:dyDescent="0.25">
      <c r="A520" s="162"/>
      <c r="B520" s="162"/>
      <c r="C520" s="162"/>
      <c r="D520" s="162"/>
      <c r="E520" s="162"/>
      <c r="F520" s="162"/>
      <c r="G520" s="162"/>
      <c r="H520" s="162"/>
      <c r="I520" s="162"/>
      <c r="J520" s="162"/>
      <c r="K520" s="162"/>
      <c r="L520" s="162"/>
      <c r="M520" s="162"/>
      <c r="N520" s="38"/>
      <c r="O520" s="38"/>
    </row>
    <row r="521" spans="1:15" ht="15" hidden="1" customHeight="1" x14ac:dyDescent="0.25">
      <c r="A521" s="162"/>
      <c r="B521" s="162"/>
      <c r="C521" s="162"/>
      <c r="D521" s="162"/>
      <c r="E521" s="162"/>
      <c r="F521" s="162"/>
      <c r="G521" s="162"/>
      <c r="H521" s="162"/>
      <c r="I521" s="162"/>
      <c r="J521" s="162"/>
      <c r="K521" s="162"/>
      <c r="L521" s="162"/>
      <c r="M521" s="162"/>
      <c r="N521" s="38"/>
      <c r="O521" s="38"/>
    </row>
    <row r="522" spans="1:15" ht="15" hidden="1" customHeight="1" x14ac:dyDescent="0.25">
      <c r="A522" s="162"/>
      <c r="B522" s="162"/>
      <c r="C522" s="162"/>
      <c r="D522" s="162"/>
      <c r="E522" s="162"/>
      <c r="F522" s="162"/>
      <c r="G522" s="162"/>
      <c r="H522" s="162"/>
      <c r="I522" s="162"/>
      <c r="J522" s="162"/>
      <c r="K522" s="162"/>
      <c r="L522" s="162"/>
      <c r="M522" s="162"/>
      <c r="N522" s="38"/>
      <c r="O522" s="38"/>
    </row>
    <row r="523" spans="1:15" ht="15" hidden="1" customHeight="1" x14ac:dyDescent="0.25">
      <c r="A523" s="162"/>
      <c r="B523" s="162"/>
      <c r="C523" s="162"/>
      <c r="D523" s="162"/>
      <c r="E523" s="162"/>
      <c r="F523" s="162"/>
      <c r="G523" s="162"/>
      <c r="H523" s="162"/>
      <c r="I523" s="162"/>
      <c r="J523" s="162"/>
      <c r="K523" s="162"/>
      <c r="L523" s="162"/>
      <c r="M523" s="162"/>
      <c r="N523" s="38"/>
      <c r="O523" s="38"/>
    </row>
    <row r="524" spans="1:15" ht="15" hidden="1" customHeight="1" x14ac:dyDescent="0.25">
      <c r="A524" s="162"/>
      <c r="B524" s="162"/>
      <c r="C524" s="162"/>
      <c r="D524" s="162"/>
      <c r="E524" s="162"/>
      <c r="F524" s="162"/>
      <c r="G524" s="162"/>
      <c r="H524" s="162"/>
      <c r="I524" s="162"/>
      <c r="J524" s="162"/>
      <c r="K524" s="162"/>
      <c r="L524" s="162"/>
      <c r="M524" s="162"/>
      <c r="N524" s="38"/>
      <c r="O524" s="38"/>
    </row>
    <row r="525" spans="1:15" ht="15" hidden="1" customHeight="1" x14ac:dyDescent="0.25">
      <c r="A525" s="162"/>
      <c r="B525" s="162"/>
      <c r="C525" s="162"/>
      <c r="D525" s="162"/>
      <c r="E525" s="162"/>
      <c r="F525" s="162"/>
      <c r="G525" s="162"/>
      <c r="H525" s="162"/>
      <c r="I525" s="162"/>
      <c r="J525" s="162"/>
      <c r="K525" s="162"/>
      <c r="L525" s="162"/>
      <c r="M525" s="162"/>
      <c r="N525" s="38"/>
      <c r="O525" s="38"/>
    </row>
    <row r="526" spans="1:15" ht="15" hidden="1" customHeight="1" x14ac:dyDescent="0.25">
      <c r="A526" s="162"/>
      <c r="B526" s="162"/>
      <c r="C526" s="162"/>
      <c r="D526" s="162"/>
      <c r="E526" s="162"/>
      <c r="F526" s="162"/>
      <c r="G526" s="162"/>
      <c r="H526" s="162"/>
      <c r="I526" s="162"/>
      <c r="J526" s="162"/>
      <c r="K526" s="162"/>
      <c r="L526" s="162"/>
      <c r="M526" s="162"/>
      <c r="N526" s="38"/>
      <c r="O526" s="38"/>
    </row>
    <row r="527" spans="1:15" ht="15" hidden="1" customHeight="1" x14ac:dyDescent="0.25">
      <c r="A527" s="162"/>
      <c r="B527" s="162"/>
      <c r="C527" s="162"/>
      <c r="D527" s="162"/>
      <c r="E527" s="162"/>
      <c r="F527" s="162"/>
      <c r="G527" s="162"/>
      <c r="H527" s="162"/>
      <c r="I527" s="162"/>
      <c r="J527" s="162"/>
      <c r="K527" s="162"/>
      <c r="L527" s="162"/>
      <c r="M527" s="162"/>
      <c r="N527" s="38"/>
      <c r="O527" s="38"/>
    </row>
    <row r="528" spans="1:15" ht="15" hidden="1" customHeight="1" x14ac:dyDescent="0.25">
      <c r="A528" s="162"/>
      <c r="B528" s="162"/>
      <c r="C528" s="162"/>
      <c r="D528" s="162"/>
      <c r="E528" s="162"/>
      <c r="F528" s="162"/>
      <c r="G528" s="162"/>
      <c r="H528" s="162"/>
      <c r="I528" s="162"/>
      <c r="J528" s="162"/>
      <c r="K528" s="162"/>
      <c r="L528" s="162"/>
      <c r="M528" s="162"/>
      <c r="N528" s="38"/>
      <c r="O528" s="38"/>
    </row>
    <row r="529" spans="1:15" ht="15" hidden="1" customHeight="1" x14ac:dyDescent="0.25">
      <c r="A529" s="162"/>
      <c r="B529" s="162"/>
      <c r="C529" s="162"/>
      <c r="D529" s="162"/>
      <c r="E529" s="162"/>
      <c r="F529" s="162"/>
      <c r="G529" s="162"/>
      <c r="H529" s="162"/>
      <c r="I529" s="162"/>
      <c r="J529" s="162"/>
      <c r="K529" s="162"/>
      <c r="L529" s="162"/>
      <c r="M529" s="162"/>
      <c r="N529" s="38"/>
      <c r="O529" s="38"/>
    </row>
    <row r="530" spans="1:15" ht="15" hidden="1" customHeight="1" x14ac:dyDescent="0.25">
      <c r="A530" s="162"/>
      <c r="B530" s="162"/>
      <c r="C530" s="162"/>
      <c r="D530" s="162"/>
      <c r="E530" s="162"/>
      <c r="F530" s="162"/>
      <c r="G530" s="162"/>
      <c r="H530" s="162"/>
      <c r="I530" s="162"/>
      <c r="J530" s="162"/>
      <c r="K530" s="162"/>
      <c r="L530" s="162"/>
      <c r="M530" s="162"/>
      <c r="N530" s="38"/>
      <c r="O530" s="38"/>
    </row>
    <row r="531" spans="1:15" ht="15" hidden="1" customHeight="1" x14ac:dyDescent="0.25">
      <c r="A531" s="162"/>
      <c r="B531" s="162"/>
      <c r="C531" s="162"/>
      <c r="D531" s="162"/>
      <c r="E531" s="162"/>
      <c r="F531" s="162"/>
      <c r="G531" s="162"/>
      <c r="H531" s="162"/>
      <c r="I531" s="162"/>
      <c r="J531" s="162"/>
      <c r="K531" s="162"/>
      <c r="L531" s="162"/>
      <c r="M531" s="162"/>
      <c r="N531" s="38"/>
      <c r="O531" s="38"/>
    </row>
    <row r="532" spans="1:15" ht="15" hidden="1" customHeight="1" x14ac:dyDescent="0.25">
      <c r="A532" s="162"/>
      <c r="B532" s="162"/>
      <c r="C532" s="162"/>
      <c r="D532" s="162"/>
      <c r="E532" s="162"/>
      <c r="F532" s="162"/>
      <c r="G532" s="162"/>
      <c r="H532" s="162"/>
      <c r="I532" s="162"/>
      <c r="J532" s="162"/>
      <c r="K532" s="162"/>
      <c r="L532" s="162"/>
      <c r="M532" s="162"/>
      <c r="N532" s="38"/>
      <c r="O532" s="38"/>
    </row>
    <row r="533" spans="1:15" ht="15" hidden="1" customHeight="1" x14ac:dyDescent="0.25">
      <c r="A533" s="162"/>
      <c r="B533" s="162"/>
      <c r="C533" s="162"/>
      <c r="D533" s="162"/>
      <c r="E533" s="162"/>
      <c r="F533" s="162"/>
      <c r="G533" s="162"/>
      <c r="H533" s="162"/>
      <c r="I533" s="162"/>
      <c r="J533" s="162"/>
      <c r="K533" s="162"/>
      <c r="L533" s="162"/>
      <c r="M533" s="162"/>
      <c r="N533" s="38"/>
      <c r="O533" s="38"/>
    </row>
    <row r="534" spans="1:15" ht="15" hidden="1" customHeight="1" x14ac:dyDescent="0.25">
      <c r="A534" s="162"/>
      <c r="B534" s="162"/>
      <c r="C534" s="162"/>
      <c r="D534" s="162"/>
      <c r="E534" s="162"/>
      <c r="F534" s="162"/>
      <c r="G534" s="162"/>
      <c r="H534" s="162"/>
      <c r="I534" s="162"/>
      <c r="J534" s="162"/>
      <c r="K534" s="162"/>
      <c r="L534" s="162"/>
      <c r="M534" s="162"/>
      <c r="N534" s="38"/>
      <c r="O534" s="38"/>
    </row>
    <row r="535" spans="1:15" ht="15" hidden="1" customHeight="1" x14ac:dyDescent="0.25">
      <c r="A535" s="162"/>
      <c r="B535" s="162"/>
      <c r="C535" s="162"/>
      <c r="D535" s="162"/>
      <c r="E535" s="162"/>
      <c r="F535" s="162"/>
      <c r="G535" s="162"/>
      <c r="H535" s="162"/>
      <c r="I535" s="162"/>
      <c r="J535" s="162"/>
      <c r="K535" s="162"/>
      <c r="L535" s="162"/>
      <c r="M535" s="162"/>
      <c r="N535" s="38"/>
      <c r="O535" s="38"/>
    </row>
    <row r="536" spans="1:15" ht="15" hidden="1" customHeight="1" x14ac:dyDescent="0.25">
      <c r="A536" s="162"/>
      <c r="B536" s="162"/>
      <c r="C536" s="162"/>
      <c r="D536" s="162"/>
      <c r="E536" s="162"/>
      <c r="F536" s="162"/>
      <c r="G536" s="162"/>
      <c r="H536" s="162"/>
      <c r="I536" s="162"/>
      <c r="J536" s="162"/>
      <c r="K536" s="162"/>
      <c r="L536" s="162"/>
      <c r="M536" s="162"/>
      <c r="N536" s="38"/>
      <c r="O536" s="38"/>
    </row>
    <row r="537" spans="1:15" ht="15" hidden="1" customHeight="1" x14ac:dyDescent="0.25">
      <c r="A537" s="162"/>
      <c r="B537" s="162"/>
      <c r="C537" s="162"/>
      <c r="D537" s="162"/>
      <c r="E537" s="162"/>
      <c r="F537" s="162"/>
      <c r="G537" s="162"/>
      <c r="H537" s="162"/>
      <c r="I537" s="162"/>
      <c r="J537" s="162"/>
      <c r="K537" s="162"/>
      <c r="L537" s="162"/>
      <c r="M537" s="162"/>
      <c r="N537" s="38"/>
      <c r="O537" s="38"/>
    </row>
    <row r="538" spans="1:15" ht="15" hidden="1" customHeight="1" x14ac:dyDescent="0.25">
      <c r="A538" s="162"/>
      <c r="B538" s="162"/>
      <c r="C538" s="162"/>
      <c r="D538" s="162"/>
      <c r="E538" s="162"/>
      <c r="F538" s="162"/>
      <c r="G538" s="162"/>
      <c r="H538" s="162"/>
      <c r="I538" s="162"/>
      <c r="J538" s="162"/>
      <c r="K538" s="162"/>
      <c r="L538" s="162"/>
      <c r="M538" s="162"/>
      <c r="N538" s="38"/>
      <c r="O538" s="38"/>
    </row>
    <row r="539" spans="1:15" ht="15" hidden="1" customHeight="1" x14ac:dyDescent="0.25">
      <c r="A539" s="162"/>
      <c r="B539" s="162"/>
      <c r="C539" s="162"/>
      <c r="D539" s="162"/>
      <c r="E539" s="162"/>
      <c r="F539" s="162"/>
      <c r="G539" s="162"/>
      <c r="H539" s="162"/>
      <c r="I539" s="162"/>
      <c r="J539" s="162"/>
      <c r="K539" s="162"/>
      <c r="L539" s="162"/>
      <c r="M539" s="162"/>
      <c r="N539" s="38"/>
      <c r="O539" s="38"/>
    </row>
    <row r="540" spans="1:15" ht="15" hidden="1" customHeight="1" x14ac:dyDescent="0.25">
      <c r="A540" s="162"/>
      <c r="B540" s="162"/>
      <c r="C540" s="162"/>
      <c r="D540" s="162"/>
      <c r="E540" s="162"/>
      <c r="F540" s="162"/>
      <c r="G540" s="162"/>
      <c r="H540" s="162"/>
      <c r="I540" s="162"/>
      <c r="J540" s="162"/>
      <c r="K540" s="162"/>
      <c r="L540" s="162"/>
      <c r="M540" s="162"/>
      <c r="N540" s="38"/>
      <c r="O540" s="38"/>
    </row>
    <row r="541" spans="1:15" ht="15" hidden="1" customHeight="1" x14ac:dyDescent="0.25">
      <c r="A541" s="162"/>
      <c r="B541" s="162"/>
      <c r="C541" s="162"/>
      <c r="D541" s="162"/>
      <c r="E541" s="162"/>
      <c r="F541" s="162"/>
      <c r="G541" s="162"/>
      <c r="H541" s="162"/>
      <c r="I541" s="162"/>
      <c r="J541" s="162"/>
      <c r="K541" s="162"/>
      <c r="L541" s="162"/>
      <c r="M541" s="162"/>
      <c r="N541" s="38"/>
      <c r="O541" s="38"/>
    </row>
    <row r="542" spans="1:15" ht="15" hidden="1" customHeight="1" x14ac:dyDescent="0.25">
      <c r="A542" s="162"/>
      <c r="B542" s="162"/>
      <c r="C542" s="162"/>
      <c r="D542" s="162"/>
      <c r="E542" s="162"/>
      <c r="F542" s="162"/>
      <c r="G542" s="162"/>
      <c r="H542" s="162"/>
      <c r="I542" s="162"/>
      <c r="J542" s="162"/>
      <c r="K542" s="162"/>
      <c r="L542" s="162"/>
      <c r="M542" s="162"/>
      <c r="N542" s="38"/>
      <c r="O542" s="38"/>
    </row>
    <row r="543" spans="1:15" ht="15" hidden="1" customHeight="1" x14ac:dyDescent="0.25">
      <c r="A543" s="162"/>
      <c r="B543" s="162"/>
      <c r="C543" s="162"/>
      <c r="D543" s="162"/>
      <c r="E543" s="162"/>
      <c r="F543" s="162"/>
      <c r="G543" s="162"/>
      <c r="H543" s="162"/>
      <c r="I543" s="162"/>
      <c r="J543" s="162"/>
      <c r="K543" s="162"/>
      <c r="L543" s="162"/>
      <c r="M543" s="162"/>
      <c r="N543" s="38"/>
      <c r="O543" s="38"/>
    </row>
    <row r="544" spans="1:15" ht="15" hidden="1" customHeight="1" x14ac:dyDescent="0.25">
      <c r="A544" s="162"/>
      <c r="B544" s="162"/>
      <c r="C544" s="162"/>
      <c r="D544" s="162"/>
      <c r="E544" s="162"/>
      <c r="F544" s="162"/>
      <c r="G544" s="162"/>
      <c r="H544" s="162"/>
      <c r="I544" s="162"/>
      <c r="J544" s="162"/>
      <c r="K544" s="162"/>
      <c r="L544" s="162"/>
      <c r="M544" s="162"/>
      <c r="N544" s="38"/>
      <c r="O544" s="38"/>
    </row>
    <row r="545" spans="1:15" ht="15" hidden="1" customHeight="1" x14ac:dyDescent="0.25">
      <c r="A545" s="162"/>
      <c r="B545" s="162"/>
      <c r="C545" s="162"/>
      <c r="D545" s="162"/>
      <c r="E545" s="162"/>
      <c r="F545" s="162"/>
      <c r="G545" s="162"/>
      <c r="H545" s="162"/>
      <c r="I545" s="162"/>
      <c r="J545" s="162"/>
      <c r="K545" s="162"/>
      <c r="L545" s="162"/>
      <c r="M545" s="162"/>
      <c r="N545" s="38"/>
      <c r="O545" s="38"/>
    </row>
    <row r="546" spans="1:15" ht="15" hidden="1" customHeight="1" x14ac:dyDescent="0.25">
      <c r="A546" s="162"/>
      <c r="B546" s="162"/>
      <c r="C546" s="162"/>
      <c r="D546" s="162"/>
      <c r="E546" s="162"/>
      <c r="F546" s="162"/>
      <c r="G546" s="162"/>
      <c r="H546" s="162"/>
      <c r="I546" s="162"/>
      <c r="J546" s="162"/>
      <c r="K546" s="162"/>
      <c r="L546" s="162"/>
      <c r="M546" s="162"/>
      <c r="N546" s="38"/>
      <c r="O546" s="38"/>
    </row>
    <row r="547" spans="1:15" ht="15" hidden="1" customHeight="1" x14ac:dyDescent="0.25">
      <c r="A547" s="162"/>
      <c r="B547" s="162"/>
      <c r="C547" s="162"/>
      <c r="D547" s="162"/>
      <c r="E547" s="162"/>
      <c r="F547" s="162"/>
      <c r="G547" s="162"/>
      <c r="H547" s="162"/>
      <c r="I547" s="162"/>
      <c r="J547" s="162"/>
      <c r="K547" s="162"/>
      <c r="L547" s="162"/>
      <c r="M547" s="162"/>
      <c r="N547" s="38"/>
      <c r="O547" s="38"/>
    </row>
    <row r="548" spans="1:15" ht="15" hidden="1" customHeight="1" x14ac:dyDescent="0.25">
      <c r="A548" s="162"/>
      <c r="B548" s="162"/>
      <c r="C548" s="162"/>
      <c r="D548" s="162"/>
      <c r="E548" s="162"/>
      <c r="F548" s="162"/>
      <c r="G548" s="162"/>
      <c r="H548" s="162"/>
      <c r="I548" s="162"/>
      <c r="J548" s="162"/>
      <c r="K548" s="162"/>
      <c r="L548" s="162"/>
      <c r="M548" s="162"/>
      <c r="N548" s="38"/>
      <c r="O548" s="38"/>
    </row>
    <row r="549" spans="1:15" ht="15" hidden="1" customHeight="1" x14ac:dyDescent="0.25">
      <c r="A549" s="162"/>
      <c r="B549" s="162"/>
      <c r="C549" s="162"/>
      <c r="D549" s="162"/>
      <c r="E549" s="162"/>
      <c r="F549" s="162"/>
      <c r="G549" s="162"/>
      <c r="H549" s="162"/>
      <c r="I549" s="162"/>
      <c r="J549" s="162"/>
      <c r="K549" s="162"/>
      <c r="L549" s="162"/>
      <c r="M549" s="162"/>
      <c r="N549" s="38"/>
      <c r="O549" s="38"/>
    </row>
    <row r="550" spans="1:15" ht="15" hidden="1" customHeight="1" x14ac:dyDescent="0.25">
      <c r="A550" s="162"/>
      <c r="B550" s="162"/>
      <c r="C550" s="162"/>
      <c r="D550" s="162"/>
      <c r="E550" s="162"/>
      <c r="F550" s="162"/>
      <c r="G550" s="162"/>
      <c r="H550" s="162"/>
      <c r="I550" s="162"/>
      <c r="J550" s="162"/>
      <c r="K550" s="162"/>
      <c r="L550" s="162"/>
      <c r="M550" s="162"/>
      <c r="N550" s="38"/>
      <c r="O550" s="38"/>
    </row>
    <row r="551" spans="1:15" ht="15" hidden="1" customHeight="1" x14ac:dyDescent="0.25">
      <c r="A551" s="162"/>
      <c r="B551" s="162"/>
      <c r="C551" s="162"/>
      <c r="D551" s="162"/>
      <c r="E551" s="162"/>
      <c r="F551" s="162"/>
      <c r="G551" s="162"/>
      <c r="H551" s="162"/>
      <c r="I551" s="162"/>
      <c r="J551" s="162"/>
      <c r="K551" s="162"/>
      <c r="L551" s="162"/>
      <c r="M551" s="162"/>
      <c r="N551" s="38"/>
      <c r="O551" s="38"/>
    </row>
    <row r="552" spans="1:15" ht="15" hidden="1" customHeight="1" x14ac:dyDescent="0.25">
      <c r="A552" s="162"/>
      <c r="B552" s="162"/>
      <c r="C552" s="162"/>
      <c r="D552" s="162"/>
      <c r="E552" s="162"/>
      <c r="F552" s="162"/>
      <c r="G552" s="162"/>
      <c r="H552" s="162"/>
      <c r="I552" s="162"/>
      <c r="J552" s="162"/>
      <c r="K552" s="162"/>
      <c r="L552" s="162"/>
      <c r="M552" s="162"/>
      <c r="N552" s="38"/>
      <c r="O552" s="38"/>
    </row>
    <row r="553" spans="1:15" ht="15" hidden="1" customHeight="1" x14ac:dyDescent="0.25">
      <c r="A553" s="162"/>
      <c r="B553" s="162"/>
      <c r="C553" s="162"/>
      <c r="D553" s="162"/>
      <c r="E553" s="162"/>
      <c r="F553" s="162"/>
      <c r="G553" s="162"/>
      <c r="H553" s="162"/>
      <c r="I553" s="162"/>
      <c r="J553" s="162"/>
      <c r="K553" s="162"/>
      <c r="L553" s="162"/>
      <c r="M553" s="162"/>
      <c r="N553" s="38"/>
      <c r="O553" s="38"/>
    </row>
    <row r="554" spans="1:15" ht="15" hidden="1" customHeight="1" x14ac:dyDescent="0.25">
      <c r="A554" s="162"/>
      <c r="B554" s="162"/>
      <c r="C554" s="162"/>
      <c r="D554" s="162"/>
      <c r="E554" s="162"/>
      <c r="F554" s="162"/>
      <c r="G554" s="162"/>
      <c r="H554" s="162"/>
      <c r="I554" s="162"/>
      <c r="J554" s="162"/>
      <c r="K554" s="162"/>
      <c r="L554" s="162"/>
      <c r="M554" s="162"/>
      <c r="N554" s="38"/>
      <c r="O554" s="38"/>
    </row>
    <row r="555" spans="1:15" ht="15" hidden="1" customHeight="1" x14ac:dyDescent="0.25">
      <c r="A555" s="162"/>
      <c r="B555" s="162"/>
      <c r="C555" s="162"/>
      <c r="D555" s="162"/>
      <c r="E555" s="162"/>
      <c r="F555" s="162"/>
      <c r="G555" s="162"/>
      <c r="H555" s="162"/>
      <c r="I555" s="162"/>
      <c r="J555" s="162"/>
      <c r="K555" s="162"/>
      <c r="L555" s="162"/>
      <c r="M555" s="162"/>
      <c r="N555" s="38"/>
      <c r="O555" s="38"/>
    </row>
    <row r="556" spans="1:15" ht="15" hidden="1" customHeight="1" x14ac:dyDescent="0.25">
      <c r="A556" s="162"/>
      <c r="B556" s="162"/>
      <c r="C556" s="162"/>
      <c r="D556" s="162"/>
      <c r="E556" s="162"/>
      <c r="F556" s="162"/>
      <c r="G556" s="162"/>
      <c r="H556" s="162"/>
      <c r="I556" s="162"/>
      <c r="J556" s="162"/>
      <c r="K556" s="162"/>
      <c r="L556" s="162"/>
      <c r="M556" s="162"/>
      <c r="N556" s="38"/>
      <c r="O556" s="38"/>
    </row>
    <row r="557" spans="1:15" ht="15" hidden="1" customHeight="1" x14ac:dyDescent="0.25">
      <c r="A557" s="162"/>
      <c r="B557" s="162"/>
      <c r="C557" s="162"/>
      <c r="D557" s="162"/>
      <c r="E557" s="162"/>
      <c r="F557" s="162"/>
      <c r="G557" s="162"/>
      <c r="H557" s="162"/>
      <c r="I557" s="162"/>
      <c r="J557" s="162"/>
      <c r="K557" s="162"/>
      <c r="L557" s="162"/>
      <c r="M557" s="162"/>
      <c r="N557" s="38"/>
      <c r="O557" s="38"/>
    </row>
    <row r="558" spans="1:15" ht="15" hidden="1" customHeight="1" x14ac:dyDescent="0.25">
      <c r="A558" s="162"/>
      <c r="B558" s="162"/>
      <c r="C558" s="162"/>
      <c r="D558" s="162"/>
      <c r="E558" s="162"/>
      <c r="F558" s="162"/>
      <c r="G558" s="162"/>
      <c r="H558" s="162"/>
      <c r="I558" s="162"/>
      <c r="J558" s="162"/>
      <c r="K558" s="162"/>
      <c r="L558" s="162"/>
      <c r="M558" s="162"/>
      <c r="N558" s="38"/>
      <c r="O558" s="38"/>
    </row>
    <row r="559" spans="1:15" ht="15" hidden="1" customHeight="1" x14ac:dyDescent="0.25">
      <c r="A559" s="162"/>
      <c r="B559" s="162"/>
      <c r="C559" s="162"/>
      <c r="D559" s="162"/>
      <c r="E559" s="162"/>
      <c r="F559" s="162"/>
      <c r="G559" s="162"/>
      <c r="H559" s="162"/>
      <c r="I559" s="162"/>
      <c r="J559" s="162"/>
      <c r="K559" s="162"/>
      <c r="L559" s="162"/>
      <c r="M559" s="162"/>
      <c r="N559" s="38"/>
      <c r="O559" s="38"/>
    </row>
    <row r="560" spans="1:15" ht="15" hidden="1" customHeight="1" x14ac:dyDescent="0.25">
      <c r="A560" s="162"/>
      <c r="B560" s="162"/>
      <c r="C560" s="162"/>
      <c r="D560" s="162"/>
      <c r="E560" s="162"/>
      <c r="F560" s="162"/>
      <c r="G560" s="162"/>
      <c r="H560" s="162"/>
      <c r="I560" s="162"/>
      <c r="J560" s="162"/>
      <c r="K560" s="162"/>
      <c r="L560" s="162"/>
      <c r="M560" s="162"/>
      <c r="N560" s="38"/>
      <c r="O560" s="38"/>
    </row>
    <row r="561" spans="1:15" ht="15" hidden="1" customHeight="1" x14ac:dyDescent="0.25">
      <c r="A561" s="162"/>
      <c r="B561" s="162"/>
      <c r="C561" s="162"/>
      <c r="D561" s="162"/>
      <c r="E561" s="162"/>
      <c r="F561" s="162"/>
      <c r="G561" s="162"/>
      <c r="H561" s="162"/>
      <c r="I561" s="162"/>
      <c r="J561" s="162"/>
      <c r="K561" s="162"/>
      <c r="L561" s="162"/>
      <c r="M561" s="162"/>
      <c r="N561" s="38"/>
      <c r="O561" s="38"/>
    </row>
    <row r="562" spans="1:15" ht="15" hidden="1" customHeight="1" x14ac:dyDescent="0.25">
      <c r="A562" s="162"/>
      <c r="B562" s="162"/>
      <c r="C562" s="162"/>
      <c r="D562" s="162"/>
      <c r="E562" s="162"/>
      <c r="F562" s="162"/>
      <c r="G562" s="162"/>
      <c r="H562" s="162"/>
      <c r="I562" s="162"/>
      <c r="J562" s="162"/>
      <c r="K562" s="162"/>
      <c r="L562" s="162"/>
      <c r="M562" s="162"/>
      <c r="N562" s="38"/>
      <c r="O562" s="38"/>
    </row>
    <row r="563" spans="1:15" ht="15" hidden="1" customHeight="1" x14ac:dyDescent="0.25">
      <c r="A563" s="162"/>
      <c r="B563" s="162"/>
      <c r="C563" s="162"/>
      <c r="D563" s="162"/>
      <c r="E563" s="162"/>
      <c r="F563" s="162"/>
      <c r="G563" s="162"/>
      <c r="H563" s="162"/>
      <c r="I563" s="162"/>
      <c r="J563" s="162"/>
      <c r="K563" s="162"/>
      <c r="L563" s="162"/>
      <c r="M563" s="162"/>
      <c r="N563" s="38"/>
      <c r="O563" s="38"/>
    </row>
    <row r="564" spans="1:15" ht="15" hidden="1" customHeight="1" x14ac:dyDescent="0.25">
      <c r="A564" s="162"/>
      <c r="B564" s="162"/>
      <c r="C564" s="162"/>
      <c r="D564" s="162"/>
      <c r="E564" s="162"/>
      <c r="F564" s="162"/>
      <c r="G564" s="162"/>
      <c r="H564" s="162"/>
      <c r="I564" s="162"/>
      <c r="J564" s="162"/>
      <c r="K564" s="162"/>
      <c r="L564" s="162"/>
      <c r="M564" s="162"/>
      <c r="N564" s="38"/>
      <c r="O564" s="38"/>
    </row>
    <row r="565" spans="1:15" ht="15" hidden="1" customHeight="1" x14ac:dyDescent="0.25">
      <c r="A565" s="162"/>
      <c r="B565" s="162"/>
      <c r="C565" s="162"/>
      <c r="D565" s="162"/>
      <c r="E565" s="162"/>
      <c r="F565" s="162"/>
      <c r="G565" s="162"/>
      <c r="H565" s="162"/>
      <c r="I565" s="162"/>
      <c r="J565" s="162"/>
      <c r="K565" s="162"/>
      <c r="L565" s="162"/>
      <c r="M565" s="162"/>
      <c r="N565" s="38"/>
      <c r="O565" s="38"/>
    </row>
    <row r="566" spans="1:15" ht="15" hidden="1" customHeight="1" x14ac:dyDescent="0.25">
      <c r="A566" s="162"/>
      <c r="B566" s="162"/>
      <c r="C566" s="162"/>
      <c r="D566" s="162"/>
      <c r="E566" s="162"/>
      <c r="F566" s="162"/>
      <c r="G566" s="162"/>
      <c r="H566" s="162"/>
      <c r="I566" s="162"/>
      <c r="J566" s="162"/>
      <c r="K566" s="162"/>
      <c r="L566" s="162"/>
      <c r="M566" s="162"/>
      <c r="N566" s="38"/>
      <c r="O566" s="38"/>
    </row>
    <row r="567" spans="1:15" ht="15" hidden="1" customHeight="1" x14ac:dyDescent="0.25">
      <c r="A567" s="162"/>
      <c r="B567" s="162"/>
      <c r="C567" s="162"/>
      <c r="D567" s="162"/>
      <c r="E567" s="162"/>
      <c r="F567" s="162"/>
      <c r="G567" s="162"/>
      <c r="H567" s="162"/>
      <c r="I567" s="162"/>
      <c r="J567" s="162"/>
      <c r="K567" s="162"/>
      <c r="L567" s="162"/>
      <c r="M567" s="162"/>
      <c r="N567" s="38"/>
      <c r="O567" s="38"/>
    </row>
    <row r="568" spans="1:15" ht="15" hidden="1" customHeight="1" x14ac:dyDescent="0.25">
      <c r="A568" s="162"/>
      <c r="B568" s="162"/>
      <c r="C568" s="162"/>
      <c r="D568" s="162"/>
      <c r="E568" s="162"/>
      <c r="F568" s="162"/>
      <c r="G568" s="162"/>
      <c r="H568" s="162"/>
      <c r="I568" s="162"/>
      <c r="J568" s="162"/>
      <c r="K568" s="162"/>
      <c r="L568" s="162"/>
      <c r="M568" s="162"/>
      <c r="N568" s="38"/>
      <c r="O568" s="38"/>
    </row>
    <row r="569" spans="1:15" ht="15" hidden="1" customHeight="1" x14ac:dyDescent="0.25">
      <c r="A569" s="162"/>
      <c r="B569" s="162"/>
      <c r="C569" s="162"/>
      <c r="D569" s="162"/>
      <c r="E569" s="162"/>
      <c r="F569" s="162"/>
      <c r="G569" s="162"/>
      <c r="H569" s="162"/>
      <c r="I569" s="162"/>
      <c r="J569" s="162"/>
      <c r="K569" s="162"/>
      <c r="L569" s="162"/>
      <c r="M569" s="162"/>
      <c r="N569" s="38"/>
      <c r="O569" s="38"/>
    </row>
    <row r="570" spans="1:15" ht="15" hidden="1" customHeight="1" x14ac:dyDescent="0.25">
      <c r="A570" s="162"/>
      <c r="B570" s="162"/>
      <c r="C570" s="162"/>
      <c r="D570" s="162"/>
      <c r="E570" s="162"/>
      <c r="F570" s="162"/>
      <c r="G570" s="162"/>
      <c r="H570" s="162"/>
      <c r="I570" s="162"/>
      <c r="J570" s="162"/>
      <c r="K570" s="162"/>
      <c r="L570" s="162"/>
      <c r="M570" s="162"/>
      <c r="N570" s="38"/>
      <c r="O570" s="38"/>
    </row>
    <row r="571" spans="1:15" ht="15" hidden="1" customHeight="1" x14ac:dyDescent="0.25">
      <c r="A571" s="162"/>
      <c r="B571" s="162"/>
      <c r="C571" s="162"/>
      <c r="D571" s="162"/>
      <c r="E571" s="162"/>
      <c r="F571" s="162"/>
      <c r="G571" s="162"/>
      <c r="H571" s="162"/>
      <c r="I571" s="162"/>
      <c r="J571" s="162"/>
      <c r="K571" s="162"/>
      <c r="L571" s="162"/>
      <c r="M571" s="162"/>
      <c r="N571" s="38"/>
      <c r="O571" s="38"/>
    </row>
    <row r="572" spans="1:15" ht="15" hidden="1" customHeight="1" x14ac:dyDescent="0.25">
      <c r="A572" s="162"/>
      <c r="B572" s="162"/>
      <c r="C572" s="162"/>
      <c r="D572" s="162"/>
      <c r="E572" s="162"/>
      <c r="F572" s="162"/>
      <c r="G572" s="162"/>
      <c r="H572" s="162"/>
      <c r="I572" s="162"/>
      <c r="J572" s="162"/>
      <c r="K572" s="162"/>
      <c r="L572" s="162"/>
      <c r="M572" s="162"/>
      <c r="N572" s="38"/>
      <c r="O572" s="38"/>
    </row>
    <row r="573" spans="1:15" ht="15" hidden="1" customHeight="1" x14ac:dyDescent="0.25">
      <c r="A573" s="162"/>
      <c r="B573" s="162"/>
      <c r="C573" s="162"/>
      <c r="D573" s="162"/>
      <c r="E573" s="162"/>
      <c r="F573" s="162"/>
      <c r="G573" s="162"/>
      <c r="H573" s="162"/>
      <c r="I573" s="162"/>
      <c r="J573" s="162"/>
      <c r="K573" s="162"/>
      <c r="L573" s="162"/>
      <c r="M573" s="162"/>
      <c r="N573" s="38"/>
      <c r="O573" s="38"/>
    </row>
    <row r="574" spans="1:15" ht="15" hidden="1" customHeight="1" x14ac:dyDescent="0.25">
      <c r="A574" s="162"/>
      <c r="B574" s="162"/>
      <c r="C574" s="162"/>
      <c r="D574" s="162"/>
      <c r="E574" s="162"/>
      <c r="F574" s="162"/>
      <c r="G574" s="162"/>
      <c r="H574" s="162"/>
      <c r="I574" s="162"/>
      <c r="J574" s="162"/>
      <c r="K574" s="162"/>
      <c r="L574" s="162"/>
      <c r="M574" s="162"/>
      <c r="N574" s="38"/>
      <c r="O574" s="38"/>
    </row>
    <row r="575" spans="1:15" ht="15" hidden="1" customHeight="1" x14ac:dyDescent="0.25">
      <c r="A575" s="162"/>
      <c r="B575" s="162"/>
      <c r="C575" s="162"/>
      <c r="D575" s="162"/>
      <c r="E575" s="162"/>
      <c r="F575" s="162"/>
      <c r="G575" s="162"/>
      <c r="H575" s="162"/>
      <c r="I575" s="162"/>
      <c r="J575" s="162"/>
      <c r="K575" s="162"/>
      <c r="L575" s="162"/>
      <c r="M575" s="162"/>
      <c r="N575" s="38"/>
      <c r="O575" s="38"/>
    </row>
    <row r="576" spans="1:15" ht="15" hidden="1" customHeight="1" x14ac:dyDescent="0.25">
      <c r="A576" s="162"/>
      <c r="B576" s="162"/>
      <c r="C576" s="162"/>
      <c r="D576" s="162"/>
      <c r="E576" s="162"/>
      <c r="F576" s="162"/>
      <c r="G576" s="162"/>
      <c r="H576" s="162"/>
      <c r="I576" s="162"/>
      <c r="J576" s="162"/>
      <c r="K576" s="162"/>
      <c r="L576" s="162"/>
      <c r="M576" s="162"/>
      <c r="N576" s="38"/>
      <c r="O576" s="38"/>
    </row>
    <row r="577" spans="1:15" ht="15" hidden="1" customHeight="1" x14ac:dyDescent="0.25">
      <c r="A577" s="162"/>
      <c r="B577" s="162"/>
      <c r="C577" s="162"/>
      <c r="D577" s="162"/>
      <c r="E577" s="162"/>
      <c r="F577" s="162"/>
      <c r="G577" s="162"/>
      <c r="H577" s="162"/>
      <c r="I577" s="162"/>
      <c r="J577" s="162"/>
      <c r="K577" s="162"/>
      <c r="L577" s="162"/>
      <c r="M577" s="162"/>
      <c r="N577" s="38"/>
      <c r="O577" s="38"/>
    </row>
    <row r="578" spans="1:15" ht="15" hidden="1" customHeight="1" x14ac:dyDescent="0.25">
      <c r="A578" s="162"/>
      <c r="B578" s="162"/>
      <c r="C578" s="162"/>
      <c r="D578" s="162"/>
      <c r="E578" s="162"/>
      <c r="F578" s="162"/>
      <c r="G578" s="162"/>
      <c r="H578" s="162"/>
      <c r="I578" s="162"/>
      <c r="J578" s="162"/>
      <c r="K578" s="162"/>
      <c r="L578" s="162"/>
      <c r="M578" s="162"/>
      <c r="N578" s="38"/>
      <c r="O578" s="38"/>
    </row>
    <row r="579" spans="1:15" ht="15" hidden="1" customHeight="1" x14ac:dyDescent="0.25">
      <c r="A579" s="162"/>
      <c r="B579" s="162"/>
      <c r="C579" s="162"/>
      <c r="D579" s="162"/>
      <c r="E579" s="162"/>
      <c r="F579" s="162"/>
      <c r="G579" s="162"/>
      <c r="H579" s="162"/>
      <c r="I579" s="162"/>
      <c r="J579" s="162"/>
      <c r="K579" s="162"/>
      <c r="L579" s="162"/>
      <c r="M579" s="162"/>
      <c r="N579" s="38"/>
      <c r="O579" s="38"/>
    </row>
    <row r="580" spans="1:15" ht="15" hidden="1" customHeight="1" x14ac:dyDescent="0.25">
      <c r="A580" s="162"/>
      <c r="B580" s="162"/>
      <c r="C580" s="162"/>
      <c r="D580" s="162"/>
      <c r="E580" s="162"/>
      <c r="F580" s="162"/>
      <c r="G580" s="162"/>
      <c r="H580" s="162"/>
      <c r="I580" s="162"/>
      <c r="J580" s="162"/>
      <c r="K580" s="162"/>
      <c r="L580" s="162"/>
      <c r="M580" s="162"/>
      <c r="N580" s="38"/>
      <c r="O580" s="38"/>
    </row>
    <row r="581" spans="1:15" ht="15" hidden="1" customHeight="1" x14ac:dyDescent="0.25">
      <c r="A581" s="162"/>
      <c r="B581" s="162"/>
      <c r="C581" s="162"/>
      <c r="D581" s="162"/>
      <c r="E581" s="162"/>
      <c r="F581" s="162"/>
      <c r="G581" s="162"/>
      <c r="H581" s="162"/>
      <c r="I581" s="162"/>
      <c r="J581" s="162"/>
      <c r="K581" s="162"/>
      <c r="L581" s="162"/>
      <c r="M581" s="162"/>
      <c r="N581" s="38"/>
      <c r="O581" s="38"/>
    </row>
    <row r="582" spans="1:15" ht="15" hidden="1" customHeight="1" x14ac:dyDescent="0.25">
      <c r="A582" s="162"/>
      <c r="B582" s="162"/>
      <c r="C582" s="162"/>
      <c r="D582" s="162"/>
      <c r="E582" s="162"/>
      <c r="F582" s="162"/>
      <c r="G582" s="162"/>
      <c r="H582" s="162"/>
      <c r="I582" s="162"/>
      <c r="J582" s="162"/>
      <c r="K582" s="162"/>
      <c r="L582" s="162"/>
      <c r="M582" s="162"/>
      <c r="N582" s="38"/>
      <c r="O582" s="38"/>
    </row>
    <row r="583" spans="1:15" ht="15" hidden="1" customHeight="1" x14ac:dyDescent="0.25">
      <c r="A583" s="162"/>
      <c r="B583" s="162"/>
      <c r="C583" s="162"/>
      <c r="D583" s="162"/>
      <c r="E583" s="162"/>
      <c r="F583" s="162"/>
      <c r="G583" s="162"/>
      <c r="H583" s="162"/>
      <c r="I583" s="162"/>
      <c r="J583" s="162"/>
      <c r="K583" s="162"/>
      <c r="L583" s="162"/>
      <c r="M583" s="162"/>
      <c r="N583" s="38"/>
      <c r="O583" s="38"/>
    </row>
    <row r="584" spans="1:15" ht="15" hidden="1" customHeight="1" x14ac:dyDescent="0.25">
      <c r="A584" s="162"/>
      <c r="B584" s="162"/>
      <c r="C584" s="162"/>
      <c r="D584" s="162"/>
      <c r="E584" s="162"/>
      <c r="F584" s="162"/>
      <c r="G584" s="162"/>
      <c r="H584" s="162"/>
      <c r="I584" s="162"/>
      <c r="J584" s="162"/>
      <c r="K584" s="162"/>
      <c r="L584" s="162"/>
      <c r="M584" s="162"/>
      <c r="N584" s="38"/>
      <c r="O584" s="38"/>
    </row>
    <row r="585" spans="1:15" ht="15" hidden="1" customHeight="1" x14ac:dyDescent="0.25">
      <c r="A585" s="162"/>
      <c r="B585" s="162"/>
      <c r="C585" s="162"/>
      <c r="D585" s="162"/>
      <c r="E585" s="162"/>
      <c r="F585" s="162"/>
      <c r="G585" s="162"/>
      <c r="H585" s="162"/>
      <c r="I585" s="162"/>
      <c r="J585" s="162"/>
      <c r="K585" s="162"/>
      <c r="L585" s="162"/>
      <c r="M585" s="162"/>
      <c r="N585" s="38"/>
      <c r="O585" s="38"/>
    </row>
    <row r="586" spans="1:15" ht="15" hidden="1" customHeight="1" x14ac:dyDescent="0.25">
      <c r="A586" s="162"/>
      <c r="B586" s="162"/>
      <c r="C586" s="162"/>
      <c r="D586" s="162"/>
      <c r="E586" s="162"/>
      <c r="F586" s="162"/>
      <c r="G586" s="162"/>
      <c r="H586" s="162"/>
      <c r="I586" s="162"/>
      <c r="J586" s="162"/>
      <c r="K586" s="162"/>
      <c r="L586" s="162"/>
      <c r="M586" s="162"/>
      <c r="N586" s="38"/>
      <c r="O586" s="38"/>
    </row>
    <row r="587" spans="1:15" ht="15" hidden="1" customHeight="1" x14ac:dyDescent="0.25">
      <c r="A587" s="162"/>
      <c r="B587" s="162"/>
      <c r="C587" s="162"/>
      <c r="D587" s="162"/>
      <c r="E587" s="162"/>
      <c r="F587" s="162"/>
      <c r="G587" s="162"/>
      <c r="H587" s="162"/>
      <c r="I587" s="162"/>
      <c r="J587" s="162"/>
      <c r="K587" s="162"/>
      <c r="L587" s="162"/>
      <c r="M587" s="162"/>
      <c r="N587" s="38"/>
      <c r="O587" s="38"/>
    </row>
    <row r="588" spans="1:15" ht="15" hidden="1" customHeight="1" x14ac:dyDescent="0.25">
      <c r="A588" s="162"/>
      <c r="B588" s="162"/>
      <c r="C588" s="162"/>
      <c r="D588" s="162"/>
      <c r="E588" s="162"/>
      <c r="F588" s="162"/>
      <c r="G588" s="162"/>
      <c r="H588" s="162"/>
      <c r="I588" s="162"/>
      <c r="J588" s="162"/>
      <c r="K588" s="162"/>
      <c r="L588" s="162"/>
      <c r="M588" s="162"/>
      <c r="N588" s="38"/>
      <c r="O588" s="38"/>
    </row>
    <row r="589" spans="1:15" ht="15" hidden="1" customHeight="1" x14ac:dyDescent="0.25">
      <c r="A589" s="162"/>
      <c r="B589" s="162"/>
      <c r="C589" s="162"/>
      <c r="D589" s="162"/>
      <c r="E589" s="162"/>
      <c r="F589" s="162"/>
      <c r="G589" s="162"/>
      <c r="H589" s="162"/>
      <c r="I589" s="162"/>
      <c r="J589" s="162"/>
      <c r="K589" s="162"/>
      <c r="L589" s="162"/>
      <c r="M589" s="162"/>
      <c r="N589" s="38"/>
      <c r="O589" s="38"/>
    </row>
    <row r="590" spans="1:15" ht="15" hidden="1" customHeight="1" x14ac:dyDescent="0.25">
      <c r="A590" s="162"/>
      <c r="B590" s="162"/>
      <c r="C590" s="162"/>
      <c r="D590" s="162"/>
      <c r="E590" s="162"/>
      <c r="F590" s="162"/>
      <c r="G590" s="162"/>
      <c r="H590" s="162"/>
      <c r="I590" s="162"/>
      <c r="J590" s="162"/>
      <c r="K590" s="162"/>
      <c r="L590" s="162"/>
      <c r="M590" s="162"/>
      <c r="N590" s="38"/>
      <c r="O590" s="38"/>
    </row>
    <row r="591" spans="1:15" ht="15" hidden="1" customHeight="1" x14ac:dyDescent="0.25">
      <c r="A591" s="162"/>
      <c r="B591" s="162"/>
      <c r="C591" s="162"/>
      <c r="D591" s="162"/>
      <c r="E591" s="162"/>
      <c r="F591" s="162"/>
      <c r="G591" s="162"/>
      <c r="H591" s="162"/>
      <c r="I591" s="162"/>
      <c r="J591" s="162"/>
      <c r="K591" s="162"/>
      <c r="L591" s="162"/>
      <c r="M591" s="162"/>
      <c r="N591" s="38"/>
      <c r="O591" s="38"/>
    </row>
    <row r="592" spans="1:15" ht="15" hidden="1" customHeight="1" x14ac:dyDescent="0.25">
      <c r="A592" s="162"/>
      <c r="B592" s="162"/>
      <c r="C592" s="162"/>
      <c r="D592" s="162"/>
      <c r="E592" s="162"/>
      <c r="F592" s="162"/>
      <c r="G592" s="162"/>
      <c r="H592" s="162"/>
      <c r="I592" s="162"/>
      <c r="J592" s="162"/>
      <c r="K592" s="162"/>
      <c r="L592" s="162"/>
      <c r="M592" s="162"/>
      <c r="N592" s="38"/>
      <c r="O592" s="38"/>
    </row>
    <row r="593" spans="1:15" ht="15" hidden="1" customHeight="1" x14ac:dyDescent="0.25">
      <c r="A593" s="162"/>
      <c r="B593" s="162"/>
      <c r="C593" s="162"/>
      <c r="D593" s="162"/>
      <c r="E593" s="162"/>
      <c r="F593" s="162"/>
      <c r="G593" s="162"/>
      <c r="H593" s="162"/>
      <c r="I593" s="162"/>
      <c r="J593" s="162"/>
      <c r="K593" s="162"/>
      <c r="L593" s="162"/>
      <c r="M593" s="162"/>
      <c r="N593" s="38"/>
      <c r="O593" s="38"/>
    </row>
    <row r="594" spans="1:15" ht="15" hidden="1" customHeight="1" x14ac:dyDescent="0.25">
      <c r="A594" s="162"/>
      <c r="B594" s="162"/>
      <c r="C594" s="162"/>
      <c r="D594" s="162"/>
      <c r="E594" s="162"/>
      <c r="F594" s="162"/>
      <c r="G594" s="162"/>
      <c r="H594" s="162"/>
      <c r="I594" s="162"/>
      <c r="J594" s="162"/>
      <c r="K594" s="162"/>
      <c r="L594" s="162"/>
      <c r="M594" s="162"/>
      <c r="N594" s="38"/>
      <c r="O594" s="38"/>
    </row>
    <row r="595" spans="1:15" ht="15" hidden="1" customHeight="1" x14ac:dyDescent="0.25">
      <c r="A595" s="162"/>
      <c r="B595" s="162"/>
      <c r="C595" s="162"/>
      <c r="D595" s="162"/>
      <c r="E595" s="162"/>
      <c r="F595" s="162"/>
      <c r="G595" s="162"/>
      <c r="H595" s="162"/>
      <c r="I595" s="162"/>
      <c r="J595" s="162"/>
      <c r="K595" s="162"/>
      <c r="L595" s="162"/>
      <c r="M595" s="162"/>
      <c r="N595" s="38"/>
      <c r="O595" s="38"/>
    </row>
    <row r="596" spans="1:15" ht="15" hidden="1" customHeight="1" x14ac:dyDescent="0.25">
      <c r="A596" s="162"/>
      <c r="B596" s="162"/>
      <c r="C596" s="162"/>
      <c r="D596" s="162"/>
      <c r="E596" s="162"/>
      <c r="F596" s="162"/>
      <c r="G596" s="162"/>
      <c r="H596" s="162"/>
      <c r="I596" s="162"/>
      <c r="J596" s="162"/>
      <c r="K596" s="162"/>
      <c r="L596" s="162"/>
      <c r="M596" s="162"/>
      <c r="N596" s="38"/>
      <c r="O596" s="38"/>
    </row>
    <row r="597" spans="1:15" ht="15" hidden="1" customHeight="1" x14ac:dyDescent="0.25">
      <c r="A597" s="162"/>
      <c r="B597" s="162"/>
      <c r="C597" s="162"/>
      <c r="D597" s="162"/>
      <c r="E597" s="162"/>
      <c r="F597" s="162"/>
      <c r="G597" s="162"/>
      <c r="H597" s="162"/>
      <c r="I597" s="162"/>
      <c r="J597" s="162"/>
      <c r="K597" s="162"/>
      <c r="L597" s="162"/>
      <c r="M597" s="162"/>
      <c r="N597" s="38"/>
      <c r="O597" s="38"/>
    </row>
    <row r="598" spans="1:15" ht="15" hidden="1" customHeight="1" x14ac:dyDescent="0.25">
      <c r="A598" s="162"/>
      <c r="B598" s="162"/>
      <c r="C598" s="162"/>
      <c r="D598" s="162"/>
      <c r="E598" s="162"/>
      <c r="F598" s="162"/>
      <c r="G598" s="162"/>
      <c r="H598" s="162"/>
      <c r="I598" s="162"/>
      <c r="J598" s="162"/>
      <c r="K598" s="162"/>
      <c r="L598" s="162"/>
      <c r="M598" s="162"/>
      <c r="N598" s="38"/>
      <c r="O598" s="38"/>
    </row>
    <row r="599" spans="1:15" ht="15" hidden="1" customHeight="1" x14ac:dyDescent="0.25">
      <c r="A599" s="162"/>
      <c r="B599" s="162"/>
      <c r="C599" s="162"/>
      <c r="D599" s="162"/>
      <c r="E599" s="162"/>
      <c r="F599" s="162"/>
      <c r="G599" s="162"/>
      <c r="H599" s="162"/>
      <c r="I599" s="162"/>
      <c r="J599" s="162"/>
      <c r="K599" s="162"/>
      <c r="L599" s="162"/>
      <c r="M599" s="162"/>
      <c r="N599" s="38"/>
      <c r="O599" s="38"/>
    </row>
    <row r="600" spans="1:15" ht="15" hidden="1" customHeight="1" x14ac:dyDescent="0.25">
      <c r="A600" s="162"/>
      <c r="B600" s="162"/>
      <c r="C600" s="162"/>
      <c r="D600" s="162"/>
      <c r="E600" s="162"/>
      <c r="F600" s="162"/>
      <c r="G600" s="162"/>
      <c r="H600" s="162"/>
      <c r="I600" s="162"/>
      <c r="J600" s="162"/>
      <c r="K600" s="162"/>
      <c r="L600" s="162"/>
      <c r="M600" s="162"/>
      <c r="N600" s="38"/>
      <c r="O600" s="38"/>
    </row>
    <row r="601" spans="1:15" ht="15" hidden="1" customHeight="1" x14ac:dyDescent="0.25">
      <c r="A601" s="162"/>
      <c r="B601" s="162"/>
      <c r="C601" s="162"/>
      <c r="D601" s="162"/>
      <c r="E601" s="162"/>
      <c r="F601" s="162"/>
      <c r="G601" s="162"/>
      <c r="H601" s="162"/>
      <c r="I601" s="162"/>
      <c r="J601" s="162"/>
      <c r="K601" s="162"/>
      <c r="L601" s="162"/>
      <c r="M601" s="162"/>
      <c r="N601" s="38"/>
      <c r="O601" s="38"/>
    </row>
    <row r="602" spans="1:15" ht="15" hidden="1" customHeight="1" x14ac:dyDescent="0.25">
      <c r="A602" s="162"/>
      <c r="B602" s="162"/>
      <c r="C602" s="162"/>
      <c r="D602" s="162"/>
      <c r="E602" s="162"/>
      <c r="F602" s="162"/>
      <c r="G602" s="162"/>
      <c r="H602" s="162"/>
      <c r="I602" s="162"/>
      <c r="J602" s="162"/>
      <c r="K602" s="162"/>
      <c r="L602" s="162"/>
      <c r="M602" s="162"/>
      <c r="N602" s="38"/>
      <c r="O602" s="38"/>
    </row>
    <row r="603" spans="1:15" ht="15" hidden="1" customHeight="1" x14ac:dyDescent="0.25">
      <c r="A603" s="162"/>
      <c r="B603" s="162"/>
      <c r="C603" s="162"/>
      <c r="D603" s="162"/>
      <c r="E603" s="162"/>
      <c r="F603" s="162"/>
      <c r="G603" s="162"/>
      <c r="H603" s="162"/>
      <c r="I603" s="162"/>
      <c r="J603" s="162"/>
      <c r="K603" s="162"/>
      <c r="L603" s="162"/>
      <c r="M603" s="162"/>
      <c r="N603" s="38"/>
      <c r="O603" s="38"/>
    </row>
    <row r="604" spans="1:15" ht="15" hidden="1" customHeight="1" x14ac:dyDescent="0.25">
      <c r="A604" s="162"/>
      <c r="B604" s="162"/>
      <c r="C604" s="162"/>
      <c r="D604" s="162"/>
      <c r="E604" s="162"/>
      <c r="F604" s="162"/>
      <c r="G604" s="162"/>
      <c r="H604" s="162"/>
      <c r="I604" s="162"/>
      <c r="J604" s="162"/>
      <c r="K604" s="162"/>
      <c r="L604" s="162"/>
      <c r="M604" s="162"/>
      <c r="N604" s="38"/>
      <c r="O604" s="38"/>
    </row>
    <row r="605" spans="1:15" ht="15" hidden="1" customHeight="1" x14ac:dyDescent="0.25">
      <c r="A605" s="162"/>
      <c r="B605" s="162"/>
      <c r="C605" s="162"/>
      <c r="D605" s="162"/>
      <c r="E605" s="162"/>
      <c r="F605" s="162"/>
      <c r="G605" s="162"/>
      <c r="H605" s="162"/>
      <c r="I605" s="162"/>
      <c r="J605" s="162"/>
      <c r="K605" s="162"/>
      <c r="L605" s="162"/>
      <c r="M605" s="162"/>
      <c r="N605" s="38"/>
      <c r="O605" s="38"/>
    </row>
    <row r="606" spans="1:15" ht="15" hidden="1" customHeight="1" x14ac:dyDescent="0.25">
      <c r="A606" s="162"/>
      <c r="B606" s="162"/>
      <c r="C606" s="162"/>
      <c r="D606" s="162"/>
      <c r="E606" s="162"/>
      <c r="F606" s="162"/>
      <c r="G606" s="162"/>
      <c r="H606" s="162"/>
      <c r="I606" s="162"/>
      <c r="J606" s="162"/>
      <c r="K606" s="162"/>
      <c r="L606" s="162"/>
      <c r="M606" s="162"/>
      <c r="N606" s="38"/>
      <c r="O606" s="38"/>
    </row>
    <row r="607" spans="1:15" ht="15" hidden="1" customHeight="1" x14ac:dyDescent="0.25">
      <c r="A607" s="162"/>
      <c r="B607" s="162"/>
      <c r="C607" s="162"/>
      <c r="D607" s="162"/>
      <c r="E607" s="162"/>
      <c r="F607" s="162"/>
      <c r="G607" s="162"/>
      <c r="H607" s="162"/>
      <c r="I607" s="162"/>
      <c r="J607" s="162"/>
      <c r="K607" s="162"/>
      <c r="L607" s="162"/>
      <c r="M607" s="162"/>
      <c r="N607" s="38"/>
      <c r="O607" s="38"/>
    </row>
    <row r="608" spans="1:15" ht="15" hidden="1" customHeight="1" x14ac:dyDescent="0.25">
      <c r="A608" s="162"/>
      <c r="B608" s="162"/>
      <c r="C608" s="162"/>
      <c r="D608" s="162"/>
      <c r="E608" s="162"/>
      <c r="F608" s="162"/>
      <c r="G608" s="162"/>
      <c r="H608" s="162"/>
      <c r="I608" s="162"/>
      <c r="J608" s="162"/>
      <c r="K608" s="162"/>
      <c r="L608" s="162"/>
      <c r="M608" s="162"/>
      <c r="N608" s="38"/>
      <c r="O608" s="38"/>
    </row>
    <row r="609" spans="1:15" ht="15" hidden="1" customHeight="1" x14ac:dyDescent="0.25">
      <c r="A609" s="162"/>
      <c r="B609" s="162"/>
      <c r="C609" s="162"/>
      <c r="D609" s="162"/>
      <c r="E609" s="162"/>
      <c r="F609" s="162"/>
      <c r="G609" s="162"/>
      <c r="H609" s="162"/>
      <c r="I609" s="162"/>
      <c r="J609" s="162"/>
      <c r="K609" s="162"/>
      <c r="L609" s="162"/>
      <c r="M609" s="162"/>
      <c r="N609" s="38"/>
      <c r="O609" s="38"/>
    </row>
    <row r="610" spans="1:15" ht="15" hidden="1" customHeight="1" x14ac:dyDescent="0.25">
      <c r="A610" s="162"/>
      <c r="B610" s="162"/>
      <c r="C610" s="162"/>
      <c r="D610" s="162"/>
      <c r="E610" s="162"/>
      <c r="F610" s="162"/>
      <c r="G610" s="162"/>
      <c r="H610" s="162"/>
      <c r="I610" s="162"/>
      <c r="J610" s="162"/>
      <c r="K610" s="162"/>
      <c r="L610" s="162"/>
      <c r="M610" s="162"/>
      <c r="N610" s="38"/>
      <c r="O610" s="38"/>
    </row>
    <row r="611" spans="1:15" ht="15" hidden="1" customHeight="1" x14ac:dyDescent="0.25">
      <c r="A611" s="162"/>
      <c r="B611" s="162"/>
      <c r="C611" s="162"/>
      <c r="D611" s="162"/>
      <c r="E611" s="162"/>
      <c r="F611" s="162"/>
      <c r="G611" s="162"/>
      <c r="H611" s="162"/>
      <c r="I611" s="162"/>
      <c r="J611" s="162"/>
      <c r="K611" s="162"/>
      <c r="L611" s="162"/>
      <c r="M611" s="162"/>
      <c r="N611" s="38"/>
      <c r="O611" s="38"/>
    </row>
    <row r="612" spans="1:15" ht="15" hidden="1" customHeight="1" x14ac:dyDescent="0.25">
      <c r="A612" s="162"/>
      <c r="B612" s="162"/>
      <c r="C612" s="162"/>
      <c r="D612" s="162"/>
      <c r="E612" s="162"/>
      <c r="F612" s="162"/>
      <c r="G612" s="162"/>
      <c r="H612" s="162"/>
      <c r="I612" s="162"/>
      <c r="J612" s="162"/>
      <c r="K612" s="162"/>
      <c r="L612" s="162"/>
      <c r="M612" s="162"/>
      <c r="N612" s="38"/>
      <c r="O612" s="38"/>
    </row>
    <row r="613" spans="1:15" ht="15" hidden="1" customHeight="1" x14ac:dyDescent="0.25">
      <c r="A613" s="162"/>
      <c r="B613" s="162"/>
      <c r="C613" s="162"/>
      <c r="D613" s="162"/>
      <c r="E613" s="162"/>
      <c r="F613" s="162"/>
      <c r="G613" s="162"/>
      <c r="H613" s="162"/>
      <c r="I613" s="162"/>
      <c r="J613" s="162"/>
      <c r="K613" s="162"/>
      <c r="L613" s="162"/>
      <c r="M613" s="162"/>
      <c r="N613" s="38"/>
      <c r="O613" s="38"/>
    </row>
    <row r="614" spans="1:15" ht="15" hidden="1" customHeight="1" x14ac:dyDescent="0.25">
      <c r="A614" s="162"/>
      <c r="B614" s="162"/>
      <c r="C614" s="162"/>
      <c r="D614" s="162"/>
      <c r="E614" s="162"/>
      <c r="F614" s="162"/>
      <c r="G614" s="162"/>
      <c r="H614" s="162"/>
      <c r="I614" s="162"/>
      <c r="J614" s="162"/>
      <c r="K614" s="162"/>
      <c r="L614" s="162"/>
      <c r="M614" s="162"/>
      <c r="N614" s="38"/>
      <c r="O614" s="38"/>
    </row>
    <row r="615" spans="1:15" ht="15" hidden="1" customHeight="1" x14ac:dyDescent="0.25">
      <c r="A615" s="162"/>
      <c r="B615" s="162"/>
      <c r="C615" s="162"/>
      <c r="D615" s="162"/>
      <c r="E615" s="162"/>
      <c r="F615" s="162"/>
      <c r="G615" s="162"/>
      <c r="H615" s="162"/>
      <c r="I615" s="162"/>
      <c r="J615" s="162"/>
      <c r="K615" s="162"/>
      <c r="L615" s="162"/>
      <c r="M615" s="162"/>
      <c r="N615" s="38"/>
      <c r="O615" s="38"/>
    </row>
    <row r="616" spans="1:15" ht="15" hidden="1" customHeight="1" x14ac:dyDescent="0.25">
      <c r="A616" s="162"/>
      <c r="B616" s="162"/>
      <c r="C616" s="162"/>
      <c r="D616" s="162"/>
      <c r="E616" s="162"/>
      <c r="F616" s="162"/>
      <c r="G616" s="162"/>
      <c r="H616" s="162"/>
      <c r="I616" s="162"/>
      <c r="J616" s="162"/>
      <c r="K616" s="162"/>
      <c r="L616" s="162"/>
      <c r="M616" s="162"/>
      <c r="N616" s="38"/>
      <c r="O616" s="38"/>
    </row>
    <row r="617" spans="1:15" ht="15" hidden="1" customHeight="1" x14ac:dyDescent="0.25">
      <c r="A617" s="162"/>
      <c r="B617" s="162"/>
      <c r="C617" s="162"/>
      <c r="D617" s="162"/>
      <c r="E617" s="162"/>
      <c r="F617" s="162"/>
      <c r="G617" s="162"/>
      <c r="H617" s="162"/>
      <c r="I617" s="162"/>
      <c r="J617" s="162"/>
      <c r="K617" s="162"/>
      <c r="L617" s="162"/>
      <c r="M617" s="162"/>
      <c r="N617" s="38"/>
      <c r="O617" s="38"/>
    </row>
    <row r="618" spans="1:15" ht="15" hidden="1" customHeight="1" x14ac:dyDescent="0.25">
      <c r="A618" s="162"/>
      <c r="B618" s="162"/>
      <c r="C618" s="162"/>
      <c r="D618" s="162"/>
      <c r="E618" s="162"/>
      <c r="F618" s="162"/>
      <c r="G618" s="162"/>
      <c r="H618" s="162"/>
      <c r="I618" s="162"/>
      <c r="J618" s="162"/>
      <c r="K618" s="162"/>
      <c r="L618" s="162"/>
      <c r="M618" s="162"/>
      <c r="N618" s="38"/>
      <c r="O618" s="38"/>
    </row>
    <row r="619" spans="1:15" ht="15" hidden="1" customHeight="1" x14ac:dyDescent="0.25">
      <c r="A619" s="162"/>
      <c r="B619" s="162"/>
      <c r="C619" s="162"/>
      <c r="D619" s="162"/>
      <c r="E619" s="162"/>
      <c r="F619" s="162"/>
      <c r="G619" s="162"/>
      <c r="H619" s="162"/>
      <c r="I619" s="162"/>
      <c r="J619" s="162"/>
      <c r="K619" s="162"/>
      <c r="L619" s="162"/>
      <c r="M619" s="162"/>
      <c r="N619" s="38"/>
      <c r="O619" s="38"/>
    </row>
    <row r="620" spans="1:15" ht="15" hidden="1" customHeight="1" x14ac:dyDescent="0.25">
      <c r="A620" s="162"/>
      <c r="B620" s="162"/>
      <c r="C620" s="162"/>
      <c r="D620" s="162"/>
      <c r="E620" s="162"/>
      <c r="F620" s="162"/>
      <c r="G620" s="162"/>
      <c r="H620" s="162"/>
      <c r="I620" s="162"/>
      <c r="J620" s="162"/>
      <c r="K620" s="162"/>
      <c r="L620" s="162"/>
      <c r="M620" s="162"/>
      <c r="N620" s="38"/>
      <c r="O620" s="38"/>
    </row>
    <row r="621" spans="1:15" ht="15" hidden="1" customHeight="1" x14ac:dyDescent="0.25">
      <c r="A621" s="162"/>
      <c r="B621" s="162"/>
      <c r="C621" s="162"/>
      <c r="D621" s="162"/>
      <c r="E621" s="162"/>
      <c r="F621" s="162"/>
      <c r="G621" s="162"/>
      <c r="H621" s="162"/>
      <c r="I621" s="162"/>
      <c r="J621" s="162"/>
      <c r="K621" s="162"/>
      <c r="L621" s="162"/>
      <c r="M621" s="162"/>
      <c r="N621" s="38"/>
      <c r="O621" s="38"/>
    </row>
    <row r="622" spans="1:15" ht="15" hidden="1" customHeight="1" x14ac:dyDescent="0.25">
      <c r="A622" s="162"/>
      <c r="B622" s="162"/>
      <c r="C622" s="162"/>
      <c r="D622" s="162"/>
      <c r="E622" s="162"/>
      <c r="F622" s="162"/>
      <c r="G622" s="162"/>
      <c r="H622" s="162"/>
      <c r="I622" s="162"/>
      <c r="J622" s="162"/>
      <c r="K622" s="162"/>
      <c r="L622" s="162"/>
      <c r="M622" s="162"/>
      <c r="N622" s="38"/>
      <c r="O622" s="38"/>
    </row>
    <row r="623" spans="1:15" ht="15" hidden="1" customHeight="1" x14ac:dyDescent="0.25">
      <c r="A623" s="162"/>
      <c r="B623" s="162"/>
      <c r="C623" s="162"/>
      <c r="D623" s="162"/>
      <c r="E623" s="162"/>
      <c r="F623" s="162"/>
      <c r="G623" s="162"/>
      <c r="H623" s="162"/>
      <c r="I623" s="162"/>
      <c r="J623" s="162"/>
      <c r="K623" s="162"/>
      <c r="L623" s="162"/>
      <c r="M623" s="162"/>
      <c r="N623" s="38"/>
      <c r="O623" s="38"/>
    </row>
    <row r="624" spans="1:15" ht="15" hidden="1" customHeight="1" x14ac:dyDescent="0.25">
      <c r="A624" s="162"/>
      <c r="B624" s="162"/>
      <c r="C624" s="162"/>
      <c r="D624" s="162"/>
      <c r="E624" s="162"/>
      <c r="F624" s="162"/>
      <c r="G624" s="162"/>
      <c r="H624" s="162"/>
      <c r="I624" s="162"/>
      <c r="J624" s="162"/>
      <c r="K624" s="162"/>
      <c r="L624" s="162"/>
      <c r="M624" s="162"/>
      <c r="N624" s="38"/>
      <c r="O624" s="38"/>
    </row>
    <row r="625" spans="1:15" ht="15" hidden="1" customHeight="1" x14ac:dyDescent="0.25">
      <c r="A625" s="162"/>
      <c r="B625" s="162"/>
      <c r="C625" s="162"/>
      <c r="D625" s="162"/>
      <c r="E625" s="162"/>
      <c r="F625" s="162"/>
      <c r="G625" s="162"/>
      <c r="H625" s="162"/>
      <c r="I625" s="162"/>
      <c r="J625" s="162"/>
      <c r="K625" s="162"/>
      <c r="L625" s="162"/>
      <c r="M625" s="162"/>
      <c r="N625" s="38"/>
      <c r="O625" s="38"/>
    </row>
    <row r="626" spans="1:15" ht="15" hidden="1" customHeight="1" x14ac:dyDescent="0.25">
      <c r="A626" s="162"/>
      <c r="B626" s="162"/>
      <c r="C626" s="162"/>
      <c r="D626" s="162"/>
      <c r="E626" s="162"/>
      <c r="F626" s="162"/>
      <c r="G626" s="162"/>
      <c r="H626" s="162"/>
      <c r="I626" s="162"/>
      <c r="J626" s="162"/>
      <c r="K626" s="162"/>
      <c r="L626" s="162"/>
      <c r="M626" s="162"/>
      <c r="N626" s="38"/>
      <c r="O626" s="38"/>
    </row>
    <row r="627" spans="1:15" ht="15" hidden="1" customHeight="1" x14ac:dyDescent="0.25">
      <c r="A627" s="162"/>
      <c r="B627" s="162"/>
      <c r="C627" s="162"/>
      <c r="D627" s="162"/>
      <c r="E627" s="162"/>
      <c r="F627" s="162"/>
      <c r="G627" s="162"/>
      <c r="H627" s="162"/>
      <c r="I627" s="162"/>
      <c r="J627" s="162"/>
      <c r="K627" s="162"/>
      <c r="L627" s="162"/>
      <c r="M627" s="162"/>
      <c r="N627" s="38"/>
      <c r="O627" s="38"/>
    </row>
    <row r="628" spans="1:15" ht="15" hidden="1" customHeight="1" x14ac:dyDescent="0.25">
      <c r="A628" s="162"/>
      <c r="B628" s="162"/>
      <c r="C628" s="162"/>
      <c r="D628" s="162"/>
      <c r="E628" s="162"/>
      <c r="F628" s="162"/>
      <c r="G628" s="162"/>
      <c r="H628" s="162"/>
      <c r="I628" s="162"/>
      <c r="J628" s="162"/>
      <c r="K628" s="162"/>
      <c r="L628" s="162"/>
      <c r="M628" s="162"/>
      <c r="N628" s="38"/>
      <c r="O628" s="38"/>
    </row>
    <row r="629" spans="1:15" ht="15" hidden="1" customHeight="1" x14ac:dyDescent="0.25">
      <c r="A629" s="162"/>
      <c r="B629" s="162"/>
      <c r="C629" s="162"/>
      <c r="D629" s="162"/>
      <c r="E629" s="162"/>
      <c r="F629" s="162"/>
      <c r="G629" s="162"/>
      <c r="H629" s="162"/>
      <c r="I629" s="162"/>
      <c r="J629" s="162"/>
      <c r="K629" s="162"/>
      <c r="L629" s="162"/>
      <c r="M629" s="162"/>
      <c r="N629" s="38"/>
      <c r="O629" s="38"/>
    </row>
    <row r="630" spans="1:15" ht="15" hidden="1" customHeight="1" x14ac:dyDescent="0.25">
      <c r="A630" s="162"/>
      <c r="B630" s="162"/>
      <c r="C630" s="162"/>
      <c r="D630" s="162"/>
      <c r="E630" s="162"/>
      <c r="F630" s="162"/>
      <c r="G630" s="162"/>
      <c r="H630" s="162"/>
      <c r="I630" s="162"/>
      <c r="J630" s="162"/>
      <c r="K630" s="162"/>
      <c r="L630" s="162"/>
      <c r="M630" s="162"/>
      <c r="N630" s="38"/>
      <c r="O630" s="38"/>
    </row>
    <row r="631" spans="1:15" ht="15" hidden="1" customHeight="1" x14ac:dyDescent="0.25">
      <c r="A631" s="162"/>
      <c r="B631" s="162"/>
      <c r="C631" s="162"/>
      <c r="D631" s="162"/>
      <c r="E631" s="162"/>
      <c r="F631" s="162"/>
      <c r="G631" s="162"/>
      <c r="H631" s="162"/>
      <c r="I631" s="162"/>
      <c r="J631" s="162"/>
      <c r="K631" s="162"/>
      <c r="L631" s="162"/>
      <c r="M631" s="162"/>
      <c r="N631" s="38"/>
      <c r="O631" s="38"/>
    </row>
    <row r="632" spans="1:15" ht="15" hidden="1" customHeight="1" x14ac:dyDescent="0.25">
      <c r="A632" s="162"/>
      <c r="B632" s="162"/>
      <c r="C632" s="162"/>
      <c r="D632" s="162"/>
      <c r="E632" s="162"/>
      <c r="F632" s="162"/>
      <c r="G632" s="162"/>
      <c r="H632" s="162"/>
      <c r="I632" s="162"/>
      <c r="J632" s="162"/>
      <c r="K632" s="162"/>
      <c r="L632" s="162"/>
      <c r="M632" s="162"/>
      <c r="N632" s="38"/>
      <c r="O632" s="38"/>
    </row>
    <row r="633" spans="1:15" ht="15" hidden="1" customHeight="1" x14ac:dyDescent="0.25">
      <c r="A633" s="162"/>
      <c r="B633" s="162"/>
      <c r="C633" s="162"/>
      <c r="D633" s="162"/>
      <c r="E633" s="162"/>
      <c r="F633" s="162"/>
      <c r="G633" s="162"/>
      <c r="H633" s="162"/>
      <c r="I633" s="162"/>
      <c r="J633" s="162"/>
      <c r="K633" s="162"/>
      <c r="L633" s="162"/>
      <c r="M633" s="162"/>
      <c r="N633" s="38"/>
      <c r="O633" s="38"/>
    </row>
    <row r="634" spans="1:15" ht="15" hidden="1" customHeight="1" x14ac:dyDescent="0.25">
      <c r="A634" s="162"/>
      <c r="B634" s="162"/>
      <c r="C634" s="162"/>
      <c r="D634" s="162"/>
      <c r="E634" s="162"/>
      <c r="F634" s="162"/>
      <c r="G634" s="162"/>
      <c r="H634" s="162"/>
      <c r="I634" s="162"/>
      <c r="J634" s="162"/>
      <c r="K634" s="162"/>
      <c r="L634" s="162"/>
      <c r="M634" s="162"/>
      <c r="N634" s="38"/>
      <c r="O634" s="38"/>
    </row>
    <row r="635" spans="1:15" ht="15" hidden="1" customHeight="1" x14ac:dyDescent="0.25">
      <c r="A635" s="162"/>
      <c r="B635" s="162"/>
      <c r="C635" s="162"/>
      <c r="D635" s="162"/>
      <c r="E635" s="162"/>
      <c r="F635" s="162"/>
      <c r="G635" s="162"/>
      <c r="H635" s="162"/>
      <c r="I635" s="162"/>
      <c r="J635" s="162"/>
      <c r="K635" s="162"/>
      <c r="L635" s="162"/>
      <c r="M635" s="162"/>
      <c r="N635" s="38"/>
      <c r="O635" s="38"/>
    </row>
    <row r="636" spans="1:15" ht="15" hidden="1" customHeight="1" x14ac:dyDescent="0.25">
      <c r="A636" s="162"/>
      <c r="B636" s="162"/>
      <c r="C636" s="162"/>
      <c r="D636" s="162"/>
      <c r="E636" s="162"/>
      <c r="F636" s="162"/>
      <c r="G636" s="162"/>
      <c r="H636" s="162"/>
      <c r="I636" s="162"/>
      <c r="J636" s="162"/>
      <c r="K636" s="162"/>
      <c r="L636" s="162"/>
      <c r="M636" s="162"/>
      <c r="N636" s="38"/>
      <c r="O636" s="38"/>
    </row>
    <row r="637" spans="1:15" ht="15" hidden="1" customHeight="1" x14ac:dyDescent="0.25">
      <c r="A637" s="162"/>
      <c r="B637" s="162"/>
      <c r="C637" s="162"/>
      <c r="D637" s="162"/>
      <c r="E637" s="162"/>
      <c r="F637" s="162"/>
      <c r="G637" s="162"/>
      <c r="H637" s="162"/>
      <c r="I637" s="162"/>
      <c r="J637" s="162"/>
      <c r="K637" s="162"/>
      <c r="L637" s="162"/>
      <c r="M637" s="162"/>
      <c r="N637" s="38"/>
      <c r="O637" s="38"/>
    </row>
    <row r="638" spans="1:15" ht="15" hidden="1" customHeight="1" x14ac:dyDescent="0.25">
      <c r="A638" s="162"/>
      <c r="B638" s="162"/>
      <c r="C638" s="162"/>
      <c r="D638" s="162"/>
      <c r="E638" s="162"/>
      <c r="F638" s="162"/>
      <c r="G638" s="162"/>
      <c r="H638" s="162"/>
      <c r="I638" s="162"/>
      <c r="J638" s="162"/>
      <c r="K638" s="162"/>
      <c r="L638" s="162"/>
      <c r="M638" s="162"/>
      <c r="N638" s="38"/>
      <c r="O638" s="38"/>
    </row>
    <row r="639" spans="1:15" ht="15" hidden="1" customHeight="1" x14ac:dyDescent="0.25">
      <c r="A639" s="162"/>
      <c r="B639" s="162"/>
      <c r="C639" s="162"/>
      <c r="D639" s="162"/>
      <c r="E639" s="162"/>
      <c r="F639" s="162"/>
      <c r="G639" s="162"/>
      <c r="H639" s="162"/>
      <c r="I639" s="162"/>
      <c r="J639" s="162"/>
      <c r="K639" s="162"/>
      <c r="L639" s="162"/>
      <c r="M639" s="162"/>
      <c r="N639" s="38"/>
      <c r="O639" s="38"/>
    </row>
    <row r="640" spans="1:15" ht="15" hidden="1" customHeight="1" x14ac:dyDescent="0.25">
      <c r="A640" s="162"/>
      <c r="B640" s="162"/>
      <c r="C640" s="162"/>
      <c r="D640" s="162"/>
      <c r="E640" s="162"/>
      <c r="F640" s="162"/>
      <c r="G640" s="162"/>
      <c r="H640" s="162"/>
      <c r="I640" s="162"/>
      <c r="J640" s="162"/>
      <c r="K640" s="162"/>
      <c r="L640" s="162"/>
      <c r="M640" s="162"/>
      <c r="N640" s="38"/>
      <c r="O640" s="38"/>
    </row>
    <row r="641" spans="1:15" ht="15" hidden="1" customHeight="1" x14ac:dyDescent="0.25">
      <c r="A641" s="162"/>
      <c r="B641" s="162"/>
      <c r="C641" s="162"/>
      <c r="D641" s="162"/>
      <c r="E641" s="162"/>
      <c r="F641" s="162"/>
      <c r="G641" s="162"/>
      <c r="H641" s="162"/>
      <c r="I641" s="162"/>
      <c r="J641" s="162"/>
      <c r="K641" s="162"/>
      <c r="L641" s="162"/>
      <c r="M641" s="162"/>
      <c r="N641" s="38"/>
      <c r="O641" s="38"/>
    </row>
    <row r="642" spans="1:15" ht="15" hidden="1" customHeight="1" x14ac:dyDescent="0.25">
      <c r="A642" s="162"/>
      <c r="B642" s="162"/>
      <c r="C642" s="162"/>
      <c r="D642" s="162"/>
      <c r="E642" s="162"/>
      <c r="F642" s="162"/>
      <c r="G642" s="162"/>
      <c r="H642" s="162"/>
      <c r="I642" s="162"/>
      <c r="J642" s="162"/>
      <c r="K642" s="162"/>
      <c r="L642" s="162"/>
      <c r="M642" s="162"/>
      <c r="N642" s="38"/>
      <c r="O642" s="38"/>
    </row>
    <row r="643" spans="1:15" ht="15" hidden="1" customHeight="1" x14ac:dyDescent="0.25">
      <c r="A643" s="162"/>
      <c r="B643" s="162"/>
      <c r="C643" s="162"/>
      <c r="D643" s="162"/>
      <c r="E643" s="162"/>
      <c r="F643" s="162"/>
      <c r="G643" s="162"/>
      <c r="H643" s="162"/>
      <c r="I643" s="162"/>
      <c r="J643" s="162"/>
      <c r="K643" s="162"/>
      <c r="L643" s="162"/>
      <c r="M643" s="162"/>
      <c r="N643" s="38"/>
      <c r="O643" s="38"/>
    </row>
    <row r="644" spans="1:15" ht="15" hidden="1" customHeight="1" x14ac:dyDescent="0.25">
      <c r="A644" s="162"/>
      <c r="B644" s="162"/>
      <c r="C644" s="162"/>
      <c r="D644" s="162"/>
      <c r="E644" s="162"/>
      <c r="F644" s="162"/>
      <c r="G644" s="162"/>
      <c r="H644" s="162"/>
      <c r="I644" s="162"/>
      <c r="J644" s="162"/>
      <c r="K644" s="162"/>
      <c r="L644" s="162"/>
      <c r="M644" s="162"/>
      <c r="N644" s="38"/>
      <c r="O644" s="38"/>
    </row>
    <row r="645" spans="1:15" ht="15" hidden="1" customHeight="1" x14ac:dyDescent="0.25">
      <c r="A645" s="162"/>
      <c r="B645" s="162"/>
      <c r="C645" s="162"/>
      <c r="D645" s="162"/>
      <c r="E645" s="162"/>
      <c r="F645" s="162"/>
      <c r="G645" s="162"/>
      <c r="H645" s="162"/>
      <c r="I645" s="162"/>
      <c r="J645" s="162"/>
      <c r="K645" s="162"/>
      <c r="L645" s="162"/>
      <c r="M645" s="162"/>
      <c r="N645" s="38"/>
      <c r="O645" s="38"/>
    </row>
    <row r="646" spans="1:15" ht="15" hidden="1" customHeight="1" x14ac:dyDescent="0.25">
      <c r="A646" s="162"/>
      <c r="B646" s="162"/>
      <c r="C646" s="162"/>
      <c r="D646" s="162"/>
      <c r="E646" s="162"/>
      <c r="F646" s="162"/>
      <c r="G646" s="162"/>
      <c r="H646" s="162"/>
      <c r="I646" s="162"/>
      <c r="J646" s="162"/>
      <c r="K646" s="162"/>
      <c r="L646" s="162"/>
      <c r="M646" s="162"/>
      <c r="N646" s="38"/>
      <c r="O646" s="38"/>
    </row>
    <row r="647" spans="1:15" ht="15" hidden="1" customHeight="1" x14ac:dyDescent="0.25">
      <c r="A647" s="162"/>
      <c r="B647" s="162"/>
      <c r="C647" s="162"/>
      <c r="D647" s="162"/>
      <c r="E647" s="162"/>
      <c r="F647" s="162"/>
      <c r="G647" s="162"/>
      <c r="H647" s="162"/>
      <c r="I647" s="162"/>
      <c r="J647" s="162"/>
      <c r="K647" s="162"/>
      <c r="L647" s="162"/>
      <c r="M647" s="162"/>
      <c r="N647" s="38"/>
      <c r="O647" s="38"/>
    </row>
    <row r="648" spans="1:15" ht="15" hidden="1" customHeight="1" x14ac:dyDescent="0.25">
      <c r="A648" s="162"/>
      <c r="B648" s="162"/>
      <c r="C648" s="162"/>
      <c r="D648" s="162"/>
      <c r="E648" s="162"/>
      <c r="F648" s="162"/>
      <c r="G648" s="162"/>
      <c r="H648" s="162"/>
      <c r="I648" s="162"/>
      <c r="J648" s="162"/>
      <c r="K648" s="162"/>
      <c r="L648" s="162"/>
      <c r="M648" s="162"/>
      <c r="N648" s="38"/>
      <c r="O648" s="38"/>
    </row>
    <row r="649" spans="1:15" ht="15" hidden="1" customHeight="1" x14ac:dyDescent="0.25">
      <c r="A649" s="162"/>
      <c r="B649" s="162"/>
      <c r="C649" s="162"/>
      <c r="D649" s="162"/>
      <c r="E649" s="162"/>
      <c r="F649" s="162"/>
      <c r="G649" s="162"/>
      <c r="H649" s="162"/>
      <c r="I649" s="162"/>
      <c r="J649" s="162"/>
      <c r="K649" s="162"/>
      <c r="L649" s="162"/>
      <c r="M649" s="162"/>
      <c r="N649" s="38"/>
      <c r="O649" s="38"/>
    </row>
    <row r="650" spans="1:15" ht="15" hidden="1" customHeight="1" x14ac:dyDescent="0.25">
      <c r="A650" s="162"/>
      <c r="B650" s="162"/>
      <c r="C650" s="162"/>
      <c r="D650" s="162"/>
      <c r="E650" s="162"/>
      <c r="F650" s="162"/>
      <c r="G650" s="162"/>
      <c r="H650" s="162"/>
      <c r="I650" s="162"/>
      <c r="J650" s="162"/>
      <c r="K650" s="162"/>
      <c r="L650" s="162"/>
      <c r="M650" s="162"/>
      <c r="N650" s="38"/>
      <c r="O650" s="38"/>
    </row>
    <row r="651" spans="1:15" ht="15" hidden="1" customHeight="1" x14ac:dyDescent="0.25">
      <c r="A651" s="162"/>
      <c r="B651" s="162"/>
      <c r="C651" s="162"/>
      <c r="D651" s="162"/>
      <c r="E651" s="162"/>
      <c r="F651" s="162"/>
      <c r="G651" s="162"/>
      <c r="H651" s="162"/>
      <c r="I651" s="162"/>
      <c r="J651" s="162"/>
      <c r="K651" s="162"/>
      <c r="L651" s="162"/>
      <c r="M651" s="162"/>
      <c r="N651" s="38"/>
      <c r="O651" s="38"/>
    </row>
    <row r="652" spans="1:15" ht="15" hidden="1" customHeight="1" x14ac:dyDescent="0.25">
      <c r="A652" s="162"/>
      <c r="B652" s="162"/>
      <c r="C652" s="162"/>
      <c r="D652" s="162"/>
      <c r="E652" s="162"/>
      <c r="F652" s="162"/>
      <c r="G652" s="162"/>
      <c r="H652" s="162"/>
      <c r="I652" s="162"/>
      <c r="J652" s="162"/>
      <c r="K652" s="162"/>
      <c r="L652" s="162"/>
      <c r="M652" s="162"/>
      <c r="N652" s="38"/>
      <c r="O652" s="38"/>
    </row>
    <row r="653" spans="1:15" ht="15" hidden="1" customHeight="1" x14ac:dyDescent="0.25">
      <c r="A653" s="162"/>
      <c r="B653" s="162"/>
      <c r="C653" s="162"/>
      <c r="D653" s="162"/>
      <c r="E653" s="162"/>
      <c r="F653" s="162"/>
      <c r="G653" s="162"/>
      <c r="H653" s="162"/>
      <c r="I653" s="162"/>
      <c r="J653" s="162"/>
      <c r="K653" s="162"/>
      <c r="L653" s="162"/>
      <c r="M653" s="162"/>
      <c r="N653" s="38"/>
      <c r="O653" s="38"/>
    </row>
    <row r="654" spans="1:15" ht="15" hidden="1" customHeight="1" x14ac:dyDescent="0.25">
      <c r="A654" s="162"/>
      <c r="B654" s="162"/>
      <c r="C654" s="162"/>
      <c r="D654" s="162"/>
      <c r="E654" s="162"/>
      <c r="F654" s="162"/>
      <c r="G654" s="162"/>
      <c r="H654" s="162"/>
      <c r="I654" s="162"/>
      <c r="J654" s="162"/>
      <c r="K654" s="162"/>
      <c r="L654" s="162"/>
      <c r="M654" s="162"/>
      <c r="N654" s="38"/>
      <c r="O654" s="38"/>
    </row>
    <row r="655" spans="1:15" ht="15" hidden="1" customHeight="1" x14ac:dyDescent="0.25">
      <c r="A655" s="162"/>
      <c r="B655" s="162"/>
      <c r="C655" s="162"/>
      <c r="D655" s="162"/>
      <c r="E655" s="162"/>
      <c r="F655" s="162"/>
      <c r="G655" s="162"/>
      <c r="H655" s="162"/>
      <c r="I655" s="162"/>
      <c r="J655" s="162"/>
      <c r="K655" s="162"/>
      <c r="L655" s="162"/>
      <c r="M655" s="162"/>
      <c r="N655" s="38"/>
      <c r="O655" s="38"/>
    </row>
    <row r="656" spans="1:15" ht="15" hidden="1" customHeight="1" x14ac:dyDescent="0.25">
      <c r="A656" s="162"/>
      <c r="B656" s="162"/>
      <c r="C656" s="162"/>
      <c r="D656" s="162"/>
      <c r="E656" s="162"/>
      <c r="F656" s="162"/>
      <c r="G656" s="162"/>
      <c r="H656" s="162"/>
      <c r="I656" s="162"/>
      <c r="J656" s="162"/>
      <c r="K656" s="162"/>
      <c r="L656" s="162"/>
      <c r="M656" s="162"/>
      <c r="N656" s="38"/>
      <c r="O656" s="38"/>
    </row>
    <row r="657" spans="1:15" ht="15" hidden="1" customHeight="1" x14ac:dyDescent="0.25">
      <c r="A657" s="162"/>
      <c r="B657" s="162"/>
      <c r="C657" s="162"/>
      <c r="D657" s="162"/>
      <c r="E657" s="162"/>
      <c r="F657" s="162"/>
      <c r="G657" s="162"/>
      <c r="H657" s="162"/>
      <c r="I657" s="162"/>
      <c r="J657" s="162"/>
      <c r="K657" s="162"/>
      <c r="L657" s="162"/>
      <c r="M657" s="162"/>
      <c r="N657" s="38"/>
      <c r="O657" s="38"/>
    </row>
    <row r="658" spans="1:15" ht="15" hidden="1" customHeight="1" x14ac:dyDescent="0.25">
      <c r="A658" s="162"/>
      <c r="B658" s="162"/>
      <c r="C658" s="162"/>
      <c r="D658" s="162"/>
      <c r="E658" s="162"/>
      <c r="F658" s="162"/>
      <c r="G658" s="162"/>
      <c r="H658" s="162"/>
      <c r="I658" s="162"/>
      <c r="J658" s="162"/>
      <c r="K658" s="162"/>
      <c r="L658" s="162"/>
      <c r="M658" s="162"/>
      <c r="N658" s="38"/>
      <c r="O658" s="38"/>
    </row>
    <row r="659" spans="1:15" ht="15" hidden="1" customHeight="1" x14ac:dyDescent="0.25">
      <c r="A659" s="162"/>
      <c r="B659" s="162"/>
      <c r="C659" s="162"/>
      <c r="D659" s="162"/>
      <c r="E659" s="162"/>
      <c r="F659" s="162"/>
      <c r="G659" s="162"/>
      <c r="H659" s="162"/>
      <c r="I659" s="162"/>
      <c r="J659" s="162"/>
      <c r="K659" s="162"/>
      <c r="L659" s="162"/>
      <c r="M659" s="162"/>
      <c r="N659" s="38"/>
      <c r="O659" s="38"/>
    </row>
    <row r="660" spans="1:15" ht="15" hidden="1" customHeight="1" x14ac:dyDescent="0.25">
      <c r="A660" s="162"/>
      <c r="B660" s="162"/>
      <c r="C660" s="162"/>
      <c r="D660" s="162"/>
      <c r="E660" s="162"/>
      <c r="F660" s="162"/>
      <c r="G660" s="162"/>
      <c r="H660" s="162"/>
      <c r="I660" s="162"/>
      <c r="J660" s="162"/>
      <c r="K660" s="162"/>
      <c r="L660" s="162"/>
      <c r="M660" s="162"/>
      <c r="N660" s="38"/>
      <c r="O660" s="38"/>
    </row>
    <row r="661" spans="1:15" ht="15" hidden="1" customHeight="1" x14ac:dyDescent="0.25">
      <c r="A661" s="162"/>
      <c r="B661" s="162"/>
      <c r="C661" s="162"/>
      <c r="D661" s="162"/>
      <c r="E661" s="162"/>
      <c r="F661" s="162"/>
      <c r="G661" s="162"/>
      <c r="H661" s="162"/>
      <c r="I661" s="162"/>
      <c r="J661" s="162"/>
      <c r="K661" s="162"/>
      <c r="L661" s="162"/>
      <c r="M661" s="162"/>
      <c r="N661" s="38"/>
      <c r="O661" s="38"/>
    </row>
    <row r="662" spans="1:15" ht="15" hidden="1" customHeight="1" x14ac:dyDescent="0.25">
      <c r="A662" s="162"/>
      <c r="B662" s="162"/>
      <c r="C662" s="162"/>
      <c r="D662" s="162"/>
      <c r="E662" s="162"/>
      <c r="F662" s="162"/>
      <c r="G662" s="162"/>
      <c r="H662" s="162"/>
      <c r="I662" s="162"/>
      <c r="J662" s="162"/>
      <c r="K662" s="162"/>
      <c r="L662" s="162"/>
      <c r="M662" s="162"/>
      <c r="N662" s="38"/>
      <c r="O662" s="38"/>
    </row>
    <row r="663" spans="1:15" ht="15" hidden="1" customHeight="1" x14ac:dyDescent="0.25">
      <c r="A663" s="162"/>
      <c r="B663" s="162"/>
      <c r="C663" s="162"/>
      <c r="D663" s="162"/>
      <c r="E663" s="162"/>
      <c r="F663" s="162"/>
      <c r="G663" s="162"/>
      <c r="H663" s="162"/>
      <c r="I663" s="162"/>
      <c r="J663" s="162"/>
      <c r="K663" s="162"/>
      <c r="L663" s="162"/>
      <c r="M663" s="162"/>
      <c r="N663" s="38"/>
      <c r="O663" s="38"/>
    </row>
    <row r="664" spans="1:15" ht="15" hidden="1" customHeight="1" x14ac:dyDescent="0.25">
      <c r="A664" s="162"/>
      <c r="B664" s="162"/>
      <c r="C664" s="162"/>
      <c r="D664" s="162"/>
      <c r="E664" s="162"/>
      <c r="F664" s="162"/>
      <c r="G664" s="162"/>
      <c r="H664" s="162"/>
      <c r="I664" s="162"/>
      <c r="J664" s="162"/>
      <c r="K664" s="162"/>
      <c r="L664" s="162"/>
      <c r="M664" s="162"/>
      <c r="N664" s="38"/>
      <c r="O664" s="38"/>
    </row>
    <row r="665" spans="1:15" ht="15" hidden="1" customHeight="1" x14ac:dyDescent="0.25">
      <c r="A665" s="162"/>
      <c r="B665" s="162"/>
      <c r="C665" s="162"/>
      <c r="D665" s="162"/>
      <c r="E665" s="162"/>
      <c r="F665" s="162"/>
      <c r="G665" s="162"/>
      <c r="H665" s="162"/>
      <c r="I665" s="162"/>
      <c r="J665" s="162"/>
      <c r="K665" s="162"/>
      <c r="L665" s="162"/>
      <c r="M665" s="162"/>
      <c r="N665" s="38"/>
      <c r="O665" s="38"/>
    </row>
    <row r="666" spans="1:15" ht="15" hidden="1" customHeight="1" x14ac:dyDescent="0.25">
      <c r="A666" s="162"/>
      <c r="B666" s="162"/>
      <c r="C666" s="162"/>
      <c r="D666" s="162"/>
      <c r="E666" s="162"/>
      <c r="F666" s="162"/>
      <c r="G666" s="162"/>
      <c r="H666" s="162"/>
      <c r="I666" s="162"/>
      <c r="J666" s="162"/>
      <c r="K666" s="162"/>
      <c r="L666" s="162"/>
      <c r="M666" s="162"/>
      <c r="N666" s="38"/>
      <c r="O666" s="38"/>
    </row>
    <row r="667" spans="1:15" ht="15" hidden="1" customHeight="1" x14ac:dyDescent="0.25">
      <c r="A667" s="162"/>
      <c r="B667" s="162"/>
      <c r="C667" s="162"/>
      <c r="D667" s="162"/>
      <c r="E667" s="162"/>
      <c r="F667" s="162"/>
      <c r="G667" s="162"/>
      <c r="H667" s="162"/>
      <c r="I667" s="162"/>
      <c r="J667" s="162"/>
      <c r="K667" s="162"/>
      <c r="L667" s="162"/>
      <c r="M667" s="162"/>
      <c r="N667" s="38"/>
      <c r="O667" s="38"/>
    </row>
    <row r="668" spans="1:15" ht="15" hidden="1" customHeight="1" x14ac:dyDescent="0.25">
      <c r="A668" s="162"/>
      <c r="B668" s="162"/>
      <c r="C668" s="162"/>
      <c r="D668" s="162"/>
      <c r="E668" s="162"/>
      <c r="F668" s="162"/>
      <c r="G668" s="162"/>
      <c r="H668" s="162"/>
      <c r="I668" s="162"/>
      <c r="J668" s="162"/>
      <c r="K668" s="162"/>
      <c r="L668" s="162"/>
      <c r="M668" s="162"/>
      <c r="N668" s="38"/>
      <c r="O668" s="38"/>
    </row>
    <row r="669" spans="1:15" ht="15" hidden="1" customHeight="1" x14ac:dyDescent="0.25">
      <c r="A669" s="162"/>
      <c r="B669" s="162"/>
      <c r="C669" s="162"/>
      <c r="D669" s="162"/>
      <c r="E669" s="162"/>
      <c r="F669" s="162"/>
      <c r="G669" s="162"/>
      <c r="H669" s="162"/>
      <c r="I669" s="162"/>
      <c r="J669" s="162"/>
      <c r="K669" s="162"/>
      <c r="L669" s="162"/>
      <c r="M669" s="162"/>
      <c r="N669" s="38"/>
      <c r="O669" s="38"/>
    </row>
    <row r="670" spans="1:15" ht="15" hidden="1" customHeight="1" x14ac:dyDescent="0.25">
      <c r="A670" s="162"/>
      <c r="B670" s="162"/>
      <c r="C670" s="162"/>
      <c r="D670" s="162"/>
      <c r="E670" s="162"/>
      <c r="F670" s="162"/>
      <c r="G670" s="162"/>
      <c r="H670" s="162"/>
      <c r="I670" s="162"/>
      <c r="J670" s="162"/>
      <c r="K670" s="162"/>
      <c r="L670" s="162"/>
      <c r="M670" s="162"/>
      <c r="N670" s="38"/>
      <c r="O670" s="38"/>
    </row>
    <row r="671" spans="1:15" ht="15" hidden="1" customHeight="1" x14ac:dyDescent="0.25">
      <c r="A671" s="162"/>
      <c r="B671" s="162"/>
      <c r="C671" s="162"/>
      <c r="D671" s="162"/>
      <c r="E671" s="162"/>
      <c r="F671" s="162"/>
      <c r="G671" s="162"/>
      <c r="H671" s="162"/>
      <c r="I671" s="162"/>
      <c r="J671" s="162"/>
      <c r="K671" s="162"/>
      <c r="L671" s="162"/>
      <c r="M671" s="162"/>
      <c r="N671" s="38"/>
      <c r="O671" s="38"/>
    </row>
    <row r="672" spans="1:15" ht="15" hidden="1" customHeight="1" x14ac:dyDescent="0.25">
      <c r="A672" s="162"/>
      <c r="B672" s="162"/>
      <c r="C672" s="162"/>
      <c r="D672" s="162"/>
      <c r="E672" s="162"/>
      <c r="F672" s="162"/>
      <c r="G672" s="162"/>
      <c r="H672" s="162"/>
      <c r="I672" s="162"/>
      <c r="J672" s="162"/>
      <c r="K672" s="162"/>
      <c r="L672" s="162"/>
      <c r="M672" s="162"/>
      <c r="N672" s="38"/>
      <c r="O672" s="38"/>
    </row>
    <row r="673" spans="1:15" ht="15" hidden="1" customHeight="1" x14ac:dyDescent="0.25">
      <c r="A673" s="162"/>
      <c r="B673" s="162"/>
      <c r="C673" s="162"/>
      <c r="D673" s="162"/>
      <c r="E673" s="162"/>
      <c r="F673" s="162"/>
      <c r="G673" s="162"/>
      <c r="H673" s="162"/>
      <c r="I673" s="162"/>
      <c r="J673" s="162"/>
      <c r="K673" s="162"/>
      <c r="L673" s="162"/>
      <c r="M673" s="162"/>
      <c r="N673" s="38"/>
      <c r="O673" s="38"/>
    </row>
    <row r="674" spans="1:15" ht="15" hidden="1" customHeight="1" x14ac:dyDescent="0.25">
      <c r="A674" s="162"/>
      <c r="B674" s="162"/>
      <c r="C674" s="162"/>
      <c r="D674" s="162"/>
      <c r="E674" s="162"/>
      <c r="F674" s="162"/>
      <c r="G674" s="162"/>
      <c r="H674" s="162"/>
      <c r="I674" s="162"/>
      <c r="J674" s="162"/>
      <c r="K674" s="162"/>
      <c r="L674" s="162"/>
      <c r="M674" s="162"/>
      <c r="N674" s="38"/>
      <c r="O674" s="38"/>
    </row>
    <row r="675" spans="1:15" ht="15" hidden="1" customHeight="1" x14ac:dyDescent="0.25">
      <c r="A675" s="162"/>
      <c r="B675" s="162"/>
      <c r="C675" s="162"/>
      <c r="D675" s="162"/>
      <c r="E675" s="162"/>
      <c r="F675" s="162"/>
      <c r="G675" s="162"/>
      <c r="H675" s="162"/>
      <c r="I675" s="162"/>
      <c r="J675" s="162"/>
      <c r="K675" s="162"/>
      <c r="L675" s="162"/>
      <c r="M675" s="162"/>
      <c r="N675" s="38"/>
      <c r="O675" s="38"/>
    </row>
    <row r="676" spans="1:15" ht="15" hidden="1" customHeight="1" x14ac:dyDescent="0.25">
      <c r="A676" s="162"/>
      <c r="B676" s="162"/>
      <c r="C676" s="162"/>
      <c r="D676" s="162"/>
      <c r="E676" s="162"/>
      <c r="F676" s="162"/>
      <c r="G676" s="162"/>
      <c r="H676" s="162"/>
      <c r="I676" s="162"/>
      <c r="J676" s="162"/>
      <c r="K676" s="162"/>
      <c r="L676" s="162"/>
      <c r="M676" s="162"/>
      <c r="N676" s="38"/>
      <c r="O676" s="38"/>
    </row>
    <row r="677" spans="1:15" ht="15" hidden="1" customHeight="1" x14ac:dyDescent="0.25">
      <c r="A677" s="162"/>
      <c r="B677" s="162"/>
      <c r="C677" s="162"/>
      <c r="D677" s="162"/>
      <c r="E677" s="162"/>
      <c r="F677" s="162"/>
      <c r="G677" s="162"/>
      <c r="H677" s="162"/>
      <c r="I677" s="162"/>
      <c r="J677" s="162"/>
      <c r="K677" s="162"/>
      <c r="L677" s="162"/>
      <c r="M677" s="162"/>
      <c r="N677" s="38"/>
      <c r="O677" s="38"/>
    </row>
    <row r="678" spans="1:15" ht="15" hidden="1" customHeight="1" x14ac:dyDescent="0.25">
      <c r="A678" s="162"/>
      <c r="B678" s="162"/>
      <c r="C678" s="162"/>
      <c r="D678" s="162"/>
      <c r="E678" s="162"/>
      <c r="F678" s="162"/>
      <c r="G678" s="162"/>
      <c r="H678" s="162"/>
      <c r="I678" s="162"/>
      <c r="J678" s="162"/>
      <c r="K678" s="162"/>
      <c r="L678" s="162"/>
      <c r="M678" s="162"/>
      <c r="N678" s="38"/>
      <c r="O678" s="38"/>
    </row>
    <row r="679" spans="1:15" ht="15" hidden="1" customHeight="1" x14ac:dyDescent="0.25">
      <c r="A679" s="162"/>
      <c r="B679" s="162"/>
      <c r="C679" s="162"/>
      <c r="D679" s="162"/>
      <c r="E679" s="162"/>
      <c r="F679" s="162"/>
      <c r="G679" s="162"/>
      <c r="H679" s="162"/>
      <c r="I679" s="162"/>
      <c r="J679" s="162"/>
      <c r="K679" s="162"/>
      <c r="L679" s="162"/>
      <c r="M679" s="162"/>
      <c r="N679" s="38"/>
      <c r="O679" s="38"/>
    </row>
    <row r="680" spans="1:15" ht="15" hidden="1" customHeight="1" x14ac:dyDescent="0.25">
      <c r="A680" s="162"/>
      <c r="B680" s="162"/>
      <c r="C680" s="162"/>
      <c r="D680" s="162"/>
      <c r="E680" s="162"/>
      <c r="F680" s="162"/>
      <c r="G680" s="162"/>
      <c r="H680" s="162"/>
      <c r="I680" s="162"/>
      <c r="J680" s="162"/>
      <c r="K680" s="162"/>
      <c r="L680" s="162"/>
      <c r="M680" s="162"/>
      <c r="N680" s="38"/>
      <c r="O680" s="38"/>
    </row>
    <row r="681" spans="1:15" ht="15" hidden="1" customHeight="1" x14ac:dyDescent="0.25">
      <c r="A681" s="162"/>
      <c r="B681" s="162"/>
      <c r="C681" s="162"/>
      <c r="D681" s="162"/>
      <c r="E681" s="162"/>
      <c r="F681" s="162"/>
      <c r="G681" s="162"/>
      <c r="H681" s="162"/>
      <c r="I681" s="162"/>
      <c r="J681" s="162"/>
      <c r="K681" s="162"/>
      <c r="L681" s="162"/>
      <c r="M681" s="162"/>
      <c r="N681" s="38"/>
      <c r="O681" s="38"/>
    </row>
    <row r="682" spans="1:15" ht="15" hidden="1" customHeight="1" x14ac:dyDescent="0.25">
      <c r="A682" s="162"/>
      <c r="B682" s="162"/>
      <c r="C682" s="162"/>
      <c r="D682" s="162"/>
      <c r="E682" s="162"/>
      <c r="F682" s="162"/>
      <c r="G682" s="162"/>
      <c r="H682" s="162"/>
      <c r="I682" s="162"/>
      <c r="J682" s="162"/>
      <c r="K682" s="162"/>
      <c r="L682" s="162"/>
      <c r="M682" s="162"/>
      <c r="N682" s="38"/>
      <c r="O682" s="38"/>
    </row>
    <row r="683" spans="1:15" ht="15" hidden="1" customHeight="1" x14ac:dyDescent="0.25">
      <c r="A683" s="162"/>
      <c r="B683" s="162"/>
      <c r="C683" s="162"/>
      <c r="D683" s="162"/>
      <c r="E683" s="162"/>
      <c r="F683" s="162"/>
      <c r="G683" s="162"/>
      <c r="H683" s="162"/>
      <c r="I683" s="162"/>
      <c r="J683" s="162"/>
      <c r="K683" s="162"/>
      <c r="L683" s="162"/>
      <c r="M683" s="162"/>
      <c r="N683" s="38"/>
      <c r="O683" s="38"/>
    </row>
    <row r="684" spans="1:15" ht="15" hidden="1" customHeight="1" x14ac:dyDescent="0.25">
      <c r="A684" s="162"/>
      <c r="B684" s="162"/>
      <c r="C684" s="162"/>
      <c r="D684" s="162"/>
      <c r="E684" s="162"/>
      <c r="F684" s="162"/>
      <c r="G684" s="162"/>
      <c r="H684" s="162"/>
      <c r="I684" s="162"/>
      <c r="J684" s="162"/>
      <c r="K684" s="162"/>
      <c r="L684" s="162"/>
      <c r="M684" s="162"/>
      <c r="N684" s="38"/>
      <c r="O684" s="38"/>
    </row>
    <row r="685" spans="1:15" ht="15" hidden="1" customHeight="1" x14ac:dyDescent="0.25">
      <c r="A685" s="162"/>
      <c r="B685" s="162"/>
      <c r="C685" s="162"/>
      <c r="D685" s="162"/>
      <c r="E685" s="162"/>
      <c r="F685" s="162"/>
      <c r="G685" s="162"/>
      <c r="H685" s="162"/>
      <c r="I685" s="162"/>
      <c r="J685" s="162"/>
      <c r="K685" s="162"/>
      <c r="L685" s="162"/>
      <c r="M685" s="162"/>
      <c r="N685" s="38"/>
      <c r="O685" s="38"/>
    </row>
    <row r="686" spans="1:15" ht="15" hidden="1" customHeight="1" x14ac:dyDescent="0.25">
      <c r="A686" s="162"/>
      <c r="B686" s="162"/>
      <c r="C686" s="162"/>
      <c r="D686" s="162"/>
      <c r="E686" s="162"/>
      <c r="F686" s="162"/>
      <c r="G686" s="162"/>
      <c r="H686" s="162"/>
      <c r="I686" s="162"/>
      <c r="J686" s="162"/>
      <c r="K686" s="162"/>
      <c r="L686" s="162"/>
      <c r="M686" s="162"/>
      <c r="N686" s="38"/>
      <c r="O686" s="38"/>
    </row>
    <row r="687" spans="1:15" ht="15" hidden="1" customHeight="1" x14ac:dyDescent="0.25">
      <c r="A687" s="162"/>
      <c r="B687" s="162"/>
      <c r="C687" s="162"/>
      <c r="D687" s="162"/>
      <c r="E687" s="162"/>
      <c r="F687" s="162"/>
      <c r="G687" s="162"/>
      <c r="H687" s="162"/>
      <c r="I687" s="162"/>
      <c r="J687" s="162"/>
      <c r="K687" s="162"/>
      <c r="L687" s="162"/>
      <c r="M687" s="162"/>
      <c r="N687" s="38"/>
      <c r="O687" s="38"/>
    </row>
    <row r="688" spans="1:15" ht="15" hidden="1" customHeight="1" x14ac:dyDescent="0.25">
      <c r="A688" s="162"/>
      <c r="B688" s="162"/>
      <c r="C688" s="162"/>
      <c r="D688" s="162"/>
      <c r="E688" s="162"/>
      <c r="F688" s="162"/>
      <c r="G688" s="162"/>
      <c r="H688" s="162"/>
      <c r="I688" s="162"/>
      <c r="J688" s="162"/>
      <c r="K688" s="162"/>
      <c r="L688" s="162"/>
      <c r="M688" s="162"/>
      <c r="N688" s="38"/>
      <c r="O688" s="38"/>
    </row>
    <row r="689" spans="1:15" ht="15" hidden="1" customHeight="1" x14ac:dyDescent="0.25">
      <c r="A689" s="162"/>
      <c r="B689" s="162"/>
      <c r="C689" s="162"/>
      <c r="D689" s="162"/>
      <c r="E689" s="162"/>
      <c r="F689" s="162"/>
      <c r="G689" s="162"/>
      <c r="H689" s="162"/>
      <c r="I689" s="162"/>
      <c r="J689" s="162"/>
      <c r="K689" s="162"/>
      <c r="L689" s="162"/>
      <c r="M689" s="162"/>
      <c r="N689" s="38"/>
      <c r="O689" s="38"/>
    </row>
    <row r="690" spans="1:15" ht="15" hidden="1" customHeight="1" x14ac:dyDescent="0.25">
      <c r="A690" s="162"/>
      <c r="B690" s="162"/>
      <c r="C690" s="162"/>
      <c r="D690" s="162"/>
      <c r="E690" s="162"/>
      <c r="F690" s="162"/>
      <c r="G690" s="162"/>
      <c r="H690" s="162"/>
      <c r="I690" s="162"/>
      <c r="J690" s="162"/>
      <c r="K690" s="162"/>
      <c r="L690" s="162"/>
      <c r="M690" s="162"/>
      <c r="N690" s="38"/>
      <c r="O690" s="38"/>
    </row>
    <row r="691" spans="1:15" ht="15" hidden="1" customHeight="1" x14ac:dyDescent="0.25">
      <c r="A691" s="162"/>
      <c r="B691" s="162"/>
      <c r="C691" s="162"/>
      <c r="D691" s="162"/>
      <c r="E691" s="162"/>
      <c r="F691" s="162"/>
      <c r="G691" s="162"/>
      <c r="H691" s="162"/>
      <c r="I691" s="162"/>
      <c r="J691" s="162"/>
      <c r="K691" s="162"/>
      <c r="L691" s="162"/>
      <c r="M691" s="162"/>
      <c r="N691" s="38"/>
      <c r="O691" s="38"/>
    </row>
    <row r="692" spans="1:15" ht="15" hidden="1" customHeight="1" x14ac:dyDescent="0.25">
      <c r="A692" s="162"/>
      <c r="B692" s="162"/>
      <c r="C692" s="162"/>
      <c r="D692" s="162"/>
      <c r="E692" s="162"/>
      <c r="F692" s="162"/>
      <c r="G692" s="162"/>
      <c r="H692" s="162"/>
      <c r="I692" s="162"/>
      <c r="J692" s="162"/>
      <c r="K692" s="162"/>
      <c r="L692" s="162"/>
      <c r="M692" s="162"/>
      <c r="N692" s="38"/>
      <c r="O692" s="38"/>
    </row>
    <row r="693" spans="1:15" ht="15" hidden="1" customHeight="1" x14ac:dyDescent="0.25">
      <c r="A693" s="162"/>
      <c r="B693" s="162"/>
      <c r="C693" s="162"/>
      <c r="D693" s="162"/>
      <c r="E693" s="162"/>
      <c r="F693" s="162"/>
      <c r="G693" s="162"/>
      <c r="H693" s="162"/>
      <c r="I693" s="162"/>
      <c r="J693" s="162"/>
      <c r="K693" s="162"/>
      <c r="L693" s="162"/>
      <c r="M693" s="162"/>
      <c r="N693" s="38"/>
      <c r="O693" s="38"/>
    </row>
    <row r="694" spans="1:15" ht="15" hidden="1" customHeight="1" x14ac:dyDescent="0.25">
      <c r="A694" s="162"/>
      <c r="B694" s="162"/>
      <c r="C694" s="162"/>
      <c r="D694" s="162"/>
      <c r="E694" s="162"/>
      <c r="F694" s="162"/>
      <c r="G694" s="162"/>
      <c r="H694" s="162"/>
      <c r="I694" s="162"/>
      <c r="J694" s="162"/>
      <c r="K694" s="162"/>
      <c r="L694" s="162"/>
      <c r="M694" s="162"/>
      <c r="N694" s="38"/>
      <c r="O694" s="38"/>
    </row>
    <row r="695" spans="1:15" ht="15" hidden="1" customHeight="1" x14ac:dyDescent="0.25">
      <c r="A695" s="162"/>
      <c r="B695" s="162"/>
      <c r="C695" s="162"/>
      <c r="D695" s="162"/>
      <c r="E695" s="162"/>
      <c r="F695" s="162"/>
      <c r="G695" s="162"/>
      <c r="H695" s="162"/>
      <c r="I695" s="162"/>
      <c r="J695" s="162"/>
      <c r="K695" s="162"/>
      <c r="L695" s="162"/>
      <c r="M695" s="162"/>
      <c r="N695" s="38"/>
      <c r="O695" s="38"/>
    </row>
    <row r="696" spans="1:15" ht="15" hidden="1" customHeight="1" x14ac:dyDescent="0.25">
      <c r="A696" s="162"/>
      <c r="B696" s="162"/>
      <c r="C696" s="162"/>
      <c r="D696" s="162"/>
      <c r="E696" s="162"/>
      <c r="F696" s="162"/>
      <c r="G696" s="162"/>
      <c r="H696" s="162"/>
      <c r="I696" s="162"/>
      <c r="J696" s="162"/>
      <c r="K696" s="162"/>
      <c r="L696" s="162"/>
      <c r="M696" s="162"/>
      <c r="N696" s="38"/>
      <c r="O696" s="38"/>
    </row>
    <row r="697" spans="1:15" ht="15" hidden="1" customHeight="1" x14ac:dyDescent="0.25">
      <c r="A697" s="162"/>
      <c r="B697" s="162"/>
      <c r="C697" s="162"/>
      <c r="D697" s="162"/>
      <c r="E697" s="162"/>
      <c r="F697" s="162"/>
      <c r="G697" s="162"/>
      <c r="H697" s="162"/>
      <c r="I697" s="162"/>
      <c r="J697" s="162"/>
      <c r="K697" s="162"/>
      <c r="L697" s="162"/>
      <c r="M697" s="162"/>
      <c r="N697" s="38"/>
      <c r="O697" s="38"/>
    </row>
    <row r="698" spans="1:15" ht="15" hidden="1" customHeight="1" x14ac:dyDescent="0.25">
      <c r="A698" s="162"/>
      <c r="B698" s="162"/>
      <c r="C698" s="162"/>
      <c r="D698" s="162"/>
      <c r="E698" s="162"/>
      <c r="F698" s="162"/>
      <c r="G698" s="162"/>
      <c r="H698" s="162"/>
      <c r="I698" s="162"/>
      <c r="J698" s="162"/>
      <c r="K698" s="162"/>
      <c r="L698" s="162"/>
      <c r="M698" s="162"/>
      <c r="N698" s="38"/>
      <c r="O698" s="38"/>
    </row>
    <row r="699" spans="1:15" ht="15" hidden="1" customHeight="1" x14ac:dyDescent="0.25">
      <c r="A699" s="162"/>
      <c r="B699" s="162"/>
      <c r="C699" s="162"/>
      <c r="D699" s="162"/>
      <c r="E699" s="162"/>
      <c r="F699" s="162"/>
      <c r="G699" s="162"/>
      <c r="H699" s="162"/>
      <c r="I699" s="162"/>
      <c r="J699" s="162"/>
      <c r="K699" s="162"/>
      <c r="L699" s="162"/>
      <c r="M699" s="162"/>
      <c r="N699" s="38"/>
      <c r="O699" s="38"/>
    </row>
    <row r="700" spans="1:15" ht="15" hidden="1" customHeight="1" x14ac:dyDescent="0.25">
      <c r="A700" s="162"/>
      <c r="B700" s="162"/>
      <c r="C700" s="162"/>
      <c r="D700" s="162"/>
      <c r="E700" s="162"/>
      <c r="F700" s="162"/>
      <c r="G700" s="162"/>
      <c r="H700" s="162"/>
      <c r="I700" s="162"/>
      <c r="J700" s="162"/>
      <c r="K700" s="162"/>
      <c r="L700" s="162"/>
      <c r="M700" s="162"/>
      <c r="N700" s="38"/>
      <c r="O700" s="38"/>
    </row>
    <row r="701" spans="1:15" ht="15" hidden="1" customHeight="1" x14ac:dyDescent="0.25">
      <c r="A701" s="162"/>
      <c r="B701" s="162"/>
      <c r="C701" s="162"/>
      <c r="D701" s="162"/>
      <c r="E701" s="162"/>
      <c r="F701" s="162"/>
      <c r="G701" s="162"/>
      <c r="H701" s="162"/>
      <c r="I701" s="162"/>
      <c r="J701" s="162"/>
      <c r="K701" s="162"/>
      <c r="L701" s="162"/>
      <c r="M701" s="162"/>
      <c r="N701" s="38"/>
      <c r="O701" s="38"/>
    </row>
    <row r="702" spans="1:15" ht="15" hidden="1" customHeight="1" x14ac:dyDescent="0.25">
      <c r="A702" s="162"/>
      <c r="B702" s="162"/>
      <c r="C702" s="162"/>
      <c r="D702" s="162"/>
      <c r="E702" s="162"/>
      <c r="F702" s="162"/>
      <c r="G702" s="162"/>
      <c r="H702" s="162"/>
      <c r="I702" s="162"/>
      <c r="J702" s="162"/>
      <c r="K702" s="162"/>
      <c r="L702" s="162"/>
      <c r="M702" s="162"/>
      <c r="N702" s="38"/>
      <c r="O702" s="38"/>
    </row>
    <row r="703" spans="1:15" ht="15" hidden="1" customHeight="1" x14ac:dyDescent="0.25">
      <c r="A703" s="162"/>
      <c r="B703" s="162"/>
      <c r="C703" s="162"/>
      <c r="D703" s="162"/>
      <c r="E703" s="162"/>
      <c r="F703" s="162"/>
      <c r="G703" s="162"/>
      <c r="H703" s="162"/>
      <c r="I703" s="162"/>
      <c r="J703" s="162"/>
      <c r="K703" s="162"/>
      <c r="L703" s="162"/>
      <c r="M703" s="162"/>
      <c r="N703" s="38"/>
      <c r="O703" s="38"/>
    </row>
    <row r="704" spans="1:15" ht="15" hidden="1" customHeight="1" x14ac:dyDescent="0.25">
      <c r="A704" s="162"/>
      <c r="B704" s="162"/>
      <c r="C704" s="162"/>
      <c r="D704" s="162"/>
      <c r="E704" s="162"/>
      <c r="F704" s="162"/>
      <c r="G704" s="162"/>
      <c r="H704" s="162"/>
      <c r="I704" s="162"/>
      <c r="J704" s="162"/>
      <c r="K704" s="162"/>
      <c r="L704" s="162"/>
      <c r="M704" s="162"/>
      <c r="N704" s="38"/>
      <c r="O704" s="38"/>
    </row>
    <row r="705" spans="1:15" ht="15" hidden="1" customHeight="1" x14ac:dyDescent="0.25">
      <c r="A705" s="162"/>
      <c r="B705" s="162"/>
      <c r="C705" s="162"/>
      <c r="D705" s="162"/>
      <c r="E705" s="162"/>
      <c r="F705" s="162"/>
      <c r="G705" s="162"/>
      <c r="H705" s="162"/>
      <c r="I705" s="162"/>
      <c r="J705" s="162"/>
      <c r="K705" s="162"/>
      <c r="L705" s="162"/>
      <c r="M705" s="162"/>
      <c r="N705" s="38"/>
      <c r="O705" s="38"/>
    </row>
    <row r="706" spans="1:15" ht="15" hidden="1" customHeight="1" x14ac:dyDescent="0.25">
      <c r="A706" s="162"/>
      <c r="B706" s="162"/>
      <c r="C706" s="162"/>
      <c r="D706" s="162"/>
      <c r="E706" s="162"/>
      <c r="F706" s="162"/>
      <c r="G706" s="162"/>
      <c r="H706" s="162"/>
      <c r="I706" s="162"/>
      <c r="J706" s="162"/>
      <c r="K706" s="162"/>
      <c r="L706" s="162"/>
      <c r="M706" s="162"/>
      <c r="N706" s="38"/>
      <c r="O706" s="38"/>
    </row>
    <row r="707" spans="1:15" ht="15" hidden="1" customHeight="1" x14ac:dyDescent="0.25">
      <c r="A707" s="162"/>
      <c r="B707" s="162"/>
      <c r="C707" s="162"/>
      <c r="D707" s="162"/>
      <c r="E707" s="162"/>
      <c r="F707" s="162"/>
      <c r="G707" s="162"/>
      <c r="H707" s="162"/>
      <c r="I707" s="162"/>
      <c r="J707" s="162"/>
      <c r="K707" s="162"/>
      <c r="L707" s="162"/>
      <c r="M707" s="162"/>
      <c r="N707" s="38"/>
      <c r="O707" s="38"/>
    </row>
    <row r="708" spans="1:15" ht="15" hidden="1" customHeight="1" x14ac:dyDescent="0.25">
      <c r="A708" s="162"/>
      <c r="B708" s="162"/>
      <c r="C708" s="162"/>
      <c r="D708" s="162"/>
      <c r="E708" s="162"/>
      <c r="F708" s="162"/>
      <c r="G708" s="162"/>
      <c r="H708" s="162"/>
      <c r="I708" s="162"/>
      <c r="J708" s="162"/>
      <c r="K708" s="162"/>
      <c r="L708" s="162"/>
      <c r="M708" s="162"/>
      <c r="N708" s="38"/>
      <c r="O708" s="38"/>
    </row>
    <row r="709" spans="1:15" ht="15" hidden="1" customHeight="1" x14ac:dyDescent="0.25">
      <c r="A709" s="162"/>
      <c r="B709" s="162"/>
      <c r="C709" s="162"/>
      <c r="D709" s="162"/>
      <c r="E709" s="162"/>
      <c r="F709" s="162"/>
      <c r="G709" s="162"/>
      <c r="H709" s="162"/>
      <c r="I709" s="162"/>
      <c r="J709" s="162"/>
      <c r="K709" s="162"/>
      <c r="L709" s="162"/>
      <c r="M709" s="162"/>
      <c r="N709" s="38"/>
      <c r="O709" s="38"/>
    </row>
    <row r="710" spans="1:15" ht="15" hidden="1" customHeight="1" x14ac:dyDescent="0.25">
      <c r="A710" s="162"/>
      <c r="B710" s="162"/>
      <c r="C710" s="162"/>
      <c r="D710" s="162"/>
      <c r="E710" s="162"/>
      <c r="F710" s="162"/>
      <c r="G710" s="162"/>
      <c r="H710" s="162"/>
      <c r="I710" s="162"/>
      <c r="J710" s="162"/>
      <c r="K710" s="162"/>
      <c r="L710" s="162"/>
      <c r="M710" s="162"/>
      <c r="N710" s="38"/>
      <c r="O710" s="38"/>
    </row>
    <row r="711" spans="1:15" ht="15" hidden="1" customHeight="1" x14ac:dyDescent="0.25">
      <c r="A711" s="162"/>
      <c r="B711" s="162"/>
      <c r="C711" s="162"/>
      <c r="D711" s="162"/>
      <c r="E711" s="162"/>
      <c r="F711" s="162"/>
      <c r="G711" s="162"/>
      <c r="H711" s="162"/>
      <c r="I711" s="162"/>
      <c r="J711" s="162"/>
      <c r="K711" s="162"/>
      <c r="L711" s="162"/>
      <c r="M711" s="162"/>
      <c r="N711" s="38"/>
      <c r="O711" s="38"/>
    </row>
    <row r="712" spans="1:15" ht="15" hidden="1" customHeight="1" x14ac:dyDescent="0.25">
      <c r="A712" s="162"/>
      <c r="B712" s="162"/>
      <c r="C712" s="162"/>
      <c r="D712" s="162"/>
      <c r="E712" s="162"/>
      <c r="F712" s="162"/>
      <c r="G712" s="162"/>
      <c r="H712" s="162"/>
      <c r="I712" s="162"/>
      <c r="J712" s="162"/>
      <c r="K712" s="162"/>
      <c r="L712" s="162"/>
      <c r="M712" s="162"/>
      <c r="N712" s="38"/>
      <c r="O712" s="38"/>
    </row>
    <row r="713" spans="1:15" ht="15" hidden="1" customHeight="1" x14ac:dyDescent="0.25">
      <c r="A713" s="162"/>
      <c r="B713" s="162"/>
      <c r="C713" s="162"/>
      <c r="D713" s="162"/>
      <c r="E713" s="162"/>
      <c r="F713" s="162"/>
      <c r="G713" s="162"/>
      <c r="H713" s="162"/>
      <c r="I713" s="162"/>
      <c r="J713" s="162"/>
      <c r="K713" s="162"/>
      <c r="L713" s="162"/>
      <c r="M713" s="162"/>
      <c r="N713" s="38"/>
      <c r="O713" s="38"/>
    </row>
    <row r="714" spans="1:15" ht="15" hidden="1" customHeight="1" x14ac:dyDescent="0.25">
      <c r="A714" s="162"/>
      <c r="B714" s="162"/>
      <c r="C714" s="162"/>
      <c r="D714" s="162"/>
      <c r="E714" s="162"/>
      <c r="F714" s="162"/>
      <c r="G714" s="162"/>
      <c r="H714" s="162"/>
      <c r="I714" s="162"/>
      <c r="J714" s="162"/>
      <c r="K714" s="162"/>
      <c r="L714" s="162"/>
      <c r="M714" s="162"/>
      <c r="N714" s="38"/>
      <c r="O714" s="38"/>
    </row>
    <row r="715" spans="1:15" ht="15" hidden="1" customHeight="1" x14ac:dyDescent="0.25">
      <c r="A715" s="162"/>
      <c r="B715" s="162"/>
      <c r="C715" s="162"/>
      <c r="D715" s="162"/>
      <c r="E715" s="162"/>
      <c r="F715" s="162"/>
      <c r="G715" s="162"/>
      <c r="H715" s="162"/>
      <c r="I715" s="162"/>
      <c r="J715" s="162"/>
      <c r="K715" s="162"/>
      <c r="L715" s="162"/>
      <c r="M715" s="162"/>
      <c r="N715" s="38"/>
      <c r="O715" s="38"/>
    </row>
    <row r="716" spans="1:15" ht="15" hidden="1" customHeight="1" x14ac:dyDescent="0.25">
      <c r="A716" s="162"/>
      <c r="B716" s="162"/>
      <c r="C716" s="162"/>
      <c r="D716" s="162"/>
      <c r="E716" s="162"/>
      <c r="F716" s="162"/>
      <c r="G716" s="162"/>
      <c r="H716" s="162"/>
      <c r="I716" s="162"/>
      <c r="J716" s="162"/>
      <c r="K716" s="162"/>
      <c r="L716" s="162"/>
      <c r="M716" s="162"/>
      <c r="N716" s="38"/>
      <c r="O716" s="38"/>
    </row>
    <row r="717" spans="1:15" ht="15" hidden="1" customHeight="1" x14ac:dyDescent="0.25">
      <c r="A717" s="162"/>
      <c r="B717" s="162"/>
      <c r="C717" s="162"/>
      <c r="D717" s="162"/>
      <c r="E717" s="162"/>
      <c r="F717" s="162"/>
      <c r="G717" s="162"/>
      <c r="H717" s="162"/>
      <c r="I717" s="162"/>
      <c r="J717" s="162"/>
      <c r="K717" s="162"/>
      <c r="L717" s="162"/>
      <c r="M717" s="162"/>
      <c r="N717" s="38"/>
      <c r="O717" s="38"/>
    </row>
    <row r="718" spans="1:15" ht="15" hidden="1" customHeight="1" x14ac:dyDescent="0.25">
      <c r="A718" s="162"/>
      <c r="B718" s="162"/>
      <c r="C718" s="162"/>
      <c r="D718" s="162"/>
      <c r="E718" s="162"/>
      <c r="F718" s="162"/>
      <c r="G718" s="162"/>
      <c r="H718" s="162"/>
      <c r="I718" s="162"/>
      <c r="J718" s="162"/>
      <c r="K718" s="162"/>
      <c r="L718" s="162"/>
      <c r="M718" s="162"/>
      <c r="N718" s="38"/>
      <c r="O718" s="38"/>
    </row>
    <row r="719" spans="1:15" ht="15" hidden="1" customHeight="1" x14ac:dyDescent="0.25">
      <c r="A719" s="162"/>
      <c r="B719" s="162"/>
      <c r="C719" s="162"/>
      <c r="D719" s="162"/>
      <c r="E719" s="162"/>
      <c r="F719" s="162"/>
      <c r="G719" s="162"/>
      <c r="H719" s="162"/>
      <c r="I719" s="162"/>
      <c r="J719" s="162"/>
      <c r="K719" s="162"/>
      <c r="L719" s="162"/>
      <c r="M719" s="162"/>
      <c r="N719" s="38"/>
      <c r="O719" s="38"/>
    </row>
    <row r="720" spans="1:15" ht="15" hidden="1" customHeight="1" x14ac:dyDescent="0.25">
      <c r="A720" s="162"/>
      <c r="B720" s="162"/>
      <c r="C720" s="162"/>
      <c r="D720" s="162"/>
      <c r="E720" s="162"/>
      <c r="F720" s="162"/>
      <c r="G720" s="162"/>
      <c r="H720" s="162"/>
      <c r="I720" s="162"/>
      <c r="J720" s="162"/>
      <c r="K720" s="162"/>
      <c r="L720" s="162"/>
      <c r="M720" s="162"/>
      <c r="N720" s="38"/>
      <c r="O720" s="38"/>
    </row>
    <row r="721" spans="1:15" ht="15" hidden="1" customHeight="1" x14ac:dyDescent="0.25">
      <c r="A721" s="162"/>
      <c r="B721" s="162"/>
      <c r="C721" s="162"/>
      <c r="D721" s="162"/>
      <c r="E721" s="162"/>
      <c r="F721" s="162"/>
      <c r="G721" s="162"/>
      <c r="H721" s="162"/>
      <c r="I721" s="162"/>
      <c r="J721" s="162"/>
      <c r="K721" s="162"/>
      <c r="L721" s="162"/>
      <c r="M721" s="162"/>
      <c r="N721" s="38"/>
      <c r="O721" s="38"/>
    </row>
    <row r="722" spans="1:15" ht="15" hidden="1" customHeight="1" x14ac:dyDescent="0.25">
      <c r="A722" s="162"/>
      <c r="B722" s="162"/>
      <c r="C722" s="162"/>
      <c r="D722" s="162"/>
      <c r="E722" s="162"/>
      <c r="F722" s="162"/>
      <c r="G722" s="162"/>
      <c r="H722" s="162"/>
      <c r="I722" s="162"/>
      <c r="J722" s="162"/>
      <c r="K722" s="162"/>
      <c r="L722" s="162"/>
      <c r="M722" s="162"/>
      <c r="N722" s="38"/>
      <c r="O722" s="38"/>
    </row>
    <row r="723" spans="1:15" ht="15" hidden="1" customHeight="1" x14ac:dyDescent="0.25">
      <c r="A723" s="162"/>
      <c r="B723" s="162"/>
      <c r="C723" s="162"/>
      <c r="D723" s="162"/>
      <c r="E723" s="162"/>
      <c r="F723" s="162"/>
      <c r="G723" s="162"/>
      <c r="H723" s="162"/>
      <c r="I723" s="162"/>
      <c r="J723" s="162"/>
      <c r="K723" s="162"/>
      <c r="L723" s="162"/>
      <c r="M723" s="162"/>
      <c r="N723" s="38"/>
      <c r="O723" s="38"/>
    </row>
    <row r="724" spans="1:15" ht="15" hidden="1" customHeight="1" x14ac:dyDescent="0.25">
      <c r="A724" s="162"/>
      <c r="B724" s="162"/>
      <c r="C724" s="162"/>
      <c r="D724" s="162"/>
      <c r="E724" s="162"/>
      <c r="F724" s="162"/>
      <c r="G724" s="162"/>
      <c r="H724" s="162"/>
      <c r="I724" s="162"/>
      <c r="J724" s="162"/>
      <c r="K724" s="162"/>
      <c r="L724" s="162"/>
      <c r="M724" s="162"/>
      <c r="N724" s="38"/>
      <c r="O724" s="38"/>
    </row>
    <row r="725" spans="1:15" ht="15" hidden="1" customHeight="1" x14ac:dyDescent="0.25">
      <c r="A725" s="162"/>
      <c r="B725" s="162"/>
      <c r="C725" s="162"/>
      <c r="D725" s="162"/>
      <c r="E725" s="162"/>
      <c r="F725" s="162"/>
      <c r="G725" s="162"/>
      <c r="H725" s="162"/>
      <c r="I725" s="162"/>
      <c r="J725" s="162"/>
      <c r="K725" s="162"/>
      <c r="L725" s="162"/>
      <c r="M725" s="162"/>
      <c r="N725" s="38"/>
      <c r="O725" s="38"/>
    </row>
    <row r="726" spans="1:15" ht="15" hidden="1" customHeight="1" x14ac:dyDescent="0.25">
      <c r="A726" s="162"/>
      <c r="B726" s="162"/>
      <c r="C726" s="162"/>
      <c r="D726" s="162"/>
      <c r="E726" s="162"/>
      <c r="F726" s="162"/>
      <c r="G726" s="162"/>
      <c r="H726" s="162"/>
      <c r="I726" s="162"/>
      <c r="J726" s="162"/>
      <c r="K726" s="162"/>
      <c r="L726" s="162"/>
      <c r="M726" s="162"/>
      <c r="N726" s="38"/>
      <c r="O726" s="38"/>
    </row>
    <row r="727" spans="1:15" ht="15" hidden="1" customHeight="1" x14ac:dyDescent="0.25">
      <c r="A727" s="162"/>
      <c r="B727" s="162"/>
      <c r="C727" s="162"/>
      <c r="D727" s="162"/>
      <c r="E727" s="162"/>
      <c r="F727" s="162"/>
      <c r="G727" s="162"/>
      <c r="H727" s="162"/>
      <c r="I727" s="162"/>
      <c r="J727" s="162"/>
      <c r="K727" s="162"/>
      <c r="L727" s="162"/>
      <c r="M727" s="162"/>
      <c r="N727" s="38"/>
      <c r="O727" s="38"/>
    </row>
    <row r="728" spans="1:15" ht="15" hidden="1" customHeight="1" x14ac:dyDescent="0.25">
      <c r="A728" s="162"/>
      <c r="B728" s="162"/>
      <c r="C728" s="162"/>
      <c r="D728" s="162"/>
      <c r="E728" s="162"/>
      <c r="F728" s="162"/>
      <c r="G728" s="162"/>
      <c r="H728" s="162"/>
      <c r="I728" s="162"/>
      <c r="J728" s="162"/>
      <c r="K728" s="162"/>
      <c r="L728" s="162"/>
      <c r="M728" s="162"/>
      <c r="N728" s="38"/>
      <c r="O728" s="38"/>
    </row>
    <row r="729" spans="1:15" ht="15" hidden="1" customHeight="1" x14ac:dyDescent="0.25">
      <c r="A729" s="162"/>
      <c r="B729" s="162"/>
      <c r="C729" s="162"/>
      <c r="D729" s="162"/>
      <c r="E729" s="162"/>
      <c r="F729" s="162"/>
      <c r="G729" s="162"/>
      <c r="H729" s="162"/>
      <c r="I729" s="162"/>
      <c r="J729" s="162"/>
      <c r="K729" s="162"/>
      <c r="L729" s="162"/>
      <c r="M729" s="162"/>
      <c r="N729" s="38"/>
      <c r="O729" s="38"/>
    </row>
    <row r="730" spans="1:15" ht="15" hidden="1" customHeight="1" x14ac:dyDescent="0.25">
      <c r="A730" s="162"/>
      <c r="B730" s="162"/>
      <c r="C730" s="162"/>
      <c r="D730" s="162"/>
      <c r="E730" s="162"/>
      <c r="F730" s="162"/>
      <c r="G730" s="162"/>
      <c r="H730" s="162"/>
      <c r="I730" s="162"/>
      <c r="J730" s="162"/>
      <c r="K730" s="162"/>
      <c r="L730" s="162"/>
      <c r="M730" s="162"/>
      <c r="N730" s="38"/>
      <c r="O730" s="38"/>
    </row>
    <row r="731" spans="1:15" ht="15" hidden="1" customHeight="1" x14ac:dyDescent="0.25">
      <c r="A731" s="162"/>
      <c r="B731" s="162"/>
      <c r="C731" s="162"/>
      <c r="D731" s="162"/>
      <c r="E731" s="162"/>
      <c r="F731" s="162"/>
      <c r="G731" s="162"/>
      <c r="H731" s="162"/>
      <c r="I731" s="162"/>
      <c r="J731" s="162"/>
      <c r="K731" s="162"/>
      <c r="L731" s="162"/>
      <c r="M731" s="162"/>
      <c r="N731" s="38"/>
      <c r="O731" s="38"/>
    </row>
    <row r="732" spans="1:15" ht="15" hidden="1" customHeight="1" x14ac:dyDescent="0.25">
      <c r="A732" s="162"/>
      <c r="B732" s="162"/>
      <c r="C732" s="162"/>
      <c r="D732" s="162"/>
      <c r="E732" s="162"/>
      <c r="F732" s="162"/>
      <c r="G732" s="162"/>
      <c r="H732" s="162"/>
      <c r="I732" s="162"/>
      <c r="J732" s="162"/>
      <c r="K732" s="162"/>
      <c r="L732" s="162"/>
      <c r="M732" s="162"/>
      <c r="N732" s="38"/>
      <c r="O732" s="38"/>
    </row>
    <row r="733" spans="1:15" ht="15" hidden="1" customHeight="1" x14ac:dyDescent="0.25">
      <c r="A733" s="162"/>
      <c r="B733" s="162"/>
      <c r="C733" s="162"/>
      <c r="D733" s="162"/>
      <c r="E733" s="162"/>
      <c r="F733" s="162"/>
      <c r="G733" s="162"/>
      <c r="H733" s="162"/>
      <c r="I733" s="162"/>
      <c r="J733" s="162"/>
      <c r="K733" s="162"/>
      <c r="L733" s="162"/>
      <c r="M733" s="162"/>
      <c r="N733" s="38"/>
      <c r="O733" s="38"/>
    </row>
    <row r="734" spans="1:15" ht="15" hidden="1" customHeight="1" x14ac:dyDescent="0.25">
      <c r="A734" s="162"/>
      <c r="B734" s="162"/>
      <c r="C734" s="162"/>
      <c r="D734" s="162"/>
      <c r="E734" s="162"/>
      <c r="F734" s="162"/>
      <c r="G734" s="162"/>
      <c r="H734" s="162"/>
      <c r="I734" s="162"/>
      <c r="J734" s="162"/>
      <c r="K734" s="162"/>
      <c r="L734" s="162"/>
      <c r="M734" s="162"/>
      <c r="N734" s="38"/>
      <c r="O734" s="38"/>
    </row>
    <row r="735" spans="1:15" ht="15" hidden="1" customHeight="1" x14ac:dyDescent="0.25">
      <c r="A735" s="162"/>
      <c r="B735" s="162"/>
      <c r="C735" s="162"/>
      <c r="D735" s="162"/>
      <c r="E735" s="162"/>
      <c r="F735" s="162"/>
      <c r="G735" s="162"/>
      <c r="H735" s="162"/>
      <c r="I735" s="162"/>
      <c r="J735" s="162"/>
      <c r="K735" s="162"/>
      <c r="L735" s="162"/>
      <c r="M735" s="162"/>
      <c r="N735" s="38"/>
      <c r="O735" s="38"/>
    </row>
    <row r="736" spans="1:15" ht="15" hidden="1" customHeight="1" x14ac:dyDescent="0.25">
      <c r="A736" s="162"/>
      <c r="B736" s="162"/>
      <c r="C736" s="162"/>
      <c r="D736" s="162"/>
      <c r="E736" s="162"/>
      <c r="F736" s="162"/>
      <c r="G736" s="162"/>
      <c r="H736" s="162"/>
      <c r="I736" s="162"/>
      <c r="J736" s="162"/>
      <c r="K736" s="162"/>
      <c r="L736" s="162"/>
      <c r="M736" s="162"/>
      <c r="N736" s="38"/>
      <c r="O736" s="38"/>
    </row>
    <row r="737" spans="1:15" ht="15" hidden="1" customHeight="1" x14ac:dyDescent="0.25">
      <c r="A737" s="162"/>
      <c r="B737" s="162"/>
      <c r="C737" s="162"/>
      <c r="D737" s="162"/>
      <c r="E737" s="162"/>
      <c r="F737" s="162"/>
      <c r="G737" s="162"/>
      <c r="H737" s="162"/>
      <c r="I737" s="162"/>
      <c r="J737" s="162"/>
      <c r="K737" s="162"/>
      <c r="L737" s="162"/>
      <c r="M737" s="162"/>
      <c r="N737" s="38"/>
      <c r="O737" s="38"/>
    </row>
    <row r="738" spans="1:15" ht="15" hidden="1" customHeight="1" x14ac:dyDescent="0.25">
      <c r="A738" s="162"/>
      <c r="B738" s="162"/>
      <c r="C738" s="162"/>
      <c r="D738" s="162"/>
      <c r="E738" s="162"/>
      <c r="F738" s="162"/>
      <c r="G738" s="162"/>
      <c r="H738" s="162"/>
      <c r="I738" s="162"/>
      <c r="J738" s="162"/>
      <c r="K738" s="162"/>
      <c r="L738" s="162"/>
      <c r="M738" s="162"/>
      <c r="N738" s="38"/>
      <c r="O738" s="38"/>
    </row>
    <row r="739" spans="1:15" ht="15" hidden="1" customHeight="1" x14ac:dyDescent="0.25">
      <c r="A739" s="162"/>
      <c r="B739" s="162"/>
      <c r="C739" s="162"/>
      <c r="D739" s="162"/>
      <c r="E739" s="162"/>
      <c r="F739" s="162"/>
      <c r="G739" s="162"/>
      <c r="H739" s="162"/>
      <c r="I739" s="162"/>
      <c r="J739" s="162"/>
      <c r="K739" s="162"/>
      <c r="L739" s="162"/>
      <c r="M739" s="162"/>
      <c r="N739" s="38"/>
      <c r="O739" s="38"/>
    </row>
    <row r="740" spans="1:15" ht="15" hidden="1" customHeight="1" x14ac:dyDescent="0.25">
      <c r="A740" s="162"/>
      <c r="B740" s="162"/>
      <c r="C740" s="162"/>
      <c r="D740" s="162"/>
      <c r="E740" s="162"/>
      <c r="F740" s="162"/>
      <c r="G740" s="162"/>
      <c r="H740" s="162"/>
      <c r="I740" s="162"/>
      <c r="J740" s="162"/>
      <c r="K740" s="162"/>
      <c r="L740" s="162"/>
      <c r="M740" s="162"/>
      <c r="N740" s="38"/>
      <c r="O740" s="38"/>
    </row>
    <row r="741" spans="1:15" ht="15" hidden="1" customHeight="1" x14ac:dyDescent="0.25">
      <c r="A741" s="162"/>
      <c r="B741" s="162"/>
      <c r="C741" s="162"/>
      <c r="D741" s="162"/>
      <c r="E741" s="162"/>
      <c r="F741" s="162"/>
      <c r="G741" s="162"/>
      <c r="H741" s="162"/>
      <c r="I741" s="162"/>
      <c r="J741" s="162"/>
      <c r="K741" s="162"/>
      <c r="L741" s="162"/>
      <c r="M741" s="162"/>
      <c r="N741" s="38"/>
      <c r="O741" s="38"/>
    </row>
    <row r="742" spans="1:15" ht="15" hidden="1" customHeight="1" x14ac:dyDescent="0.25">
      <c r="A742" s="162"/>
      <c r="B742" s="162"/>
      <c r="C742" s="162"/>
      <c r="D742" s="162"/>
      <c r="E742" s="162"/>
      <c r="F742" s="162"/>
      <c r="G742" s="162"/>
      <c r="H742" s="162"/>
      <c r="I742" s="162"/>
      <c r="J742" s="162"/>
      <c r="K742" s="162"/>
      <c r="L742" s="162"/>
      <c r="M742" s="162"/>
      <c r="N742" s="38"/>
      <c r="O742" s="38"/>
    </row>
    <row r="743" spans="1:15" ht="15" hidden="1" customHeight="1" x14ac:dyDescent="0.25">
      <c r="A743" s="162"/>
      <c r="B743" s="162"/>
      <c r="C743" s="162"/>
      <c r="D743" s="162"/>
      <c r="E743" s="162"/>
      <c r="F743" s="162"/>
      <c r="G743" s="162"/>
      <c r="H743" s="162"/>
      <c r="I743" s="162"/>
      <c r="J743" s="162"/>
      <c r="K743" s="162"/>
      <c r="L743" s="162"/>
      <c r="M743" s="162"/>
      <c r="N743" s="38"/>
      <c r="O743" s="38"/>
    </row>
    <row r="744" spans="1:15" ht="15" hidden="1" customHeight="1" x14ac:dyDescent="0.25">
      <c r="A744" s="162"/>
      <c r="B744" s="162"/>
      <c r="C744" s="162"/>
      <c r="D744" s="162"/>
      <c r="E744" s="162"/>
      <c r="F744" s="162"/>
      <c r="G744" s="162"/>
      <c r="H744" s="162"/>
      <c r="I744" s="162"/>
      <c r="J744" s="162"/>
      <c r="K744" s="162"/>
      <c r="L744" s="162"/>
      <c r="M744" s="162"/>
      <c r="N744" s="38"/>
      <c r="O744" s="38"/>
    </row>
    <row r="745" spans="1:15" ht="15" hidden="1" customHeight="1" x14ac:dyDescent="0.25">
      <c r="A745" s="162"/>
      <c r="B745" s="162"/>
      <c r="C745" s="162"/>
      <c r="D745" s="162"/>
      <c r="E745" s="162"/>
      <c r="F745" s="162"/>
      <c r="G745" s="162"/>
      <c r="H745" s="162"/>
      <c r="I745" s="162"/>
      <c r="J745" s="162"/>
      <c r="K745" s="162"/>
      <c r="L745" s="162"/>
      <c r="M745" s="162"/>
      <c r="N745" s="38"/>
      <c r="O745" s="38"/>
    </row>
    <row r="746" spans="1:15" ht="15" hidden="1" customHeight="1" x14ac:dyDescent="0.25">
      <c r="A746" s="162"/>
      <c r="B746" s="162"/>
      <c r="C746" s="162"/>
      <c r="D746" s="162"/>
      <c r="E746" s="162"/>
      <c r="F746" s="162"/>
      <c r="G746" s="162"/>
      <c r="H746" s="162"/>
      <c r="I746" s="162"/>
      <c r="J746" s="162"/>
      <c r="K746" s="162"/>
      <c r="L746" s="162"/>
      <c r="M746" s="162"/>
      <c r="N746" s="38"/>
      <c r="O746" s="38"/>
    </row>
    <row r="747" spans="1:15" ht="15" hidden="1" customHeight="1" x14ac:dyDescent="0.25">
      <c r="A747" s="162"/>
      <c r="B747" s="162"/>
      <c r="C747" s="162"/>
      <c r="D747" s="162"/>
      <c r="E747" s="162"/>
      <c r="F747" s="162"/>
      <c r="G747" s="162"/>
      <c r="H747" s="162"/>
      <c r="I747" s="162"/>
      <c r="J747" s="162"/>
      <c r="K747" s="162"/>
      <c r="L747" s="162"/>
      <c r="M747" s="162"/>
      <c r="N747" s="38"/>
      <c r="O747" s="38"/>
    </row>
    <row r="748" spans="1:15" ht="15" hidden="1" customHeight="1" x14ac:dyDescent="0.25">
      <c r="A748" s="162"/>
      <c r="B748" s="162"/>
      <c r="C748" s="162"/>
      <c r="D748" s="162"/>
      <c r="E748" s="162"/>
      <c r="F748" s="162"/>
      <c r="G748" s="162"/>
      <c r="H748" s="162"/>
      <c r="I748" s="162"/>
      <c r="J748" s="162"/>
      <c r="K748" s="162"/>
      <c r="L748" s="162"/>
      <c r="M748" s="162"/>
      <c r="N748" s="38"/>
      <c r="O748" s="38"/>
    </row>
    <row r="749" spans="1:15" ht="15" hidden="1" customHeight="1" x14ac:dyDescent="0.25">
      <c r="A749" s="162"/>
      <c r="B749" s="162"/>
      <c r="C749" s="162"/>
      <c r="D749" s="162"/>
      <c r="E749" s="162"/>
      <c r="F749" s="162"/>
      <c r="G749" s="162"/>
      <c r="H749" s="162"/>
      <c r="I749" s="162"/>
      <c r="J749" s="162"/>
      <c r="K749" s="162"/>
      <c r="L749" s="162"/>
      <c r="M749" s="162"/>
      <c r="N749" s="38"/>
      <c r="O749" s="38"/>
    </row>
    <row r="750" spans="1:15" ht="15" hidden="1" customHeight="1" x14ac:dyDescent="0.25">
      <c r="A750" s="162"/>
      <c r="B750" s="162"/>
      <c r="C750" s="162"/>
      <c r="D750" s="162"/>
      <c r="E750" s="162"/>
      <c r="F750" s="162"/>
      <c r="G750" s="162"/>
      <c r="H750" s="162"/>
      <c r="I750" s="162"/>
      <c r="J750" s="162"/>
      <c r="K750" s="162"/>
      <c r="L750" s="162"/>
      <c r="M750" s="162"/>
      <c r="N750" s="38"/>
      <c r="O750" s="38"/>
    </row>
    <row r="751" spans="1:15" ht="15" hidden="1" customHeight="1" x14ac:dyDescent="0.25">
      <c r="A751" s="162"/>
      <c r="B751" s="162"/>
      <c r="C751" s="162"/>
      <c r="D751" s="162"/>
      <c r="E751" s="162"/>
      <c r="F751" s="162"/>
      <c r="G751" s="162"/>
      <c r="H751" s="162"/>
      <c r="I751" s="162"/>
      <c r="J751" s="162"/>
      <c r="K751" s="162"/>
      <c r="L751" s="162"/>
      <c r="M751" s="162"/>
      <c r="N751" s="38"/>
      <c r="O751" s="38"/>
    </row>
    <row r="752" spans="1:15" ht="15" hidden="1" customHeight="1" x14ac:dyDescent="0.25">
      <c r="A752" s="162"/>
      <c r="B752" s="162"/>
      <c r="C752" s="162"/>
      <c r="D752" s="162"/>
      <c r="E752" s="162"/>
      <c r="F752" s="162"/>
      <c r="G752" s="162"/>
      <c r="H752" s="162"/>
      <c r="I752" s="162"/>
      <c r="J752" s="162"/>
      <c r="K752" s="162"/>
      <c r="L752" s="162"/>
      <c r="M752" s="162"/>
      <c r="N752" s="38"/>
      <c r="O752" s="38"/>
    </row>
    <row r="753" spans="1:15" ht="15" hidden="1" customHeight="1" x14ac:dyDescent="0.25">
      <c r="A753" s="162"/>
      <c r="B753" s="162"/>
      <c r="C753" s="162"/>
      <c r="D753" s="162"/>
      <c r="E753" s="162"/>
      <c r="F753" s="162"/>
      <c r="G753" s="162"/>
      <c r="H753" s="162"/>
      <c r="I753" s="162"/>
      <c r="J753" s="162"/>
      <c r="K753" s="162"/>
      <c r="L753" s="162"/>
      <c r="M753" s="162"/>
      <c r="N753" s="38"/>
      <c r="O753" s="38"/>
    </row>
    <row r="754" spans="1:15" ht="15" hidden="1" customHeight="1" x14ac:dyDescent="0.25">
      <c r="A754" s="162"/>
      <c r="B754" s="162"/>
      <c r="C754" s="162"/>
      <c r="D754" s="162"/>
      <c r="E754" s="162"/>
      <c r="F754" s="162"/>
      <c r="G754" s="162"/>
      <c r="H754" s="162"/>
      <c r="I754" s="162"/>
      <c r="J754" s="162"/>
      <c r="K754" s="162"/>
      <c r="L754" s="162"/>
      <c r="M754" s="162"/>
      <c r="N754" s="38"/>
      <c r="O754" s="38"/>
    </row>
    <row r="755" spans="1:15" ht="15" hidden="1" customHeight="1" x14ac:dyDescent="0.25">
      <c r="A755" s="162"/>
      <c r="B755" s="162"/>
      <c r="C755" s="162"/>
      <c r="D755" s="162"/>
      <c r="E755" s="162"/>
      <c r="F755" s="162"/>
      <c r="G755" s="162"/>
      <c r="H755" s="162"/>
      <c r="I755" s="162"/>
      <c r="J755" s="162"/>
      <c r="K755" s="162"/>
      <c r="L755" s="162"/>
      <c r="M755" s="162"/>
      <c r="N755" s="38"/>
      <c r="O755" s="38"/>
    </row>
    <row r="756" spans="1:15" ht="15" hidden="1" customHeight="1" x14ac:dyDescent="0.25">
      <c r="A756" s="162"/>
      <c r="B756" s="162"/>
      <c r="C756" s="162"/>
      <c r="D756" s="162"/>
      <c r="E756" s="162"/>
      <c r="F756" s="162"/>
      <c r="G756" s="162"/>
      <c r="H756" s="162"/>
      <c r="I756" s="162"/>
      <c r="J756" s="162"/>
      <c r="K756" s="162"/>
      <c r="L756" s="162"/>
      <c r="M756" s="162"/>
      <c r="N756" s="38"/>
      <c r="O756" s="38"/>
    </row>
    <row r="757" spans="1:15" ht="15" hidden="1" customHeight="1" x14ac:dyDescent="0.25">
      <c r="A757" s="162"/>
      <c r="B757" s="162"/>
      <c r="C757" s="162"/>
      <c r="D757" s="162"/>
      <c r="E757" s="162"/>
      <c r="F757" s="162"/>
      <c r="G757" s="162"/>
      <c r="H757" s="162"/>
      <c r="I757" s="162"/>
      <c r="J757" s="162"/>
      <c r="K757" s="162"/>
      <c r="L757" s="162"/>
      <c r="M757" s="162"/>
      <c r="N757" s="38"/>
      <c r="O757" s="38"/>
    </row>
    <row r="758" spans="1:15" ht="15" hidden="1" customHeight="1" x14ac:dyDescent="0.25">
      <c r="A758" s="162"/>
      <c r="B758" s="162"/>
      <c r="C758" s="162"/>
      <c r="D758" s="162"/>
      <c r="E758" s="162"/>
      <c r="F758" s="162"/>
      <c r="G758" s="162"/>
      <c r="H758" s="162"/>
      <c r="I758" s="162"/>
      <c r="J758" s="162"/>
      <c r="K758" s="162"/>
      <c r="L758" s="162"/>
      <c r="M758" s="162"/>
      <c r="N758" s="38"/>
      <c r="O758" s="38"/>
    </row>
    <row r="759" spans="1:15" ht="15" hidden="1" customHeight="1" x14ac:dyDescent="0.25">
      <c r="A759" s="162"/>
      <c r="B759" s="162"/>
      <c r="C759" s="162"/>
      <c r="D759" s="162"/>
      <c r="E759" s="162"/>
      <c r="F759" s="162"/>
      <c r="G759" s="162"/>
      <c r="H759" s="162"/>
      <c r="I759" s="162"/>
      <c r="J759" s="162"/>
      <c r="K759" s="162"/>
      <c r="L759" s="162"/>
      <c r="M759" s="162"/>
      <c r="N759" s="38"/>
      <c r="O759" s="38"/>
    </row>
    <row r="760" spans="1:15" ht="15" hidden="1" customHeight="1" x14ac:dyDescent="0.25">
      <c r="A760" s="162"/>
      <c r="B760" s="162"/>
      <c r="C760" s="162"/>
      <c r="D760" s="162"/>
      <c r="E760" s="162"/>
      <c r="F760" s="162"/>
      <c r="G760" s="162"/>
      <c r="H760" s="162"/>
      <c r="I760" s="162"/>
      <c r="J760" s="162"/>
      <c r="K760" s="162"/>
      <c r="L760" s="162"/>
      <c r="M760" s="162"/>
      <c r="N760" s="38"/>
      <c r="O760" s="38"/>
    </row>
    <row r="761" spans="1:15" ht="15" hidden="1" customHeight="1" x14ac:dyDescent="0.25">
      <c r="A761" s="162"/>
      <c r="B761" s="162"/>
      <c r="C761" s="162"/>
      <c r="D761" s="162"/>
      <c r="E761" s="162"/>
      <c r="F761" s="162"/>
      <c r="G761" s="162"/>
      <c r="H761" s="162"/>
      <c r="I761" s="162"/>
      <c r="J761" s="162"/>
      <c r="K761" s="162"/>
      <c r="L761" s="162"/>
      <c r="M761" s="162"/>
      <c r="N761" s="38"/>
      <c r="O761" s="38"/>
    </row>
    <row r="762" spans="1:15" ht="15" hidden="1" customHeight="1" x14ac:dyDescent="0.25">
      <c r="A762" s="162"/>
      <c r="B762" s="162"/>
      <c r="C762" s="162"/>
      <c r="D762" s="162"/>
      <c r="E762" s="162"/>
      <c r="F762" s="162"/>
      <c r="G762" s="162"/>
      <c r="H762" s="162"/>
      <c r="I762" s="162"/>
      <c r="J762" s="162"/>
      <c r="K762" s="162"/>
      <c r="L762" s="162"/>
      <c r="M762" s="162"/>
      <c r="N762" s="38"/>
      <c r="O762" s="38"/>
    </row>
    <row r="763" spans="1:15" ht="15" hidden="1" customHeight="1" x14ac:dyDescent="0.25">
      <c r="A763" s="162"/>
      <c r="B763" s="162"/>
      <c r="C763" s="162"/>
      <c r="D763" s="162"/>
      <c r="E763" s="162"/>
      <c r="F763" s="162"/>
      <c r="G763" s="162"/>
      <c r="H763" s="162"/>
      <c r="I763" s="162"/>
      <c r="J763" s="162"/>
      <c r="K763" s="162"/>
      <c r="L763" s="162"/>
      <c r="M763" s="162"/>
      <c r="N763" s="38"/>
      <c r="O763" s="38"/>
    </row>
    <row r="764" spans="1:15" ht="15" hidden="1" customHeight="1" x14ac:dyDescent="0.25">
      <c r="A764" s="162"/>
      <c r="B764" s="162"/>
      <c r="C764" s="162"/>
      <c r="D764" s="162"/>
      <c r="E764" s="162"/>
      <c r="F764" s="162"/>
      <c r="G764" s="162"/>
      <c r="H764" s="162"/>
      <c r="I764" s="162"/>
      <c r="J764" s="162"/>
      <c r="K764" s="162"/>
      <c r="L764" s="162"/>
      <c r="M764" s="162"/>
      <c r="N764" s="38"/>
      <c r="O764" s="38"/>
    </row>
    <row r="765" spans="1:15" ht="15" hidden="1" customHeight="1" x14ac:dyDescent="0.25">
      <c r="A765" s="162"/>
      <c r="B765" s="162"/>
      <c r="C765" s="162"/>
      <c r="D765" s="162"/>
      <c r="E765" s="162"/>
      <c r="F765" s="162"/>
      <c r="G765" s="162"/>
      <c r="H765" s="162"/>
      <c r="I765" s="162"/>
      <c r="J765" s="162"/>
      <c r="K765" s="162"/>
      <c r="L765" s="162"/>
      <c r="M765" s="162"/>
      <c r="N765" s="38"/>
      <c r="O765" s="38"/>
    </row>
    <row r="766" spans="1:15" ht="15" hidden="1" customHeight="1" x14ac:dyDescent="0.25">
      <c r="A766" s="162"/>
      <c r="B766" s="162"/>
      <c r="C766" s="162"/>
      <c r="D766" s="162"/>
      <c r="E766" s="162"/>
      <c r="F766" s="162"/>
      <c r="G766" s="162"/>
      <c r="H766" s="162"/>
      <c r="I766" s="162"/>
      <c r="J766" s="162"/>
      <c r="K766" s="162"/>
      <c r="L766" s="162"/>
      <c r="M766" s="162"/>
      <c r="N766" s="38"/>
      <c r="O766" s="38"/>
    </row>
    <row r="767" spans="1:15" ht="15" hidden="1" customHeight="1" x14ac:dyDescent="0.25">
      <c r="A767" s="162"/>
      <c r="B767" s="162"/>
      <c r="C767" s="162"/>
      <c r="D767" s="162"/>
      <c r="E767" s="162"/>
      <c r="F767" s="162"/>
      <c r="G767" s="162"/>
      <c r="H767" s="162"/>
      <c r="I767" s="162"/>
      <c r="J767" s="162"/>
      <c r="K767" s="162"/>
      <c r="L767" s="162"/>
      <c r="M767" s="162"/>
      <c r="N767" s="38"/>
      <c r="O767" s="38"/>
    </row>
    <row r="768" spans="1:15" ht="15" hidden="1" customHeight="1" x14ac:dyDescent="0.25">
      <c r="A768" s="162"/>
      <c r="B768" s="162"/>
      <c r="C768" s="162"/>
      <c r="D768" s="162"/>
      <c r="E768" s="162"/>
      <c r="F768" s="162"/>
      <c r="G768" s="162"/>
      <c r="H768" s="162"/>
      <c r="I768" s="162"/>
      <c r="J768" s="162"/>
      <c r="K768" s="162"/>
      <c r="L768" s="162"/>
      <c r="M768" s="162"/>
      <c r="N768" s="38"/>
      <c r="O768" s="38"/>
    </row>
    <row r="769" spans="1:15" ht="15" hidden="1" customHeight="1" x14ac:dyDescent="0.25">
      <c r="A769" s="162"/>
      <c r="B769" s="162"/>
      <c r="C769" s="162"/>
      <c r="D769" s="162"/>
      <c r="E769" s="162"/>
      <c r="F769" s="162"/>
      <c r="G769" s="162"/>
      <c r="H769" s="162"/>
      <c r="I769" s="162"/>
      <c r="J769" s="162"/>
      <c r="K769" s="162"/>
      <c r="L769" s="162"/>
      <c r="M769" s="162"/>
      <c r="N769" s="38"/>
      <c r="O769" s="38"/>
    </row>
    <row r="770" spans="1:15" ht="15" hidden="1" customHeight="1" x14ac:dyDescent="0.25">
      <c r="A770" s="162"/>
      <c r="B770" s="162"/>
      <c r="C770" s="162"/>
      <c r="D770" s="162"/>
      <c r="E770" s="162"/>
      <c r="F770" s="162"/>
      <c r="G770" s="162"/>
      <c r="H770" s="162"/>
      <c r="I770" s="162"/>
      <c r="J770" s="162"/>
      <c r="K770" s="162"/>
      <c r="L770" s="162"/>
      <c r="M770" s="162"/>
      <c r="N770" s="38"/>
      <c r="O770" s="38"/>
    </row>
    <row r="771" spans="1:15" ht="15" hidden="1" customHeight="1" x14ac:dyDescent="0.25">
      <c r="A771" s="162"/>
      <c r="B771" s="162"/>
      <c r="C771" s="162"/>
      <c r="D771" s="162"/>
      <c r="E771" s="162"/>
      <c r="F771" s="162"/>
      <c r="G771" s="162"/>
      <c r="H771" s="162"/>
      <c r="I771" s="162"/>
      <c r="J771" s="162"/>
      <c r="K771" s="162"/>
      <c r="L771" s="162"/>
      <c r="M771" s="162"/>
      <c r="N771" s="38"/>
      <c r="O771" s="38"/>
    </row>
    <row r="772" spans="1:15" ht="15" hidden="1" customHeight="1" x14ac:dyDescent="0.25">
      <c r="A772" s="162"/>
      <c r="B772" s="162"/>
      <c r="C772" s="162"/>
      <c r="D772" s="162"/>
      <c r="E772" s="162"/>
      <c r="F772" s="162"/>
      <c r="G772" s="162"/>
      <c r="H772" s="162"/>
      <c r="I772" s="162"/>
      <c r="J772" s="162"/>
      <c r="K772" s="162"/>
      <c r="L772" s="162"/>
      <c r="M772" s="162"/>
      <c r="N772" s="38"/>
      <c r="O772" s="38"/>
    </row>
    <row r="773" spans="1:15" ht="15" hidden="1" customHeight="1" x14ac:dyDescent="0.25">
      <c r="A773" s="162"/>
      <c r="B773" s="162"/>
      <c r="C773" s="162"/>
      <c r="D773" s="162"/>
      <c r="E773" s="162"/>
      <c r="F773" s="162"/>
      <c r="G773" s="162"/>
      <c r="H773" s="162"/>
      <c r="I773" s="162"/>
      <c r="J773" s="162"/>
      <c r="K773" s="162"/>
      <c r="L773" s="162"/>
      <c r="M773" s="162"/>
      <c r="N773" s="38"/>
      <c r="O773" s="38"/>
    </row>
    <row r="774" spans="1:15" ht="15" hidden="1" customHeight="1" x14ac:dyDescent="0.25">
      <c r="A774" s="162"/>
      <c r="B774" s="162"/>
      <c r="C774" s="162"/>
      <c r="D774" s="162"/>
      <c r="E774" s="162"/>
      <c r="F774" s="162"/>
      <c r="G774" s="162"/>
      <c r="H774" s="162"/>
      <c r="I774" s="162"/>
      <c r="J774" s="162"/>
      <c r="K774" s="162"/>
      <c r="L774" s="162"/>
      <c r="M774" s="162"/>
      <c r="N774" s="38"/>
      <c r="O774" s="38"/>
    </row>
    <row r="775" spans="1:15" ht="15" hidden="1" customHeight="1" x14ac:dyDescent="0.25">
      <c r="A775" s="162"/>
      <c r="B775" s="162"/>
      <c r="C775" s="162"/>
      <c r="D775" s="162"/>
      <c r="E775" s="162"/>
      <c r="F775" s="162"/>
      <c r="G775" s="162"/>
      <c r="H775" s="162"/>
      <c r="I775" s="162"/>
      <c r="J775" s="162"/>
      <c r="K775" s="162"/>
      <c r="L775" s="162"/>
      <c r="M775" s="162"/>
      <c r="N775" s="38"/>
      <c r="O775" s="38"/>
    </row>
    <row r="776" spans="1:15" ht="15" hidden="1" customHeight="1" x14ac:dyDescent="0.25">
      <c r="A776" s="162"/>
      <c r="B776" s="162"/>
      <c r="C776" s="162"/>
      <c r="D776" s="162"/>
      <c r="E776" s="162"/>
      <c r="F776" s="162"/>
      <c r="G776" s="162"/>
      <c r="H776" s="162"/>
      <c r="I776" s="162"/>
      <c r="J776" s="162"/>
      <c r="K776" s="162"/>
      <c r="L776" s="162"/>
      <c r="M776" s="162"/>
      <c r="N776" s="38"/>
      <c r="O776" s="38"/>
    </row>
    <row r="777" spans="1:15" ht="15" hidden="1" customHeight="1" x14ac:dyDescent="0.25">
      <c r="A777" s="162"/>
      <c r="B777" s="162"/>
      <c r="C777" s="162"/>
      <c r="D777" s="162"/>
      <c r="E777" s="162"/>
      <c r="F777" s="162"/>
      <c r="G777" s="162"/>
      <c r="H777" s="162"/>
      <c r="I777" s="162"/>
      <c r="J777" s="162"/>
      <c r="K777" s="162"/>
      <c r="L777" s="162"/>
      <c r="M777" s="162"/>
      <c r="N777" s="38"/>
      <c r="O777" s="38"/>
    </row>
    <row r="778" spans="1:15" ht="15" hidden="1" customHeight="1" x14ac:dyDescent="0.25">
      <c r="A778" s="162"/>
      <c r="B778" s="162"/>
      <c r="C778" s="162"/>
      <c r="D778" s="162"/>
      <c r="E778" s="162"/>
      <c r="F778" s="162"/>
      <c r="G778" s="162"/>
      <c r="H778" s="162"/>
      <c r="I778" s="162"/>
      <c r="J778" s="162"/>
      <c r="K778" s="162"/>
      <c r="L778" s="162"/>
      <c r="M778" s="162"/>
      <c r="N778" s="38"/>
      <c r="O778" s="38"/>
    </row>
    <row r="779" spans="1:15" ht="15" hidden="1" customHeight="1" x14ac:dyDescent="0.25">
      <c r="A779" s="162"/>
      <c r="B779" s="162"/>
      <c r="C779" s="162"/>
      <c r="D779" s="162"/>
      <c r="E779" s="162"/>
      <c r="F779" s="162"/>
      <c r="G779" s="162"/>
      <c r="H779" s="162"/>
      <c r="I779" s="162"/>
      <c r="J779" s="162"/>
      <c r="K779" s="162"/>
      <c r="L779" s="162"/>
      <c r="M779" s="162"/>
      <c r="N779" s="38"/>
      <c r="O779" s="38"/>
    </row>
    <row r="780" spans="1:15" ht="15" hidden="1" customHeight="1" x14ac:dyDescent="0.25">
      <c r="A780" s="162"/>
      <c r="B780" s="162"/>
      <c r="C780" s="162"/>
      <c r="D780" s="162"/>
      <c r="E780" s="162"/>
      <c r="F780" s="162"/>
      <c r="G780" s="162"/>
      <c r="H780" s="162"/>
      <c r="I780" s="162"/>
      <c r="J780" s="162"/>
      <c r="K780" s="162"/>
      <c r="L780" s="162"/>
      <c r="M780" s="162"/>
      <c r="N780" s="38"/>
      <c r="O780" s="38"/>
    </row>
    <row r="781" spans="1:15" ht="15" hidden="1" customHeight="1" x14ac:dyDescent="0.25">
      <c r="A781" s="162"/>
      <c r="B781" s="162"/>
      <c r="C781" s="162"/>
      <c r="D781" s="162"/>
      <c r="E781" s="162"/>
      <c r="F781" s="162"/>
      <c r="G781" s="162"/>
      <c r="H781" s="162"/>
      <c r="I781" s="162"/>
      <c r="J781" s="162"/>
      <c r="K781" s="162"/>
      <c r="L781" s="162"/>
      <c r="M781" s="162"/>
      <c r="N781" s="38"/>
      <c r="O781" s="38"/>
    </row>
    <row r="782" spans="1:15" ht="15" hidden="1" customHeight="1" x14ac:dyDescent="0.25">
      <c r="A782" s="162"/>
      <c r="B782" s="162"/>
      <c r="C782" s="162"/>
      <c r="D782" s="162"/>
      <c r="E782" s="162"/>
      <c r="F782" s="162"/>
      <c r="G782" s="162"/>
      <c r="H782" s="162"/>
      <c r="I782" s="162"/>
      <c r="J782" s="162"/>
      <c r="K782" s="162"/>
      <c r="L782" s="162"/>
      <c r="M782" s="162"/>
      <c r="N782" s="38"/>
      <c r="O782" s="38"/>
    </row>
    <row r="783" spans="1:15" ht="15" hidden="1" customHeight="1" x14ac:dyDescent="0.25">
      <c r="A783" s="162"/>
      <c r="B783" s="162"/>
      <c r="C783" s="162"/>
      <c r="D783" s="162"/>
      <c r="E783" s="162"/>
      <c r="F783" s="162"/>
      <c r="G783" s="162"/>
      <c r="H783" s="162"/>
      <c r="I783" s="162"/>
      <c r="J783" s="162"/>
      <c r="K783" s="162"/>
      <c r="L783" s="162"/>
      <c r="M783" s="162"/>
      <c r="N783" s="38"/>
      <c r="O783" s="38"/>
    </row>
    <row r="784" spans="1:15" ht="15" hidden="1" customHeight="1" x14ac:dyDescent="0.25">
      <c r="A784" s="162"/>
      <c r="B784" s="162"/>
      <c r="C784" s="162"/>
      <c r="D784" s="162"/>
      <c r="E784" s="162"/>
      <c r="F784" s="162"/>
      <c r="G784" s="162"/>
      <c r="H784" s="162"/>
      <c r="I784" s="162"/>
      <c r="J784" s="162"/>
      <c r="K784" s="162"/>
      <c r="L784" s="162"/>
      <c r="M784" s="162"/>
      <c r="N784" s="38"/>
      <c r="O784" s="38"/>
    </row>
    <row r="785" spans="1:15" ht="15" hidden="1" customHeight="1" x14ac:dyDescent="0.25">
      <c r="A785" s="162"/>
      <c r="B785" s="162"/>
      <c r="C785" s="162"/>
      <c r="D785" s="162"/>
      <c r="E785" s="162"/>
      <c r="F785" s="162"/>
      <c r="G785" s="162"/>
      <c r="H785" s="162"/>
      <c r="I785" s="162"/>
      <c r="J785" s="162"/>
      <c r="K785" s="162"/>
      <c r="L785" s="162"/>
      <c r="M785" s="162"/>
      <c r="N785" s="38"/>
      <c r="O785" s="38"/>
    </row>
    <row r="786" spans="1:15" ht="15" hidden="1" customHeight="1" x14ac:dyDescent="0.25">
      <c r="A786" s="162"/>
      <c r="B786" s="162"/>
      <c r="C786" s="162"/>
      <c r="D786" s="162"/>
      <c r="E786" s="162"/>
      <c r="F786" s="162"/>
      <c r="G786" s="162"/>
      <c r="H786" s="162"/>
      <c r="I786" s="162"/>
      <c r="J786" s="162"/>
      <c r="K786" s="162"/>
      <c r="L786" s="162"/>
      <c r="M786" s="162"/>
      <c r="N786" s="38"/>
      <c r="O786" s="38"/>
    </row>
    <row r="787" spans="1:15" ht="15" hidden="1" customHeight="1" x14ac:dyDescent="0.25">
      <c r="A787" s="162"/>
      <c r="B787" s="162"/>
      <c r="C787" s="162"/>
      <c r="D787" s="162"/>
      <c r="E787" s="162"/>
      <c r="F787" s="162"/>
      <c r="G787" s="162"/>
      <c r="H787" s="162"/>
      <c r="I787" s="162"/>
      <c r="J787" s="162"/>
      <c r="K787" s="162"/>
      <c r="L787" s="162"/>
      <c r="M787" s="162"/>
      <c r="N787" s="38"/>
      <c r="O787" s="38"/>
    </row>
    <row r="788" spans="1:15" ht="15" hidden="1" customHeight="1" x14ac:dyDescent="0.25">
      <c r="A788" s="162"/>
      <c r="B788" s="162"/>
      <c r="C788" s="162"/>
      <c r="D788" s="162"/>
      <c r="E788" s="162"/>
      <c r="F788" s="162"/>
      <c r="G788" s="162"/>
      <c r="H788" s="162"/>
      <c r="I788" s="162"/>
      <c r="J788" s="162"/>
      <c r="K788" s="162"/>
      <c r="L788" s="162"/>
      <c r="M788" s="162"/>
      <c r="N788" s="38"/>
      <c r="O788" s="38"/>
    </row>
    <row r="789" spans="1:15" ht="15" hidden="1" customHeight="1" x14ac:dyDescent="0.25">
      <c r="A789" s="162"/>
      <c r="B789" s="162"/>
      <c r="C789" s="162"/>
      <c r="D789" s="162"/>
      <c r="E789" s="162"/>
      <c r="F789" s="162"/>
      <c r="G789" s="162"/>
      <c r="H789" s="162"/>
      <c r="I789" s="162"/>
      <c r="J789" s="162"/>
      <c r="K789" s="162"/>
      <c r="L789" s="162"/>
      <c r="M789" s="162"/>
      <c r="N789" s="38"/>
      <c r="O789" s="38"/>
    </row>
    <row r="790" spans="1:15" ht="15" hidden="1" customHeight="1" x14ac:dyDescent="0.25">
      <c r="A790" s="162"/>
      <c r="B790" s="162"/>
      <c r="C790" s="162"/>
      <c r="D790" s="162"/>
      <c r="E790" s="162"/>
      <c r="F790" s="162"/>
      <c r="G790" s="162"/>
      <c r="H790" s="162"/>
      <c r="I790" s="162"/>
      <c r="J790" s="162"/>
      <c r="K790" s="162"/>
      <c r="L790" s="162"/>
      <c r="M790" s="162"/>
      <c r="N790" s="38"/>
      <c r="O790" s="38"/>
    </row>
    <row r="791" spans="1:15" ht="15" hidden="1" customHeight="1" x14ac:dyDescent="0.25">
      <c r="A791" s="162"/>
      <c r="B791" s="162"/>
      <c r="C791" s="162"/>
      <c r="D791" s="162"/>
      <c r="E791" s="162"/>
      <c r="F791" s="162"/>
      <c r="G791" s="162"/>
      <c r="H791" s="162"/>
      <c r="I791" s="162"/>
      <c r="J791" s="162"/>
      <c r="K791" s="162"/>
      <c r="L791" s="162"/>
      <c r="M791" s="162"/>
      <c r="N791" s="38"/>
      <c r="O791" s="38"/>
    </row>
    <row r="792" spans="1:15" ht="15" hidden="1" customHeight="1" x14ac:dyDescent="0.25">
      <c r="A792" s="162"/>
      <c r="B792" s="162"/>
      <c r="C792" s="162"/>
      <c r="D792" s="162"/>
      <c r="E792" s="162"/>
      <c r="F792" s="162"/>
      <c r="G792" s="162"/>
      <c r="H792" s="162"/>
      <c r="I792" s="162"/>
      <c r="J792" s="162"/>
      <c r="K792" s="162"/>
      <c r="L792" s="162"/>
      <c r="M792" s="162"/>
      <c r="N792" s="38"/>
      <c r="O792" s="38"/>
    </row>
    <row r="793" spans="1:15" ht="15" hidden="1" customHeight="1" x14ac:dyDescent="0.25">
      <c r="A793" s="162"/>
      <c r="B793" s="162"/>
      <c r="C793" s="162"/>
      <c r="D793" s="162"/>
      <c r="E793" s="162"/>
      <c r="F793" s="162"/>
      <c r="G793" s="162"/>
      <c r="H793" s="162"/>
      <c r="I793" s="162"/>
      <c r="J793" s="162"/>
      <c r="K793" s="162"/>
      <c r="L793" s="162"/>
      <c r="M793" s="162"/>
      <c r="N793" s="38"/>
      <c r="O793" s="38"/>
    </row>
    <row r="794" spans="1:15" ht="15" hidden="1" customHeight="1" x14ac:dyDescent="0.25">
      <c r="A794" s="162"/>
      <c r="B794" s="162"/>
      <c r="C794" s="162"/>
      <c r="D794" s="162"/>
      <c r="E794" s="162"/>
      <c r="F794" s="162"/>
      <c r="G794" s="162"/>
      <c r="H794" s="162"/>
      <c r="I794" s="162"/>
      <c r="J794" s="162"/>
      <c r="K794" s="162"/>
      <c r="L794" s="162"/>
      <c r="M794" s="162"/>
      <c r="N794" s="38"/>
      <c r="O794" s="38"/>
    </row>
    <row r="795" spans="1:15" ht="15" hidden="1" customHeight="1" x14ac:dyDescent="0.25">
      <c r="A795" s="162"/>
      <c r="B795" s="162"/>
      <c r="C795" s="162"/>
      <c r="D795" s="162"/>
      <c r="E795" s="162"/>
      <c r="F795" s="162"/>
      <c r="G795" s="162"/>
      <c r="H795" s="162"/>
      <c r="I795" s="162"/>
      <c r="J795" s="162"/>
      <c r="K795" s="162"/>
      <c r="L795" s="162"/>
      <c r="M795" s="162"/>
      <c r="N795" s="38"/>
      <c r="O795" s="38"/>
    </row>
    <row r="796" spans="1:15" ht="15" hidden="1" customHeight="1" x14ac:dyDescent="0.25">
      <c r="A796" s="162"/>
      <c r="B796" s="162"/>
      <c r="C796" s="162"/>
      <c r="D796" s="162"/>
      <c r="E796" s="162"/>
      <c r="F796" s="162"/>
      <c r="G796" s="162"/>
      <c r="H796" s="162"/>
      <c r="I796" s="162"/>
      <c r="J796" s="162"/>
      <c r="K796" s="162"/>
      <c r="L796" s="162"/>
      <c r="M796" s="162"/>
      <c r="N796" s="38"/>
      <c r="O796" s="38"/>
    </row>
    <row r="797" spans="1:15" ht="15" hidden="1" customHeight="1" x14ac:dyDescent="0.25">
      <c r="A797" s="162"/>
      <c r="B797" s="162"/>
      <c r="C797" s="162"/>
      <c r="D797" s="162"/>
      <c r="E797" s="162"/>
      <c r="F797" s="162"/>
      <c r="G797" s="162"/>
      <c r="H797" s="162"/>
      <c r="I797" s="162"/>
      <c r="J797" s="162"/>
      <c r="K797" s="162"/>
      <c r="L797" s="162"/>
      <c r="M797" s="162"/>
      <c r="N797" s="38"/>
      <c r="O797" s="38"/>
    </row>
    <row r="798" spans="1:15" ht="15" hidden="1" customHeight="1" x14ac:dyDescent="0.25">
      <c r="A798" s="162"/>
      <c r="B798" s="162"/>
      <c r="C798" s="162"/>
      <c r="D798" s="162"/>
      <c r="E798" s="162"/>
      <c r="F798" s="162"/>
      <c r="G798" s="162"/>
      <c r="H798" s="162"/>
      <c r="I798" s="162"/>
      <c r="J798" s="162"/>
      <c r="K798" s="162"/>
      <c r="L798" s="162"/>
      <c r="M798" s="162"/>
      <c r="N798" s="38"/>
      <c r="O798" s="38"/>
    </row>
    <row r="799" spans="1:15" ht="15" hidden="1" customHeight="1" x14ac:dyDescent="0.25">
      <c r="A799" s="162"/>
      <c r="B799" s="162"/>
      <c r="C799" s="162"/>
      <c r="D799" s="162"/>
      <c r="E799" s="162"/>
      <c r="F799" s="162"/>
      <c r="G799" s="162"/>
      <c r="H799" s="162"/>
      <c r="I799" s="162"/>
      <c r="J799" s="162"/>
      <c r="K799" s="162"/>
      <c r="L799" s="162"/>
      <c r="M799" s="162"/>
      <c r="N799" s="38"/>
      <c r="O799" s="38"/>
    </row>
    <row r="800" spans="1:15" ht="15" hidden="1" customHeight="1" x14ac:dyDescent="0.25">
      <c r="A800" s="162"/>
      <c r="B800" s="162"/>
      <c r="C800" s="162"/>
      <c r="D800" s="162"/>
      <c r="E800" s="162"/>
      <c r="F800" s="162"/>
      <c r="G800" s="162"/>
      <c r="H800" s="162"/>
      <c r="I800" s="162"/>
      <c r="J800" s="162"/>
      <c r="K800" s="162"/>
      <c r="L800" s="162"/>
      <c r="M800" s="162"/>
      <c r="N800" s="38"/>
      <c r="O800" s="38"/>
    </row>
    <row r="801" spans="1:15" ht="15" hidden="1" customHeight="1" x14ac:dyDescent="0.25">
      <c r="A801" s="162"/>
      <c r="B801" s="162"/>
      <c r="C801" s="162"/>
      <c r="D801" s="162"/>
      <c r="E801" s="162"/>
      <c r="F801" s="162"/>
      <c r="G801" s="162"/>
      <c r="H801" s="162"/>
      <c r="I801" s="162"/>
      <c r="J801" s="162"/>
      <c r="K801" s="162"/>
      <c r="L801" s="162"/>
      <c r="M801" s="162"/>
      <c r="N801" s="38"/>
      <c r="O801" s="38"/>
    </row>
    <row r="802" spans="1:15" ht="15" hidden="1" customHeight="1" x14ac:dyDescent="0.25">
      <c r="A802" s="162"/>
      <c r="B802" s="162"/>
      <c r="C802" s="162"/>
      <c r="D802" s="162"/>
      <c r="E802" s="162"/>
      <c r="F802" s="162"/>
      <c r="G802" s="162"/>
      <c r="H802" s="162"/>
      <c r="I802" s="162"/>
      <c r="J802" s="162"/>
      <c r="K802" s="162"/>
      <c r="L802" s="162"/>
      <c r="M802" s="162"/>
      <c r="N802" s="38"/>
      <c r="O802" s="38"/>
    </row>
    <row r="803" spans="1:15" ht="15" hidden="1" customHeight="1" x14ac:dyDescent="0.25">
      <c r="A803" s="162"/>
      <c r="B803" s="162"/>
      <c r="C803" s="162"/>
      <c r="D803" s="162"/>
      <c r="E803" s="162"/>
      <c r="F803" s="162"/>
      <c r="G803" s="162"/>
      <c r="H803" s="162"/>
      <c r="I803" s="162"/>
      <c r="J803" s="162"/>
      <c r="K803" s="162"/>
      <c r="L803" s="162"/>
      <c r="M803" s="162"/>
      <c r="N803" s="38"/>
      <c r="O803" s="38"/>
    </row>
    <row r="804" spans="1:15" ht="15" hidden="1" customHeight="1" x14ac:dyDescent="0.25">
      <c r="A804" s="162"/>
      <c r="B804" s="162"/>
      <c r="C804" s="162"/>
      <c r="D804" s="162"/>
      <c r="E804" s="162"/>
      <c r="F804" s="162"/>
      <c r="G804" s="162"/>
      <c r="H804" s="162"/>
      <c r="I804" s="162"/>
      <c r="J804" s="162"/>
      <c r="K804" s="162"/>
      <c r="L804" s="162"/>
      <c r="M804" s="162"/>
      <c r="N804" s="38"/>
      <c r="O804" s="38"/>
    </row>
    <row r="805" spans="1:15" ht="15" hidden="1" customHeight="1" x14ac:dyDescent="0.25">
      <c r="A805" s="162"/>
      <c r="B805" s="162"/>
      <c r="C805" s="162"/>
      <c r="D805" s="162"/>
      <c r="E805" s="162"/>
      <c r="F805" s="162"/>
      <c r="G805" s="162"/>
      <c r="H805" s="162"/>
      <c r="I805" s="162"/>
      <c r="J805" s="162"/>
      <c r="K805" s="162"/>
      <c r="L805" s="162"/>
      <c r="M805" s="162"/>
      <c r="N805" s="38"/>
      <c r="O805" s="38"/>
    </row>
    <row r="806" spans="1:15" ht="15" hidden="1" customHeight="1" x14ac:dyDescent="0.25">
      <c r="A806" s="162"/>
      <c r="B806" s="162"/>
      <c r="C806" s="162"/>
      <c r="D806" s="162"/>
      <c r="E806" s="162"/>
      <c r="F806" s="162"/>
      <c r="G806" s="162"/>
      <c r="H806" s="162"/>
      <c r="I806" s="162"/>
      <c r="J806" s="162"/>
      <c r="K806" s="162"/>
      <c r="L806" s="162"/>
      <c r="M806" s="162"/>
      <c r="N806" s="38"/>
      <c r="O806" s="38"/>
    </row>
    <row r="807" spans="1:15" ht="15" hidden="1" customHeight="1" x14ac:dyDescent="0.25">
      <c r="A807" s="162"/>
      <c r="B807" s="162"/>
      <c r="C807" s="162"/>
      <c r="D807" s="162"/>
      <c r="E807" s="162"/>
      <c r="F807" s="162"/>
      <c r="G807" s="162"/>
      <c r="H807" s="162"/>
      <c r="I807" s="162"/>
      <c r="J807" s="162"/>
      <c r="K807" s="162"/>
      <c r="L807" s="162"/>
      <c r="M807" s="162"/>
      <c r="N807" s="38"/>
      <c r="O807" s="38"/>
    </row>
    <row r="808" spans="1:15" ht="15" hidden="1" customHeight="1" x14ac:dyDescent="0.25">
      <c r="A808" s="162"/>
      <c r="B808" s="162"/>
      <c r="C808" s="162"/>
      <c r="D808" s="162"/>
      <c r="E808" s="162"/>
      <c r="F808" s="162"/>
      <c r="G808" s="162"/>
      <c r="H808" s="162"/>
      <c r="I808" s="162"/>
      <c r="J808" s="162"/>
      <c r="K808" s="162"/>
      <c r="L808" s="162"/>
      <c r="M808" s="162"/>
      <c r="N808" s="38"/>
      <c r="O808" s="38"/>
    </row>
    <row r="809" spans="1:15" ht="15" hidden="1" customHeight="1" x14ac:dyDescent="0.25">
      <c r="A809" s="162"/>
      <c r="B809" s="162"/>
      <c r="C809" s="162"/>
      <c r="D809" s="162"/>
      <c r="E809" s="162"/>
      <c r="F809" s="162"/>
      <c r="G809" s="162"/>
      <c r="H809" s="162"/>
      <c r="I809" s="162"/>
      <c r="J809" s="162"/>
      <c r="K809" s="162"/>
      <c r="L809" s="162"/>
      <c r="M809" s="162"/>
      <c r="N809" s="38"/>
      <c r="O809" s="38"/>
    </row>
    <row r="810" spans="1:15" ht="15" hidden="1" customHeight="1" x14ac:dyDescent="0.25">
      <c r="A810" s="162"/>
      <c r="B810" s="162"/>
      <c r="C810" s="162"/>
      <c r="D810" s="162"/>
      <c r="E810" s="162"/>
      <c r="F810" s="162"/>
      <c r="G810" s="162"/>
      <c r="H810" s="162"/>
      <c r="I810" s="162"/>
      <c r="J810" s="162"/>
      <c r="K810" s="162"/>
      <c r="L810" s="162"/>
      <c r="M810" s="162"/>
      <c r="N810" s="38"/>
      <c r="O810" s="38"/>
    </row>
    <row r="811" spans="1:15" ht="15" hidden="1" customHeight="1" x14ac:dyDescent="0.25">
      <c r="A811" s="162"/>
      <c r="B811" s="162"/>
      <c r="C811" s="162"/>
      <c r="D811" s="162"/>
      <c r="E811" s="162"/>
      <c r="F811" s="162"/>
      <c r="G811" s="162"/>
      <c r="H811" s="162"/>
      <c r="I811" s="162"/>
      <c r="J811" s="162"/>
      <c r="K811" s="162"/>
      <c r="L811" s="162"/>
      <c r="M811" s="162"/>
      <c r="N811" s="38"/>
      <c r="O811" s="38"/>
    </row>
    <row r="812" spans="1:15" ht="15" hidden="1" customHeight="1" x14ac:dyDescent="0.25">
      <c r="A812" s="162"/>
      <c r="B812" s="162"/>
      <c r="C812" s="162"/>
      <c r="D812" s="162"/>
      <c r="E812" s="162"/>
      <c r="F812" s="162"/>
      <c r="G812" s="162"/>
      <c r="H812" s="162"/>
      <c r="I812" s="162"/>
      <c r="J812" s="162"/>
      <c r="K812" s="162"/>
      <c r="L812" s="162"/>
      <c r="M812" s="162"/>
      <c r="N812" s="38"/>
      <c r="O812" s="38"/>
    </row>
    <row r="813" spans="1:15" ht="15" hidden="1" customHeight="1" x14ac:dyDescent="0.25">
      <c r="A813" s="162"/>
      <c r="B813" s="162"/>
      <c r="C813" s="162"/>
      <c r="D813" s="162"/>
      <c r="E813" s="162"/>
      <c r="F813" s="162"/>
      <c r="G813" s="162"/>
      <c r="H813" s="162"/>
      <c r="I813" s="162"/>
      <c r="J813" s="162"/>
      <c r="K813" s="162"/>
      <c r="L813" s="162"/>
      <c r="M813" s="162"/>
      <c r="N813" s="38"/>
      <c r="O813" s="38"/>
    </row>
    <row r="814" spans="1:15" ht="15" hidden="1" customHeight="1" x14ac:dyDescent="0.25">
      <c r="A814" s="162"/>
      <c r="B814" s="162"/>
      <c r="C814" s="162"/>
      <c r="D814" s="162"/>
      <c r="E814" s="162"/>
      <c r="F814" s="162"/>
      <c r="G814" s="162"/>
      <c r="H814" s="162"/>
      <c r="I814" s="162"/>
      <c r="J814" s="162"/>
      <c r="K814" s="162"/>
      <c r="L814" s="162"/>
      <c r="M814" s="162"/>
      <c r="N814" s="38"/>
      <c r="O814" s="38"/>
    </row>
    <row r="815" spans="1:15" ht="15" hidden="1" customHeight="1" x14ac:dyDescent="0.25">
      <c r="A815" s="162"/>
      <c r="B815" s="162"/>
      <c r="C815" s="162"/>
      <c r="D815" s="162"/>
      <c r="E815" s="162"/>
      <c r="F815" s="162"/>
      <c r="G815" s="162"/>
      <c r="H815" s="162"/>
      <c r="I815" s="162"/>
      <c r="J815" s="162"/>
      <c r="K815" s="162"/>
      <c r="L815" s="162"/>
      <c r="M815" s="162"/>
      <c r="N815" s="38"/>
      <c r="O815" s="38"/>
    </row>
    <row r="816" spans="1:15" ht="15" hidden="1" customHeight="1" x14ac:dyDescent="0.25">
      <c r="A816" s="162"/>
      <c r="B816" s="162"/>
      <c r="C816" s="162"/>
      <c r="D816" s="162"/>
      <c r="E816" s="162"/>
      <c r="F816" s="162"/>
      <c r="G816" s="162"/>
      <c r="H816" s="162"/>
      <c r="I816" s="162"/>
      <c r="J816" s="162"/>
      <c r="K816" s="162"/>
      <c r="L816" s="162"/>
      <c r="M816" s="162"/>
      <c r="N816" s="38"/>
      <c r="O816" s="38"/>
    </row>
    <row r="817" spans="1:15" ht="15" hidden="1" customHeight="1" x14ac:dyDescent="0.25">
      <c r="A817" s="162"/>
      <c r="B817" s="162"/>
      <c r="C817" s="162"/>
      <c r="D817" s="162"/>
      <c r="E817" s="162"/>
      <c r="F817" s="162"/>
      <c r="G817" s="162"/>
      <c r="H817" s="162"/>
      <c r="I817" s="162"/>
      <c r="J817" s="162"/>
      <c r="K817" s="162"/>
      <c r="L817" s="162"/>
      <c r="M817" s="162"/>
      <c r="N817" s="38"/>
      <c r="O817" s="38"/>
    </row>
    <row r="818" spans="1:15" ht="15" hidden="1" customHeight="1" x14ac:dyDescent="0.25">
      <c r="A818" s="162"/>
      <c r="B818" s="162"/>
      <c r="C818" s="162"/>
      <c r="D818" s="162"/>
      <c r="E818" s="162"/>
      <c r="F818" s="162"/>
      <c r="G818" s="162"/>
      <c r="H818" s="162"/>
      <c r="I818" s="162"/>
      <c r="J818" s="162"/>
      <c r="K818" s="162"/>
      <c r="L818" s="162"/>
      <c r="M818" s="162"/>
      <c r="N818" s="38"/>
      <c r="O818" s="38"/>
    </row>
    <row r="819" spans="1:15" ht="15" hidden="1" customHeight="1" x14ac:dyDescent="0.25">
      <c r="A819" s="162"/>
      <c r="B819" s="162"/>
      <c r="C819" s="162"/>
      <c r="D819" s="162"/>
      <c r="E819" s="162"/>
      <c r="F819" s="162"/>
      <c r="G819" s="162"/>
      <c r="H819" s="162"/>
      <c r="I819" s="162"/>
      <c r="J819" s="162"/>
      <c r="K819" s="162"/>
      <c r="L819" s="162"/>
      <c r="M819" s="162"/>
      <c r="N819" s="38"/>
      <c r="O819" s="38"/>
    </row>
    <row r="820" spans="1:15" ht="15" hidden="1" customHeight="1" x14ac:dyDescent="0.25">
      <c r="A820" s="162"/>
      <c r="B820" s="162"/>
      <c r="C820" s="162"/>
      <c r="D820" s="162"/>
      <c r="E820" s="162"/>
      <c r="F820" s="162"/>
      <c r="G820" s="162"/>
      <c r="H820" s="162"/>
      <c r="I820" s="162"/>
      <c r="J820" s="162"/>
      <c r="K820" s="162"/>
      <c r="L820" s="162"/>
      <c r="M820" s="162"/>
      <c r="N820" s="38"/>
      <c r="O820" s="38"/>
    </row>
    <row r="821" spans="1:15" ht="15" hidden="1" customHeight="1" x14ac:dyDescent="0.25">
      <c r="A821" s="162"/>
      <c r="B821" s="162"/>
      <c r="C821" s="162"/>
      <c r="D821" s="162"/>
      <c r="E821" s="162"/>
      <c r="F821" s="162"/>
      <c r="G821" s="162"/>
      <c r="H821" s="162"/>
      <c r="I821" s="162"/>
      <c r="J821" s="162"/>
      <c r="K821" s="162"/>
      <c r="L821" s="162"/>
      <c r="M821" s="162"/>
      <c r="N821" s="38"/>
      <c r="O821" s="38"/>
    </row>
    <row r="822" spans="1:15" ht="15" hidden="1" customHeight="1" x14ac:dyDescent="0.25">
      <c r="A822" s="162"/>
      <c r="B822" s="162"/>
      <c r="C822" s="162"/>
      <c r="D822" s="162"/>
      <c r="E822" s="162"/>
      <c r="F822" s="162"/>
      <c r="G822" s="162"/>
      <c r="H822" s="162"/>
      <c r="I822" s="162"/>
      <c r="J822" s="162"/>
      <c r="K822" s="162"/>
      <c r="L822" s="162"/>
      <c r="M822" s="162"/>
      <c r="N822" s="38"/>
      <c r="O822" s="38"/>
    </row>
    <row r="823" spans="1:15" ht="15" hidden="1" customHeight="1" x14ac:dyDescent="0.25">
      <c r="A823" s="162"/>
      <c r="B823" s="162"/>
      <c r="C823" s="162"/>
      <c r="D823" s="162"/>
      <c r="E823" s="162"/>
      <c r="F823" s="162"/>
      <c r="G823" s="162"/>
      <c r="H823" s="162"/>
      <c r="I823" s="162"/>
      <c r="J823" s="162"/>
      <c r="K823" s="162"/>
      <c r="L823" s="162"/>
      <c r="M823" s="162"/>
      <c r="N823" s="38"/>
      <c r="O823" s="38"/>
    </row>
    <row r="824" spans="1:15" ht="15" hidden="1" customHeight="1" x14ac:dyDescent="0.25">
      <c r="A824" s="162"/>
      <c r="B824" s="162"/>
      <c r="C824" s="162"/>
      <c r="D824" s="162"/>
      <c r="E824" s="162"/>
      <c r="F824" s="162"/>
      <c r="G824" s="162"/>
      <c r="H824" s="162"/>
      <c r="I824" s="162"/>
      <c r="J824" s="162"/>
      <c r="K824" s="162"/>
      <c r="L824" s="162"/>
      <c r="M824" s="162"/>
      <c r="N824" s="38"/>
      <c r="O824" s="38"/>
    </row>
    <row r="825" spans="1:15" ht="15" hidden="1" customHeight="1" x14ac:dyDescent="0.25">
      <c r="A825" s="162"/>
      <c r="B825" s="162"/>
      <c r="C825" s="162"/>
      <c r="D825" s="162"/>
      <c r="E825" s="162"/>
      <c r="F825" s="162"/>
      <c r="G825" s="162"/>
      <c r="H825" s="162"/>
      <c r="I825" s="162"/>
      <c r="J825" s="162"/>
      <c r="K825" s="162"/>
      <c r="L825" s="162"/>
      <c r="M825" s="162"/>
      <c r="N825" s="38"/>
      <c r="O825" s="38"/>
    </row>
    <row r="826" spans="1:15" ht="15" hidden="1" customHeight="1" x14ac:dyDescent="0.25">
      <c r="A826" s="162"/>
      <c r="B826" s="162"/>
      <c r="C826" s="162"/>
      <c r="D826" s="162"/>
      <c r="E826" s="162"/>
      <c r="F826" s="162"/>
      <c r="G826" s="162"/>
      <c r="H826" s="162"/>
      <c r="I826" s="162"/>
      <c r="J826" s="162"/>
      <c r="K826" s="162"/>
      <c r="L826" s="162"/>
      <c r="M826" s="162"/>
      <c r="N826" s="38"/>
      <c r="O826" s="38"/>
    </row>
    <row r="827" spans="1:15" ht="15" hidden="1" customHeight="1" x14ac:dyDescent="0.25">
      <c r="A827" s="162"/>
      <c r="B827" s="162"/>
      <c r="C827" s="162"/>
      <c r="D827" s="162"/>
      <c r="E827" s="162"/>
      <c r="F827" s="162"/>
      <c r="G827" s="162"/>
      <c r="H827" s="162"/>
      <c r="I827" s="162"/>
      <c r="J827" s="162"/>
      <c r="K827" s="162"/>
      <c r="L827" s="162"/>
      <c r="M827" s="162"/>
      <c r="N827" s="38"/>
      <c r="O827" s="38"/>
    </row>
    <row r="828" spans="1:15" ht="15" hidden="1" customHeight="1" x14ac:dyDescent="0.25">
      <c r="A828" s="162"/>
      <c r="B828" s="162"/>
      <c r="C828" s="162"/>
      <c r="D828" s="162"/>
      <c r="E828" s="162"/>
      <c r="F828" s="162"/>
      <c r="G828" s="162"/>
      <c r="H828" s="162"/>
      <c r="I828" s="162"/>
      <c r="J828" s="162"/>
      <c r="K828" s="162"/>
      <c r="L828" s="162"/>
      <c r="M828" s="162"/>
      <c r="N828" s="38"/>
      <c r="O828" s="38"/>
    </row>
    <row r="829" spans="1:15" ht="15" hidden="1" customHeight="1" x14ac:dyDescent="0.25">
      <c r="A829" s="162"/>
      <c r="B829" s="162"/>
      <c r="C829" s="162"/>
      <c r="D829" s="162"/>
      <c r="E829" s="162"/>
      <c r="F829" s="162"/>
      <c r="G829" s="162"/>
      <c r="H829" s="162"/>
      <c r="I829" s="162"/>
      <c r="J829" s="162"/>
      <c r="K829" s="162"/>
      <c r="L829" s="162"/>
      <c r="M829" s="162"/>
      <c r="N829" s="38"/>
      <c r="O829" s="38"/>
    </row>
    <row r="830" spans="1:15" ht="15" hidden="1" customHeight="1" x14ac:dyDescent="0.25">
      <c r="A830" s="162"/>
      <c r="B830" s="162"/>
      <c r="C830" s="162"/>
      <c r="D830" s="162"/>
      <c r="E830" s="162"/>
      <c r="F830" s="162"/>
      <c r="G830" s="162"/>
      <c r="H830" s="162"/>
      <c r="I830" s="162"/>
      <c r="J830" s="162"/>
      <c r="K830" s="162"/>
      <c r="L830" s="162"/>
      <c r="M830" s="162"/>
      <c r="N830" s="38"/>
      <c r="O830" s="38"/>
    </row>
    <row r="831" spans="1:15" ht="15" hidden="1" customHeight="1" x14ac:dyDescent="0.25">
      <c r="A831" s="162"/>
      <c r="B831" s="162"/>
      <c r="C831" s="162"/>
      <c r="D831" s="162"/>
      <c r="E831" s="162"/>
      <c r="F831" s="162"/>
      <c r="G831" s="162"/>
      <c r="H831" s="162"/>
      <c r="I831" s="162"/>
      <c r="J831" s="162"/>
      <c r="K831" s="162"/>
      <c r="L831" s="162"/>
      <c r="M831" s="162"/>
      <c r="N831" s="38"/>
      <c r="O831" s="38"/>
    </row>
    <row r="832" spans="1:15" ht="15" hidden="1" customHeight="1" x14ac:dyDescent="0.25">
      <c r="A832" s="162"/>
      <c r="B832" s="162"/>
      <c r="C832" s="162"/>
      <c r="D832" s="162"/>
      <c r="E832" s="162"/>
      <c r="F832" s="162"/>
      <c r="G832" s="162"/>
      <c r="H832" s="162"/>
      <c r="I832" s="162"/>
      <c r="J832" s="162"/>
      <c r="K832" s="162"/>
      <c r="L832" s="162"/>
      <c r="M832" s="162"/>
      <c r="N832" s="38"/>
      <c r="O832" s="38"/>
    </row>
    <row r="833" spans="1:15" ht="15" hidden="1" customHeight="1" x14ac:dyDescent="0.25">
      <c r="A833" s="162"/>
      <c r="B833" s="162"/>
      <c r="C833" s="162"/>
      <c r="D833" s="162"/>
      <c r="E833" s="162"/>
      <c r="F833" s="162"/>
      <c r="G833" s="162"/>
      <c r="H833" s="162"/>
      <c r="I833" s="162"/>
      <c r="J833" s="162"/>
      <c r="K833" s="162"/>
      <c r="L833" s="162"/>
      <c r="M833" s="162"/>
      <c r="N833" s="38"/>
      <c r="O833" s="38"/>
    </row>
    <row r="834" spans="1:15" ht="15" hidden="1" customHeight="1" x14ac:dyDescent="0.25">
      <c r="A834" s="162"/>
      <c r="B834" s="162"/>
      <c r="C834" s="162"/>
      <c r="D834" s="162"/>
      <c r="E834" s="162"/>
      <c r="F834" s="162"/>
      <c r="G834" s="162"/>
      <c r="H834" s="162"/>
      <c r="I834" s="162"/>
      <c r="J834" s="162"/>
      <c r="K834" s="162"/>
      <c r="L834" s="162"/>
      <c r="M834" s="162"/>
      <c r="N834" s="38"/>
      <c r="O834" s="38"/>
    </row>
    <row r="835" spans="1:15" ht="15" hidden="1" customHeight="1" x14ac:dyDescent="0.25">
      <c r="A835" s="160"/>
      <c r="B835" s="160"/>
      <c r="C835" s="38"/>
      <c r="D835" s="38"/>
      <c r="E835" s="38"/>
      <c r="F835" s="38"/>
      <c r="G835" s="38"/>
      <c r="H835" s="38"/>
      <c r="I835" s="38"/>
      <c r="J835" s="38"/>
      <c r="K835" s="38"/>
      <c r="L835" s="38"/>
      <c r="M835" s="38"/>
      <c r="N835" s="38"/>
      <c r="O835" s="38"/>
    </row>
    <row r="836" spans="1:15" ht="15" hidden="1" customHeight="1" x14ac:dyDescent="0.25">
      <c r="A836" s="160"/>
      <c r="B836" s="160"/>
      <c r="C836" s="38"/>
      <c r="D836" s="38"/>
      <c r="E836" s="38"/>
      <c r="F836" s="38"/>
      <c r="G836" s="38"/>
      <c r="H836" s="38"/>
      <c r="I836" s="38"/>
      <c r="J836" s="38"/>
      <c r="K836" s="38"/>
      <c r="L836" s="38"/>
      <c r="M836" s="38"/>
      <c r="N836" s="38"/>
      <c r="O836" s="38"/>
    </row>
    <row r="837" spans="1:15" ht="15" hidden="1" customHeight="1" x14ac:dyDescent="0.25">
      <c r="A837" s="160"/>
      <c r="B837" s="160"/>
      <c r="C837" s="38"/>
      <c r="D837" s="38"/>
      <c r="E837" s="38"/>
      <c r="F837" s="38"/>
      <c r="G837" s="38"/>
      <c r="H837" s="38"/>
      <c r="I837" s="38"/>
      <c r="J837" s="38"/>
      <c r="K837" s="38"/>
      <c r="L837" s="38"/>
      <c r="M837" s="38"/>
      <c r="N837" s="38"/>
      <c r="O837" s="38"/>
    </row>
    <row r="838" spans="1:15" ht="15" hidden="1" customHeight="1" x14ac:dyDescent="0.25">
      <c r="A838" s="160"/>
      <c r="B838" s="160"/>
      <c r="C838" s="38"/>
      <c r="D838" s="38"/>
      <c r="E838" s="38"/>
      <c r="F838" s="38"/>
      <c r="G838" s="38"/>
      <c r="H838" s="38"/>
      <c r="I838" s="38"/>
      <c r="J838" s="38"/>
      <c r="K838" s="38"/>
      <c r="L838" s="38"/>
      <c r="M838" s="38"/>
      <c r="N838" s="38"/>
      <c r="O838" s="38"/>
    </row>
    <row r="839" spans="1:15" ht="15" hidden="1" customHeight="1" x14ac:dyDescent="0.25">
      <c r="A839" s="160"/>
      <c r="B839" s="160"/>
      <c r="C839" s="38"/>
      <c r="D839" s="38"/>
      <c r="E839" s="38"/>
      <c r="F839" s="38"/>
      <c r="G839" s="38"/>
      <c r="H839" s="38"/>
      <c r="I839" s="38"/>
      <c r="J839" s="38"/>
      <c r="K839" s="38"/>
      <c r="L839" s="38"/>
      <c r="M839" s="38"/>
      <c r="N839" s="38"/>
      <c r="O839" s="38"/>
    </row>
    <row r="840" spans="1:15" ht="15" hidden="1" customHeight="1" x14ac:dyDescent="0.25">
      <c r="A840" s="160"/>
      <c r="B840" s="160"/>
      <c r="C840" s="38"/>
      <c r="D840" s="38"/>
      <c r="E840" s="38"/>
      <c r="F840" s="38"/>
      <c r="G840" s="38"/>
      <c r="H840" s="38"/>
      <c r="I840" s="38"/>
      <c r="J840" s="38"/>
      <c r="K840" s="38"/>
      <c r="L840" s="38"/>
      <c r="M840" s="38"/>
      <c r="N840" s="38"/>
      <c r="O840" s="38"/>
    </row>
    <row r="841" spans="1:15" ht="15" hidden="1" customHeight="1" x14ac:dyDescent="0.25">
      <c r="A841" s="160"/>
      <c r="B841" s="160"/>
      <c r="C841" s="38"/>
      <c r="D841" s="38"/>
      <c r="E841" s="38"/>
      <c r="F841" s="38"/>
      <c r="G841" s="38"/>
      <c r="H841" s="38"/>
      <c r="I841" s="38"/>
      <c r="J841" s="38"/>
      <c r="K841" s="38"/>
      <c r="L841" s="38"/>
      <c r="M841" s="38"/>
      <c r="N841" s="38"/>
      <c r="O841" s="38"/>
    </row>
    <row r="842" spans="1:15" ht="15" hidden="1" customHeight="1" x14ac:dyDescent="0.25">
      <c r="A842" s="160"/>
      <c r="B842" s="160"/>
      <c r="C842" s="38"/>
      <c r="D842" s="38"/>
      <c r="E842" s="38"/>
      <c r="F842" s="38"/>
      <c r="G842" s="38"/>
      <c r="H842" s="38"/>
      <c r="I842" s="38"/>
      <c r="J842" s="38"/>
      <c r="K842" s="38"/>
      <c r="L842" s="38"/>
      <c r="M842" s="38"/>
      <c r="N842" s="38"/>
      <c r="O842" s="38"/>
    </row>
    <row r="843" spans="1:15" ht="15" hidden="1" customHeight="1" x14ac:dyDescent="0.25">
      <c r="A843" s="160"/>
      <c r="B843" s="160"/>
      <c r="C843" s="38"/>
      <c r="D843" s="38"/>
      <c r="E843" s="38"/>
      <c r="F843" s="38"/>
      <c r="G843" s="38"/>
      <c r="H843" s="38"/>
      <c r="I843" s="38"/>
      <c r="J843" s="38"/>
      <c r="K843" s="38"/>
      <c r="L843" s="38"/>
      <c r="M843" s="38"/>
      <c r="N843" s="38"/>
      <c r="O843" s="38"/>
    </row>
    <row r="844" spans="1:15" ht="15" hidden="1" customHeight="1" x14ac:dyDescent="0.25">
      <c r="A844" s="160"/>
      <c r="B844" s="160"/>
      <c r="C844" s="38"/>
      <c r="D844" s="38"/>
      <c r="E844" s="38"/>
      <c r="F844" s="38"/>
      <c r="G844" s="38"/>
      <c r="H844" s="38"/>
      <c r="I844" s="38"/>
      <c r="J844" s="38"/>
      <c r="K844" s="38"/>
      <c r="L844" s="38"/>
      <c r="M844" s="38"/>
      <c r="N844" s="38"/>
      <c r="O844" s="38"/>
    </row>
    <row r="845" spans="1:15" ht="15" hidden="1" customHeight="1" x14ac:dyDescent="0.25">
      <c r="A845" s="160"/>
      <c r="B845" s="160"/>
      <c r="C845" s="38"/>
      <c r="D845" s="38"/>
      <c r="E845" s="38"/>
      <c r="F845" s="38"/>
      <c r="G845" s="38"/>
      <c r="H845" s="38"/>
      <c r="I845" s="38"/>
      <c r="J845" s="38"/>
      <c r="K845" s="38"/>
      <c r="L845" s="38"/>
      <c r="M845" s="38"/>
      <c r="N845" s="38"/>
      <c r="O845" s="38"/>
    </row>
    <row r="846" spans="1:15" ht="15" hidden="1" customHeight="1" x14ac:dyDescent="0.25">
      <c r="A846" s="160"/>
      <c r="B846" s="160"/>
      <c r="C846" s="38"/>
      <c r="D846" s="38"/>
      <c r="E846" s="38"/>
      <c r="F846" s="38"/>
      <c r="G846" s="38"/>
      <c r="H846" s="38"/>
      <c r="I846" s="38"/>
      <c r="J846" s="38"/>
      <c r="K846" s="38"/>
      <c r="L846" s="38"/>
      <c r="M846" s="38"/>
      <c r="N846" s="38"/>
      <c r="O846" s="38"/>
    </row>
    <row r="847" spans="1:15" ht="15" hidden="1" customHeight="1" x14ac:dyDescent="0.25">
      <c r="A847" s="160"/>
      <c r="B847" s="160"/>
      <c r="C847" s="38"/>
      <c r="D847" s="38"/>
      <c r="E847" s="38"/>
      <c r="F847" s="38"/>
      <c r="G847" s="38"/>
      <c r="H847" s="38"/>
      <c r="I847" s="38"/>
      <c r="J847" s="38"/>
      <c r="K847" s="38"/>
      <c r="L847" s="38"/>
      <c r="M847" s="38"/>
      <c r="N847" s="38"/>
      <c r="O847" s="38"/>
    </row>
    <row r="848" spans="1:15" ht="15" hidden="1" customHeight="1" x14ac:dyDescent="0.25">
      <c r="A848" s="160"/>
      <c r="B848" s="160"/>
      <c r="C848" s="38"/>
      <c r="D848" s="38"/>
      <c r="E848" s="38"/>
      <c r="F848" s="38"/>
      <c r="G848" s="38"/>
      <c r="H848" s="38"/>
      <c r="I848" s="38"/>
      <c r="J848" s="38"/>
      <c r="K848" s="38"/>
      <c r="L848" s="38"/>
      <c r="M848" s="38"/>
      <c r="N848" s="38"/>
      <c r="O848" s="38"/>
    </row>
    <row r="849" spans="1:15" ht="15" hidden="1" customHeight="1" x14ac:dyDescent="0.25">
      <c r="A849" s="160"/>
      <c r="B849" s="160"/>
      <c r="C849" s="38"/>
      <c r="D849" s="38"/>
      <c r="E849" s="38"/>
      <c r="F849" s="38"/>
      <c r="G849" s="38"/>
      <c r="H849" s="38"/>
      <c r="I849" s="38"/>
      <c r="J849" s="38"/>
      <c r="K849" s="38"/>
      <c r="L849" s="38"/>
      <c r="M849" s="38"/>
      <c r="N849" s="38"/>
      <c r="O849" s="38"/>
    </row>
    <row r="850" spans="1:15" ht="15" hidden="1" customHeight="1" x14ac:dyDescent="0.25">
      <c r="A850" s="160"/>
      <c r="B850" s="160"/>
      <c r="C850" s="38"/>
      <c r="D850" s="38"/>
      <c r="E850" s="38"/>
      <c r="F850" s="38"/>
      <c r="G850" s="38"/>
      <c r="H850" s="38"/>
      <c r="I850" s="38"/>
      <c r="J850" s="38"/>
      <c r="K850" s="38"/>
      <c r="L850" s="38"/>
      <c r="M850" s="38"/>
      <c r="N850" s="38"/>
      <c r="O850" s="38"/>
    </row>
    <row r="851" spans="1:15" ht="15" hidden="1" customHeight="1" x14ac:dyDescent="0.25">
      <c r="A851" s="160"/>
      <c r="B851" s="160"/>
      <c r="C851" s="38"/>
      <c r="D851" s="38"/>
      <c r="E851" s="38"/>
      <c r="F851" s="38"/>
      <c r="G851" s="38"/>
      <c r="H851" s="38"/>
      <c r="I851" s="38"/>
      <c r="J851" s="38"/>
      <c r="K851" s="38"/>
      <c r="L851" s="38"/>
      <c r="M851" s="38"/>
      <c r="N851" s="38"/>
      <c r="O851" s="38"/>
    </row>
    <row r="852" spans="1:15" ht="15" hidden="1" customHeight="1" x14ac:dyDescent="0.25">
      <c r="A852" s="160"/>
      <c r="B852" s="160"/>
      <c r="C852" s="38"/>
      <c r="D852" s="38"/>
      <c r="E852" s="38"/>
      <c r="F852" s="38"/>
      <c r="G852" s="38"/>
      <c r="H852" s="38"/>
      <c r="I852" s="38"/>
      <c r="J852" s="38"/>
      <c r="K852" s="38"/>
      <c r="L852" s="38"/>
      <c r="M852" s="38"/>
      <c r="N852" s="38"/>
      <c r="O852" s="38"/>
    </row>
    <row r="853" spans="1:15" ht="15" hidden="1" customHeight="1" x14ac:dyDescent="0.25">
      <c r="A853" s="160"/>
      <c r="B853" s="160"/>
      <c r="C853" s="38"/>
      <c r="D853" s="38"/>
      <c r="E853" s="38"/>
      <c r="F853" s="38"/>
      <c r="G853" s="38"/>
      <c r="H853" s="38"/>
      <c r="I853" s="38"/>
      <c r="J853" s="38"/>
      <c r="K853" s="38"/>
      <c r="L853" s="38"/>
      <c r="M853" s="38"/>
      <c r="N853" s="38"/>
      <c r="O853" s="38"/>
    </row>
    <row r="854" spans="1:15" ht="15" hidden="1" customHeight="1" x14ac:dyDescent="0.25">
      <c r="A854" s="160"/>
      <c r="B854" s="160"/>
      <c r="C854" s="38"/>
      <c r="D854" s="38"/>
      <c r="E854" s="38"/>
      <c r="F854" s="38"/>
      <c r="G854" s="38"/>
      <c r="H854" s="38"/>
      <c r="I854" s="38"/>
      <c r="J854" s="38"/>
      <c r="K854" s="38"/>
      <c r="L854" s="38"/>
      <c r="M854" s="38"/>
      <c r="N854" s="38"/>
      <c r="O854" s="38"/>
    </row>
    <row r="855" spans="1:15" ht="15" hidden="1" customHeight="1" x14ac:dyDescent="0.25">
      <c r="A855" s="160"/>
      <c r="B855" s="160"/>
      <c r="C855" s="38"/>
      <c r="D855" s="38"/>
      <c r="E855" s="38"/>
      <c r="F855" s="38"/>
      <c r="G855" s="38"/>
      <c r="H855" s="38"/>
      <c r="I855" s="38"/>
      <c r="J855" s="38"/>
      <c r="K855" s="38"/>
      <c r="L855" s="38"/>
      <c r="M855" s="38"/>
      <c r="N855" s="38"/>
      <c r="O855" s="38"/>
    </row>
    <row r="856" spans="1:15" ht="15" hidden="1" customHeight="1" x14ac:dyDescent="0.25">
      <c r="A856" s="160"/>
      <c r="B856" s="160"/>
      <c r="C856" s="38"/>
      <c r="D856" s="38"/>
      <c r="E856" s="38"/>
      <c r="F856" s="38"/>
      <c r="G856" s="38"/>
      <c r="H856" s="38"/>
      <c r="I856" s="38"/>
      <c r="J856" s="38"/>
      <c r="K856" s="38"/>
      <c r="L856" s="38"/>
      <c r="M856" s="38"/>
      <c r="N856" s="38"/>
      <c r="O856" s="38"/>
    </row>
    <row r="857" spans="1:15" ht="15" hidden="1" customHeight="1" x14ac:dyDescent="0.25">
      <c r="A857" s="160"/>
      <c r="B857" s="160"/>
      <c r="C857" s="38"/>
      <c r="D857" s="38"/>
      <c r="E857" s="38"/>
      <c r="F857" s="38"/>
      <c r="G857" s="38"/>
      <c r="H857" s="38"/>
      <c r="I857" s="38"/>
      <c r="J857" s="38"/>
      <c r="K857" s="38"/>
      <c r="L857" s="38"/>
      <c r="M857" s="38"/>
      <c r="N857" s="38"/>
      <c r="O857" s="38"/>
    </row>
    <row r="858" spans="1:15" ht="15" hidden="1" customHeight="1" x14ac:dyDescent="0.25">
      <c r="A858" s="160"/>
      <c r="B858" s="160"/>
      <c r="C858" s="38"/>
      <c r="D858" s="38"/>
      <c r="E858" s="38"/>
      <c r="F858" s="38"/>
      <c r="G858" s="38"/>
      <c r="H858" s="38"/>
      <c r="I858" s="38"/>
      <c r="J858" s="38"/>
      <c r="K858" s="38"/>
      <c r="L858" s="38"/>
      <c r="M858" s="38"/>
      <c r="N858" s="38"/>
      <c r="O858" s="38"/>
    </row>
    <row r="859" spans="1:15" ht="15" hidden="1" customHeight="1" x14ac:dyDescent="0.25">
      <c r="A859" s="160"/>
      <c r="B859" s="160"/>
      <c r="C859" s="38"/>
      <c r="D859" s="38"/>
      <c r="E859" s="38"/>
      <c r="F859" s="38"/>
      <c r="G859" s="38"/>
      <c r="H859" s="38"/>
      <c r="I859" s="38"/>
      <c r="J859" s="38"/>
      <c r="K859" s="38"/>
      <c r="L859" s="38"/>
      <c r="M859" s="38"/>
      <c r="N859" s="38"/>
      <c r="O859" s="38"/>
    </row>
    <row r="860" spans="1:15" ht="15" hidden="1" customHeight="1" x14ac:dyDescent="0.25">
      <c r="A860" s="160"/>
      <c r="B860" s="160"/>
      <c r="C860" s="38"/>
      <c r="D860" s="38"/>
      <c r="E860" s="38"/>
      <c r="F860" s="38"/>
      <c r="G860" s="38"/>
      <c r="H860" s="38"/>
      <c r="I860" s="38"/>
      <c r="J860" s="38"/>
      <c r="K860" s="38"/>
      <c r="L860" s="38"/>
      <c r="M860" s="38"/>
      <c r="N860" s="38"/>
      <c r="O860" s="38"/>
    </row>
    <row r="861" spans="1:15" ht="15" hidden="1" customHeight="1" x14ac:dyDescent="0.25">
      <c r="A861" s="160"/>
      <c r="B861" s="160"/>
      <c r="C861" s="38"/>
      <c r="D861" s="38"/>
      <c r="E861" s="38"/>
      <c r="F861" s="38"/>
      <c r="G861" s="38"/>
      <c r="H861" s="38"/>
      <c r="I861" s="38"/>
      <c r="J861" s="38"/>
      <c r="K861" s="38"/>
      <c r="L861" s="38"/>
      <c r="M861" s="38"/>
      <c r="N861" s="38"/>
      <c r="O861" s="38"/>
    </row>
    <row r="862" spans="1:15" ht="15" hidden="1" customHeight="1" x14ac:dyDescent="0.25">
      <c r="A862" s="160"/>
      <c r="B862" s="160"/>
      <c r="C862" s="38"/>
      <c r="D862" s="38"/>
      <c r="E862" s="38"/>
      <c r="F862" s="38"/>
      <c r="G862" s="38"/>
      <c r="H862" s="38"/>
      <c r="I862" s="38"/>
      <c r="J862" s="38"/>
      <c r="K862" s="38"/>
      <c r="L862" s="38"/>
      <c r="M862" s="38"/>
      <c r="N862" s="38"/>
      <c r="O862" s="38"/>
    </row>
    <row r="863" spans="1:15" ht="15" hidden="1" customHeight="1" x14ac:dyDescent="0.25">
      <c r="A863" s="160"/>
      <c r="B863" s="160"/>
      <c r="C863" s="38"/>
      <c r="D863" s="38"/>
      <c r="E863" s="38"/>
      <c r="F863" s="38"/>
      <c r="G863" s="38"/>
      <c r="H863" s="38"/>
      <c r="I863" s="38"/>
      <c r="J863" s="38"/>
      <c r="K863" s="38"/>
      <c r="L863" s="38"/>
      <c r="M863" s="38"/>
      <c r="N863" s="38"/>
      <c r="O863" s="38"/>
    </row>
    <row r="864" spans="1:15" ht="15" hidden="1" customHeight="1" x14ac:dyDescent="0.25">
      <c r="A864" s="160"/>
      <c r="B864" s="160"/>
      <c r="C864" s="38"/>
      <c r="D864" s="38"/>
      <c r="E864" s="38"/>
      <c r="F864" s="38"/>
      <c r="G864" s="38"/>
      <c r="H864" s="38"/>
      <c r="I864" s="38"/>
      <c r="J864" s="38"/>
      <c r="K864" s="38"/>
      <c r="L864" s="38"/>
      <c r="M864" s="38"/>
      <c r="N864" s="38"/>
      <c r="O864" s="38"/>
    </row>
    <row r="865" spans="1:15" ht="15" hidden="1" customHeight="1" x14ac:dyDescent="0.25">
      <c r="A865" s="160"/>
      <c r="B865" s="160"/>
      <c r="C865" s="38"/>
      <c r="D865" s="38"/>
      <c r="E865" s="38"/>
      <c r="F865" s="38"/>
      <c r="G865" s="38"/>
      <c r="H865" s="38"/>
      <c r="I865" s="38"/>
      <c r="J865" s="38"/>
      <c r="K865" s="38"/>
      <c r="L865" s="38"/>
      <c r="M865" s="38"/>
      <c r="N865" s="38"/>
      <c r="O865" s="38"/>
    </row>
    <row r="866" spans="1:15" ht="15" hidden="1" customHeight="1" x14ac:dyDescent="0.25">
      <c r="A866" s="160"/>
      <c r="B866" s="160"/>
      <c r="C866" s="38"/>
      <c r="D866" s="38"/>
      <c r="E866" s="38"/>
      <c r="F866" s="38"/>
      <c r="G866" s="38"/>
      <c r="H866" s="38"/>
      <c r="I866" s="38"/>
      <c r="J866" s="38"/>
      <c r="K866" s="38"/>
      <c r="L866" s="38"/>
      <c r="M866" s="38"/>
      <c r="N866" s="38"/>
      <c r="O866" s="38"/>
    </row>
    <row r="867" spans="1:15" ht="15" hidden="1" customHeight="1" x14ac:dyDescent="0.25">
      <c r="A867" s="160"/>
      <c r="B867" s="160"/>
      <c r="C867" s="38"/>
      <c r="D867" s="38"/>
      <c r="E867" s="38"/>
      <c r="F867" s="38"/>
      <c r="G867" s="38"/>
      <c r="H867" s="38"/>
      <c r="I867" s="38"/>
      <c r="J867" s="38"/>
      <c r="K867" s="38"/>
      <c r="L867" s="38"/>
      <c r="M867" s="38"/>
      <c r="N867" s="38"/>
      <c r="O867" s="38"/>
    </row>
    <row r="868" spans="1:15" ht="15" hidden="1" customHeight="1" x14ac:dyDescent="0.25">
      <c r="A868" s="160"/>
      <c r="B868" s="160"/>
      <c r="C868" s="38"/>
      <c r="D868" s="38"/>
      <c r="E868" s="38"/>
      <c r="F868" s="38"/>
      <c r="G868" s="38"/>
      <c r="H868" s="38"/>
      <c r="I868" s="38"/>
      <c r="J868" s="38"/>
      <c r="K868" s="38"/>
      <c r="L868" s="38"/>
      <c r="M868" s="38"/>
      <c r="N868" s="38"/>
      <c r="O868" s="38"/>
    </row>
    <row r="869" spans="1:15" ht="15" hidden="1" customHeight="1" x14ac:dyDescent="0.25">
      <c r="A869" s="160"/>
      <c r="B869" s="160"/>
      <c r="C869" s="38"/>
      <c r="D869" s="38"/>
      <c r="E869" s="38"/>
      <c r="F869" s="38"/>
      <c r="G869" s="38"/>
      <c r="H869" s="38"/>
      <c r="I869" s="38"/>
      <c r="J869" s="38"/>
      <c r="K869" s="38"/>
      <c r="L869" s="38"/>
      <c r="M869" s="38"/>
      <c r="N869" s="38"/>
      <c r="O869" s="38"/>
    </row>
    <row r="870" spans="1:15" ht="15" hidden="1" customHeight="1" x14ac:dyDescent="0.25">
      <c r="A870" s="160"/>
      <c r="B870" s="160"/>
      <c r="C870" s="38"/>
      <c r="D870" s="38"/>
      <c r="E870" s="38"/>
      <c r="F870" s="38"/>
      <c r="G870" s="38"/>
      <c r="H870" s="38"/>
      <c r="I870" s="38"/>
      <c r="J870" s="38"/>
      <c r="K870" s="38"/>
      <c r="L870" s="38"/>
      <c r="M870" s="38"/>
      <c r="N870" s="38"/>
      <c r="O870" s="38"/>
    </row>
    <row r="871" spans="1:15" ht="15" hidden="1" customHeight="1" x14ac:dyDescent="0.25">
      <c r="A871" s="160"/>
      <c r="B871" s="160"/>
      <c r="C871" s="38"/>
      <c r="D871" s="38"/>
      <c r="E871" s="38"/>
      <c r="F871" s="38"/>
      <c r="G871" s="38"/>
      <c r="H871" s="38"/>
      <c r="I871" s="38"/>
      <c r="J871" s="38"/>
      <c r="K871" s="38"/>
      <c r="L871" s="38"/>
      <c r="M871" s="38"/>
      <c r="N871" s="38"/>
      <c r="O871" s="38"/>
    </row>
    <row r="872" spans="1:15" ht="15" hidden="1" customHeight="1" x14ac:dyDescent="0.25">
      <c r="A872" s="160"/>
      <c r="B872" s="160"/>
      <c r="C872" s="38"/>
      <c r="D872" s="38"/>
      <c r="E872" s="38"/>
      <c r="F872" s="38"/>
      <c r="G872" s="38"/>
      <c r="H872" s="38"/>
      <c r="I872" s="38"/>
      <c r="J872" s="38"/>
      <c r="K872" s="38"/>
      <c r="L872" s="38"/>
      <c r="M872" s="38"/>
      <c r="N872" s="38"/>
      <c r="O872" s="38"/>
    </row>
    <row r="873" spans="1:15" ht="15" hidden="1" customHeight="1" x14ac:dyDescent="0.25">
      <c r="A873" s="160"/>
      <c r="B873" s="160"/>
      <c r="C873" s="38"/>
      <c r="D873" s="38"/>
      <c r="E873" s="38"/>
      <c r="F873" s="38"/>
      <c r="G873" s="38"/>
      <c r="H873" s="38"/>
      <c r="I873" s="38"/>
      <c r="J873" s="38"/>
      <c r="K873" s="38"/>
      <c r="L873" s="38"/>
      <c r="M873" s="38"/>
      <c r="N873" s="38"/>
      <c r="O873" s="38"/>
    </row>
    <row r="874" spans="1:15" ht="15" hidden="1" customHeight="1" x14ac:dyDescent="0.25">
      <c r="A874" s="160"/>
      <c r="B874" s="160"/>
      <c r="C874" s="38"/>
      <c r="D874" s="38"/>
      <c r="E874" s="38"/>
      <c r="F874" s="38"/>
      <c r="G874" s="38"/>
      <c r="H874" s="38"/>
      <c r="I874" s="38"/>
      <c r="J874" s="38"/>
      <c r="K874" s="38"/>
      <c r="L874" s="38"/>
      <c r="M874" s="38"/>
      <c r="N874" s="38"/>
      <c r="O874" s="38"/>
    </row>
    <row r="875" spans="1:15" ht="15" hidden="1" customHeight="1" x14ac:dyDescent="0.25">
      <c r="A875" s="160"/>
      <c r="B875" s="160"/>
      <c r="C875" s="38"/>
      <c r="D875" s="38"/>
      <c r="E875" s="38"/>
      <c r="F875" s="38"/>
      <c r="G875" s="38"/>
      <c r="H875" s="38"/>
      <c r="I875" s="38"/>
      <c r="J875" s="38"/>
      <c r="K875" s="38"/>
      <c r="L875" s="38"/>
      <c r="M875" s="38"/>
      <c r="N875" s="38"/>
      <c r="O875" s="38"/>
    </row>
    <row r="876" spans="1:15" ht="15" hidden="1" customHeight="1" x14ac:dyDescent="0.25">
      <c r="A876" s="160"/>
      <c r="B876" s="160"/>
      <c r="C876" s="38"/>
      <c r="D876" s="38"/>
      <c r="E876" s="38"/>
      <c r="F876" s="38"/>
      <c r="G876" s="38"/>
      <c r="H876" s="38"/>
      <c r="I876" s="38"/>
      <c r="J876" s="38"/>
      <c r="K876" s="38"/>
      <c r="L876" s="38"/>
      <c r="M876" s="38"/>
      <c r="N876" s="38"/>
      <c r="O876" s="38"/>
    </row>
    <row r="877" spans="1:15" ht="15" hidden="1" customHeight="1" x14ac:dyDescent="0.25">
      <c r="A877" s="160"/>
      <c r="B877" s="160"/>
      <c r="C877" s="38"/>
      <c r="D877" s="38"/>
      <c r="E877" s="38"/>
      <c r="F877" s="38"/>
      <c r="G877" s="38"/>
      <c r="H877" s="38"/>
      <c r="I877" s="38"/>
      <c r="J877" s="38"/>
      <c r="K877" s="38"/>
      <c r="L877" s="38"/>
      <c r="M877" s="38"/>
      <c r="N877" s="38"/>
      <c r="O877" s="38"/>
    </row>
    <row r="878" spans="1:15" ht="15" hidden="1" customHeight="1" x14ac:dyDescent="0.25">
      <c r="A878" s="160"/>
      <c r="B878" s="160"/>
      <c r="C878" s="38"/>
      <c r="D878" s="38"/>
      <c r="E878" s="38"/>
      <c r="F878" s="38"/>
      <c r="G878" s="38"/>
      <c r="H878" s="38"/>
      <c r="I878" s="38"/>
      <c r="J878" s="38"/>
      <c r="K878" s="38"/>
      <c r="L878" s="38"/>
      <c r="M878" s="38"/>
      <c r="N878" s="38"/>
      <c r="O878" s="38"/>
    </row>
    <row r="879" spans="1:15" ht="15" hidden="1" customHeight="1" x14ac:dyDescent="0.25">
      <c r="A879" s="160"/>
      <c r="B879" s="160"/>
      <c r="C879" s="38"/>
      <c r="D879" s="38"/>
      <c r="E879" s="38"/>
      <c r="F879" s="38"/>
      <c r="G879" s="38"/>
      <c r="H879" s="38"/>
      <c r="I879" s="38"/>
      <c r="J879" s="38"/>
      <c r="K879" s="38"/>
      <c r="L879" s="38"/>
      <c r="M879" s="38"/>
      <c r="N879" s="38"/>
      <c r="O879" s="38"/>
    </row>
    <row r="880" spans="1:15" ht="15" hidden="1" customHeight="1" x14ac:dyDescent="0.25">
      <c r="A880" s="160"/>
      <c r="B880" s="160"/>
      <c r="C880" s="38"/>
      <c r="D880" s="38"/>
      <c r="E880" s="38"/>
      <c r="F880" s="38"/>
      <c r="G880" s="38"/>
      <c r="H880" s="38"/>
      <c r="I880" s="38"/>
      <c r="J880" s="38"/>
      <c r="K880" s="38"/>
      <c r="L880" s="38"/>
      <c r="M880" s="38"/>
      <c r="N880" s="38"/>
      <c r="O880" s="38"/>
    </row>
    <row r="881" spans="1:15" ht="15" hidden="1" customHeight="1" x14ac:dyDescent="0.25">
      <c r="A881" s="160"/>
      <c r="B881" s="160"/>
      <c r="C881" s="38"/>
      <c r="D881" s="38"/>
      <c r="E881" s="38"/>
      <c r="F881" s="38"/>
      <c r="G881" s="38"/>
      <c r="H881" s="38"/>
      <c r="I881" s="38"/>
      <c r="J881" s="38"/>
      <c r="K881" s="38"/>
      <c r="L881" s="38"/>
      <c r="M881" s="38"/>
      <c r="N881" s="38"/>
      <c r="O881" s="38"/>
    </row>
    <row r="882" spans="1:15" ht="15" hidden="1" customHeight="1" x14ac:dyDescent="0.25">
      <c r="A882" s="160"/>
      <c r="B882" s="160"/>
      <c r="C882" s="38"/>
      <c r="D882" s="38"/>
      <c r="E882" s="38"/>
      <c r="F882" s="38"/>
      <c r="G882" s="38"/>
      <c r="H882" s="38"/>
      <c r="I882" s="38"/>
      <c r="J882" s="38"/>
      <c r="K882" s="38"/>
      <c r="L882" s="38"/>
      <c r="M882" s="38"/>
      <c r="N882" s="38"/>
      <c r="O882" s="38"/>
    </row>
    <row r="883" spans="1:15" ht="15" hidden="1" customHeight="1" x14ac:dyDescent="0.25">
      <c r="A883" s="160"/>
      <c r="B883" s="160"/>
      <c r="C883" s="38"/>
      <c r="D883" s="38"/>
      <c r="E883" s="38"/>
      <c r="F883" s="38"/>
      <c r="G883" s="38"/>
      <c r="H883" s="38"/>
      <c r="I883" s="38"/>
      <c r="J883" s="38"/>
      <c r="K883" s="38"/>
      <c r="L883" s="38"/>
      <c r="M883" s="38"/>
      <c r="N883" s="38"/>
      <c r="O883" s="38"/>
    </row>
    <row r="884" spans="1:15" ht="15" hidden="1" customHeight="1" x14ac:dyDescent="0.25">
      <c r="A884" s="160"/>
      <c r="B884" s="160"/>
      <c r="C884" s="38"/>
      <c r="D884" s="38"/>
      <c r="E884" s="38"/>
      <c r="F884" s="38"/>
      <c r="G884" s="38"/>
      <c r="H884" s="38"/>
      <c r="I884" s="38"/>
      <c r="J884" s="38"/>
      <c r="K884" s="38"/>
      <c r="L884" s="38"/>
      <c r="M884" s="38"/>
      <c r="N884" s="38"/>
      <c r="O884" s="38"/>
    </row>
    <row r="885" spans="1:15" ht="15" hidden="1" customHeight="1" x14ac:dyDescent="0.25">
      <c r="A885" s="160"/>
      <c r="B885" s="160"/>
      <c r="C885" s="38"/>
      <c r="D885" s="38"/>
      <c r="E885" s="38"/>
      <c r="F885" s="38"/>
      <c r="G885" s="38"/>
      <c r="H885" s="38"/>
      <c r="I885" s="38"/>
      <c r="J885" s="38"/>
      <c r="K885" s="38"/>
      <c r="L885" s="38"/>
      <c r="M885" s="38"/>
      <c r="N885" s="38"/>
      <c r="O885" s="38"/>
    </row>
    <row r="886" spans="1:15" ht="15" hidden="1" customHeight="1" x14ac:dyDescent="0.25">
      <c r="A886" s="160"/>
      <c r="B886" s="160"/>
      <c r="C886" s="38"/>
      <c r="D886" s="38"/>
      <c r="E886" s="38"/>
      <c r="F886" s="38"/>
      <c r="G886" s="38"/>
      <c r="H886" s="38"/>
      <c r="I886" s="38"/>
      <c r="J886" s="38"/>
      <c r="K886" s="38"/>
      <c r="L886" s="38"/>
      <c r="M886" s="38"/>
      <c r="N886" s="38"/>
      <c r="O886" s="38"/>
    </row>
    <row r="887" spans="1:15" ht="15" hidden="1" customHeight="1" x14ac:dyDescent="0.25">
      <c r="A887" s="160"/>
      <c r="B887" s="160"/>
      <c r="C887" s="38"/>
      <c r="D887" s="38"/>
      <c r="E887" s="38"/>
      <c r="F887" s="38"/>
      <c r="G887" s="38"/>
      <c r="H887" s="38"/>
      <c r="I887" s="38"/>
      <c r="J887" s="38"/>
      <c r="K887" s="38"/>
      <c r="L887" s="38"/>
      <c r="M887" s="38"/>
      <c r="N887" s="38"/>
      <c r="O887" s="38"/>
    </row>
    <row r="888" spans="1:15" hidden="1" x14ac:dyDescent="0.25">
      <c r="A888" s="160"/>
      <c r="B888" s="160"/>
      <c r="C888" s="38"/>
      <c r="D888" s="38"/>
      <c r="E888" s="38"/>
      <c r="F888" s="38"/>
      <c r="G888" s="38"/>
      <c r="H888" s="38"/>
      <c r="I888" s="38"/>
      <c r="J888" s="38"/>
      <c r="K888" s="38"/>
      <c r="L888" s="38"/>
      <c r="M888" s="38"/>
      <c r="N888" s="38"/>
      <c r="O888" s="38"/>
    </row>
  </sheetData>
  <mergeCells count="158">
    <mergeCell ref="A59:M59"/>
    <mergeCell ref="A54:M54"/>
    <mergeCell ref="A55:H55"/>
    <mergeCell ref="C56:F56"/>
    <mergeCell ref="G56:H56"/>
    <mergeCell ref="I56:L56"/>
    <mergeCell ref="C52:D52"/>
    <mergeCell ref="E52:F53"/>
    <mergeCell ref="G52:H53"/>
    <mergeCell ref="I52:L53"/>
    <mergeCell ref="M52:M53"/>
    <mergeCell ref="C53:D53"/>
    <mergeCell ref="F58:M58"/>
    <mergeCell ref="C50:D50"/>
    <mergeCell ref="E50:F51"/>
    <mergeCell ref="G50:H51"/>
    <mergeCell ref="I50:L51"/>
    <mergeCell ref="M50:M51"/>
    <mergeCell ref="C51:D51"/>
    <mergeCell ref="C48:D48"/>
    <mergeCell ref="E48:F49"/>
    <mergeCell ref="G48:H49"/>
    <mergeCell ref="I48:L49"/>
    <mergeCell ref="M48:M49"/>
    <mergeCell ref="C49:D49"/>
    <mergeCell ref="C46:D46"/>
    <mergeCell ref="E46:F47"/>
    <mergeCell ref="G46:H47"/>
    <mergeCell ref="I46:L47"/>
    <mergeCell ref="M46:M47"/>
    <mergeCell ref="C47:D47"/>
    <mergeCell ref="C44:D44"/>
    <mergeCell ref="E44:F45"/>
    <mergeCell ref="G44:H45"/>
    <mergeCell ref="I44:L45"/>
    <mergeCell ref="M44:M45"/>
    <mergeCell ref="C45:D45"/>
    <mergeCell ref="C42:D42"/>
    <mergeCell ref="E42:F43"/>
    <mergeCell ref="G42:H43"/>
    <mergeCell ref="I42:L43"/>
    <mergeCell ref="M42:M43"/>
    <mergeCell ref="C43:D43"/>
    <mergeCell ref="C40:D40"/>
    <mergeCell ref="E40:F41"/>
    <mergeCell ref="G40:H41"/>
    <mergeCell ref="I40:L41"/>
    <mergeCell ref="M40:M41"/>
    <mergeCell ref="C41:D41"/>
    <mergeCell ref="C38:D38"/>
    <mergeCell ref="E38:F39"/>
    <mergeCell ref="G38:H39"/>
    <mergeCell ref="I38:L39"/>
    <mergeCell ref="M38:M39"/>
    <mergeCell ref="C39:D39"/>
    <mergeCell ref="C36:D36"/>
    <mergeCell ref="E36:F37"/>
    <mergeCell ref="G36:H37"/>
    <mergeCell ref="I36:L37"/>
    <mergeCell ref="M36:M37"/>
    <mergeCell ref="C37:D37"/>
    <mergeCell ref="C34:D34"/>
    <mergeCell ref="E34:F35"/>
    <mergeCell ref="G34:H35"/>
    <mergeCell ref="I34:L35"/>
    <mergeCell ref="M34:M35"/>
    <mergeCell ref="C35:D35"/>
    <mergeCell ref="C32:D32"/>
    <mergeCell ref="E32:F33"/>
    <mergeCell ref="G32:H33"/>
    <mergeCell ref="I32:L33"/>
    <mergeCell ref="M32:M33"/>
    <mergeCell ref="C33:D33"/>
    <mergeCell ref="C30:D30"/>
    <mergeCell ref="E30:F31"/>
    <mergeCell ref="G30:H31"/>
    <mergeCell ref="I30:L31"/>
    <mergeCell ref="M30:M31"/>
    <mergeCell ref="C31:D31"/>
    <mergeCell ref="C28:D28"/>
    <mergeCell ref="E28:F29"/>
    <mergeCell ref="G28:H29"/>
    <mergeCell ref="I28:L29"/>
    <mergeCell ref="M28:M29"/>
    <mergeCell ref="C29:D29"/>
    <mergeCell ref="C26:D26"/>
    <mergeCell ref="E26:F27"/>
    <mergeCell ref="G26:H27"/>
    <mergeCell ref="I26:L27"/>
    <mergeCell ref="M26:M27"/>
    <mergeCell ref="C27:D27"/>
    <mergeCell ref="C24:D24"/>
    <mergeCell ref="E24:F25"/>
    <mergeCell ref="G24:H25"/>
    <mergeCell ref="I24:L25"/>
    <mergeCell ref="M24:M25"/>
    <mergeCell ref="C25:D25"/>
    <mergeCell ref="C22:D22"/>
    <mergeCell ref="E22:F23"/>
    <mergeCell ref="G22:H23"/>
    <mergeCell ref="I22:L23"/>
    <mergeCell ref="M22:M23"/>
    <mergeCell ref="C23:D23"/>
    <mergeCell ref="C20:D20"/>
    <mergeCell ref="E20:F21"/>
    <mergeCell ref="G20:H21"/>
    <mergeCell ref="I20:L21"/>
    <mergeCell ref="M20:M21"/>
    <mergeCell ref="C21:D21"/>
    <mergeCell ref="C18:D18"/>
    <mergeCell ref="E18:F19"/>
    <mergeCell ref="G18:H19"/>
    <mergeCell ref="I18:L19"/>
    <mergeCell ref="M18:M19"/>
    <mergeCell ref="C19:D19"/>
    <mergeCell ref="C16:D16"/>
    <mergeCell ref="E16:F17"/>
    <mergeCell ref="G16:H17"/>
    <mergeCell ref="I16:L17"/>
    <mergeCell ref="M16:M17"/>
    <mergeCell ref="C17:D17"/>
    <mergeCell ref="C14:D14"/>
    <mergeCell ref="E14:F15"/>
    <mergeCell ref="G14:H15"/>
    <mergeCell ref="I14:L15"/>
    <mergeCell ref="M14:M15"/>
    <mergeCell ref="C15:D15"/>
    <mergeCell ref="C12:D12"/>
    <mergeCell ref="E12:F13"/>
    <mergeCell ref="G12:H13"/>
    <mergeCell ref="I12:L13"/>
    <mergeCell ref="M12:M13"/>
    <mergeCell ref="C13:D13"/>
    <mergeCell ref="M8:M9"/>
    <mergeCell ref="C9:D9"/>
    <mergeCell ref="C10:D10"/>
    <mergeCell ref="E10:F11"/>
    <mergeCell ref="G10:H11"/>
    <mergeCell ref="I10:L11"/>
    <mergeCell ref="M10:M11"/>
    <mergeCell ref="C11:D11"/>
    <mergeCell ref="E7:F7"/>
    <mergeCell ref="G7:H7"/>
    <mergeCell ref="I7:L7"/>
    <mergeCell ref="C8:D8"/>
    <mergeCell ref="E8:F9"/>
    <mergeCell ref="G8:H9"/>
    <mergeCell ref="I8:L9"/>
    <mergeCell ref="A1:M1"/>
    <mergeCell ref="B4:E4"/>
    <mergeCell ref="F4:H4"/>
    <mergeCell ref="I4:M4"/>
    <mergeCell ref="C6:D6"/>
    <mergeCell ref="E6:F6"/>
    <mergeCell ref="G6:H6"/>
    <mergeCell ref="I6:L6"/>
    <mergeCell ref="M6:M7"/>
    <mergeCell ref="C7:D7"/>
  </mergeCells>
  <conditionalFormatting sqref="A8:C9 E8 G8 I8 M8">
    <cfRule type="expression" dxfId="97" priority="24">
      <formula>$A$9="Holiday"</formula>
    </cfRule>
  </conditionalFormatting>
  <conditionalFormatting sqref="A10:C11 E10 G10 I10 M10">
    <cfRule type="expression" dxfId="96" priority="23">
      <formula>$A$11="Holiday"</formula>
    </cfRule>
  </conditionalFormatting>
  <conditionalFormatting sqref="A12:C13 E12 G12 I12 M12">
    <cfRule type="expression" dxfId="95" priority="22">
      <formula>$A$13="Holiday"</formula>
    </cfRule>
  </conditionalFormatting>
  <conditionalFormatting sqref="A14:C15 E14 G14 I14 M14">
    <cfRule type="expression" dxfId="94" priority="21">
      <formula>$A$15="Holiday"</formula>
    </cfRule>
  </conditionalFormatting>
  <conditionalFormatting sqref="A16:C17 E16 G16 I16 M16">
    <cfRule type="expression" dxfId="93" priority="20">
      <formula>$A$17="Holiday"</formula>
    </cfRule>
  </conditionalFormatting>
  <conditionalFormatting sqref="A18:C19 E18 G18 I18 M18">
    <cfRule type="expression" dxfId="92" priority="19">
      <formula>$A$19="Holiday"</formula>
    </cfRule>
  </conditionalFormatting>
  <conditionalFormatting sqref="A20:C21 E20 G20 I20 M20">
    <cfRule type="expression" dxfId="91" priority="18">
      <formula>$A$21="Holiday"</formula>
    </cfRule>
  </conditionalFormatting>
  <conditionalFormatting sqref="A22:C23 E22 G22 I22 M22">
    <cfRule type="expression" dxfId="90" priority="17">
      <formula>$A$23="Holiday"</formula>
    </cfRule>
  </conditionalFormatting>
  <conditionalFormatting sqref="A24:C25 E24 G24 I24 M24">
    <cfRule type="expression" dxfId="89" priority="16">
      <formula>$A$25="Holiday"</formula>
    </cfRule>
  </conditionalFormatting>
  <conditionalFormatting sqref="A26:C27 E26 G26 I26 M26">
    <cfRule type="expression" dxfId="88" priority="15">
      <formula>$A$27="Holiday"</formula>
    </cfRule>
  </conditionalFormatting>
  <conditionalFormatting sqref="A28:C29 E28 G28 I28 M28">
    <cfRule type="expression" dxfId="87" priority="14">
      <formula>$A$29="Holiday"</formula>
    </cfRule>
  </conditionalFormatting>
  <conditionalFormatting sqref="A30:C31 E30 G30 I30 M30">
    <cfRule type="expression" dxfId="86" priority="13">
      <formula>$A$31="Holiday"</formula>
    </cfRule>
  </conditionalFormatting>
  <conditionalFormatting sqref="A32:C33 E32 G32 I32 M32">
    <cfRule type="expression" dxfId="85" priority="12">
      <formula>$A$33="Holiday"</formula>
    </cfRule>
  </conditionalFormatting>
  <conditionalFormatting sqref="A34:C35 E34 G34 I34 M34">
    <cfRule type="expression" dxfId="84" priority="11">
      <formula>$A$35="Holiday"</formula>
    </cfRule>
  </conditionalFormatting>
  <conditionalFormatting sqref="A36:C37 E36 G36 I36 M36">
    <cfRule type="expression" dxfId="83" priority="10">
      <formula>$A$37="Holiday"</formula>
    </cfRule>
  </conditionalFormatting>
  <conditionalFormatting sqref="A38:C39 E38 G38 I38 M38">
    <cfRule type="expression" dxfId="82" priority="9">
      <formula>$A$39="Holiday"</formula>
    </cfRule>
  </conditionalFormatting>
  <conditionalFormatting sqref="A40:C41 E40 G40 I40 M40">
    <cfRule type="expression" dxfId="81" priority="8">
      <formula>$A$41="Holiday"</formula>
    </cfRule>
  </conditionalFormatting>
  <conditionalFormatting sqref="A42:C43 E42 G42 I42 M42">
    <cfRule type="expression" dxfId="80" priority="7">
      <formula>$A$43="Holiday"</formula>
    </cfRule>
  </conditionalFormatting>
  <conditionalFormatting sqref="A44:C45 E44 G44 I44 M44">
    <cfRule type="expression" dxfId="79" priority="6">
      <formula>$A$45="Holiday"</formula>
    </cfRule>
  </conditionalFormatting>
  <conditionalFormatting sqref="A46:C47 E46 G46 I46 M46">
    <cfRule type="expression" dxfId="78" priority="5">
      <formula>$A$47="Holiday"</formula>
    </cfRule>
  </conditionalFormatting>
  <conditionalFormatting sqref="A48:C49 E48 G48 I48 M48">
    <cfRule type="expression" dxfId="77" priority="4">
      <formula>$A$49="Holiday"</formula>
    </cfRule>
  </conditionalFormatting>
  <conditionalFormatting sqref="A50:C51 E50 G50 I50 M50">
    <cfRule type="expression" dxfId="76" priority="3">
      <formula>$A$51="Holiday"</formula>
    </cfRule>
  </conditionalFormatting>
  <conditionalFormatting sqref="A52:C53 E52 G52 I52 M52">
    <cfRule type="expression" dxfId="75" priority="2">
      <formula>$A$53="Holiday"</formula>
    </cfRule>
  </conditionalFormatting>
  <conditionalFormatting sqref="A59">
    <cfRule type="expression" dxfId="74" priority="1">
      <formula>$A$11="Holiday"</formula>
    </cfRule>
  </conditionalFormatting>
  <printOptions horizontalCentered="1"/>
  <pageMargins left="0" right="0" top="0.6" bottom="0.2" header="0.1" footer="0"/>
  <pageSetup orientation="portrait" horizontalDpi="4294967295" verticalDpi="4294967295" r:id="rId1"/>
  <headerFooter>
    <oddHeader>&amp;C&amp;"Arial,Bold"&amp;14MONTHLY GROUP MILEAGE LOG&amp;"-,Regular"&amp;11
&amp;"Arial,Regular"County Vehicle Program / HR - CSD
&amp;R&amp;G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F6A75-AB8B-4490-B60B-F6A33D2B9FC3}">
  <sheetPr>
    <tabColor theme="6"/>
  </sheetPr>
  <dimension ref="A1:XER888"/>
  <sheetViews>
    <sheetView zoomScale="120" zoomScaleNormal="120" workbookViewId="0">
      <selection sqref="A1:M1"/>
    </sheetView>
  </sheetViews>
  <sheetFormatPr defaultColWidth="0" defaultRowHeight="15" customHeight="1" zeroHeight="1" x14ac:dyDescent="0.25"/>
  <cols>
    <col min="1" max="1" width="12.7109375" style="11" customWidth="1"/>
    <col min="2" max="2" width="11.5703125" style="11" customWidth="1"/>
    <col min="3" max="3" width="7" style="10" customWidth="1"/>
    <col min="4" max="4" width="8.140625" style="10" customWidth="1"/>
    <col min="5" max="5" width="6" style="10" bestFit="1" customWidth="1"/>
    <col min="6" max="6" width="7.42578125" style="10" customWidth="1"/>
    <col min="7" max="7" width="4.42578125" style="10" customWidth="1"/>
    <col min="8" max="8" width="6.28515625" style="10" customWidth="1"/>
    <col min="9" max="9" width="10" style="10" customWidth="1"/>
    <col min="10" max="10" width="2.85546875" style="10" customWidth="1"/>
    <col min="11" max="11" width="11.85546875" style="10" customWidth="1"/>
    <col min="12" max="12" width="5.42578125" style="10" customWidth="1"/>
    <col min="13" max="13" width="10" style="10" customWidth="1"/>
    <col min="14" max="14" width="0.28515625" style="10" customWidth="1"/>
    <col min="15" max="15" width="0.140625" style="10" customWidth="1"/>
    <col min="16" max="16371" width="9.140625" style="10" hidden="1"/>
    <col min="16372" max="16372" width="0" style="10" hidden="1"/>
    <col min="16373" max="16384" width="9.140625" style="10" hidden="1"/>
  </cols>
  <sheetData>
    <row r="1" spans="1:14" ht="37.5" customHeight="1" x14ac:dyDescent="0.25">
      <c r="A1" s="266" t="s">
        <v>1052</v>
      </c>
      <c r="B1" s="266"/>
      <c r="C1" s="266"/>
      <c r="D1" s="266"/>
      <c r="E1" s="266"/>
      <c r="F1" s="266"/>
      <c r="G1" s="266"/>
      <c r="H1" s="266"/>
      <c r="I1" s="266"/>
      <c r="J1" s="266"/>
      <c r="K1" s="266"/>
      <c r="L1" s="266"/>
      <c r="M1" s="266"/>
    </row>
    <row r="2" spans="1:14" ht="6" customHeight="1" x14ac:dyDescent="0.25">
      <c r="A2" s="156"/>
      <c r="B2" s="156"/>
      <c r="C2" s="156"/>
      <c r="D2" s="156"/>
      <c r="E2" s="156"/>
      <c r="F2" s="156"/>
      <c r="G2" s="156"/>
      <c r="H2" s="156"/>
      <c r="I2" s="156"/>
      <c r="J2" s="156"/>
      <c r="K2" s="156"/>
      <c r="L2" s="156"/>
      <c r="M2" s="156"/>
      <c r="N2" s="74"/>
    </row>
    <row r="3" spans="1:14" ht="14.25" customHeight="1" x14ac:dyDescent="0.25">
      <c r="A3" s="175" t="s">
        <v>1030</v>
      </c>
      <c r="B3" s="156" t="str">
        <f>IF('JANUARY - MILEAGE LOG'!$B$3="","",'JANUARY - MILEAGE LOG'!$B$3)</f>
        <v/>
      </c>
      <c r="C3" s="175" t="s">
        <v>997</v>
      </c>
      <c r="D3" s="156" t="str">
        <f>IF('JANUARY - MILEAGE LOG'!$D$3="","",'JANUARY - MILEAGE LOG'!$D$3)</f>
        <v/>
      </c>
      <c r="E3" s="175" t="s">
        <v>1031</v>
      </c>
      <c r="F3" s="156" t="str">
        <f>IF('JANUARY - MILEAGE LOG'!$F$3="","",'JANUARY - MILEAGE LOG'!$F$3)</f>
        <v/>
      </c>
      <c r="G3" s="178"/>
      <c r="H3" s="179" t="str">
        <f>IF('JANUARY - MILEAGE LOG'!$H$3="","",'JANUARY - MILEAGE LOG'!$H$3)</f>
        <v xml:space="preserve">AUTHORIZED MILEAGE: 00.01 - 00  </v>
      </c>
      <c r="I3" s="179"/>
      <c r="J3" s="179"/>
      <c r="K3" s="179"/>
      <c r="L3" s="180" t="str">
        <f>IF('JANUARY - MILEAGE LOG'!$L$3="","",'JANUARY - MILEAGE LOG'!$L$3)</f>
        <v>(Round Trip Miles Per Day)</v>
      </c>
      <c r="M3" s="179"/>
      <c r="N3" s="172"/>
    </row>
    <row r="4" spans="1:14" ht="14.25" customHeight="1" x14ac:dyDescent="0.25">
      <c r="A4" s="157" t="s">
        <v>1032</v>
      </c>
      <c r="B4" s="264" t="str">
        <f>IF('JANUARY - MILEAGE LOG'!$B$4="","",'JANUARY - MILEAGE LOG'!$B$4)</f>
        <v/>
      </c>
      <c r="C4" s="264" t="str">
        <f>IF('JANUARY - MILEAGE LOG'!C4="","",'JANUARY - MILEAGE LOG'!C4)</f>
        <v/>
      </c>
      <c r="D4" s="264" t="str">
        <f>IF('JANUARY - MILEAGE LOG'!D4="","",'JANUARY - MILEAGE LOG'!D4)</f>
        <v/>
      </c>
      <c r="E4" s="264" t="str">
        <f>IF('JANUARY - MILEAGE LOG'!E4="","",'JANUARY - MILEAGE LOG'!E4)</f>
        <v/>
      </c>
      <c r="F4" s="245" t="s">
        <v>1033</v>
      </c>
      <c r="G4" s="245"/>
      <c r="H4" s="245"/>
      <c r="I4" s="264" t="str">
        <f>IF('JANUARY - MILEAGE LOG'!$I$4="","",'JANUARY - MILEAGE LOG'!$I$4)</f>
        <v/>
      </c>
      <c r="J4" s="264" t="str">
        <f>IF('JANUARY - MILEAGE LOG'!J4="","",'JANUARY - MILEAGE LOG'!J4)</f>
        <v/>
      </c>
      <c r="K4" s="264" t="str">
        <f>IF('JANUARY - MILEAGE LOG'!K4="","",'JANUARY - MILEAGE LOG'!K4)</f>
        <v/>
      </c>
      <c r="L4" s="264" t="str">
        <f>IF('JANUARY - MILEAGE LOG'!L4="","",'JANUARY - MILEAGE LOG'!L4)</f>
        <v/>
      </c>
      <c r="M4" s="264" t="str">
        <f>IF('JANUARY - MILEAGE LOG'!M4="","",'JANUARY - MILEAGE LOG'!M4)</f>
        <v/>
      </c>
      <c r="N4" s="74"/>
    </row>
    <row r="5" spans="1:14" ht="8.25" customHeight="1" x14ac:dyDescent="0.25">
      <c r="A5" s="171"/>
      <c r="B5" s="161"/>
      <c r="C5" s="171"/>
      <c r="D5" s="161"/>
      <c r="E5" s="171"/>
      <c r="F5" s="161"/>
      <c r="G5" s="159"/>
      <c r="H5" s="159"/>
      <c r="I5" s="159"/>
      <c r="J5" s="159"/>
      <c r="K5" s="159"/>
      <c r="L5" s="159"/>
      <c r="M5" s="159"/>
      <c r="N5" s="74"/>
    </row>
    <row r="6" spans="1:14" ht="12.75" customHeight="1" x14ac:dyDescent="0.25">
      <c r="A6" s="189" t="s">
        <v>11</v>
      </c>
      <c r="B6" s="190" t="s">
        <v>1020</v>
      </c>
      <c r="C6" s="250" t="s">
        <v>1022</v>
      </c>
      <c r="D6" s="251"/>
      <c r="E6" s="250" t="s">
        <v>1023</v>
      </c>
      <c r="F6" s="250"/>
      <c r="G6" s="250" t="s">
        <v>1025</v>
      </c>
      <c r="H6" s="251"/>
      <c r="I6" s="250" t="s">
        <v>1028</v>
      </c>
      <c r="J6" s="251"/>
      <c r="K6" s="251"/>
      <c r="L6" s="251"/>
      <c r="M6" s="251" t="s">
        <v>1027</v>
      </c>
      <c r="N6" s="74"/>
    </row>
    <row r="7" spans="1:14" ht="11.25" customHeight="1" thickBot="1" x14ac:dyDescent="0.3">
      <c r="A7" s="188">
        <f>'YEAR SELECTION'!E2</f>
        <v>2025</v>
      </c>
      <c r="B7" s="191" t="s">
        <v>1021</v>
      </c>
      <c r="C7" s="248" t="s">
        <v>1021</v>
      </c>
      <c r="D7" s="249"/>
      <c r="E7" s="248" t="s">
        <v>1024</v>
      </c>
      <c r="F7" s="248"/>
      <c r="G7" s="248" t="s">
        <v>1026</v>
      </c>
      <c r="H7" s="249"/>
      <c r="I7" s="248" t="s">
        <v>1029</v>
      </c>
      <c r="J7" s="249"/>
      <c r="K7" s="249"/>
      <c r="L7" s="249"/>
      <c r="M7" s="249"/>
      <c r="N7" s="74"/>
    </row>
    <row r="8" spans="1:14" ht="12" customHeight="1" thickTop="1" x14ac:dyDescent="0.25">
      <c r="A8" s="81">
        <f ca="1">'PROCESS DEC - LOG '!K1</f>
        <v>1</v>
      </c>
      <c r="B8" s="77"/>
      <c r="C8" s="252"/>
      <c r="D8" s="253"/>
      <c r="E8" s="254"/>
      <c r="F8" s="255"/>
      <c r="G8" s="254"/>
      <c r="H8" s="255"/>
      <c r="I8" s="215"/>
      <c r="J8" s="216"/>
      <c r="K8" s="216"/>
      <c r="L8" s="217"/>
      <c r="M8" s="221"/>
      <c r="N8" s="74"/>
    </row>
    <row r="9" spans="1:14" ht="12" customHeight="1" x14ac:dyDescent="0.25">
      <c r="A9" s="77" t="str">
        <f ca="1">'PROCESS DEC - LOG '!L1</f>
        <v>Monday</v>
      </c>
      <c r="B9" s="76"/>
      <c r="C9" s="234"/>
      <c r="D9" s="235"/>
      <c r="E9" s="238"/>
      <c r="F9" s="239"/>
      <c r="G9" s="238"/>
      <c r="H9" s="239"/>
      <c r="I9" s="218"/>
      <c r="J9" s="219"/>
      <c r="K9" s="219"/>
      <c r="L9" s="220"/>
      <c r="M9" s="222"/>
      <c r="N9" s="74"/>
    </row>
    <row r="10" spans="1:14" ht="12" customHeight="1" x14ac:dyDescent="0.25">
      <c r="A10" s="78">
        <f ca="1">'PROCESS DEC - LOG '!K2</f>
        <v>2</v>
      </c>
      <c r="B10" s="79"/>
      <c r="C10" s="256"/>
      <c r="D10" s="257"/>
      <c r="E10" s="240"/>
      <c r="F10" s="241"/>
      <c r="G10" s="240"/>
      <c r="H10" s="241"/>
      <c r="I10" s="227"/>
      <c r="J10" s="228"/>
      <c r="K10" s="228"/>
      <c r="L10" s="229"/>
      <c r="M10" s="246"/>
      <c r="N10" s="74"/>
    </row>
    <row r="11" spans="1:14" ht="12" customHeight="1" x14ac:dyDescent="0.25">
      <c r="A11" s="80" t="str">
        <f ca="1">'PROCESS DEC - LOG '!L2</f>
        <v>Tuesday</v>
      </c>
      <c r="B11" s="79"/>
      <c r="C11" s="256"/>
      <c r="D11" s="257"/>
      <c r="E11" s="242"/>
      <c r="F11" s="243"/>
      <c r="G11" s="242"/>
      <c r="H11" s="243"/>
      <c r="I11" s="230"/>
      <c r="J11" s="231"/>
      <c r="K11" s="231"/>
      <c r="L11" s="232"/>
      <c r="M11" s="247"/>
      <c r="N11" s="74"/>
    </row>
    <row r="12" spans="1:14" ht="12" customHeight="1" x14ac:dyDescent="0.25">
      <c r="A12" s="75">
        <f ca="1">'PROCESS DEC - LOG '!K3</f>
        <v>3</v>
      </c>
      <c r="B12" s="76"/>
      <c r="C12" s="234"/>
      <c r="D12" s="235"/>
      <c r="E12" s="236"/>
      <c r="F12" s="237"/>
      <c r="G12" s="236"/>
      <c r="H12" s="237"/>
      <c r="I12" s="223"/>
      <c r="J12" s="224"/>
      <c r="K12" s="224"/>
      <c r="L12" s="225"/>
      <c r="M12" s="226"/>
      <c r="N12" s="74"/>
    </row>
    <row r="13" spans="1:14" ht="12" customHeight="1" x14ac:dyDescent="0.25">
      <c r="A13" s="77" t="str">
        <f ca="1">'PROCESS DEC - LOG '!L3</f>
        <v>Wednesday</v>
      </c>
      <c r="B13" s="76"/>
      <c r="C13" s="234"/>
      <c r="D13" s="235"/>
      <c r="E13" s="238"/>
      <c r="F13" s="239"/>
      <c r="G13" s="238"/>
      <c r="H13" s="239"/>
      <c r="I13" s="218"/>
      <c r="J13" s="219"/>
      <c r="K13" s="219"/>
      <c r="L13" s="220"/>
      <c r="M13" s="222"/>
      <c r="N13" s="74"/>
    </row>
    <row r="14" spans="1:14" ht="12" customHeight="1" x14ac:dyDescent="0.25">
      <c r="A14" s="78">
        <f ca="1">'PROCESS DEC - LOG '!K4</f>
        <v>4</v>
      </c>
      <c r="B14" s="79"/>
      <c r="C14" s="256"/>
      <c r="D14" s="257"/>
      <c r="E14" s="240"/>
      <c r="F14" s="241"/>
      <c r="G14" s="240"/>
      <c r="H14" s="241"/>
      <c r="I14" s="227"/>
      <c r="J14" s="228"/>
      <c r="K14" s="228"/>
      <c r="L14" s="229"/>
      <c r="M14" s="246"/>
      <c r="N14" s="74"/>
    </row>
    <row r="15" spans="1:14" ht="12" customHeight="1" x14ac:dyDescent="0.25">
      <c r="A15" s="80" t="str">
        <f ca="1">'PROCESS DEC - LOG '!L4</f>
        <v>Thursday</v>
      </c>
      <c r="B15" s="79"/>
      <c r="C15" s="256"/>
      <c r="D15" s="257"/>
      <c r="E15" s="242"/>
      <c r="F15" s="243"/>
      <c r="G15" s="242"/>
      <c r="H15" s="243"/>
      <c r="I15" s="230"/>
      <c r="J15" s="231"/>
      <c r="K15" s="231"/>
      <c r="L15" s="232"/>
      <c r="M15" s="247"/>
      <c r="N15" s="74"/>
    </row>
    <row r="16" spans="1:14" ht="12" customHeight="1" x14ac:dyDescent="0.25">
      <c r="A16" s="75">
        <f ca="1">'PROCESS DEC - LOG '!K5</f>
        <v>5</v>
      </c>
      <c r="B16" s="76"/>
      <c r="C16" s="234"/>
      <c r="D16" s="235"/>
      <c r="E16" s="236"/>
      <c r="F16" s="237"/>
      <c r="G16" s="236"/>
      <c r="H16" s="237"/>
      <c r="I16" s="223"/>
      <c r="J16" s="224"/>
      <c r="K16" s="224"/>
      <c r="L16" s="225"/>
      <c r="M16" s="226"/>
      <c r="N16" s="74"/>
    </row>
    <row r="17" spans="1:14" ht="12" customHeight="1" x14ac:dyDescent="0.25">
      <c r="A17" s="77" t="str">
        <f ca="1">'PROCESS DEC - LOG '!L5</f>
        <v>Friday</v>
      </c>
      <c r="B17" s="76"/>
      <c r="C17" s="234"/>
      <c r="D17" s="235"/>
      <c r="E17" s="238"/>
      <c r="F17" s="239"/>
      <c r="G17" s="238"/>
      <c r="H17" s="239"/>
      <c r="I17" s="218"/>
      <c r="J17" s="219"/>
      <c r="K17" s="219"/>
      <c r="L17" s="220"/>
      <c r="M17" s="222"/>
      <c r="N17" s="74"/>
    </row>
    <row r="18" spans="1:14" ht="12" customHeight="1" x14ac:dyDescent="0.25">
      <c r="A18" s="78">
        <f ca="1">'PROCESS DEC - LOG '!K6</f>
        <v>8</v>
      </c>
      <c r="B18" s="79"/>
      <c r="C18" s="256"/>
      <c r="D18" s="257"/>
      <c r="E18" s="240"/>
      <c r="F18" s="241"/>
      <c r="G18" s="240"/>
      <c r="H18" s="241"/>
      <c r="I18" s="227"/>
      <c r="J18" s="228"/>
      <c r="K18" s="228"/>
      <c r="L18" s="229"/>
      <c r="M18" s="246"/>
      <c r="N18" s="74"/>
    </row>
    <row r="19" spans="1:14" ht="12" customHeight="1" x14ac:dyDescent="0.25">
      <c r="A19" s="80" t="str">
        <f ca="1">'PROCESS DEC - LOG '!L6</f>
        <v>Monday</v>
      </c>
      <c r="B19" s="79"/>
      <c r="C19" s="256"/>
      <c r="D19" s="257"/>
      <c r="E19" s="242"/>
      <c r="F19" s="243"/>
      <c r="G19" s="242"/>
      <c r="H19" s="243"/>
      <c r="I19" s="230"/>
      <c r="J19" s="231"/>
      <c r="K19" s="231"/>
      <c r="L19" s="232"/>
      <c r="M19" s="247"/>
      <c r="N19" s="74"/>
    </row>
    <row r="20" spans="1:14" ht="12" customHeight="1" x14ac:dyDescent="0.25">
      <c r="A20" s="75">
        <f ca="1">'PROCESS DEC - LOG '!K7</f>
        <v>9</v>
      </c>
      <c r="B20" s="76"/>
      <c r="C20" s="234"/>
      <c r="D20" s="235"/>
      <c r="E20" s="236"/>
      <c r="F20" s="237"/>
      <c r="G20" s="236"/>
      <c r="H20" s="237"/>
      <c r="I20" s="223"/>
      <c r="J20" s="224"/>
      <c r="K20" s="224"/>
      <c r="L20" s="225"/>
      <c r="M20" s="226"/>
      <c r="N20" s="74"/>
    </row>
    <row r="21" spans="1:14" ht="12" customHeight="1" x14ac:dyDescent="0.25">
      <c r="A21" s="77" t="str">
        <f ca="1">'PROCESS DEC - LOG '!L7</f>
        <v>Tuesday</v>
      </c>
      <c r="B21" s="76"/>
      <c r="C21" s="234"/>
      <c r="D21" s="235"/>
      <c r="E21" s="238"/>
      <c r="F21" s="239"/>
      <c r="G21" s="238"/>
      <c r="H21" s="239"/>
      <c r="I21" s="218"/>
      <c r="J21" s="219"/>
      <c r="K21" s="219"/>
      <c r="L21" s="220"/>
      <c r="M21" s="222"/>
      <c r="N21" s="74"/>
    </row>
    <row r="22" spans="1:14" ht="12" customHeight="1" x14ac:dyDescent="0.25">
      <c r="A22" s="78">
        <f ca="1">'PROCESS DEC - LOG '!K8</f>
        <v>10</v>
      </c>
      <c r="B22" s="79"/>
      <c r="C22" s="256"/>
      <c r="D22" s="257"/>
      <c r="E22" s="240"/>
      <c r="F22" s="241"/>
      <c r="G22" s="240"/>
      <c r="H22" s="241"/>
      <c r="I22" s="227"/>
      <c r="J22" s="228"/>
      <c r="K22" s="228"/>
      <c r="L22" s="229"/>
      <c r="M22" s="246"/>
      <c r="N22" s="74"/>
    </row>
    <row r="23" spans="1:14" ht="12" customHeight="1" x14ac:dyDescent="0.25">
      <c r="A23" s="80" t="str">
        <f ca="1">'PROCESS DEC - LOG '!L8</f>
        <v>Wednesday</v>
      </c>
      <c r="B23" s="79"/>
      <c r="C23" s="256"/>
      <c r="D23" s="257"/>
      <c r="E23" s="242"/>
      <c r="F23" s="243"/>
      <c r="G23" s="242"/>
      <c r="H23" s="243"/>
      <c r="I23" s="230"/>
      <c r="J23" s="231"/>
      <c r="K23" s="231"/>
      <c r="L23" s="232"/>
      <c r="M23" s="247"/>
      <c r="N23" s="74"/>
    </row>
    <row r="24" spans="1:14" ht="12" customHeight="1" x14ac:dyDescent="0.25">
      <c r="A24" s="75">
        <f ca="1">'PROCESS DEC - LOG '!K9</f>
        <v>11</v>
      </c>
      <c r="B24" s="76"/>
      <c r="C24" s="234"/>
      <c r="D24" s="235"/>
      <c r="E24" s="236"/>
      <c r="F24" s="237"/>
      <c r="G24" s="236"/>
      <c r="H24" s="237"/>
      <c r="I24" s="223"/>
      <c r="J24" s="224"/>
      <c r="K24" s="224"/>
      <c r="L24" s="225"/>
      <c r="M24" s="226"/>
      <c r="N24" s="74"/>
    </row>
    <row r="25" spans="1:14" ht="12" customHeight="1" x14ac:dyDescent="0.25">
      <c r="A25" s="77" t="str">
        <f ca="1">'PROCESS DEC - LOG '!L9</f>
        <v>Thursday</v>
      </c>
      <c r="B25" s="76"/>
      <c r="C25" s="234"/>
      <c r="D25" s="235"/>
      <c r="E25" s="238"/>
      <c r="F25" s="239"/>
      <c r="G25" s="238"/>
      <c r="H25" s="239"/>
      <c r="I25" s="218"/>
      <c r="J25" s="219"/>
      <c r="K25" s="219"/>
      <c r="L25" s="220"/>
      <c r="M25" s="222"/>
      <c r="N25" s="74"/>
    </row>
    <row r="26" spans="1:14" ht="12" customHeight="1" x14ac:dyDescent="0.25">
      <c r="A26" s="78">
        <f ca="1">'PROCESS DEC - LOG '!K10</f>
        <v>12</v>
      </c>
      <c r="B26" s="79"/>
      <c r="C26" s="256"/>
      <c r="D26" s="257"/>
      <c r="E26" s="240"/>
      <c r="F26" s="241"/>
      <c r="G26" s="240"/>
      <c r="H26" s="241"/>
      <c r="I26" s="227"/>
      <c r="J26" s="228"/>
      <c r="K26" s="228"/>
      <c r="L26" s="229"/>
      <c r="M26" s="246"/>
      <c r="N26" s="74"/>
    </row>
    <row r="27" spans="1:14" ht="12" customHeight="1" x14ac:dyDescent="0.25">
      <c r="A27" s="80" t="str">
        <f ca="1">'PROCESS DEC - LOG '!L10</f>
        <v>Friday</v>
      </c>
      <c r="B27" s="79"/>
      <c r="C27" s="256"/>
      <c r="D27" s="257"/>
      <c r="E27" s="242"/>
      <c r="F27" s="243"/>
      <c r="G27" s="242"/>
      <c r="H27" s="243"/>
      <c r="I27" s="230"/>
      <c r="J27" s="231"/>
      <c r="K27" s="231"/>
      <c r="L27" s="232"/>
      <c r="M27" s="247"/>
      <c r="N27" s="74"/>
    </row>
    <row r="28" spans="1:14" ht="12" customHeight="1" x14ac:dyDescent="0.25">
      <c r="A28" s="75">
        <f ca="1">'PROCESS DEC - LOG '!K11</f>
        <v>15</v>
      </c>
      <c r="B28" s="76"/>
      <c r="C28" s="234"/>
      <c r="D28" s="235"/>
      <c r="E28" s="236"/>
      <c r="F28" s="237"/>
      <c r="G28" s="236"/>
      <c r="H28" s="237"/>
      <c r="I28" s="223"/>
      <c r="J28" s="224"/>
      <c r="K28" s="224"/>
      <c r="L28" s="225"/>
      <c r="M28" s="226"/>
      <c r="N28" s="74"/>
    </row>
    <row r="29" spans="1:14" ht="12" customHeight="1" x14ac:dyDescent="0.25">
      <c r="A29" s="77" t="str">
        <f ca="1">'PROCESS DEC - LOG '!L11</f>
        <v>Monday</v>
      </c>
      <c r="B29" s="76"/>
      <c r="C29" s="234"/>
      <c r="D29" s="235"/>
      <c r="E29" s="238"/>
      <c r="F29" s="239"/>
      <c r="G29" s="238"/>
      <c r="H29" s="239"/>
      <c r="I29" s="218"/>
      <c r="J29" s="219"/>
      <c r="K29" s="219"/>
      <c r="L29" s="220"/>
      <c r="M29" s="222"/>
      <c r="N29" s="74"/>
    </row>
    <row r="30" spans="1:14" ht="12" customHeight="1" x14ac:dyDescent="0.25">
      <c r="A30" s="78">
        <f ca="1">'PROCESS DEC - LOG '!K12</f>
        <v>16</v>
      </c>
      <c r="B30" s="79"/>
      <c r="C30" s="256"/>
      <c r="D30" s="257"/>
      <c r="E30" s="240"/>
      <c r="F30" s="241"/>
      <c r="G30" s="240"/>
      <c r="H30" s="241"/>
      <c r="I30" s="227"/>
      <c r="J30" s="228"/>
      <c r="K30" s="228"/>
      <c r="L30" s="229"/>
      <c r="M30" s="246"/>
      <c r="N30" s="74"/>
    </row>
    <row r="31" spans="1:14" ht="12" customHeight="1" x14ac:dyDescent="0.25">
      <c r="A31" s="80" t="str">
        <f ca="1">'PROCESS DEC - LOG '!L12</f>
        <v>Tuesday</v>
      </c>
      <c r="B31" s="79"/>
      <c r="C31" s="256"/>
      <c r="D31" s="257"/>
      <c r="E31" s="242"/>
      <c r="F31" s="243"/>
      <c r="G31" s="242"/>
      <c r="H31" s="243"/>
      <c r="I31" s="230"/>
      <c r="J31" s="231"/>
      <c r="K31" s="231"/>
      <c r="L31" s="232"/>
      <c r="M31" s="247"/>
      <c r="N31" s="74"/>
    </row>
    <row r="32" spans="1:14" ht="12" customHeight="1" x14ac:dyDescent="0.25">
      <c r="A32" s="75">
        <f ca="1">'PROCESS DEC - LOG '!K13</f>
        <v>17</v>
      </c>
      <c r="B32" s="76"/>
      <c r="C32" s="234"/>
      <c r="D32" s="235"/>
      <c r="E32" s="236"/>
      <c r="F32" s="237"/>
      <c r="G32" s="236"/>
      <c r="H32" s="237"/>
      <c r="I32" s="223"/>
      <c r="J32" s="224"/>
      <c r="K32" s="224"/>
      <c r="L32" s="225"/>
      <c r="M32" s="226"/>
      <c r="N32" s="74"/>
    </row>
    <row r="33" spans="1:14" ht="12" customHeight="1" x14ac:dyDescent="0.25">
      <c r="A33" s="77" t="str">
        <f ca="1">'PROCESS DEC - LOG '!L13</f>
        <v>Wednesday</v>
      </c>
      <c r="B33" s="76"/>
      <c r="C33" s="234"/>
      <c r="D33" s="235"/>
      <c r="E33" s="238"/>
      <c r="F33" s="239"/>
      <c r="G33" s="238"/>
      <c r="H33" s="239"/>
      <c r="I33" s="218"/>
      <c r="J33" s="219"/>
      <c r="K33" s="219"/>
      <c r="L33" s="220"/>
      <c r="M33" s="222"/>
      <c r="N33" s="74"/>
    </row>
    <row r="34" spans="1:14" ht="12" customHeight="1" x14ac:dyDescent="0.25">
      <c r="A34" s="78">
        <f ca="1">'PROCESS DEC - LOG '!K14</f>
        <v>18</v>
      </c>
      <c r="B34" s="79"/>
      <c r="C34" s="256"/>
      <c r="D34" s="257"/>
      <c r="E34" s="240"/>
      <c r="F34" s="241"/>
      <c r="G34" s="240"/>
      <c r="H34" s="241"/>
      <c r="I34" s="227"/>
      <c r="J34" s="228"/>
      <c r="K34" s="228"/>
      <c r="L34" s="229"/>
      <c r="M34" s="246"/>
      <c r="N34" s="74"/>
    </row>
    <row r="35" spans="1:14" ht="12" customHeight="1" x14ac:dyDescent="0.25">
      <c r="A35" s="80" t="str">
        <f ca="1">'PROCESS DEC - LOG '!L14</f>
        <v>Thursday</v>
      </c>
      <c r="B35" s="79"/>
      <c r="C35" s="256"/>
      <c r="D35" s="257"/>
      <c r="E35" s="242"/>
      <c r="F35" s="243"/>
      <c r="G35" s="242"/>
      <c r="H35" s="243"/>
      <c r="I35" s="230"/>
      <c r="J35" s="231"/>
      <c r="K35" s="231"/>
      <c r="L35" s="232"/>
      <c r="M35" s="247"/>
      <c r="N35" s="74"/>
    </row>
    <row r="36" spans="1:14" ht="12" customHeight="1" x14ac:dyDescent="0.25">
      <c r="A36" s="75">
        <f ca="1">'PROCESS DEC - LOG '!K15</f>
        <v>19</v>
      </c>
      <c r="B36" s="76"/>
      <c r="C36" s="234"/>
      <c r="D36" s="235"/>
      <c r="E36" s="236"/>
      <c r="F36" s="237"/>
      <c r="G36" s="236"/>
      <c r="H36" s="237"/>
      <c r="I36" s="223"/>
      <c r="J36" s="224"/>
      <c r="K36" s="224"/>
      <c r="L36" s="225"/>
      <c r="M36" s="226"/>
      <c r="N36" s="74"/>
    </row>
    <row r="37" spans="1:14" ht="12" customHeight="1" x14ac:dyDescent="0.25">
      <c r="A37" s="77" t="str">
        <f ca="1">'PROCESS DEC - LOG '!L15</f>
        <v>Friday</v>
      </c>
      <c r="B37" s="76"/>
      <c r="C37" s="234"/>
      <c r="D37" s="235"/>
      <c r="E37" s="238"/>
      <c r="F37" s="239"/>
      <c r="G37" s="238"/>
      <c r="H37" s="239"/>
      <c r="I37" s="218"/>
      <c r="J37" s="219"/>
      <c r="K37" s="219"/>
      <c r="L37" s="220"/>
      <c r="M37" s="222"/>
      <c r="N37" s="74"/>
    </row>
    <row r="38" spans="1:14" ht="12" customHeight="1" x14ac:dyDescent="0.25">
      <c r="A38" s="78">
        <f ca="1">'PROCESS DEC - LOG '!K16</f>
        <v>22</v>
      </c>
      <c r="B38" s="79"/>
      <c r="C38" s="256"/>
      <c r="D38" s="257"/>
      <c r="E38" s="240"/>
      <c r="F38" s="241"/>
      <c r="G38" s="240"/>
      <c r="H38" s="241"/>
      <c r="I38" s="227"/>
      <c r="J38" s="228"/>
      <c r="K38" s="228"/>
      <c r="L38" s="229"/>
      <c r="M38" s="246"/>
      <c r="N38" s="74"/>
    </row>
    <row r="39" spans="1:14" ht="12" customHeight="1" x14ac:dyDescent="0.25">
      <c r="A39" s="80" t="str">
        <f ca="1">'PROCESS DEC - LOG '!L16</f>
        <v>Monday</v>
      </c>
      <c r="B39" s="79"/>
      <c r="C39" s="256"/>
      <c r="D39" s="257"/>
      <c r="E39" s="242"/>
      <c r="F39" s="243"/>
      <c r="G39" s="242"/>
      <c r="H39" s="243"/>
      <c r="I39" s="230"/>
      <c r="J39" s="231"/>
      <c r="K39" s="231"/>
      <c r="L39" s="232"/>
      <c r="M39" s="247"/>
      <c r="N39" s="74"/>
    </row>
    <row r="40" spans="1:14" ht="12" customHeight="1" x14ac:dyDescent="0.25">
      <c r="A40" s="75">
        <f ca="1">'PROCESS DEC - LOG '!K17</f>
        <v>23</v>
      </c>
      <c r="B40" s="76"/>
      <c r="C40" s="234"/>
      <c r="D40" s="235"/>
      <c r="E40" s="236"/>
      <c r="F40" s="237"/>
      <c r="G40" s="236"/>
      <c r="H40" s="237"/>
      <c r="I40" s="223"/>
      <c r="J40" s="224"/>
      <c r="K40" s="224"/>
      <c r="L40" s="225"/>
      <c r="M40" s="226"/>
      <c r="N40" s="74"/>
    </row>
    <row r="41" spans="1:14" ht="12" customHeight="1" x14ac:dyDescent="0.25">
      <c r="A41" s="77" t="str">
        <f ca="1">'PROCESS DEC - LOG '!L17</f>
        <v>Tuesday</v>
      </c>
      <c r="B41" s="76"/>
      <c r="C41" s="234"/>
      <c r="D41" s="235"/>
      <c r="E41" s="238"/>
      <c r="F41" s="239"/>
      <c r="G41" s="238"/>
      <c r="H41" s="239"/>
      <c r="I41" s="218"/>
      <c r="J41" s="219"/>
      <c r="K41" s="219"/>
      <c r="L41" s="220"/>
      <c r="M41" s="222"/>
      <c r="N41" s="74"/>
    </row>
    <row r="42" spans="1:14" ht="12" customHeight="1" x14ac:dyDescent="0.25">
      <c r="A42" s="78">
        <f ca="1">'PROCESS DEC - LOG '!K18</f>
        <v>24</v>
      </c>
      <c r="B42" s="79"/>
      <c r="C42" s="256"/>
      <c r="D42" s="257"/>
      <c r="E42" s="240"/>
      <c r="F42" s="241"/>
      <c r="G42" s="240"/>
      <c r="H42" s="241"/>
      <c r="I42" s="227"/>
      <c r="J42" s="228"/>
      <c r="K42" s="228"/>
      <c r="L42" s="229"/>
      <c r="M42" s="246"/>
      <c r="N42" s="74"/>
    </row>
    <row r="43" spans="1:14" ht="12" customHeight="1" x14ac:dyDescent="0.25">
      <c r="A43" s="80" t="str">
        <f ca="1">'PROCESS DEC - LOG '!L18</f>
        <v>Wednesday</v>
      </c>
      <c r="B43" s="79"/>
      <c r="C43" s="256"/>
      <c r="D43" s="257"/>
      <c r="E43" s="242"/>
      <c r="F43" s="243"/>
      <c r="G43" s="242"/>
      <c r="H43" s="243"/>
      <c r="I43" s="230"/>
      <c r="J43" s="231"/>
      <c r="K43" s="231"/>
      <c r="L43" s="232"/>
      <c r="M43" s="247"/>
      <c r="N43" s="74"/>
    </row>
    <row r="44" spans="1:14" ht="12" customHeight="1" x14ac:dyDescent="0.25">
      <c r="A44" s="75">
        <f ca="1">'PROCESS DEC - LOG '!K19</f>
        <v>25</v>
      </c>
      <c r="B44" s="76"/>
      <c r="C44" s="234"/>
      <c r="D44" s="235"/>
      <c r="E44" s="236"/>
      <c r="F44" s="237"/>
      <c r="G44" s="236"/>
      <c r="H44" s="237"/>
      <c r="I44" s="223"/>
      <c r="J44" s="224"/>
      <c r="K44" s="224"/>
      <c r="L44" s="225"/>
      <c r="M44" s="226"/>
      <c r="N44" s="74"/>
    </row>
    <row r="45" spans="1:14" ht="12" customHeight="1" x14ac:dyDescent="0.25">
      <c r="A45" s="77" t="str">
        <f ca="1">'PROCESS DEC - LOG '!L19</f>
        <v>Holiday</v>
      </c>
      <c r="B45" s="76"/>
      <c r="C45" s="234"/>
      <c r="D45" s="235"/>
      <c r="E45" s="238"/>
      <c r="F45" s="239"/>
      <c r="G45" s="238"/>
      <c r="H45" s="239"/>
      <c r="I45" s="218"/>
      <c r="J45" s="219"/>
      <c r="K45" s="219"/>
      <c r="L45" s="220"/>
      <c r="M45" s="222"/>
      <c r="N45" s="74"/>
    </row>
    <row r="46" spans="1:14" ht="12" customHeight="1" x14ac:dyDescent="0.25">
      <c r="A46" s="78">
        <f ca="1">'PROCESS DEC - LOG '!K20</f>
        <v>26</v>
      </c>
      <c r="B46" s="79"/>
      <c r="C46" s="256"/>
      <c r="D46" s="257"/>
      <c r="E46" s="240"/>
      <c r="F46" s="241"/>
      <c r="G46" s="240"/>
      <c r="H46" s="241"/>
      <c r="I46" s="227"/>
      <c r="J46" s="228"/>
      <c r="K46" s="228"/>
      <c r="L46" s="229"/>
      <c r="M46" s="246"/>
      <c r="N46" s="74"/>
    </row>
    <row r="47" spans="1:14" ht="12" customHeight="1" x14ac:dyDescent="0.25">
      <c r="A47" s="80" t="str">
        <f ca="1">'PROCESS DEC - LOG '!L20</f>
        <v>Holiday</v>
      </c>
      <c r="B47" s="79"/>
      <c r="C47" s="256"/>
      <c r="D47" s="257"/>
      <c r="E47" s="242"/>
      <c r="F47" s="243"/>
      <c r="G47" s="242"/>
      <c r="H47" s="243"/>
      <c r="I47" s="230"/>
      <c r="J47" s="231"/>
      <c r="K47" s="231"/>
      <c r="L47" s="232"/>
      <c r="M47" s="247"/>
      <c r="N47" s="74"/>
    </row>
    <row r="48" spans="1:14" ht="12" customHeight="1" x14ac:dyDescent="0.25">
      <c r="A48" s="75">
        <f ca="1">'PROCESS DEC - LOG '!K21</f>
        <v>29</v>
      </c>
      <c r="B48" s="76"/>
      <c r="C48" s="234"/>
      <c r="D48" s="235"/>
      <c r="E48" s="236"/>
      <c r="F48" s="237"/>
      <c r="G48" s="236"/>
      <c r="H48" s="237"/>
      <c r="I48" s="223"/>
      <c r="J48" s="224"/>
      <c r="K48" s="224"/>
      <c r="L48" s="225"/>
      <c r="M48" s="226"/>
      <c r="N48" s="74"/>
    </row>
    <row r="49" spans="1:15" ht="12" customHeight="1" x14ac:dyDescent="0.25">
      <c r="A49" s="77" t="str">
        <f ca="1">'PROCESS DEC - LOG '!L21</f>
        <v>Monday</v>
      </c>
      <c r="B49" s="76"/>
      <c r="C49" s="234"/>
      <c r="D49" s="235"/>
      <c r="E49" s="238"/>
      <c r="F49" s="239"/>
      <c r="G49" s="238"/>
      <c r="H49" s="239"/>
      <c r="I49" s="218"/>
      <c r="J49" s="219"/>
      <c r="K49" s="219"/>
      <c r="L49" s="220"/>
      <c r="M49" s="222"/>
      <c r="N49" s="74"/>
    </row>
    <row r="50" spans="1:15" ht="12" customHeight="1" x14ac:dyDescent="0.25">
      <c r="A50" s="78">
        <f ca="1">'PROCESS DEC - LOG '!K22</f>
        <v>30</v>
      </c>
      <c r="B50" s="79"/>
      <c r="C50" s="256"/>
      <c r="D50" s="257"/>
      <c r="E50" s="240"/>
      <c r="F50" s="241"/>
      <c r="G50" s="240"/>
      <c r="H50" s="241"/>
      <c r="I50" s="227"/>
      <c r="J50" s="228"/>
      <c r="K50" s="228"/>
      <c r="L50" s="229"/>
      <c r="M50" s="246"/>
      <c r="N50" s="74"/>
    </row>
    <row r="51" spans="1:15" ht="12" customHeight="1" x14ac:dyDescent="0.25">
      <c r="A51" s="80" t="str">
        <f ca="1">'PROCESS DEC - LOG '!L22</f>
        <v>Tuesday</v>
      </c>
      <c r="B51" s="79"/>
      <c r="C51" s="256"/>
      <c r="D51" s="257"/>
      <c r="E51" s="242"/>
      <c r="F51" s="243"/>
      <c r="G51" s="242"/>
      <c r="H51" s="243"/>
      <c r="I51" s="230"/>
      <c r="J51" s="231"/>
      <c r="K51" s="231"/>
      <c r="L51" s="232"/>
      <c r="M51" s="247"/>
      <c r="N51" s="74"/>
    </row>
    <row r="52" spans="1:15" ht="12" customHeight="1" x14ac:dyDescent="0.25">
      <c r="A52" s="75">
        <f ca="1">'PROCESS DEC - LOG '!K23</f>
        <v>31</v>
      </c>
      <c r="B52" s="76"/>
      <c r="C52" s="234"/>
      <c r="D52" s="235"/>
      <c r="E52" s="236"/>
      <c r="F52" s="237"/>
      <c r="G52" s="236"/>
      <c r="H52" s="237"/>
      <c r="I52" s="223"/>
      <c r="J52" s="224"/>
      <c r="K52" s="224"/>
      <c r="L52" s="225"/>
      <c r="M52" s="226"/>
      <c r="N52" s="74"/>
    </row>
    <row r="53" spans="1:15" ht="12" customHeight="1" x14ac:dyDescent="0.25">
      <c r="A53" s="77" t="str">
        <f ca="1">'PROCESS DEC - LOG '!L23</f>
        <v>Wednesday</v>
      </c>
      <c r="B53" s="76"/>
      <c r="C53" s="234"/>
      <c r="D53" s="235"/>
      <c r="E53" s="238"/>
      <c r="F53" s="239"/>
      <c r="G53" s="238"/>
      <c r="H53" s="239"/>
      <c r="I53" s="218"/>
      <c r="J53" s="219"/>
      <c r="K53" s="219"/>
      <c r="L53" s="220"/>
      <c r="M53" s="222"/>
      <c r="N53" s="74"/>
    </row>
    <row r="54" spans="1:15" ht="6.75" customHeight="1" x14ac:dyDescent="0.25">
      <c r="A54" s="258"/>
      <c r="B54" s="258"/>
      <c r="C54" s="258"/>
      <c r="D54" s="258"/>
      <c r="E54" s="258"/>
      <c r="F54" s="258"/>
      <c r="G54" s="258"/>
      <c r="H54" s="258"/>
      <c r="I54" s="258"/>
      <c r="J54" s="258"/>
      <c r="K54" s="258"/>
      <c r="L54" s="258"/>
      <c r="M54" s="258"/>
      <c r="N54" s="74"/>
    </row>
    <row r="55" spans="1:15" ht="15" customHeight="1" x14ac:dyDescent="0.25">
      <c r="A55" s="262" t="s">
        <v>1054</v>
      </c>
      <c r="B55" s="262"/>
      <c r="C55" s="262"/>
      <c r="D55" s="262"/>
      <c r="E55" s="262"/>
      <c r="F55" s="262"/>
      <c r="G55" s="262"/>
      <c r="H55" s="262"/>
      <c r="I55" s="186"/>
      <c r="J55" s="165"/>
      <c r="K55" s="165"/>
      <c r="L55" s="164"/>
      <c r="M55" s="166"/>
      <c r="N55" s="37"/>
      <c r="O55" s="38"/>
    </row>
    <row r="56" spans="1:15" ht="18" customHeight="1" x14ac:dyDescent="0.25">
      <c r="A56" s="184" t="s">
        <v>1019</v>
      </c>
      <c r="B56" s="185"/>
      <c r="C56" s="259" t="s">
        <v>1034</v>
      </c>
      <c r="D56" s="259"/>
      <c r="E56" s="259"/>
      <c r="F56" s="259"/>
      <c r="G56" s="260"/>
      <c r="H56" s="260"/>
      <c r="I56" s="259" t="s">
        <v>1035</v>
      </c>
      <c r="J56" s="259"/>
      <c r="K56" s="259"/>
      <c r="L56" s="259"/>
      <c r="M56" s="185"/>
      <c r="N56" s="37"/>
      <c r="O56" s="38"/>
    </row>
    <row r="57" spans="1:15" ht="9.75" customHeight="1" x14ac:dyDescent="0.25">
      <c r="A57" s="186"/>
      <c r="B57" s="167"/>
      <c r="C57" s="187"/>
      <c r="D57" s="187"/>
      <c r="E57" s="187"/>
      <c r="F57" s="187"/>
      <c r="G57" s="166"/>
      <c r="H57" s="166"/>
      <c r="I57" s="186"/>
      <c r="J57" s="186"/>
      <c r="K57" s="186"/>
      <c r="L57" s="186"/>
      <c r="M57" s="167"/>
      <c r="N57" s="37"/>
      <c r="O57" s="38"/>
    </row>
    <row r="58" spans="1:15" ht="17.25" customHeight="1" x14ac:dyDescent="0.25">
      <c r="A58" s="186" t="s">
        <v>1053</v>
      </c>
      <c r="B58" s="186"/>
      <c r="C58" s="186"/>
      <c r="D58" s="186"/>
      <c r="E58" s="186"/>
      <c r="F58" s="233"/>
      <c r="G58" s="233"/>
      <c r="H58" s="233"/>
      <c r="I58" s="233"/>
      <c r="J58" s="233"/>
      <c r="K58" s="233"/>
      <c r="L58" s="233"/>
      <c r="M58" s="233"/>
      <c r="N58" s="37"/>
      <c r="O58" s="38"/>
    </row>
    <row r="59" spans="1:15" ht="19.5" customHeight="1" x14ac:dyDescent="0.25">
      <c r="A59" s="261"/>
      <c r="B59" s="261"/>
      <c r="C59" s="261"/>
      <c r="D59" s="261"/>
      <c r="E59" s="261"/>
      <c r="F59" s="261"/>
      <c r="G59" s="261"/>
      <c r="H59" s="261"/>
      <c r="I59" s="261"/>
      <c r="J59" s="261"/>
      <c r="K59" s="261"/>
      <c r="L59" s="261"/>
      <c r="M59" s="261"/>
      <c r="N59" s="37"/>
      <c r="O59" s="38"/>
    </row>
    <row r="60" spans="1:15" ht="15" customHeight="1" x14ac:dyDescent="0.25">
      <c r="A60" s="162"/>
      <c r="B60" s="162"/>
      <c r="C60" s="162"/>
      <c r="D60" s="162"/>
      <c r="E60" s="162"/>
      <c r="F60" s="162"/>
      <c r="G60" s="162"/>
      <c r="H60" s="162"/>
      <c r="I60" s="162"/>
      <c r="J60" s="162"/>
      <c r="K60" s="162"/>
      <c r="L60" s="162"/>
      <c r="M60" s="162"/>
      <c r="N60" s="38"/>
      <c r="O60" s="38"/>
    </row>
    <row r="61" spans="1:15" ht="15" hidden="1" customHeight="1" x14ac:dyDescent="0.25">
      <c r="A61" s="162"/>
      <c r="B61" s="162"/>
      <c r="C61" s="162"/>
      <c r="D61" s="162"/>
      <c r="E61" s="162"/>
      <c r="F61" s="162"/>
      <c r="G61" s="162"/>
      <c r="H61" s="162"/>
      <c r="I61" s="162"/>
      <c r="J61" s="162"/>
      <c r="K61" s="162"/>
      <c r="L61" s="162"/>
      <c r="M61" s="162"/>
      <c r="N61" s="38"/>
      <c r="O61" s="38"/>
    </row>
    <row r="62" spans="1:15" ht="15" hidden="1" customHeight="1" x14ac:dyDescent="0.25">
      <c r="A62" s="162"/>
      <c r="B62" s="162"/>
      <c r="C62" s="162"/>
      <c r="D62" s="162"/>
      <c r="E62" s="162"/>
      <c r="F62" s="162"/>
      <c r="G62" s="162"/>
      <c r="H62" s="162"/>
      <c r="I62" s="162"/>
      <c r="J62" s="162"/>
      <c r="K62" s="162"/>
      <c r="L62" s="162"/>
      <c r="M62" s="162"/>
      <c r="N62" s="38"/>
      <c r="O62" s="38"/>
    </row>
    <row r="63" spans="1:15" ht="15" hidden="1" customHeight="1" x14ac:dyDescent="0.25">
      <c r="A63" s="162"/>
      <c r="B63" s="162"/>
      <c r="C63" s="162"/>
      <c r="D63" s="162"/>
      <c r="E63" s="162"/>
      <c r="F63" s="162"/>
      <c r="G63" s="162"/>
      <c r="H63" s="162"/>
      <c r="I63" s="162"/>
      <c r="J63" s="162"/>
      <c r="K63" s="162"/>
      <c r="L63" s="162"/>
      <c r="M63" s="162"/>
      <c r="N63" s="38"/>
      <c r="O63" s="38"/>
    </row>
    <row r="64" spans="1:15" ht="15" hidden="1" customHeight="1" x14ac:dyDescent="0.25">
      <c r="A64" s="162"/>
      <c r="B64" s="162"/>
      <c r="C64" s="162"/>
      <c r="D64" s="162"/>
      <c r="E64" s="162"/>
      <c r="F64" s="162"/>
      <c r="G64" s="162"/>
      <c r="H64" s="162"/>
      <c r="I64" s="162"/>
      <c r="J64" s="162"/>
      <c r="K64" s="162"/>
      <c r="L64" s="162"/>
      <c r="M64" s="162"/>
      <c r="N64" s="38"/>
      <c r="O64" s="38"/>
    </row>
    <row r="65" spans="1:15" ht="15" hidden="1" customHeight="1" x14ac:dyDescent="0.25">
      <c r="A65" s="162"/>
      <c r="B65" s="162"/>
      <c r="C65" s="162"/>
      <c r="D65" s="162"/>
      <c r="E65" s="162"/>
      <c r="F65" s="162"/>
      <c r="G65" s="162"/>
      <c r="H65" s="162"/>
      <c r="I65" s="162"/>
      <c r="J65" s="162"/>
      <c r="K65" s="162"/>
      <c r="L65" s="162"/>
      <c r="M65" s="162"/>
      <c r="N65" s="38"/>
      <c r="O65" s="38"/>
    </row>
    <row r="66" spans="1:15" ht="15" hidden="1" customHeight="1" x14ac:dyDescent="0.25">
      <c r="A66" s="162"/>
      <c r="B66" s="162"/>
      <c r="C66" s="162"/>
      <c r="D66" s="162"/>
      <c r="E66" s="162"/>
      <c r="F66" s="162"/>
      <c r="G66" s="162"/>
      <c r="H66" s="162"/>
      <c r="I66" s="162"/>
      <c r="J66" s="162"/>
      <c r="K66" s="162"/>
      <c r="L66" s="162"/>
      <c r="M66" s="162"/>
      <c r="N66" s="38"/>
      <c r="O66" s="38"/>
    </row>
    <row r="67" spans="1:15" ht="15" hidden="1" customHeight="1" x14ac:dyDescent="0.25">
      <c r="A67" s="162"/>
      <c r="B67" s="162"/>
      <c r="C67" s="162"/>
      <c r="D67" s="162"/>
      <c r="E67" s="162"/>
      <c r="F67" s="162"/>
      <c r="G67" s="162"/>
      <c r="H67" s="162"/>
      <c r="I67" s="162"/>
      <c r="J67" s="162"/>
      <c r="K67" s="162"/>
      <c r="L67" s="162"/>
      <c r="M67" s="162"/>
      <c r="N67" s="38"/>
      <c r="O67" s="38"/>
    </row>
    <row r="68" spans="1:15" ht="15" hidden="1" customHeight="1" x14ac:dyDescent="0.25">
      <c r="A68" s="162"/>
      <c r="B68" s="162"/>
      <c r="C68" s="162"/>
      <c r="D68" s="162"/>
      <c r="E68" s="162"/>
      <c r="F68" s="162"/>
      <c r="G68" s="162"/>
      <c r="H68" s="162"/>
      <c r="I68" s="162"/>
      <c r="J68" s="162"/>
      <c r="K68" s="162"/>
      <c r="L68" s="162"/>
      <c r="M68" s="162"/>
      <c r="N68" s="38"/>
      <c r="O68" s="38"/>
    </row>
    <row r="69" spans="1:15" ht="15" hidden="1" customHeight="1" x14ac:dyDescent="0.25">
      <c r="A69" s="162"/>
      <c r="B69" s="162"/>
      <c r="C69" s="162"/>
      <c r="D69" s="162"/>
      <c r="E69" s="162"/>
      <c r="F69" s="162"/>
      <c r="G69" s="162"/>
      <c r="H69" s="162"/>
      <c r="I69" s="162"/>
      <c r="J69" s="162"/>
      <c r="K69" s="162"/>
      <c r="L69" s="162"/>
      <c r="M69" s="162"/>
      <c r="N69" s="38"/>
      <c r="O69" s="38"/>
    </row>
    <row r="70" spans="1:15" ht="15" hidden="1" customHeight="1" x14ac:dyDescent="0.25">
      <c r="A70" s="162"/>
      <c r="B70" s="162"/>
      <c r="C70" s="162"/>
      <c r="D70" s="162"/>
      <c r="E70" s="162"/>
      <c r="F70" s="162"/>
      <c r="G70" s="162"/>
      <c r="H70" s="162"/>
      <c r="I70" s="162"/>
      <c r="J70" s="162"/>
      <c r="K70" s="162"/>
      <c r="L70" s="162"/>
      <c r="M70" s="162"/>
      <c r="N70" s="38"/>
      <c r="O70" s="38"/>
    </row>
    <row r="71" spans="1:15" ht="15" hidden="1" customHeight="1" x14ac:dyDescent="0.25">
      <c r="A71" s="162"/>
      <c r="B71" s="162"/>
      <c r="C71" s="162"/>
      <c r="D71" s="162"/>
      <c r="E71" s="162"/>
      <c r="F71" s="162"/>
      <c r="G71" s="162"/>
      <c r="H71" s="162"/>
      <c r="I71" s="162"/>
      <c r="J71" s="162"/>
      <c r="K71" s="162"/>
      <c r="L71" s="162"/>
      <c r="M71" s="162"/>
      <c r="N71" s="38"/>
      <c r="O71" s="38"/>
    </row>
    <row r="72" spans="1:15" ht="15" hidden="1" customHeight="1" x14ac:dyDescent="0.25">
      <c r="A72" s="162"/>
      <c r="B72" s="162"/>
      <c r="C72" s="162"/>
      <c r="D72" s="162"/>
      <c r="E72" s="162"/>
      <c r="F72" s="162"/>
      <c r="G72" s="162"/>
      <c r="H72" s="162"/>
      <c r="I72" s="162"/>
      <c r="J72" s="162"/>
      <c r="K72" s="162"/>
      <c r="L72" s="162"/>
      <c r="M72" s="162"/>
      <c r="N72" s="38"/>
      <c r="O72" s="38"/>
    </row>
    <row r="73" spans="1:15" ht="15" hidden="1" customHeight="1" x14ac:dyDescent="0.25">
      <c r="A73" s="162"/>
      <c r="B73" s="162"/>
      <c r="C73" s="162"/>
      <c r="D73" s="162"/>
      <c r="E73" s="162"/>
      <c r="F73" s="162"/>
      <c r="G73" s="162"/>
      <c r="H73" s="162"/>
      <c r="I73" s="162"/>
      <c r="J73" s="162"/>
      <c r="K73" s="162"/>
      <c r="L73" s="162"/>
      <c r="M73" s="162"/>
      <c r="N73" s="38"/>
      <c r="O73" s="38"/>
    </row>
    <row r="74" spans="1:15" ht="15" hidden="1" customHeight="1" x14ac:dyDescent="0.25">
      <c r="A74" s="162"/>
      <c r="B74" s="162"/>
      <c r="C74" s="162"/>
      <c r="D74" s="162"/>
      <c r="E74" s="162"/>
      <c r="F74" s="162"/>
      <c r="G74" s="162"/>
      <c r="H74" s="162"/>
      <c r="I74" s="162"/>
      <c r="J74" s="162"/>
      <c r="K74" s="162"/>
      <c r="L74" s="162"/>
      <c r="M74" s="162"/>
      <c r="N74" s="38"/>
      <c r="O74" s="38"/>
    </row>
    <row r="75" spans="1:15" ht="15" hidden="1" customHeight="1" x14ac:dyDescent="0.25">
      <c r="A75" s="162"/>
      <c r="B75" s="162"/>
      <c r="C75" s="162"/>
      <c r="D75" s="162"/>
      <c r="E75" s="162"/>
      <c r="F75" s="162"/>
      <c r="G75" s="162"/>
      <c r="H75" s="162"/>
      <c r="I75" s="162"/>
      <c r="J75" s="162"/>
      <c r="K75" s="162"/>
      <c r="L75" s="162"/>
      <c r="M75" s="162"/>
      <c r="N75" s="38"/>
      <c r="O75" s="38"/>
    </row>
    <row r="76" spans="1:15" ht="15" hidden="1" customHeight="1" x14ac:dyDescent="0.25">
      <c r="A76" s="162"/>
      <c r="B76" s="162"/>
      <c r="C76" s="162"/>
      <c r="D76" s="162"/>
      <c r="E76" s="162"/>
      <c r="F76" s="162"/>
      <c r="G76" s="162"/>
      <c r="H76" s="162"/>
      <c r="I76" s="162"/>
      <c r="J76" s="162"/>
      <c r="K76" s="162"/>
      <c r="L76" s="162"/>
      <c r="M76" s="162"/>
      <c r="N76" s="38"/>
      <c r="O76" s="38"/>
    </row>
    <row r="77" spans="1:15" ht="15" hidden="1" customHeight="1" x14ac:dyDescent="0.25">
      <c r="A77" s="162"/>
      <c r="B77" s="162"/>
      <c r="C77" s="162"/>
      <c r="D77" s="162"/>
      <c r="E77" s="162"/>
      <c r="F77" s="162"/>
      <c r="G77" s="162"/>
      <c r="H77" s="162"/>
      <c r="I77" s="162"/>
      <c r="J77" s="162"/>
      <c r="K77" s="162"/>
      <c r="L77" s="162"/>
      <c r="M77" s="162"/>
      <c r="N77" s="38"/>
      <c r="O77" s="38"/>
    </row>
    <row r="78" spans="1:15" ht="15" hidden="1" customHeight="1" x14ac:dyDescent="0.25">
      <c r="A78" s="162"/>
      <c r="B78" s="162"/>
      <c r="C78" s="162"/>
      <c r="D78" s="162"/>
      <c r="E78" s="162"/>
      <c r="F78" s="162"/>
      <c r="G78" s="162"/>
      <c r="H78" s="162"/>
      <c r="I78" s="162"/>
      <c r="J78" s="162"/>
      <c r="K78" s="162"/>
      <c r="L78" s="162"/>
      <c r="M78" s="162"/>
      <c r="N78" s="38"/>
      <c r="O78" s="38"/>
    </row>
    <row r="79" spans="1:15" ht="15" hidden="1" customHeight="1" x14ac:dyDescent="0.25">
      <c r="A79" s="162"/>
      <c r="B79" s="162"/>
      <c r="C79" s="162"/>
      <c r="D79" s="162"/>
      <c r="E79" s="162"/>
      <c r="F79" s="162"/>
      <c r="G79" s="162"/>
      <c r="H79" s="162"/>
      <c r="I79" s="162"/>
      <c r="J79" s="162"/>
      <c r="K79" s="162"/>
      <c r="L79" s="162"/>
      <c r="M79" s="162"/>
      <c r="N79" s="38"/>
      <c r="O79" s="38"/>
    </row>
    <row r="80" spans="1:15" ht="15" hidden="1" customHeight="1" x14ac:dyDescent="0.25">
      <c r="A80" s="162"/>
      <c r="B80" s="162"/>
      <c r="C80" s="162"/>
      <c r="D80" s="162"/>
      <c r="E80" s="162"/>
      <c r="F80" s="162"/>
      <c r="G80" s="162"/>
      <c r="H80" s="162"/>
      <c r="I80" s="162"/>
      <c r="J80" s="162"/>
      <c r="K80" s="162"/>
      <c r="L80" s="162"/>
      <c r="M80" s="162"/>
      <c r="N80" s="38"/>
      <c r="O80" s="38"/>
    </row>
    <row r="81" spans="1:15" ht="15" hidden="1" customHeight="1" x14ac:dyDescent="0.25">
      <c r="A81" s="162"/>
      <c r="B81" s="162"/>
      <c r="C81" s="162"/>
      <c r="D81" s="162"/>
      <c r="E81" s="162"/>
      <c r="F81" s="162"/>
      <c r="G81" s="162"/>
      <c r="H81" s="162"/>
      <c r="I81" s="162"/>
      <c r="J81" s="162"/>
      <c r="K81" s="162"/>
      <c r="L81" s="162"/>
      <c r="M81" s="162"/>
      <c r="N81" s="38"/>
      <c r="O81" s="38"/>
    </row>
    <row r="82" spans="1:15" ht="15" hidden="1" customHeight="1" x14ac:dyDescent="0.25">
      <c r="A82" s="162"/>
      <c r="B82" s="162"/>
      <c r="C82" s="162"/>
      <c r="D82" s="162"/>
      <c r="E82" s="162"/>
      <c r="F82" s="162"/>
      <c r="G82" s="162"/>
      <c r="H82" s="162"/>
      <c r="I82" s="162"/>
      <c r="J82" s="162"/>
      <c r="K82" s="162"/>
      <c r="L82" s="162"/>
      <c r="M82" s="162"/>
      <c r="N82" s="38"/>
      <c r="O82" s="38"/>
    </row>
    <row r="83" spans="1:15" ht="15" hidden="1" customHeight="1" x14ac:dyDescent="0.25">
      <c r="A83" s="162"/>
      <c r="B83" s="162"/>
      <c r="C83" s="162"/>
      <c r="D83" s="162"/>
      <c r="E83" s="162"/>
      <c r="F83" s="162"/>
      <c r="G83" s="162"/>
      <c r="H83" s="162"/>
      <c r="I83" s="162"/>
      <c r="J83" s="162"/>
      <c r="K83" s="162"/>
      <c r="L83" s="162"/>
      <c r="M83" s="162"/>
      <c r="N83" s="38"/>
      <c r="O83" s="38"/>
    </row>
    <row r="84" spans="1:15" ht="15" hidden="1" customHeight="1" x14ac:dyDescent="0.25">
      <c r="A84" s="162"/>
      <c r="B84" s="162"/>
      <c r="C84" s="162"/>
      <c r="D84" s="162"/>
      <c r="E84" s="162"/>
      <c r="F84" s="162"/>
      <c r="G84" s="162"/>
      <c r="H84" s="162"/>
      <c r="I84" s="162"/>
      <c r="J84" s="162"/>
      <c r="K84" s="162"/>
      <c r="L84" s="162"/>
      <c r="M84" s="162"/>
      <c r="N84" s="38"/>
      <c r="O84" s="38"/>
    </row>
    <row r="85" spans="1:15" ht="15" hidden="1" customHeight="1" x14ac:dyDescent="0.25">
      <c r="A85" s="162"/>
      <c r="B85" s="162"/>
      <c r="C85" s="162"/>
      <c r="D85" s="162"/>
      <c r="E85" s="162"/>
      <c r="F85" s="162"/>
      <c r="G85" s="162"/>
      <c r="H85" s="162"/>
      <c r="I85" s="162"/>
      <c r="J85" s="162"/>
      <c r="K85" s="162"/>
      <c r="L85" s="162"/>
      <c r="M85" s="162"/>
      <c r="N85" s="38"/>
      <c r="O85" s="38"/>
    </row>
    <row r="86" spans="1:15" ht="15" hidden="1" customHeight="1" x14ac:dyDescent="0.25">
      <c r="A86" s="162"/>
      <c r="B86" s="162"/>
      <c r="C86" s="162"/>
      <c r="D86" s="162"/>
      <c r="E86" s="162"/>
      <c r="F86" s="162"/>
      <c r="G86" s="162"/>
      <c r="H86" s="162"/>
      <c r="I86" s="162"/>
      <c r="J86" s="162"/>
      <c r="K86" s="162"/>
      <c r="L86" s="162"/>
      <c r="M86" s="162"/>
      <c r="N86" s="38"/>
      <c r="O86" s="38"/>
    </row>
    <row r="87" spans="1:15" ht="15" hidden="1" customHeight="1" x14ac:dyDescent="0.25">
      <c r="A87" s="162"/>
      <c r="B87" s="162"/>
      <c r="C87" s="162"/>
      <c r="D87" s="162"/>
      <c r="E87" s="162"/>
      <c r="F87" s="162"/>
      <c r="G87" s="162"/>
      <c r="H87" s="162"/>
      <c r="I87" s="162"/>
      <c r="J87" s="162"/>
      <c r="K87" s="162"/>
      <c r="L87" s="162"/>
      <c r="M87" s="162"/>
      <c r="N87" s="38"/>
      <c r="O87" s="38"/>
    </row>
    <row r="88" spans="1:15" ht="15" hidden="1" customHeight="1" x14ac:dyDescent="0.25">
      <c r="A88" s="162"/>
      <c r="B88" s="162"/>
      <c r="C88" s="162"/>
      <c r="D88" s="162"/>
      <c r="E88" s="162"/>
      <c r="F88" s="162"/>
      <c r="G88" s="162"/>
      <c r="H88" s="162"/>
      <c r="I88" s="162"/>
      <c r="J88" s="162"/>
      <c r="K88" s="162"/>
      <c r="L88" s="162"/>
      <c r="M88" s="162"/>
      <c r="N88" s="38"/>
      <c r="O88" s="38"/>
    </row>
    <row r="89" spans="1:15" ht="15" hidden="1" customHeight="1" x14ac:dyDescent="0.25">
      <c r="A89" s="162"/>
      <c r="B89" s="162"/>
      <c r="C89" s="162"/>
      <c r="D89" s="162"/>
      <c r="E89" s="162"/>
      <c r="F89" s="162"/>
      <c r="G89" s="162"/>
      <c r="H89" s="162"/>
      <c r="I89" s="162"/>
      <c r="J89" s="162"/>
      <c r="K89" s="162"/>
      <c r="L89" s="162"/>
      <c r="M89" s="162"/>
      <c r="N89" s="38"/>
      <c r="O89" s="38"/>
    </row>
    <row r="90" spans="1:15" ht="15" hidden="1" customHeight="1" x14ac:dyDescent="0.25">
      <c r="A90" s="162"/>
      <c r="B90" s="162"/>
      <c r="C90" s="162"/>
      <c r="D90" s="162"/>
      <c r="E90" s="162"/>
      <c r="F90" s="162"/>
      <c r="G90" s="162"/>
      <c r="H90" s="162"/>
      <c r="I90" s="162"/>
      <c r="J90" s="162"/>
      <c r="K90" s="162"/>
      <c r="L90" s="162"/>
      <c r="M90" s="162"/>
      <c r="N90" s="38"/>
      <c r="O90" s="38"/>
    </row>
    <row r="91" spans="1:15" ht="15" hidden="1" customHeight="1" x14ac:dyDescent="0.25">
      <c r="A91" s="162"/>
      <c r="B91" s="162"/>
      <c r="C91" s="162"/>
      <c r="D91" s="162"/>
      <c r="E91" s="162"/>
      <c r="F91" s="162"/>
      <c r="G91" s="162"/>
      <c r="H91" s="162"/>
      <c r="I91" s="162"/>
      <c r="J91" s="162"/>
      <c r="K91" s="162"/>
      <c r="L91" s="162"/>
      <c r="M91" s="162"/>
      <c r="N91" s="38"/>
      <c r="O91" s="38"/>
    </row>
    <row r="92" spans="1:15" ht="15" hidden="1" customHeight="1" x14ac:dyDescent="0.25">
      <c r="A92" s="162"/>
      <c r="B92" s="162"/>
      <c r="C92" s="162"/>
      <c r="D92" s="162"/>
      <c r="E92" s="162"/>
      <c r="F92" s="162"/>
      <c r="G92" s="162"/>
      <c r="H92" s="162"/>
      <c r="I92" s="162"/>
      <c r="J92" s="162"/>
      <c r="K92" s="162"/>
      <c r="L92" s="162"/>
      <c r="M92" s="162"/>
      <c r="N92" s="38"/>
      <c r="O92" s="38"/>
    </row>
    <row r="93" spans="1:15" ht="15" hidden="1" customHeight="1" x14ac:dyDescent="0.25">
      <c r="A93" s="162"/>
      <c r="B93" s="162"/>
      <c r="C93" s="162"/>
      <c r="D93" s="162"/>
      <c r="E93" s="162"/>
      <c r="F93" s="162"/>
      <c r="G93" s="162"/>
      <c r="H93" s="162"/>
      <c r="I93" s="162"/>
      <c r="J93" s="162"/>
      <c r="K93" s="162"/>
      <c r="L93" s="162"/>
      <c r="M93" s="162"/>
      <c r="N93" s="38"/>
      <c r="O93" s="38"/>
    </row>
    <row r="94" spans="1:15" ht="15" hidden="1" customHeight="1" x14ac:dyDescent="0.25">
      <c r="A94" s="162"/>
      <c r="B94" s="162"/>
      <c r="C94" s="162"/>
      <c r="D94" s="162"/>
      <c r="E94" s="162"/>
      <c r="F94" s="162"/>
      <c r="G94" s="162"/>
      <c r="H94" s="162"/>
      <c r="I94" s="162"/>
      <c r="J94" s="162"/>
      <c r="K94" s="162"/>
      <c r="L94" s="162"/>
      <c r="M94" s="162"/>
      <c r="N94" s="38"/>
      <c r="O94" s="38"/>
    </row>
    <row r="95" spans="1:15" ht="15" hidden="1" customHeight="1" x14ac:dyDescent="0.25">
      <c r="A95" s="162"/>
      <c r="B95" s="162"/>
      <c r="C95" s="162"/>
      <c r="D95" s="162"/>
      <c r="E95" s="162"/>
      <c r="F95" s="162"/>
      <c r="G95" s="162"/>
      <c r="H95" s="162"/>
      <c r="I95" s="162"/>
      <c r="J95" s="162"/>
      <c r="K95" s="162"/>
      <c r="L95" s="162"/>
      <c r="M95" s="162"/>
      <c r="N95" s="38"/>
      <c r="O95" s="38"/>
    </row>
    <row r="96" spans="1:15" ht="15" hidden="1" customHeight="1" x14ac:dyDescent="0.25">
      <c r="A96" s="162"/>
      <c r="B96" s="162"/>
      <c r="C96" s="162"/>
      <c r="D96" s="162"/>
      <c r="E96" s="162"/>
      <c r="F96" s="162"/>
      <c r="G96" s="162"/>
      <c r="H96" s="162"/>
      <c r="I96" s="162"/>
      <c r="J96" s="162"/>
      <c r="K96" s="162"/>
      <c r="L96" s="162"/>
      <c r="M96" s="162"/>
      <c r="N96" s="38"/>
      <c r="O96" s="38"/>
    </row>
    <row r="97" spans="1:15" ht="15" hidden="1" customHeight="1" x14ac:dyDescent="0.25">
      <c r="A97" s="162"/>
      <c r="B97" s="162"/>
      <c r="C97" s="162"/>
      <c r="D97" s="162"/>
      <c r="E97" s="162"/>
      <c r="F97" s="162"/>
      <c r="G97" s="162"/>
      <c r="H97" s="162"/>
      <c r="I97" s="162"/>
      <c r="J97" s="162"/>
      <c r="K97" s="162"/>
      <c r="L97" s="162"/>
      <c r="M97" s="162"/>
      <c r="N97" s="38"/>
      <c r="O97" s="38"/>
    </row>
    <row r="98" spans="1:15" ht="15" hidden="1" customHeight="1" x14ac:dyDescent="0.25">
      <c r="A98" s="162"/>
      <c r="B98" s="162"/>
      <c r="C98" s="162"/>
      <c r="D98" s="162"/>
      <c r="E98" s="162"/>
      <c r="F98" s="162"/>
      <c r="G98" s="162"/>
      <c r="H98" s="162"/>
      <c r="I98" s="162"/>
      <c r="J98" s="162"/>
      <c r="K98" s="162"/>
      <c r="L98" s="162"/>
      <c r="M98" s="162"/>
      <c r="N98" s="38"/>
      <c r="O98" s="38"/>
    </row>
    <row r="99" spans="1:15" ht="15" hidden="1" customHeight="1" x14ac:dyDescent="0.25">
      <c r="A99" s="162"/>
      <c r="B99" s="162"/>
      <c r="C99" s="162"/>
      <c r="D99" s="162"/>
      <c r="E99" s="162"/>
      <c r="F99" s="162"/>
      <c r="G99" s="162"/>
      <c r="H99" s="162"/>
      <c r="I99" s="162"/>
      <c r="J99" s="162"/>
      <c r="K99" s="162"/>
      <c r="L99" s="162"/>
      <c r="M99" s="162"/>
      <c r="N99" s="38"/>
      <c r="O99" s="38"/>
    </row>
    <row r="100" spans="1:15" ht="15" hidden="1" customHeight="1" x14ac:dyDescent="0.25">
      <c r="A100" s="162"/>
      <c r="B100" s="162"/>
      <c r="C100" s="162"/>
      <c r="D100" s="162"/>
      <c r="E100" s="162"/>
      <c r="F100" s="162"/>
      <c r="G100" s="162"/>
      <c r="H100" s="162"/>
      <c r="I100" s="162"/>
      <c r="J100" s="162"/>
      <c r="K100" s="162"/>
      <c r="L100" s="162"/>
      <c r="M100" s="162"/>
      <c r="N100" s="38"/>
      <c r="O100" s="38"/>
    </row>
    <row r="101" spans="1:15" ht="15" hidden="1" customHeight="1" x14ac:dyDescent="0.25">
      <c r="A101" s="162"/>
      <c r="B101" s="162"/>
      <c r="C101" s="162"/>
      <c r="D101" s="162"/>
      <c r="E101" s="162"/>
      <c r="F101" s="162"/>
      <c r="G101" s="162"/>
      <c r="H101" s="162"/>
      <c r="I101" s="162"/>
      <c r="J101" s="162"/>
      <c r="K101" s="162"/>
      <c r="L101" s="162"/>
      <c r="M101" s="162"/>
      <c r="N101" s="38"/>
      <c r="O101" s="38"/>
    </row>
    <row r="102" spans="1:15" ht="15" hidden="1" customHeight="1" x14ac:dyDescent="0.25">
      <c r="A102" s="162"/>
      <c r="B102" s="162"/>
      <c r="C102" s="162"/>
      <c r="D102" s="162"/>
      <c r="E102" s="162"/>
      <c r="F102" s="162"/>
      <c r="G102" s="162"/>
      <c r="H102" s="162"/>
      <c r="I102" s="162"/>
      <c r="J102" s="162"/>
      <c r="K102" s="162"/>
      <c r="L102" s="162"/>
      <c r="M102" s="162"/>
      <c r="N102" s="38"/>
      <c r="O102" s="38"/>
    </row>
    <row r="103" spans="1:15" ht="15" hidden="1" customHeight="1" x14ac:dyDescent="0.25">
      <c r="A103" s="162"/>
      <c r="B103" s="162"/>
      <c r="C103" s="162"/>
      <c r="D103" s="162"/>
      <c r="E103" s="162"/>
      <c r="F103" s="162"/>
      <c r="G103" s="162"/>
      <c r="H103" s="162"/>
      <c r="I103" s="162"/>
      <c r="J103" s="162"/>
      <c r="K103" s="162"/>
      <c r="L103" s="162"/>
      <c r="M103" s="162"/>
      <c r="N103" s="38"/>
      <c r="O103" s="38"/>
    </row>
    <row r="104" spans="1:15" ht="15" hidden="1" customHeight="1" x14ac:dyDescent="0.25">
      <c r="A104" s="162"/>
      <c r="B104" s="162"/>
      <c r="C104" s="162"/>
      <c r="D104" s="162"/>
      <c r="E104" s="162"/>
      <c r="F104" s="162"/>
      <c r="G104" s="162"/>
      <c r="H104" s="162"/>
      <c r="I104" s="162"/>
      <c r="J104" s="162"/>
      <c r="K104" s="162"/>
      <c r="L104" s="162"/>
      <c r="M104" s="162"/>
      <c r="N104" s="38"/>
      <c r="O104" s="38"/>
    </row>
    <row r="105" spans="1:15" ht="15" hidden="1" customHeight="1" x14ac:dyDescent="0.25">
      <c r="A105" s="162"/>
      <c r="B105" s="162"/>
      <c r="C105" s="162"/>
      <c r="D105" s="162"/>
      <c r="E105" s="162"/>
      <c r="F105" s="162"/>
      <c r="G105" s="162"/>
      <c r="H105" s="162"/>
      <c r="I105" s="162"/>
      <c r="J105" s="162"/>
      <c r="K105" s="162"/>
      <c r="L105" s="162"/>
      <c r="M105" s="162"/>
      <c r="N105" s="38"/>
      <c r="O105" s="38"/>
    </row>
    <row r="106" spans="1:15" ht="15" hidden="1" customHeight="1" x14ac:dyDescent="0.25">
      <c r="A106" s="162"/>
      <c r="B106" s="162"/>
      <c r="C106" s="162"/>
      <c r="D106" s="162"/>
      <c r="E106" s="162"/>
      <c r="F106" s="162"/>
      <c r="G106" s="162"/>
      <c r="H106" s="162"/>
      <c r="I106" s="162"/>
      <c r="J106" s="162"/>
      <c r="K106" s="162"/>
      <c r="L106" s="162"/>
      <c r="M106" s="162"/>
      <c r="N106" s="38"/>
      <c r="O106" s="38"/>
    </row>
    <row r="107" spans="1:15" ht="15" hidden="1" customHeight="1" x14ac:dyDescent="0.25">
      <c r="A107" s="162"/>
      <c r="B107" s="162"/>
      <c r="C107" s="162"/>
      <c r="D107" s="162"/>
      <c r="E107" s="162"/>
      <c r="F107" s="162"/>
      <c r="G107" s="162"/>
      <c r="H107" s="162"/>
      <c r="I107" s="162"/>
      <c r="J107" s="162"/>
      <c r="K107" s="162"/>
      <c r="L107" s="162"/>
      <c r="M107" s="162"/>
      <c r="N107" s="38"/>
      <c r="O107" s="38"/>
    </row>
    <row r="108" spans="1:15" ht="15" hidden="1" customHeight="1" x14ac:dyDescent="0.25">
      <c r="A108" s="162"/>
      <c r="B108" s="162"/>
      <c r="C108" s="162"/>
      <c r="D108" s="162"/>
      <c r="E108" s="162"/>
      <c r="F108" s="162"/>
      <c r="G108" s="162"/>
      <c r="H108" s="162"/>
      <c r="I108" s="162"/>
      <c r="J108" s="162"/>
      <c r="K108" s="162"/>
      <c r="L108" s="162"/>
      <c r="M108" s="162"/>
      <c r="N108" s="38"/>
      <c r="O108" s="38"/>
    </row>
    <row r="109" spans="1:15" ht="15" hidden="1" customHeight="1" x14ac:dyDescent="0.25">
      <c r="A109" s="162"/>
      <c r="B109" s="162"/>
      <c r="C109" s="162"/>
      <c r="D109" s="162"/>
      <c r="E109" s="162"/>
      <c r="F109" s="162"/>
      <c r="G109" s="162"/>
      <c r="H109" s="162"/>
      <c r="I109" s="162"/>
      <c r="J109" s="162"/>
      <c r="K109" s="162"/>
      <c r="L109" s="162"/>
      <c r="M109" s="162"/>
      <c r="N109" s="38"/>
      <c r="O109" s="38"/>
    </row>
    <row r="110" spans="1:15" ht="15" hidden="1" customHeight="1" x14ac:dyDescent="0.25">
      <c r="A110" s="162"/>
      <c r="B110" s="162"/>
      <c r="C110" s="162"/>
      <c r="D110" s="162"/>
      <c r="E110" s="162"/>
      <c r="F110" s="162"/>
      <c r="G110" s="162"/>
      <c r="H110" s="162"/>
      <c r="I110" s="162"/>
      <c r="J110" s="162"/>
      <c r="K110" s="162"/>
      <c r="L110" s="162"/>
      <c r="M110" s="162"/>
      <c r="N110" s="38"/>
      <c r="O110" s="38"/>
    </row>
    <row r="111" spans="1:15" ht="15" hidden="1" customHeight="1" x14ac:dyDescent="0.25">
      <c r="A111" s="162"/>
      <c r="B111" s="162"/>
      <c r="C111" s="162"/>
      <c r="D111" s="162"/>
      <c r="E111" s="162"/>
      <c r="F111" s="162"/>
      <c r="G111" s="162"/>
      <c r="H111" s="162"/>
      <c r="I111" s="162"/>
      <c r="J111" s="162"/>
      <c r="K111" s="162"/>
      <c r="L111" s="162"/>
      <c r="M111" s="162"/>
      <c r="N111" s="38"/>
      <c r="O111" s="38"/>
    </row>
    <row r="112" spans="1:15" ht="15" hidden="1" customHeight="1" x14ac:dyDescent="0.25">
      <c r="A112" s="162"/>
      <c r="B112" s="162"/>
      <c r="C112" s="162"/>
      <c r="D112" s="162"/>
      <c r="E112" s="162"/>
      <c r="F112" s="162"/>
      <c r="G112" s="162"/>
      <c r="H112" s="162"/>
      <c r="I112" s="162"/>
      <c r="J112" s="162"/>
      <c r="K112" s="162"/>
      <c r="L112" s="162"/>
      <c r="M112" s="162"/>
      <c r="N112" s="38"/>
      <c r="O112" s="38"/>
    </row>
    <row r="113" spans="1:15" ht="15" hidden="1" customHeight="1" x14ac:dyDescent="0.25">
      <c r="A113" s="162"/>
      <c r="B113" s="162"/>
      <c r="C113" s="162"/>
      <c r="D113" s="162"/>
      <c r="E113" s="162"/>
      <c r="F113" s="162"/>
      <c r="G113" s="162"/>
      <c r="H113" s="162"/>
      <c r="I113" s="162"/>
      <c r="J113" s="162"/>
      <c r="K113" s="162"/>
      <c r="L113" s="162"/>
      <c r="M113" s="162"/>
      <c r="N113" s="38"/>
      <c r="O113" s="38"/>
    </row>
    <row r="114" spans="1:15" ht="15" hidden="1" customHeight="1" x14ac:dyDescent="0.25">
      <c r="A114" s="162"/>
      <c r="B114" s="162"/>
      <c r="C114" s="162"/>
      <c r="D114" s="162"/>
      <c r="E114" s="162"/>
      <c r="F114" s="162"/>
      <c r="G114" s="162"/>
      <c r="H114" s="162"/>
      <c r="I114" s="162"/>
      <c r="J114" s="162"/>
      <c r="K114" s="162"/>
      <c r="L114" s="162"/>
      <c r="M114" s="162"/>
      <c r="N114" s="38"/>
      <c r="O114" s="38"/>
    </row>
    <row r="115" spans="1:15" ht="15" hidden="1" customHeight="1" x14ac:dyDescent="0.25">
      <c r="A115" s="162"/>
      <c r="B115" s="162"/>
      <c r="C115" s="162"/>
      <c r="D115" s="162"/>
      <c r="E115" s="162"/>
      <c r="F115" s="162"/>
      <c r="G115" s="162"/>
      <c r="H115" s="162"/>
      <c r="I115" s="162"/>
      <c r="J115" s="162"/>
      <c r="K115" s="162"/>
      <c r="L115" s="162"/>
      <c r="M115" s="162"/>
      <c r="N115" s="38"/>
      <c r="O115" s="38"/>
    </row>
    <row r="116" spans="1:15" ht="15" hidden="1" customHeight="1" x14ac:dyDescent="0.25">
      <c r="A116" s="162"/>
      <c r="B116" s="162"/>
      <c r="C116" s="162"/>
      <c r="D116" s="162"/>
      <c r="E116" s="162"/>
      <c r="F116" s="162"/>
      <c r="G116" s="162"/>
      <c r="H116" s="162"/>
      <c r="I116" s="162"/>
      <c r="J116" s="162"/>
      <c r="K116" s="162"/>
      <c r="L116" s="162"/>
      <c r="M116" s="162"/>
      <c r="N116" s="38"/>
      <c r="O116" s="38"/>
    </row>
    <row r="117" spans="1:15" ht="15" hidden="1" customHeight="1" x14ac:dyDescent="0.25">
      <c r="A117" s="162"/>
      <c r="B117" s="162"/>
      <c r="C117" s="162"/>
      <c r="D117" s="162"/>
      <c r="E117" s="162"/>
      <c r="F117" s="162"/>
      <c r="G117" s="162"/>
      <c r="H117" s="162"/>
      <c r="I117" s="162"/>
      <c r="J117" s="162"/>
      <c r="K117" s="162"/>
      <c r="L117" s="162"/>
      <c r="M117" s="162"/>
      <c r="N117" s="38"/>
      <c r="O117" s="38"/>
    </row>
    <row r="118" spans="1:15" ht="15" hidden="1" customHeight="1" x14ac:dyDescent="0.25">
      <c r="A118" s="162"/>
      <c r="B118" s="162"/>
      <c r="C118" s="162"/>
      <c r="D118" s="162"/>
      <c r="E118" s="162"/>
      <c r="F118" s="162"/>
      <c r="G118" s="162"/>
      <c r="H118" s="162"/>
      <c r="I118" s="162"/>
      <c r="J118" s="162"/>
      <c r="K118" s="162"/>
      <c r="L118" s="162"/>
      <c r="M118" s="162"/>
      <c r="N118" s="38"/>
      <c r="O118" s="38"/>
    </row>
    <row r="119" spans="1:15" ht="15" hidden="1" customHeight="1" x14ac:dyDescent="0.25">
      <c r="A119" s="162"/>
      <c r="B119" s="162"/>
      <c r="C119" s="162"/>
      <c r="D119" s="162"/>
      <c r="E119" s="162"/>
      <c r="F119" s="162"/>
      <c r="G119" s="162"/>
      <c r="H119" s="162"/>
      <c r="I119" s="162"/>
      <c r="J119" s="162"/>
      <c r="K119" s="162"/>
      <c r="L119" s="162"/>
      <c r="M119" s="162"/>
      <c r="N119" s="38"/>
      <c r="O119" s="38"/>
    </row>
    <row r="120" spans="1:15" ht="15" hidden="1" customHeight="1" x14ac:dyDescent="0.25">
      <c r="A120" s="162"/>
      <c r="B120" s="162"/>
      <c r="C120" s="162"/>
      <c r="D120" s="162"/>
      <c r="E120" s="162"/>
      <c r="F120" s="162"/>
      <c r="G120" s="162"/>
      <c r="H120" s="162"/>
      <c r="I120" s="162"/>
      <c r="J120" s="162"/>
      <c r="K120" s="162"/>
      <c r="L120" s="162"/>
      <c r="M120" s="162"/>
      <c r="N120" s="38"/>
      <c r="O120" s="38"/>
    </row>
    <row r="121" spans="1:15" ht="15" hidden="1" customHeight="1" x14ac:dyDescent="0.25">
      <c r="A121" s="162"/>
      <c r="B121" s="162"/>
      <c r="C121" s="162"/>
      <c r="D121" s="162"/>
      <c r="E121" s="162"/>
      <c r="F121" s="162"/>
      <c r="G121" s="162"/>
      <c r="H121" s="162"/>
      <c r="I121" s="162"/>
      <c r="J121" s="162"/>
      <c r="K121" s="162"/>
      <c r="L121" s="162"/>
      <c r="M121" s="162"/>
      <c r="N121" s="38"/>
      <c r="O121" s="38"/>
    </row>
    <row r="122" spans="1:15" ht="15" hidden="1" customHeight="1" x14ac:dyDescent="0.25">
      <c r="A122" s="162"/>
      <c r="B122" s="162"/>
      <c r="C122" s="162"/>
      <c r="D122" s="162"/>
      <c r="E122" s="162"/>
      <c r="F122" s="162"/>
      <c r="G122" s="162"/>
      <c r="H122" s="162"/>
      <c r="I122" s="162"/>
      <c r="J122" s="162"/>
      <c r="K122" s="162"/>
      <c r="L122" s="162"/>
      <c r="M122" s="162"/>
      <c r="N122" s="38"/>
      <c r="O122" s="38"/>
    </row>
    <row r="123" spans="1:15" ht="15" hidden="1" customHeight="1" x14ac:dyDescent="0.25">
      <c r="A123" s="162"/>
      <c r="B123" s="162"/>
      <c r="C123" s="162"/>
      <c r="D123" s="162"/>
      <c r="E123" s="162"/>
      <c r="F123" s="162"/>
      <c r="G123" s="162"/>
      <c r="H123" s="162"/>
      <c r="I123" s="162"/>
      <c r="J123" s="162"/>
      <c r="K123" s="162"/>
      <c r="L123" s="162"/>
      <c r="M123" s="162"/>
      <c r="N123" s="38"/>
      <c r="O123" s="38"/>
    </row>
    <row r="124" spans="1:15" ht="15" hidden="1" customHeight="1" x14ac:dyDescent="0.25">
      <c r="A124" s="162"/>
      <c r="B124" s="162"/>
      <c r="C124" s="162"/>
      <c r="D124" s="162"/>
      <c r="E124" s="162"/>
      <c r="F124" s="162"/>
      <c r="G124" s="162"/>
      <c r="H124" s="162"/>
      <c r="I124" s="162"/>
      <c r="J124" s="162"/>
      <c r="K124" s="162"/>
      <c r="L124" s="162"/>
      <c r="M124" s="162"/>
      <c r="N124" s="38"/>
      <c r="O124" s="38"/>
    </row>
    <row r="125" spans="1:15" ht="15" hidden="1" customHeight="1" x14ac:dyDescent="0.25">
      <c r="A125" s="162"/>
      <c r="B125" s="162"/>
      <c r="C125" s="162"/>
      <c r="D125" s="162"/>
      <c r="E125" s="162"/>
      <c r="F125" s="162"/>
      <c r="G125" s="162"/>
      <c r="H125" s="162"/>
      <c r="I125" s="162"/>
      <c r="J125" s="162"/>
      <c r="K125" s="162"/>
      <c r="L125" s="162"/>
      <c r="M125" s="162"/>
      <c r="N125" s="38"/>
      <c r="O125" s="38"/>
    </row>
    <row r="126" spans="1:15" ht="15" hidden="1" customHeight="1" x14ac:dyDescent="0.25">
      <c r="A126" s="162"/>
      <c r="B126" s="162"/>
      <c r="C126" s="162"/>
      <c r="D126" s="162"/>
      <c r="E126" s="162"/>
      <c r="F126" s="162"/>
      <c r="G126" s="162"/>
      <c r="H126" s="162"/>
      <c r="I126" s="162"/>
      <c r="J126" s="162"/>
      <c r="K126" s="162"/>
      <c r="L126" s="162"/>
      <c r="M126" s="162"/>
      <c r="N126" s="38"/>
      <c r="O126" s="38"/>
    </row>
    <row r="127" spans="1:15" ht="15" hidden="1" customHeight="1" x14ac:dyDescent="0.25">
      <c r="A127" s="162"/>
      <c r="B127" s="162"/>
      <c r="C127" s="162"/>
      <c r="D127" s="162"/>
      <c r="E127" s="162"/>
      <c r="F127" s="162"/>
      <c r="G127" s="162"/>
      <c r="H127" s="162"/>
      <c r="I127" s="162"/>
      <c r="J127" s="162"/>
      <c r="K127" s="162"/>
      <c r="L127" s="162"/>
      <c r="M127" s="162"/>
      <c r="N127" s="38"/>
      <c r="O127" s="38"/>
    </row>
    <row r="128" spans="1:15" ht="15" hidden="1" customHeight="1" x14ac:dyDescent="0.25">
      <c r="A128" s="162"/>
      <c r="B128" s="162"/>
      <c r="C128" s="162"/>
      <c r="D128" s="162"/>
      <c r="E128" s="162"/>
      <c r="F128" s="162"/>
      <c r="G128" s="162"/>
      <c r="H128" s="162"/>
      <c r="I128" s="162"/>
      <c r="J128" s="162"/>
      <c r="K128" s="162"/>
      <c r="L128" s="162"/>
      <c r="M128" s="162"/>
      <c r="N128" s="38"/>
      <c r="O128" s="38"/>
    </row>
    <row r="129" spans="1:15" ht="15" hidden="1" customHeight="1" x14ac:dyDescent="0.25">
      <c r="A129" s="162"/>
      <c r="B129" s="162"/>
      <c r="C129" s="162"/>
      <c r="D129" s="162"/>
      <c r="E129" s="162"/>
      <c r="F129" s="162"/>
      <c r="G129" s="162"/>
      <c r="H129" s="162"/>
      <c r="I129" s="162"/>
      <c r="J129" s="162"/>
      <c r="K129" s="162"/>
      <c r="L129" s="162"/>
      <c r="M129" s="162"/>
      <c r="N129" s="38"/>
      <c r="O129" s="38"/>
    </row>
    <row r="130" spans="1:15" ht="15" hidden="1" customHeight="1" x14ac:dyDescent="0.25">
      <c r="A130" s="162"/>
      <c r="B130" s="162"/>
      <c r="C130" s="162"/>
      <c r="D130" s="162"/>
      <c r="E130" s="162"/>
      <c r="F130" s="162"/>
      <c r="G130" s="162"/>
      <c r="H130" s="162"/>
      <c r="I130" s="162"/>
      <c r="J130" s="162"/>
      <c r="K130" s="162"/>
      <c r="L130" s="162"/>
      <c r="M130" s="162"/>
      <c r="N130" s="38"/>
      <c r="O130" s="38"/>
    </row>
    <row r="131" spans="1:15" ht="15" hidden="1" customHeight="1" x14ac:dyDescent="0.25">
      <c r="A131" s="162"/>
      <c r="B131" s="162"/>
      <c r="C131" s="162"/>
      <c r="D131" s="162"/>
      <c r="E131" s="162"/>
      <c r="F131" s="162"/>
      <c r="G131" s="162"/>
      <c r="H131" s="162"/>
      <c r="I131" s="162"/>
      <c r="J131" s="162"/>
      <c r="K131" s="162"/>
      <c r="L131" s="162"/>
      <c r="M131" s="162"/>
      <c r="N131" s="38"/>
      <c r="O131" s="38"/>
    </row>
    <row r="132" spans="1:15" ht="15" hidden="1" customHeight="1" x14ac:dyDescent="0.25">
      <c r="A132" s="162"/>
      <c r="B132" s="162"/>
      <c r="C132" s="162"/>
      <c r="D132" s="162"/>
      <c r="E132" s="162"/>
      <c r="F132" s="162"/>
      <c r="G132" s="162"/>
      <c r="H132" s="162"/>
      <c r="I132" s="162"/>
      <c r="J132" s="162"/>
      <c r="K132" s="162"/>
      <c r="L132" s="162"/>
      <c r="M132" s="162"/>
      <c r="N132" s="38"/>
      <c r="O132" s="38"/>
    </row>
    <row r="133" spans="1:15" ht="15" hidden="1" customHeight="1" x14ac:dyDescent="0.25">
      <c r="A133" s="162"/>
      <c r="B133" s="162"/>
      <c r="C133" s="162"/>
      <c r="D133" s="162"/>
      <c r="E133" s="162"/>
      <c r="F133" s="162"/>
      <c r="G133" s="162"/>
      <c r="H133" s="162"/>
      <c r="I133" s="162"/>
      <c r="J133" s="162"/>
      <c r="K133" s="162"/>
      <c r="L133" s="162"/>
      <c r="M133" s="162"/>
      <c r="N133" s="38"/>
      <c r="O133" s="38"/>
    </row>
    <row r="134" spans="1:15" ht="15" hidden="1" customHeight="1" x14ac:dyDescent="0.25">
      <c r="A134" s="162"/>
      <c r="B134" s="162"/>
      <c r="C134" s="162"/>
      <c r="D134" s="162"/>
      <c r="E134" s="162"/>
      <c r="F134" s="162"/>
      <c r="G134" s="162"/>
      <c r="H134" s="162"/>
      <c r="I134" s="162"/>
      <c r="J134" s="162"/>
      <c r="K134" s="162"/>
      <c r="L134" s="162"/>
      <c r="M134" s="162"/>
      <c r="N134" s="38"/>
      <c r="O134" s="38"/>
    </row>
    <row r="135" spans="1:15" ht="15" hidden="1" customHeight="1" x14ac:dyDescent="0.25">
      <c r="A135" s="162"/>
      <c r="B135" s="162"/>
      <c r="C135" s="162"/>
      <c r="D135" s="162"/>
      <c r="E135" s="162"/>
      <c r="F135" s="162"/>
      <c r="G135" s="162"/>
      <c r="H135" s="162"/>
      <c r="I135" s="162"/>
      <c r="J135" s="162"/>
      <c r="K135" s="162"/>
      <c r="L135" s="162"/>
      <c r="M135" s="162"/>
      <c r="N135" s="38"/>
      <c r="O135" s="38"/>
    </row>
    <row r="136" spans="1:15" ht="15" hidden="1" customHeight="1" x14ac:dyDescent="0.25">
      <c r="A136" s="162"/>
      <c r="B136" s="162"/>
      <c r="C136" s="162"/>
      <c r="D136" s="162"/>
      <c r="E136" s="162"/>
      <c r="F136" s="162"/>
      <c r="G136" s="162"/>
      <c r="H136" s="162"/>
      <c r="I136" s="162"/>
      <c r="J136" s="162"/>
      <c r="K136" s="162"/>
      <c r="L136" s="162"/>
      <c r="M136" s="162"/>
      <c r="N136" s="38"/>
      <c r="O136" s="38"/>
    </row>
    <row r="137" spans="1:15" ht="15" hidden="1" customHeight="1" x14ac:dyDescent="0.25">
      <c r="A137" s="162"/>
      <c r="B137" s="162"/>
      <c r="C137" s="162"/>
      <c r="D137" s="162"/>
      <c r="E137" s="162"/>
      <c r="F137" s="162"/>
      <c r="G137" s="162"/>
      <c r="H137" s="162"/>
      <c r="I137" s="162"/>
      <c r="J137" s="162"/>
      <c r="K137" s="162"/>
      <c r="L137" s="162"/>
      <c r="M137" s="162"/>
      <c r="N137" s="38"/>
      <c r="O137" s="38"/>
    </row>
    <row r="138" spans="1:15" ht="15" hidden="1" customHeight="1" x14ac:dyDescent="0.25">
      <c r="A138" s="162"/>
      <c r="B138" s="162"/>
      <c r="C138" s="162"/>
      <c r="D138" s="162"/>
      <c r="E138" s="162"/>
      <c r="F138" s="162"/>
      <c r="G138" s="162"/>
      <c r="H138" s="162"/>
      <c r="I138" s="162"/>
      <c r="J138" s="162"/>
      <c r="K138" s="162"/>
      <c r="L138" s="162"/>
      <c r="M138" s="162"/>
      <c r="N138" s="38"/>
      <c r="O138" s="38"/>
    </row>
    <row r="139" spans="1:15" ht="15" hidden="1" customHeight="1" x14ac:dyDescent="0.25">
      <c r="A139" s="162"/>
      <c r="B139" s="162"/>
      <c r="C139" s="162"/>
      <c r="D139" s="162"/>
      <c r="E139" s="162"/>
      <c r="F139" s="162"/>
      <c r="G139" s="162"/>
      <c r="H139" s="162"/>
      <c r="I139" s="162"/>
      <c r="J139" s="162"/>
      <c r="K139" s="162"/>
      <c r="L139" s="162"/>
      <c r="M139" s="162"/>
      <c r="N139" s="38"/>
      <c r="O139" s="38"/>
    </row>
    <row r="140" spans="1:15" ht="15" hidden="1" customHeight="1" x14ac:dyDescent="0.25">
      <c r="A140" s="162"/>
      <c r="B140" s="162"/>
      <c r="C140" s="162"/>
      <c r="D140" s="162"/>
      <c r="E140" s="162"/>
      <c r="F140" s="162"/>
      <c r="G140" s="162"/>
      <c r="H140" s="162"/>
      <c r="I140" s="162"/>
      <c r="J140" s="162"/>
      <c r="K140" s="162"/>
      <c r="L140" s="162"/>
      <c r="M140" s="162"/>
      <c r="N140" s="38"/>
      <c r="O140" s="38"/>
    </row>
    <row r="141" spans="1:15" ht="15" hidden="1" customHeight="1" x14ac:dyDescent="0.25">
      <c r="A141" s="162"/>
      <c r="B141" s="162"/>
      <c r="C141" s="162"/>
      <c r="D141" s="162"/>
      <c r="E141" s="162"/>
      <c r="F141" s="162"/>
      <c r="G141" s="162"/>
      <c r="H141" s="162"/>
      <c r="I141" s="162"/>
      <c r="J141" s="162"/>
      <c r="K141" s="162"/>
      <c r="L141" s="162"/>
      <c r="M141" s="162"/>
      <c r="N141" s="38"/>
      <c r="O141" s="38"/>
    </row>
    <row r="142" spans="1:15" ht="15" hidden="1" customHeight="1" x14ac:dyDescent="0.25">
      <c r="A142" s="162"/>
      <c r="B142" s="162"/>
      <c r="C142" s="162"/>
      <c r="D142" s="162"/>
      <c r="E142" s="162"/>
      <c r="F142" s="162"/>
      <c r="G142" s="162"/>
      <c r="H142" s="162"/>
      <c r="I142" s="162"/>
      <c r="J142" s="162"/>
      <c r="K142" s="162"/>
      <c r="L142" s="162"/>
      <c r="M142" s="162"/>
      <c r="N142" s="38"/>
      <c r="O142" s="38"/>
    </row>
    <row r="143" spans="1:15" ht="15" hidden="1" customHeight="1" x14ac:dyDescent="0.25">
      <c r="A143" s="162"/>
      <c r="B143" s="162"/>
      <c r="C143" s="162"/>
      <c r="D143" s="162"/>
      <c r="E143" s="162"/>
      <c r="F143" s="162"/>
      <c r="G143" s="162"/>
      <c r="H143" s="162"/>
      <c r="I143" s="162"/>
      <c r="J143" s="162"/>
      <c r="K143" s="162"/>
      <c r="L143" s="162"/>
      <c r="M143" s="162"/>
      <c r="N143" s="38"/>
      <c r="O143" s="38"/>
    </row>
    <row r="144" spans="1:15" ht="15" hidden="1" customHeight="1" x14ac:dyDescent="0.25">
      <c r="A144" s="162"/>
      <c r="B144" s="162"/>
      <c r="C144" s="162"/>
      <c r="D144" s="162"/>
      <c r="E144" s="162"/>
      <c r="F144" s="162"/>
      <c r="G144" s="162"/>
      <c r="H144" s="162"/>
      <c r="I144" s="162"/>
      <c r="J144" s="162"/>
      <c r="K144" s="162"/>
      <c r="L144" s="162"/>
      <c r="M144" s="162"/>
      <c r="N144" s="38"/>
      <c r="O144" s="38"/>
    </row>
    <row r="145" spans="1:15" ht="15" hidden="1" customHeight="1" x14ac:dyDescent="0.25">
      <c r="A145" s="162"/>
      <c r="B145" s="162"/>
      <c r="C145" s="162"/>
      <c r="D145" s="162"/>
      <c r="E145" s="162"/>
      <c r="F145" s="162"/>
      <c r="G145" s="162"/>
      <c r="H145" s="162"/>
      <c r="I145" s="162"/>
      <c r="J145" s="162"/>
      <c r="K145" s="162"/>
      <c r="L145" s="162"/>
      <c r="M145" s="162"/>
      <c r="N145" s="38"/>
      <c r="O145" s="38"/>
    </row>
    <row r="146" spans="1:15" ht="15" hidden="1" customHeight="1" x14ac:dyDescent="0.25">
      <c r="A146" s="162"/>
      <c r="B146" s="162"/>
      <c r="C146" s="162"/>
      <c r="D146" s="162"/>
      <c r="E146" s="162"/>
      <c r="F146" s="162"/>
      <c r="G146" s="162"/>
      <c r="H146" s="162"/>
      <c r="I146" s="162"/>
      <c r="J146" s="162"/>
      <c r="K146" s="162"/>
      <c r="L146" s="162"/>
      <c r="M146" s="162"/>
      <c r="N146" s="38"/>
      <c r="O146" s="38"/>
    </row>
    <row r="147" spans="1:15" ht="15" hidden="1" customHeight="1" x14ac:dyDescent="0.25">
      <c r="A147" s="162"/>
      <c r="B147" s="162"/>
      <c r="C147" s="162"/>
      <c r="D147" s="162"/>
      <c r="E147" s="162"/>
      <c r="F147" s="162"/>
      <c r="G147" s="162"/>
      <c r="H147" s="162"/>
      <c r="I147" s="162"/>
      <c r="J147" s="162"/>
      <c r="K147" s="162"/>
      <c r="L147" s="162"/>
      <c r="M147" s="162"/>
      <c r="N147" s="38"/>
      <c r="O147" s="38"/>
    </row>
    <row r="148" spans="1:15" ht="15" hidden="1" customHeight="1" x14ac:dyDescent="0.25">
      <c r="A148" s="162"/>
      <c r="B148" s="162"/>
      <c r="C148" s="162"/>
      <c r="D148" s="162"/>
      <c r="E148" s="162"/>
      <c r="F148" s="162"/>
      <c r="G148" s="162"/>
      <c r="H148" s="162"/>
      <c r="I148" s="162"/>
      <c r="J148" s="162"/>
      <c r="K148" s="162"/>
      <c r="L148" s="162"/>
      <c r="M148" s="162"/>
      <c r="N148" s="38"/>
      <c r="O148" s="38"/>
    </row>
    <row r="149" spans="1:15" ht="15" hidden="1" customHeight="1" x14ac:dyDescent="0.25">
      <c r="A149" s="162"/>
      <c r="B149" s="162"/>
      <c r="C149" s="162"/>
      <c r="D149" s="162"/>
      <c r="E149" s="162"/>
      <c r="F149" s="162"/>
      <c r="G149" s="162"/>
      <c r="H149" s="162"/>
      <c r="I149" s="162"/>
      <c r="J149" s="162"/>
      <c r="K149" s="162"/>
      <c r="L149" s="162"/>
      <c r="M149" s="162"/>
      <c r="N149" s="38"/>
      <c r="O149" s="38"/>
    </row>
    <row r="150" spans="1:15" ht="15" hidden="1" customHeight="1" x14ac:dyDescent="0.25">
      <c r="A150" s="162"/>
      <c r="B150" s="162"/>
      <c r="C150" s="162"/>
      <c r="D150" s="162"/>
      <c r="E150" s="162"/>
      <c r="F150" s="162"/>
      <c r="G150" s="162"/>
      <c r="H150" s="162"/>
      <c r="I150" s="162"/>
      <c r="J150" s="162"/>
      <c r="K150" s="162"/>
      <c r="L150" s="162"/>
      <c r="M150" s="162"/>
      <c r="N150" s="38"/>
      <c r="O150" s="38"/>
    </row>
    <row r="151" spans="1:15" ht="15" hidden="1" customHeight="1" x14ac:dyDescent="0.25">
      <c r="A151" s="162"/>
      <c r="B151" s="162"/>
      <c r="C151" s="162"/>
      <c r="D151" s="162"/>
      <c r="E151" s="162"/>
      <c r="F151" s="162"/>
      <c r="G151" s="162"/>
      <c r="H151" s="162"/>
      <c r="I151" s="162"/>
      <c r="J151" s="162"/>
      <c r="K151" s="162"/>
      <c r="L151" s="162"/>
      <c r="M151" s="162"/>
      <c r="N151" s="38"/>
      <c r="O151" s="38"/>
    </row>
    <row r="152" spans="1:15" ht="15" hidden="1" customHeight="1" x14ac:dyDescent="0.25">
      <c r="A152" s="162"/>
      <c r="B152" s="162"/>
      <c r="C152" s="162"/>
      <c r="D152" s="162"/>
      <c r="E152" s="162"/>
      <c r="F152" s="162"/>
      <c r="G152" s="162"/>
      <c r="H152" s="162"/>
      <c r="I152" s="162"/>
      <c r="J152" s="162"/>
      <c r="K152" s="162"/>
      <c r="L152" s="162"/>
      <c r="M152" s="162"/>
      <c r="N152" s="38"/>
      <c r="O152" s="38"/>
    </row>
    <row r="153" spans="1:15" ht="15" hidden="1" customHeight="1" x14ac:dyDescent="0.25">
      <c r="A153" s="162"/>
      <c r="B153" s="162"/>
      <c r="C153" s="162"/>
      <c r="D153" s="162"/>
      <c r="E153" s="162"/>
      <c r="F153" s="162"/>
      <c r="G153" s="162"/>
      <c r="H153" s="162"/>
      <c r="I153" s="162"/>
      <c r="J153" s="162"/>
      <c r="K153" s="162"/>
      <c r="L153" s="162"/>
      <c r="M153" s="162"/>
      <c r="N153" s="38"/>
      <c r="O153" s="38"/>
    </row>
    <row r="154" spans="1:15" ht="15" hidden="1" customHeight="1" x14ac:dyDescent="0.25">
      <c r="A154" s="162"/>
      <c r="B154" s="162"/>
      <c r="C154" s="162"/>
      <c r="D154" s="162"/>
      <c r="E154" s="162"/>
      <c r="F154" s="162"/>
      <c r="G154" s="162"/>
      <c r="H154" s="162"/>
      <c r="I154" s="162"/>
      <c r="J154" s="162"/>
      <c r="K154" s="162"/>
      <c r="L154" s="162"/>
      <c r="M154" s="162"/>
      <c r="N154" s="38"/>
      <c r="O154" s="38"/>
    </row>
    <row r="155" spans="1:15" ht="15" hidden="1" customHeight="1" x14ac:dyDescent="0.25">
      <c r="A155" s="162"/>
      <c r="B155" s="162"/>
      <c r="C155" s="162"/>
      <c r="D155" s="162"/>
      <c r="E155" s="162"/>
      <c r="F155" s="162"/>
      <c r="G155" s="162"/>
      <c r="H155" s="162"/>
      <c r="I155" s="162"/>
      <c r="J155" s="162"/>
      <c r="K155" s="162"/>
      <c r="L155" s="162"/>
      <c r="M155" s="162"/>
      <c r="N155" s="38"/>
      <c r="O155" s="38"/>
    </row>
    <row r="156" spans="1:15" ht="15" hidden="1" customHeight="1" x14ac:dyDescent="0.25">
      <c r="A156" s="162"/>
      <c r="B156" s="162"/>
      <c r="C156" s="162"/>
      <c r="D156" s="162"/>
      <c r="E156" s="162"/>
      <c r="F156" s="162"/>
      <c r="G156" s="162"/>
      <c r="H156" s="162"/>
      <c r="I156" s="162"/>
      <c r="J156" s="162"/>
      <c r="K156" s="162"/>
      <c r="L156" s="162"/>
      <c r="M156" s="162"/>
      <c r="N156" s="38"/>
      <c r="O156" s="38"/>
    </row>
    <row r="157" spans="1:15" ht="15" hidden="1" customHeight="1" x14ac:dyDescent="0.25">
      <c r="A157" s="162"/>
      <c r="B157" s="162"/>
      <c r="C157" s="162"/>
      <c r="D157" s="162"/>
      <c r="E157" s="162"/>
      <c r="F157" s="162"/>
      <c r="G157" s="162"/>
      <c r="H157" s="162"/>
      <c r="I157" s="162"/>
      <c r="J157" s="162"/>
      <c r="K157" s="162"/>
      <c r="L157" s="162"/>
      <c r="M157" s="162"/>
      <c r="N157" s="38"/>
      <c r="O157" s="38"/>
    </row>
    <row r="158" spans="1:15" ht="15" hidden="1" customHeight="1" x14ac:dyDescent="0.25">
      <c r="A158" s="162"/>
      <c r="B158" s="162"/>
      <c r="C158" s="162"/>
      <c r="D158" s="162"/>
      <c r="E158" s="162"/>
      <c r="F158" s="162"/>
      <c r="G158" s="162"/>
      <c r="H158" s="162"/>
      <c r="I158" s="162"/>
      <c r="J158" s="162"/>
      <c r="K158" s="162"/>
      <c r="L158" s="162"/>
      <c r="M158" s="162"/>
      <c r="N158" s="38"/>
      <c r="O158" s="38"/>
    </row>
    <row r="159" spans="1:15" ht="15" hidden="1" customHeight="1" x14ac:dyDescent="0.25">
      <c r="A159" s="162"/>
      <c r="B159" s="162"/>
      <c r="C159" s="162"/>
      <c r="D159" s="162"/>
      <c r="E159" s="162"/>
      <c r="F159" s="162"/>
      <c r="G159" s="162"/>
      <c r="H159" s="162"/>
      <c r="I159" s="162"/>
      <c r="J159" s="162"/>
      <c r="K159" s="162"/>
      <c r="L159" s="162"/>
      <c r="M159" s="162"/>
      <c r="N159" s="38"/>
      <c r="O159" s="38"/>
    </row>
    <row r="160" spans="1:15" ht="15" hidden="1" customHeight="1" x14ac:dyDescent="0.25">
      <c r="A160" s="162"/>
      <c r="B160" s="162"/>
      <c r="C160" s="162"/>
      <c r="D160" s="162"/>
      <c r="E160" s="162"/>
      <c r="F160" s="162"/>
      <c r="G160" s="162"/>
      <c r="H160" s="162"/>
      <c r="I160" s="162"/>
      <c r="J160" s="162"/>
      <c r="K160" s="162"/>
      <c r="L160" s="162"/>
      <c r="M160" s="162"/>
      <c r="N160" s="38"/>
      <c r="O160" s="38"/>
    </row>
    <row r="161" spans="1:15" ht="15" hidden="1" customHeight="1" x14ac:dyDescent="0.25">
      <c r="A161" s="162"/>
      <c r="B161" s="162"/>
      <c r="C161" s="162"/>
      <c r="D161" s="162"/>
      <c r="E161" s="162"/>
      <c r="F161" s="162"/>
      <c r="G161" s="162"/>
      <c r="H161" s="162"/>
      <c r="I161" s="162"/>
      <c r="J161" s="162"/>
      <c r="K161" s="162"/>
      <c r="L161" s="162"/>
      <c r="M161" s="162"/>
      <c r="N161" s="38"/>
      <c r="O161" s="38"/>
    </row>
    <row r="162" spans="1:15" ht="15" hidden="1" customHeight="1" x14ac:dyDescent="0.25">
      <c r="A162" s="162"/>
      <c r="B162" s="162"/>
      <c r="C162" s="162"/>
      <c r="D162" s="162"/>
      <c r="E162" s="162"/>
      <c r="F162" s="162"/>
      <c r="G162" s="162"/>
      <c r="H162" s="162"/>
      <c r="I162" s="162"/>
      <c r="J162" s="162"/>
      <c r="K162" s="162"/>
      <c r="L162" s="162"/>
      <c r="M162" s="162"/>
      <c r="N162" s="38"/>
      <c r="O162" s="38"/>
    </row>
    <row r="163" spans="1:15" ht="15" hidden="1" customHeight="1" x14ac:dyDescent="0.25">
      <c r="A163" s="162"/>
      <c r="B163" s="162"/>
      <c r="C163" s="162"/>
      <c r="D163" s="162"/>
      <c r="E163" s="162"/>
      <c r="F163" s="162"/>
      <c r="G163" s="162"/>
      <c r="H163" s="162"/>
      <c r="I163" s="162"/>
      <c r="J163" s="162"/>
      <c r="K163" s="162"/>
      <c r="L163" s="162"/>
      <c r="M163" s="162"/>
      <c r="N163" s="38"/>
      <c r="O163" s="38"/>
    </row>
    <row r="164" spans="1:15" ht="15" hidden="1" customHeight="1" x14ac:dyDescent="0.25">
      <c r="A164" s="162"/>
      <c r="B164" s="162"/>
      <c r="C164" s="162"/>
      <c r="D164" s="162"/>
      <c r="E164" s="162"/>
      <c r="F164" s="162"/>
      <c r="G164" s="162"/>
      <c r="H164" s="162"/>
      <c r="I164" s="162"/>
      <c r="J164" s="162"/>
      <c r="K164" s="162"/>
      <c r="L164" s="162"/>
      <c r="M164" s="162"/>
      <c r="N164" s="38"/>
      <c r="O164" s="38"/>
    </row>
    <row r="165" spans="1:15" ht="15" hidden="1" customHeight="1" x14ac:dyDescent="0.25">
      <c r="A165" s="162"/>
      <c r="B165" s="162"/>
      <c r="C165" s="162"/>
      <c r="D165" s="162"/>
      <c r="E165" s="162"/>
      <c r="F165" s="162"/>
      <c r="G165" s="162"/>
      <c r="H165" s="162"/>
      <c r="I165" s="162"/>
      <c r="J165" s="162"/>
      <c r="K165" s="162"/>
      <c r="L165" s="162"/>
      <c r="M165" s="162"/>
      <c r="N165" s="38"/>
      <c r="O165" s="38"/>
    </row>
    <row r="166" spans="1:15" ht="15" hidden="1" customHeight="1" x14ac:dyDescent="0.25">
      <c r="A166" s="162"/>
      <c r="B166" s="162"/>
      <c r="C166" s="162"/>
      <c r="D166" s="162"/>
      <c r="E166" s="162"/>
      <c r="F166" s="162"/>
      <c r="G166" s="162"/>
      <c r="H166" s="162"/>
      <c r="I166" s="162"/>
      <c r="J166" s="162"/>
      <c r="K166" s="162"/>
      <c r="L166" s="162"/>
      <c r="M166" s="162"/>
      <c r="N166" s="38"/>
      <c r="O166" s="38"/>
    </row>
    <row r="167" spans="1:15" ht="15" hidden="1" customHeight="1" x14ac:dyDescent="0.25">
      <c r="A167" s="162"/>
      <c r="B167" s="162"/>
      <c r="C167" s="162"/>
      <c r="D167" s="162"/>
      <c r="E167" s="162"/>
      <c r="F167" s="162"/>
      <c r="G167" s="162"/>
      <c r="H167" s="162"/>
      <c r="I167" s="162"/>
      <c r="J167" s="162"/>
      <c r="K167" s="162"/>
      <c r="L167" s="162"/>
      <c r="M167" s="162"/>
      <c r="N167" s="38"/>
      <c r="O167" s="38"/>
    </row>
    <row r="168" spans="1:15" ht="15" hidden="1" customHeight="1" x14ac:dyDescent="0.25">
      <c r="A168" s="162"/>
      <c r="B168" s="162"/>
      <c r="C168" s="162"/>
      <c r="D168" s="162"/>
      <c r="E168" s="162"/>
      <c r="F168" s="162"/>
      <c r="G168" s="162"/>
      <c r="H168" s="162"/>
      <c r="I168" s="162"/>
      <c r="J168" s="162"/>
      <c r="K168" s="162"/>
      <c r="L168" s="162"/>
      <c r="M168" s="162"/>
      <c r="N168" s="38"/>
      <c r="O168" s="38"/>
    </row>
    <row r="169" spans="1:15" ht="15" hidden="1" customHeight="1" x14ac:dyDescent="0.25">
      <c r="A169" s="162"/>
      <c r="B169" s="162"/>
      <c r="C169" s="162"/>
      <c r="D169" s="162"/>
      <c r="E169" s="162"/>
      <c r="F169" s="162"/>
      <c r="G169" s="162"/>
      <c r="H169" s="162"/>
      <c r="I169" s="162"/>
      <c r="J169" s="162"/>
      <c r="K169" s="162"/>
      <c r="L169" s="162"/>
      <c r="M169" s="162"/>
      <c r="N169" s="38"/>
      <c r="O169" s="38"/>
    </row>
    <row r="170" spans="1:15" ht="15" hidden="1" customHeight="1" x14ac:dyDescent="0.25">
      <c r="A170" s="162"/>
      <c r="B170" s="162"/>
      <c r="C170" s="162"/>
      <c r="D170" s="162"/>
      <c r="E170" s="162"/>
      <c r="F170" s="162"/>
      <c r="G170" s="162"/>
      <c r="H170" s="162"/>
      <c r="I170" s="162"/>
      <c r="J170" s="162"/>
      <c r="K170" s="162"/>
      <c r="L170" s="162"/>
      <c r="M170" s="162"/>
      <c r="N170" s="38"/>
      <c r="O170" s="38"/>
    </row>
    <row r="171" spans="1:15" ht="15" hidden="1" customHeight="1" x14ac:dyDescent="0.25">
      <c r="A171" s="162"/>
      <c r="B171" s="162"/>
      <c r="C171" s="162"/>
      <c r="D171" s="162"/>
      <c r="E171" s="162"/>
      <c r="F171" s="162"/>
      <c r="G171" s="162"/>
      <c r="H171" s="162"/>
      <c r="I171" s="162"/>
      <c r="J171" s="162"/>
      <c r="K171" s="162"/>
      <c r="L171" s="162"/>
      <c r="M171" s="162"/>
      <c r="N171" s="38"/>
      <c r="O171" s="38"/>
    </row>
    <row r="172" spans="1:15" ht="15" hidden="1" customHeight="1" x14ac:dyDescent="0.25">
      <c r="A172" s="162"/>
      <c r="B172" s="162"/>
      <c r="C172" s="162"/>
      <c r="D172" s="162"/>
      <c r="E172" s="162"/>
      <c r="F172" s="162"/>
      <c r="G172" s="162"/>
      <c r="H172" s="162"/>
      <c r="I172" s="162"/>
      <c r="J172" s="162"/>
      <c r="K172" s="162"/>
      <c r="L172" s="162"/>
      <c r="M172" s="162"/>
      <c r="N172" s="38"/>
      <c r="O172" s="38"/>
    </row>
    <row r="173" spans="1:15" ht="15" hidden="1" customHeight="1" x14ac:dyDescent="0.25">
      <c r="A173" s="162"/>
      <c r="B173" s="162"/>
      <c r="C173" s="162"/>
      <c r="D173" s="162"/>
      <c r="E173" s="162"/>
      <c r="F173" s="162"/>
      <c r="G173" s="162"/>
      <c r="H173" s="162"/>
      <c r="I173" s="162"/>
      <c r="J173" s="162"/>
      <c r="K173" s="162"/>
      <c r="L173" s="162"/>
      <c r="M173" s="162"/>
      <c r="N173" s="38"/>
      <c r="O173" s="38"/>
    </row>
    <row r="174" spans="1:15" ht="15" hidden="1" customHeight="1" x14ac:dyDescent="0.25">
      <c r="A174" s="162"/>
      <c r="B174" s="162"/>
      <c r="C174" s="162"/>
      <c r="D174" s="162"/>
      <c r="E174" s="162"/>
      <c r="F174" s="162"/>
      <c r="G174" s="162"/>
      <c r="H174" s="162"/>
      <c r="I174" s="162"/>
      <c r="J174" s="162"/>
      <c r="K174" s="162"/>
      <c r="L174" s="162"/>
      <c r="M174" s="162"/>
      <c r="N174" s="38"/>
      <c r="O174" s="38"/>
    </row>
    <row r="175" spans="1:15" ht="15" hidden="1" customHeight="1" x14ac:dyDescent="0.25">
      <c r="A175" s="162"/>
      <c r="B175" s="162"/>
      <c r="C175" s="162"/>
      <c r="D175" s="162"/>
      <c r="E175" s="162"/>
      <c r="F175" s="162"/>
      <c r="G175" s="162"/>
      <c r="H175" s="162"/>
      <c r="I175" s="162"/>
      <c r="J175" s="162"/>
      <c r="K175" s="162"/>
      <c r="L175" s="162"/>
      <c r="M175" s="162"/>
      <c r="N175" s="38"/>
      <c r="O175" s="38"/>
    </row>
    <row r="176" spans="1:15" ht="15" hidden="1" customHeight="1" x14ac:dyDescent="0.25">
      <c r="A176" s="162"/>
      <c r="B176" s="162"/>
      <c r="C176" s="162"/>
      <c r="D176" s="162"/>
      <c r="E176" s="162"/>
      <c r="F176" s="162"/>
      <c r="G176" s="162"/>
      <c r="H176" s="162"/>
      <c r="I176" s="162"/>
      <c r="J176" s="162"/>
      <c r="K176" s="162"/>
      <c r="L176" s="162"/>
      <c r="M176" s="162"/>
      <c r="N176" s="38"/>
      <c r="O176" s="38"/>
    </row>
    <row r="177" spans="1:15" ht="15" hidden="1" customHeight="1" x14ac:dyDescent="0.25">
      <c r="A177" s="162"/>
      <c r="B177" s="162"/>
      <c r="C177" s="162"/>
      <c r="D177" s="162"/>
      <c r="E177" s="162"/>
      <c r="F177" s="162"/>
      <c r="G177" s="162"/>
      <c r="H177" s="162"/>
      <c r="I177" s="162"/>
      <c r="J177" s="162"/>
      <c r="K177" s="162"/>
      <c r="L177" s="162"/>
      <c r="M177" s="162"/>
      <c r="N177" s="38"/>
      <c r="O177" s="38"/>
    </row>
    <row r="178" spans="1:15" ht="15" hidden="1" customHeight="1" x14ac:dyDescent="0.25">
      <c r="A178" s="162"/>
      <c r="B178" s="162"/>
      <c r="C178" s="162"/>
      <c r="D178" s="162"/>
      <c r="E178" s="162"/>
      <c r="F178" s="162"/>
      <c r="G178" s="162"/>
      <c r="H178" s="162"/>
      <c r="I178" s="162"/>
      <c r="J178" s="162"/>
      <c r="K178" s="162"/>
      <c r="L178" s="162"/>
      <c r="M178" s="162"/>
      <c r="N178" s="38"/>
      <c r="O178" s="38"/>
    </row>
    <row r="179" spans="1:15" ht="15" hidden="1" customHeight="1" x14ac:dyDescent="0.25">
      <c r="A179" s="162"/>
      <c r="B179" s="162"/>
      <c r="C179" s="162"/>
      <c r="D179" s="162"/>
      <c r="E179" s="162"/>
      <c r="F179" s="162"/>
      <c r="G179" s="162"/>
      <c r="H179" s="162"/>
      <c r="I179" s="162"/>
      <c r="J179" s="162"/>
      <c r="K179" s="162"/>
      <c r="L179" s="162"/>
      <c r="M179" s="162"/>
      <c r="N179" s="38"/>
      <c r="O179" s="38"/>
    </row>
    <row r="180" spans="1:15" ht="15" hidden="1" customHeight="1" x14ac:dyDescent="0.25">
      <c r="A180" s="162"/>
      <c r="B180" s="162"/>
      <c r="C180" s="162"/>
      <c r="D180" s="162"/>
      <c r="E180" s="162"/>
      <c r="F180" s="162"/>
      <c r="G180" s="162"/>
      <c r="H180" s="162"/>
      <c r="I180" s="162"/>
      <c r="J180" s="162"/>
      <c r="K180" s="162"/>
      <c r="L180" s="162"/>
      <c r="M180" s="162"/>
      <c r="N180" s="38"/>
      <c r="O180" s="38"/>
    </row>
    <row r="181" spans="1:15" ht="15" hidden="1" customHeight="1" x14ac:dyDescent="0.25">
      <c r="A181" s="162"/>
      <c r="B181" s="162"/>
      <c r="C181" s="162"/>
      <c r="D181" s="162"/>
      <c r="E181" s="162"/>
      <c r="F181" s="162"/>
      <c r="G181" s="162"/>
      <c r="H181" s="162"/>
      <c r="I181" s="162"/>
      <c r="J181" s="162"/>
      <c r="K181" s="162"/>
      <c r="L181" s="162"/>
      <c r="M181" s="162"/>
      <c r="N181" s="38"/>
      <c r="O181" s="38"/>
    </row>
    <row r="182" spans="1:15" ht="15" hidden="1" customHeight="1" x14ac:dyDescent="0.25">
      <c r="A182" s="162"/>
      <c r="B182" s="162"/>
      <c r="C182" s="162"/>
      <c r="D182" s="162"/>
      <c r="E182" s="162"/>
      <c r="F182" s="162"/>
      <c r="G182" s="162"/>
      <c r="H182" s="162"/>
      <c r="I182" s="162"/>
      <c r="J182" s="162"/>
      <c r="K182" s="162"/>
      <c r="L182" s="162"/>
      <c r="M182" s="162"/>
      <c r="N182" s="38"/>
      <c r="O182" s="38"/>
    </row>
    <row r="183" spans="1:15" ht="15" hidden="1" customHeight="1" x14ac:dyDescent="0.25">
      <c r="A183" s="162"/>
      <c r="B183" s="162"/>
      <c r="C183" s="162"/>
      <c r="D183" s="162"/>
      <c r="E183" s="162"/>
      <c r="F183" s="162"/>
      <c r="G183" s="162"/>
      <c r="H183" s="162"/>
      <c r="I183" s="162"/>
      <c r="J183" s="162"/>
      <c r="K183" s="162"/>
      <c r="L183" s="162"/>
      <c r="M183" s="162"/>
      <c r="N183" s="38"/>
      <c r="O183" s="38"/>
    </row>
    <row r="184" spans="1:15" ht="15" hidden="1" customHeight="1" x14ac:dyDescent="0.25">
      <c r="A184" s="162"/>
      <c r="B184" s="162"/>
      <c r="C184" s="162"/>
      <c r="D184" s="162"/>
      <c r="E184" s="162"/>
      <c r="F184" s="162"/>
      <c r="G184" s="162"/>
      <c r="H184" s="162"/>
      <c r="I184" s="162"/>
      <c r="J184" s="162"/>
      <c r="K184" s="162"/>
      <c r="L184" s="162"/>
      <c r="M184" s="162"/>
      <c r="N184" s="38"/>
      <c r="O184" s="38"/>
    </row>
    <row r="185" spans="1:15" ht="15" hidden="1" customHeight="1" x14ac:dyDescent="0.25">
      <c r="A185" s="162"/>
      <c r="B185" s="162"/>
      <c r="C185" s="162"/>
      <c r="D185" s="162"/>
      <c r="E185" s="162"/>
      <c r="F185" s="162"/>
      <c r="G185" s="162"/>
      <c r="H185" s="162"/>
      <c r="I185" s="162"/>
      <c r="J185" s="162"/>
      <c r="K185" s="162"/>
      <c r="L185" s="162"/>
      <c r="M185" s="162"/>
      <c r="N185" s="38"/>
      <c r="O185" s="38"/>
    </row>
    <row r="186" spans="1:15" ht="15" hidden="1" customHeight="1" x14ac:dyDescent="0.25">
      <c r="A186" s="162"/>
      <c r="B186" s="162"/>
      <c r="C186" s="162"/>
      <c r="D186" s="162"/>
      <c r="E186" s="162"/>
      <c r="F186" s="162"/>
      <c r="G186" s="162"/>
      <c r="H186" s="162"/>
      <c r="I186" s="162"/>
      <c r="J186" s="162"/>
      <c r="K186" s="162"/>
      <c r="L186" s="162"/>
      <c r="M186" s="162"/>
      <c r="N186" s="38"/>
      <c r="O186" s="38"/>
    </row>
    <row r="187" spans="1:15" ht="15" hidden="1" customHeight="1" x14ac:dyDescent="0.25">
      <c r="A187" s="162"/>
      <c r="B187" s="162"/>
      <c r="C187" s="162"/>
      <c r="D187" s="162"/>
      <c r="E187" s="162"/>
      <c r="F187" s="162"/>
      <c r="G187" s="162"/>
      <c r="H187" s="162"/>
      <c r="I187" s="162"/>
      <c r="J187" s="162"/>
      <c r="K187" s="162"/>
      <c r="L187" s="162"/>
      <c r="M187" s="162"/>
      <c r="N187" s="38"/>
      <c r="O187" s="38"/>
    </row>
    <row r="188" spans="1:15" ht="15" hidden="1" customHeight="1" x14ac:dyDescent="0.25">
      <c r="A188" s="162"/>
      <c r="B188" s="162"/>
      <c r="C188" s="162"/>
      <c r="D188" s="162"/>
      <c r="E188" s="162"/>
      <c r="F188" s="162"/>
      <c r="G188" s="162"/>
      <c r="H188" s="162"/>
      <c r="I188" s="162"/>
      <c r="J188" s="162"/>
      <c r="K188" s="162"/>
      <c r="L188" s="162"/>
      <c r="M188" s="162"/>
      <c r="N188" s="38"/>
      <c r="O188" s="38"/>
    </row>
    <row r="189" spans="1:15" ht="15" hidden="1" customHeight="1" x14ac:dyDescent="0.25">
      <c r="A189" s="162"/>
      <c r="B189" s="162"/>
      <c r="C189" s="162"/>
      <c r="D189" s="162"/>
      <c r="E189" s="162"/>
      <c r="F189" s="162"/>
      <c r="G189" s="162"/>
      <c r="H189" s="162"/>
      <c r="I189" s="162"/>
      <c r="J189" s="162"/>
      <c r="K189" s="162"/>
      <c r="L189" s="162"/>
      <c r="M189" s="162"/>
      <c r="N189" s="38"/>
      <c r="O189" s="38"/>
    </row>
    <row r="190" spans="1:15" ht="15" hidden="1" customHeight="1" x14ac:dyDescent="0.25">
      <c r="A190" s="162"/>
      <c r="B190" s="162"/>
      <c r="C190" s="162"/>
      <c r="D190" s="162"/>
      <c r="E190" s="162"/>
      <c r="F190" s="162"/>
      <c r="G190" s="162"/>
      <c r="H190" s="162"/>
      <c r="I190" s="162"/>
      <c r="J190" s="162"/>
      <c r="K190" s="162"/>
      <c r="L190" s="162"/>
      <c r="M190" s="162"/>
      <c r="N190" s="38"/>
      <c r="O190" s="38"/>
    </row>
    <row r="191" spans="1:15" ht="15" hidden="1" customHeight="1" x14ac:dyDescent="0.25">
      <c r="A191" s="162"/>
      <c r="B191" s="162"/>
      <c r="C191" s="162"/>
      <c r="D191" s="162"/>
      <c r="E191" s="162"/>
      <c r="F191" s="162"/>
      <c r="G191" s="162"/>
      <c r="H191" s="162"/>
      <c r="I191" s="162"/>
      <c r="J191" s="162"/>
      <c r="K191" s="162"/>
      <c r="L191" s="162"/>
      <c r="M191" s="162"/>
      <c r="N191" s="38"/>
      <c r="O191" s="38"/>
    </row>
    <row r="192" spans="1:15" ht="15" hidden="1" customHeight="1" x14ac:dyDescent="0.25">
      <c r="A192" s="162"/>
      <c r="B192" s="162"/>
      <c r="C192" s="162"/>
      <c r="D192" s="162"/>
      <c r="E192" s="162"/>
      <c r="F192" s="162"/>
      <c r="G192" s="162"/>
      <c r="H192" s="162"/>
      <c r="I192" s="162"/>
      <c r="J192" s="162"/>
      <c r="K192" s="162"/>
      <c r="L192" s="162"/>
      <c r="M192" s="162"/>
      <c r="N192" s="38"/>
      <c r="O192" s="38"/>
    </row>
    <row r="193" spans="1:15" ht="15" hidden="1" customHeight="1" x14ac:dyDescent="0.25">
      <c r="A193" s="162"/>
      <c r="B193" s="162"/>
      <c r="C193" s="162"/>
      <c r="D193" s="162"/>
      <c r="E193" s="162"/>
      <c r="F193" s="162"/>
      <c r="G193" s="162"/>
      <c r="H193" s="162"/>
      <c r="I193" s="162"/>
      <c r="J193" s="162"/>
      <c r="K193" s="162"/>
      <c r="L193" s="162"/>
      <c r="M193" s="162"/>
      <c r="N193" s="38"/>
      <c r="O193" s="38"/>
    </row>
    <row r="194" spans="1:15" ht="15" hidden="1" customHeight="1" x14ac:dyDescent="0.25">
      <c r="A194" s="162"/>
      <c r="B194" s="162"/>
      <c r="C194" s="162"/>
      <c r="D194" s="162"/>
      <c r="E194" s="162"/>
      <c r="F194" s="162"/>
      <c r="G194" s="162"/>
      <c r="H194" s="162"/>
      <c r="I194" s="162"/>
      <c r="J194" s="162"/>
      <c r="K194" s="162"/>
      <c r="L194" s="162"/>
      <c r="M194" s="162"/>
      <c r="N194" s="38"/>
      <c r="O194" s="38"/>
    </row>
    <row r="195" spans="1:15" ht="15" hidden="1" customHeight="1" x14ac:dyDescent="0.25">
      <c r="A195" s="162"/>
      <c r="B195" s="162"/>
      <c r="C195" s="162"/>
      <c r="D195" s="162"/>
      <c r="E195" s="162"/>
      <c r="F195" s="162"/>
      <c r="G195" s="162"/>
      <c r="H195" s="162"/>
      <c r="I195" s="162"/>
      <c r="J195" s="162"/>
      <c r="K195" s="162"/>
      <c r="L195" s="162"/>
      <c r="M195" s="162"/>
      <c r="N195" s="38"/>
      <c r="O195" s="38"/>
    </row>
    <row r="196" spans="1:15" ht="15" hidden="1" customHeight="1" x14ac:dyDescent="0.25">
      <c r="A196" s="162"/>
      <c r="B196" s="162"/>
      <c r="C196" s="162"/>
      <c r="D196" s="162"/>
      <c r="E196" s="162"/>
      <c r="F196" s="162"/>
      <c r="G196" s="162"/>
      <c r="H196" s="162"/>
      <c r="I196" s="162"/>
      <c r="J196" s="162"/>
      <c r="K196" s="162"/>
      <c r="L196" s="162"/>
      <c r="M196" s="162"/>
      <c r="N196" s="38"/>
      <c r="O196" s="38"/>
    </row>
    <row r="197" spans="1:15" ht="15" hidden="1" customHeight="1" x14ac:dyDescent="0.25">
      <c r="A197" s="162"/>
      <c r="B197" s="162"/>
      <c r="C197" s="162"/>
      <c r="D197" s="162"/>
      <c r="E197" s="162"/>
      <c r="F197" s="162"/>
      <c r="G197" s="162"/>
      <c r="H197" s="162"/>
      <c r="I197" s="162"/>
      <c r="J197" s="162"/>
      <c r="K197" s="162"/>
      <c r="L197" s="162"/>
      <c r="M197" s="162"/>
      <c r="N197" s="38"/>
      <c r="O197" s="38"/>
    </row>
    <row r="198" spans="1:15" ht="15" hidden="1" customHeight="1" x14ac:dyDescent="0.25">
      <c r="A198" s="162"/>
      <c r="B198" s="162"/>
      <c r="C198" s="162"/>
      <c r="D198" s="162"/>
      <c r="E198" s="162"/>
      <c r="F198" s="162"/>
      <c r="G198" s="162"/>
      <c r="H198" s="162"/>
      <c r="I198" s="162"/>
      <c r="J198" s="162"/>
      <c r="K198" s="162"/>
      <c r="L198" s="162"/>
      <c r="M198" s="162"/>
      <c r="N198" s="38"/>
      <c r="O198" s="38"/>
    </row>
    <row r="199" spans="1:15" ht="15" hidden="1" customHeight="1" x14ac:dyDescent="0.25">
      <c r="A199" s="162"/>
      <c r="B199" s="162"/>
      <c r="C199" s="162"/>
      <c r="D199" s="162"/>
      <c r="E199" s="162"/>
      <c r="F199" s="162"/>
      <c r="G199" s="162"/>
      <c r="H199" s="162"/>
      <c r="I199" s="162"/>
      <c r="J199" s="162"/>
      <c r="K199" s="162"/>
      <c r="L199" s="162"/>
      <c r="M199" s="162"/>
      <c r="N199" s="38"/>
      <c r="O199" s="38"/>
    </row>
    <row r="200" spans="1:15" ht="15" hidden="1" customHeight="1" x14ac:dyDescent="0.25">
      <c r="A200" s="162"/>
      <c r="B200" s="162"/>
      <c r="C200" s="162"/>
      <c r="D200" s="162"/>
      <c r="E200" s="162"/>
      <c r="F200" s="162"/>
      <c r="G200" s="162"/>
      <c r="H200" s="162"/>
      <c r="I200" s="162"/>
      <c r="J200" s="162"/>
      <c r="K200" s="162"/>
      <c r="L200" s="162"/>
      <c r="M200" s="162"/>
      <c r="N200" s="38"/>
      <c r="O200" s="38"/>
    </row>
    <row r="201" spans="1:15" ht="15" hidden="1" customHeight="1" x14ac:dyDescent="0.25">
      <c r="A201" s="162"/>
      <c r="B201" s="162"/>
      <c r="C201" s="162"/>
      <c r="D201" s="162"/>
      <c r="E201" s="162"/>
      <c r="F201" s="162"/>
      <c r="G201" s="162"/>
      <c r="H201" s="162"/>
      <c r="I201" s="162"/>
      <c r="J201" s="162"/>
      <c r="K201" s="162"/>
      <c r="L201" s="162"/>
      <c r="M201" s="162"/>
      <c r="N201" s="38"/>
      <c r="O201" s="38"/>
    </row>
    <row r="202" spans="1:15" ht="15" hidden="1" customHeight="1" x14ac:dyDescent="0.25">
      <c r="A202" s="162"/>
      <c r="B202" s="162"/>
      <c r="C202" s="162"/>
      <c r="D202" s="162"/>
      <c r="E202" s="162"/>
      <c r="F202" s="162"/>
      <c r="G202" s="162"/>
      <c r="H202" s="162"/>
      <c r="I202" s="162"/>
      <c r="J202" s="162"/>
      <c r="K202" s="162"/>
      <c r="L202" s="162"/>
      <c r="M202" s="162"/>
      <c r="N202" s="38"/>
      <c r="O202" s="38"/>
    </row>
    <row r="203" spans="1:15" ht="15" hidden="1" customHeight="1" x14ac:dyDescent="0.25">
      <c r="A203" s="162"/>
      <c r="B203" s="162"/>
      <c r="C203" s="162"/>
      <c r="D203" s="162"/>
      <c r="E203" s="162"/>
      <c r="F203" s="162"/>
      <c r="G203" s="162"/>
      <c r="H203" s="162"/>
      <c r="I203" s="162"/>
      <c r="J203" s="162"/>
      <c r="K203" s="162"/>
      <c r="L203" s="162"/>
      <c r="M203" s="162"/>
      <c r="N203" s="38"/>
      <c r="O203" s="38"/>
    </row>
    <row r="204" spans="1:15" ht="15" hidden="1" customHeight="1" x14ac:dyDescent="0.25">
      <c r="A204" s="162"/>
      <c r="B204" s="162"/>
      <c r="C204" s="162"/>
      <c r="D204" s="162"/>
      <c r="E204" s="162"/>
      <c r="F204" s="162"/>
      <c r="G204" s="162"/>
      <c r="H204" s="162"/>
      <c r="I204" s="162"/>
      <c r="J204" s="162"/>
      <c r="K204" s="162"/>
      <c r="L204" s="162"/>
      <c r="M204" s="162"/>
      <c r="N204" s="38"/>
      <c r="O204" s="38"/>
    </row>
    <row r="205" spans="1:15" ht="15" hidden="1" customHeight="1" x14ac:dyDescent="0.25">
      <c r="A205" s="162"/>
      <c r="B205" s="162"/>
      <c r="C205" s="162"/>
      <c r="D205" s="162"/>
      <c r="E205" s="162"/>
      <c r="F205" s="162"/>
      <c r="G205" s="162"/>
      <c r="H205" s="162"/>
      <c r="I205" s="162"/>
      <c r="J205" s="162"/>
      <c r="K205" s="162"/>
      <c r="L205" s="162"/>
      <c r="M205" s="162"/>
      <c r="N205" s="38"/>
      <c r="O205" s="38"/>
    </row>
    <row r="206" spans="1:15" ht="15" hidden="1" customHeight="1" x14ac:dyDescent="0.25">
      <c r="A206" s="162"/>
      <c r="B206" s="162"/>
      <c r="C206" s="162"/>
      <c r="D206" s="162"/>
      <c r="E206" s="162"/>
      <c r="F206" s="162"/>
      <c r="G206" s="162"/>
      <c r="H206" s="162"/>
      <c r="I206" s="162"/>
      <c r="J206" s="162"/>
      <c r="K206" s="162"/>
      <c r="L206" s="162"/>
      <c r="M206" s="162"/>
      <c r="N206" s="38"/>
      <c r="O206" s="38"/>
    </row>
    <row r="207" spans="1:15" ht="15" hidden="1" customHeight="1" x14ac:dyDescent="0.25">
      <c r="A207" s="162"/>
      <c r="B207" s="162"/>
      <c r="C207" s="162"/>
      <c r="D207" s="162"/>
      <c r="E207" s="162"/>
      <c r="F207" s="162"/>
      <c r="G207" s="162"/>
      <c r="H207" s="162"/>
      <c r="I207" s="162"/>
      <c r="J207" s="162"/>
      <c r="K207" s="162"/>
      <c r="L207" s="162"/>
      <c r="M207" s="162"/>
      <c r="N207" s="38"/>
      <c r="O207" s="38"/>
    </row>
    <row r="208" spans="1:15" ht="15" hidden="1" customHeight="1" x14ac:dyDescent="0.25">
      <c r="A208" s="162"/>
      <c r="B208" s="162"/>
      <c r="C208" s="162"/>
      <c r="D208" s="162"/>
      <c r="E208" s="162"/>
      <c r="F208" s="162"/>
      <c r="G208" s="162"/>
      <c r="H208" s="162"/>
      <c r="I208" s="162"/>
      <c r="J208" s="162"/>
      <c r="K208" s="162"/>
      <c r="L208" s="162"/>
      <c r="M208" s="162"/>
      <c r="N208" s="38"/>
      <c r="O208" s="38"/>
    </row>
    <row r="209" spans="1:15" ht="15" hidden="1" customHeight="1" x14ac:dyDescent="0.25">
      <c r="A209" s="162"/>
      <c r="B209" s="162"/>
      <c r="C209" s="162"/>
      <c r="D209" s="162"/>
      <c r="E209" s="162"/>
      <c r="F209" s="162"/>
      <c r="G209" s="162"/>
      <c r="H209" s="162"/>
      <c r="I209" s="162"/>
      <c r="J209" s="162"/>
      <c r="K209" s="162"/>
      <c r="L209" s="162"/>
      <c r="M209" s="162"/>
      <c r="N209" s="38"/>
      <c r="O209" s="38"/>
    </row>
    <row r="210" spans="1:15" ht="15" hidden="1" customHeight="1" x14ac:dyDescent="0.25">
      <c r="A210" s="162"/>
      <c r="B210" s="162"/>
      <c r="C210" s="162"/>
      <c r="D210" s="162"/>
      <c r="E210" s="162"/>
      <c r="F210" s="162"/>
      <c r="G210" s="162"/>
      <c r="H210" s="162"/>
      <c r="I210" s="162"/>
      <c r="J210" s="162"/>
      <c r="K210" s="162"/>
      <c r="L210" s="162"/>
      <c r="M210" s="162"/>
      <c r="N210" s="38"/>
      <c r="O210" s="38"/>
    </row>
    <row r="211" spans="1:15" ht="15" hidden="1" customHeight="1" x14ac:dyDescent="0.25">
      <c r="A211" s="162"/>
      <c r="B211" s="162"/>
      <c r="C211" s="162"/>
      <c r="D211" s="162"/>
      <c r="E211" s="162"/>
      <c r="F211" s="162"/>
      <c r="G211" s="162"/>
      <c r="H211" s="162"/>
      <c r="I211" s="162"/>
      <c r="J211" s="162"/>
      <c r="K211" s="162"/>
      <c r="L211" s="162"/>
      <c r="M211" s="162"/>
      <c r="N211" s="38"/>
      <c r="O211" s="38"/>
    </row>
    <row r="212" spans="1:15" ht="15" hidden="1" customHeight="1" x14ac:dyDescent="0.25">
      <c r="A212" s="162"/>
      <c r="B212" s="162"/>
      <c r="C212" s="162"/>
      <c r="D212" s="162"/>
      <c r="E212" s="162"/>
      <c r="F212" s="162"/>
      <c r="G212" s="162"/>
      <c r="H212" s="162"/>
      <c r="I212" s="162"/>
      <c r="J212" s="162"/>
      <c r="K212" s="162"/>
      <c r="L212" s="162"/>
      <c r="M212" s="162"/>
      <c r="N212" s="38"/>
      <c r="O212" s="38"/>
    </row>
    <row r="213" spans="1:15" ht="15" hidden="1" customHeight="1" x14ac:dyDescent="0.25">
      <c r="A213" s="162"/>
      <c r="B213" s="162"/>
      <c r="C213" s="162"/>
      <c r="D213" s="162"/>
      <c r="E213" s="162"/>
      <c r="F213" s="162"/>
      <c r="G213" s="162"/>
      <c r="H213" s="162"/>
      <c r="I213" s="162"/>
      <c r="J213" s="162"/>
      <c r="K213" s="162"/>
      <c r="L213" s="162"/>
      <c r="M213" s="162"/>
      <c r="N213" s="38"/>
      <c r="O213" s="38"/>
    </row>
    <row r="214" spans="1:15" ht="15" hidden="1" customHeight="1" x14ac:dyDescent="0.25">
      <c r="A214" s="162"/>
      <c r="B214" s="162"/>
      <c r="C214" s="162"/>
      <c r="D214" s="162"/>
      <c r="E214" s="162"/>
      <c r="F214" s="162"/>
      <c r="G214" s="162"/>
      <c r="H214" s="162"/>
      <c r="I214" s="162"/>
      <c r="J214" s="162"/>
      <c r="K214" s="162"/>
      <c r="L214" s="162"/>
      <c r="M214" s="162"/>
      <c r="N214" s="38"/>
      <c r="O214" s="38"/>
    </row>
    <row r="215" spans="1:15" ht="15" hidden="1" customHeight="1" x14ac:dyDescent="0.25">
      <c r="A215" s="162"/>
      <c r="B215" s="162"/>
      <c r="C215" s="162"/>
      <c r="D215" s="162"/>
      <c r="E215" s="162"/>
      <c r="F215" s="162"/>
      <c r="G215" s="162"/>
      <c r="H215" s="162"/>
      <c r="I215" s="162"/>
      <c r="J215" s="162"/>
      <c r="K215" s="162"/>
      <c r="L215" s="162"/>
      <c r="M215" s="162"/>
      <c r="N215" s="38"/>
      <c r="O215" s="38"/>
    </row>
    <row r="216" spans="1:15" ht="15" hidden="1" customHeight="1" x14ac:dyDescent="0.25">
      <c r="A216" s="162"/>
      <c r="B216" s="162"/>
      <c r="C216" s="162"/>
      <c r="D216" s="162"/>
      <c r="E216" s="162"/>
      <c r="F216" s="162"/>
      <c r="G216" s="162"/>
      <c r="H216" s="162"/>
      <c r="I216" s="162"/>
      <c r="J216" s="162"/>
      <c r="K216" s="162"/>
      <c r="L216" s="162"/>
      <c r="M216" s="162"/>
      <c r="N216" s="38"/>
      <c r="O216" s="38"/>
    </row>
    <row r="217" spans="1:15" ht="15" hidden="1" customHeight="1" x14ac:dyDescent="0.25">
      <c r="A217" s="162"/>
      <c r="B217" s="162"/>
      <c r="C217" s="162"/>
      <c r="D217" s="162"/>
      <c r="E217" s="162"/>
      <c r="F217" s="162"/>
      <c r="G217" s="162"/>
      <c r="H217" s="162"/>
      <c r="I217" s="162"/>
      <c r="J217" s="162"/>
      <c r="K217" s="162"/>
      <c r="L217" s="162"/>
      <c r="M217" s="162"/>
      <c r="N217" s="38"/>
      <c r="O217" s="38"/>
    </row>
    <row r="218" spans="1:15" ht="15" hidden="1" customHeight="1" x14ac:dyDescent="0.25">
      <c r="A218" s="162"/>
      <c r="B218" s="162"/>
      <c r="C218" s="162"/>
      <c r="D218" s="162"/>
      <c r="E218" s="162"/>
      <c r="F218" s="162"/>
      <c r="G218" s="162"/>
      <c r="H218" s="162"/>
      <c r="I218" s="162"/>
      <c r="J218" s="162"/>
      <c r="K218" s="162"/>
      <c r="L218" s="162"/>
      <c r="M218" s="162"/>
      <c r="N218" s="38"/>
      <c r="O218" s="38"/>
    </row>
    <row r="219" spans="1:15" ht="15" hidden="1" customHeight="1" x14ac:dyDescent="0.25">
      <c r="A219" s="162"/>
      <c r="B219" s="162"/>
      <c r="C219" s="162"/>
      <c r="D219" s="162"/>
      <c r="E219" s="162"/>
      <c r="F219" s="162"/>
      <c r="G219" s="162"/>
      <c r="H219" s="162"/>
      <c r="I219" s="162"/>
      <c r="J219" s="162"/>
      <c r="K219" s="162"/>
      <c r="L219" s="162"/>
      <c r="M219" s="162"/>
      <c r="N219" s="38"/>
      <c r="O219" s="38"/>
    </row>
    <row r="220" spans="1:15" ht="15" hidden="1" customHeight="1" x14ac:dyDescent="0.25">
      <c r="A220" s="162"/>
      <c r="B220" s="162"/>
      <c r="C220" s="162"/>
      <c r="D220" s="162"/>
      <c r="E220" s="162"/>
      <c r="F220" s="162"/>
      <c r="G220" s="162"/>
      <c r="H220" s="162"/>
      <c r="I220" s="162"/>
      <c r="J220" s="162"/>
      <c r="K220" s="162"/>
      <c r="L220" s="162"/>
      <c r="M220" s="162"/>
      <c r="N220" s="38"/>
      <c r="O220" s="38"/>
    </row>
    <row r="221" spans="1:15" ht="15" hidden="1" customHeight="1" x14ac:dyDescent="0.25">
      <c r="A221" s="162"/>
      <c r="B221" s="162"/>
      <c r="C221" s="162"/>
      <c r="D221" s="162"/>
      <c r="E221" s="162"/>
      <c r="F221" s="162"/>
      <c r="G221" s="162"/>
      <c r="H221" s="162"/>
      <c r="I221" s="162"/>
      <c r="J221" s="162"/>
      <c r="K221" s="162"/>
      <c r="L221" s="162"/>
      <c r="M221" s="162"/>
      <c r="N221" s="38"/>
      <c r="O221" s="38"/>
    </row>
    <row r="222" spans="1:15" ht="15" hidden="1" customHeight="1" x14ac:dyDescent="0.25">
      <c r="A222" s="162"/>
      <c r="B222" s="162"/>
      <c r="C222" s="162"/>
      <c r="D222" s="162"/>
      <c r="E222" s="162"/>
      <c r="F222" s="162"/>
      <c r="G222" s="162"/>
      <c r="H222" s="162"/>
      <c r="I222" s="162"/>
      <c r="J222" s="162"/>
      <c r="K222" s="162"/>
      <c r="L222" s="162"/>
      <c r="M222" s="162"/>
      <c r="N222" s="38"/>
      <c r="O222" s="38"/>
    </row>
    <row r="223" spans="1:15" ht="15" hidden="1" customHeight="1" x14ac:dyDescent="0.25">
      <c r="A223" s="162"/>
      <c r="B223" s="162"/>
      <c r="C223" s="162"/>
      <c r="D223" s="162"/>
      <c r="E223" s="162"/>
      <c r="F223" s="162"/>
      <c r="G223" s="162"/>
      <c r="H223" s="162"/>
      <c r="I223" s="162"/>
      <c r="J223" s="162"/>
      <c r="K223" s="162"/>
      <c r="L223" s="162"/>
      <c r="M223" s="162"/>
      <c r="N223" s="38"/>
      <c r="O223" s="38"/>
    </row>
    <row r="224" spans="1:15" ht="15" hidden="1" customHeight="1" x14ac:dyDescent="0.25">
      <c r="A224" s="162"/>
      <c r="B224" s="162"/>
      <c r="C224" s="162"/>
      <c r="D224" s="162"/>
      <c r="E224" s="162"/>
      <c r="F224" s="162"/>
      <c r="G224" s="162"/>
      <c r="H224" s="162"/>
      <c r="I224" s="162"/>
      <c r="J224" s="162"/>
      <c r="K224" s="162"/>
      <c r="L224" s="162"/>
      <c r="M224" s="162"/>
      <c r="N224" s="38"/>
      <c r="O224" s="38"/>
    </row>
    <row r="225" spans="1:15" ht="15" hidden="1" customHeight="1" x14ac:dyDescent="0.25">
      <c r="A225" s="162"/>
      <c r="B225" s="162"/>
      <c r="C225" s="162"/>
      <c r="D225" s="162"/>
      <c r="E225" s="162"/>
      <c r="F225" s="162"/>
      <c r="G225" s="162"/>
      <c r="H225" s="162"/>
      <c r="I225" s="162"/>
      <c r="J225" s="162"/>
      <c r="K225" s="162"/>
      <c r="L225" s="162"/>
      <c r="M225" s="162"/>
      <c r="N225" s="38"/>
      <c r="O225" s="38"/>
    </row>
    <row r="226" spans="1:15" ht="15" hidden="1" customHeight="1" x14ac:dyDescent="0.25">
      <c r="A226" s="162"/>
      <c r="B226" s="162"/>
      <c r="C226" s="162"/>
      <c r="D226" s="162"/>
      <c r="E226" s="162"/>
      <c r="F226" s="162"/>
      <c r="G226" s="162"/>
      <c r="H226" s="162"/>
      <c r="I226" s="162"/>
      <c r="J226" s="162"/>
      <c r="K226" s="162"/>
      <c r="L226" s="162"/>
      <c r="M226" s="162"/>
      <c r="N226" s="38"/>
      <c r="O226" s="38"/>
    </row>
    <row r="227" spans="1:15" ht="15" hidden="1" customHeight="1" x14ac:dyDescent="0.25">
      <c r="A227" s="162"/>
      <c r="B227" s="162"/>
      <c r="C227" s="162"/>
      <c r="D227" s="162"/>
      <c r="E227" s="162"/>
      <c r="F227" s="162"/>
      <c r="G227" s="162"/>
      <c r="H227" s="162"/>
      <c r="I227" s="162"/>
      <c r="J227" s="162"/>
      <c r="K227" s="162"/>
      <c r="L227" s="162"/>
      <c r="M227" s="162"/>
      <c r="N227" s="38"/>
      <c r="O227" s="38"/>
    </row>
    <row r="228" spans="1:15" ht="15" hidden="1" customHeight="1" x14ac:dyDescent="0.25">
      <c r="A228" s="162"/>
      <c r="B228" s="162"/>
      <c r="C228" s="162"/>
      <c r="D228" s="162"/>
      <c r="E228" s="162"/>
      <c r="F228" s="162"/>
      <c r="G228" s="162"/>
      <c r="H228" s="162"/>
      <c r="I228" s="162"/>
      <c r="J228" s="162"/>
      <c r="K228" s="162"/>
      <c r="L228" s="162"/>
      <c r="M228" s="162"/>
      <c r="N228" s="38"/>
      <c r="O228" s="38"/>
    </row>
    <row r="229" spans="1:15" ht="15" hidden="1" customHeight="1" x14ac:dyDescent="0.25">
      <c r="A229" s="162"/>
      <c r="B229" s="162"/>
      <c r="C229" s="162"/>
      <c r="D229" s="162"/>
      <c r="E229" s="162"/>
      <c r="F229" s="162"/>
      <c r="G229" s="162"/>
      <c r="H229" s="162"/>
      <c r="I229" s="162"/>
      <c r="J229" s="162"/>
      <c r="K229" s="162"/>
      <c r="L229" s="162"/>
      <c r="M229" s="162"/>
      <c r="N229" s="38"/>
      <c r="O229" s="38"/>
    </row>
    <row r="230" spans="1:15" ht="15" hidden="1" customHeight="1" x14ac:dyDescent="0.25">
      <c r="A230" s="162"/>
      <c r="B230" s="162"/>
      <c r="C230" s="162"/>
      <c r="D230" s="162"/>
      <c r="E230" s="162"/>
      <c r="F230" s="162"/>
      <c r="G230" s="162"/>
      <c r="H230" s="162"/>
      <c r="I230" s="162"/>
      <c r="J230" s="162"/>
      <c r="K230" s="162"/>
      <c r="L230" s="162"/>
      <c r="M230" s="162"/>
      <c r="N230" s="38"/>
      <c r="O230" s="38"/>
    </row>
    <row r="231" spans="1:15" ht="15" hidden="1" customHeight="1" x14ac:dyDescent="0.25">
      <c r="A231" s="162"/>
      <c r="B231" s="162"/>
      <c r="C231" s="162"/>
      <c r="D231" s="162"/>
      <c r="E231" s="162"/>
      <c r="F231" s="162"/>
      <c r="G231" s="162"/>
      <c r="H231" s="162"/>
      <c r="I231" s="162"/>
      <c r="J231" s="162"/>
      <c r="K231" s="162"/>
      <c r="L231" s="162"/>
      <c r="M231" s="162"/>
      <c r="N231" s="38"/>
      <c r="O231" s="38"/>
    </row>
    <row r="232" spans="1:15" ht="15" hidden="1" customHeight="1" x14ac:dyDescent="0.25">
      <c r="A232" s="162"/>
      <c r="B232" s="162"/>
      <c r="C232" s="162"/>
      <c r="D232" s="162"/>
      <c r="E232" s="162"/>
      <c r="F232" s="162"/>
      <c r="G232" s="162"/>
      <c r="H232" s="162"/>
      <c r="I232" s="162"/>
      <c r="J232" s="162"/>
      <c r="K232" s="162"/>
      <c r="L232" s="162"/>
      <c r="M232" s="162"/>
      <c r="N232" s="38"/>
      <c r="O232" s="38"/>
    </row>
    <row r="233" spans="1:15" ht="15" hidden="1" customHeight="1" x14ac:dyDescent="0.25">
      <c r="A233" s="162"/>
      <c r="B233" s="162"/>
      <c r="C233" s="162"/>
      <c r="D233" s="162"/>
      <c r="E233" s="162"/>
      <c r="F233" s="162"/>
      <c r="G233" s="162"/>
      <c r="H233" s="162"/>
      <c r="I233" s="162"/>
      <c r="J233" s="162"/>
      <c r="K233" s="162"/>
      <c r="L233" s="162"/>
      <c r="M233" s="162"/>
      <c r="N233" s="38"/>
      <c r="O233" s="38"/>
    </row>
    <row r="234" spans="1:15" ht="15" hidden="1" customHeight="1" x14ac:dyDescent="0.25">
      <c r="A234" s="162"/>
      <c r="B234" s="162"/>
      <c r="C234" s="162"/>
      <c r="D234" s="162"/>
      <c r="E234" s="162"/>
      <c r="F234" s="162"/>
      <c r="G234" s="162"/>
      <c r="H234" s="162"/>
      <c r="I234" s="162"/>
      <c r="J234" s="162"/>
      <c r="K234" s="162"/>
      <c r="L234" s="162"/>
      <c r="M234" s="162"/>
      <c r="N234" s="38"/>
      <c r="O234" s="38"/>
    </row>
    <row r="235" spans="1:15" ht="15" hidden="1" customHeight="1" x14ac:dyDescent="0.25">
      <c r="A235" s="162"/>
      <c r="B235" s="162"/>
      <c r="C235" s="162"/>
      <c r="D235" s="162"/>
      <c r="E235" s="162"/>
      <c r="F235" s="162"/>
      <c r="G235" s="162"/>
      <c r="H235" s="162"/>
      <c r="I235" s="162"/>
      <c r="J235" s="162"/>
      <c r="K235" s="162"/>
      <c r="L235" s="162"/>
      <c r="M235" s="162"/>
      <c r="N235" s="38"/>
      <c r="O235" s="38"/>
    </row>
    <row r="236" spans="1:15" ht="15" hidden="1" customHeight="1" x14ac:dyDescent="0.25">
      <c r="A236" s="162"/>
      <c r="B236" s="162"/>
      <c r="C236" s="162"/>
      <c r="D236" s="162"/>
      <c r="E236" s="162"/>
      <c r="F236" s="162"/>
      <c r="G236" s="162"/>
      <c r="H236" s="162"/>
      <c r="I236" s="162"/>
      <c r="J236" s="162"/>
      <c r="K236" s="162"/>
      <c r="L236" s="162"/>
      <c r="M236" s="162"/>
      <c r="N236" s="38"/>
      <c r="O236" s="38"/>
    </row>
    <row r="237" spans="1:15" ht="15" hidden="1" customHeight="1" x14ac:dyDescent="0.25">
      <c r="A237" s="162"/>
      <c r="B237" s="162"/>
      <c r="C237" s="162"/>
      <c r="D237" s="162"/>
      <c r="E237" s="162"/>
      <c r="F237" s="162"/>
      <c r="G237" s="162"/>
      <c r="H237" s="162"/>
      <c r="I237" s="162"/>
      <c r="J237" s="162"/>
      <c r="K237" s="162"/>
      <c r="L237" s="162"/>
      <c r="M237" s="162"/>
      <c r="N237" s="38"/>
      <c r="O237" s="38"/>
    </row>
    <row r="238" spans="1:15" ht="15" hidden="1" customHeight="1" x14ac:dyDescent="0.25">
      <c r="A238" s="162"/>
      <c r="B238" s="162"/>
      <c r="C238" s="162"/>
      <c r="D238" s="162"/>
      <c r="E238" s="162"/>
      <c r="F238" s="162"/>
      <c r="G238" s="162"/>
      <c r="H238" s="162"/>
      <c r="I238" s="162"/>
      <c r="J238" s="162"/>
      <c r="K238" s="162"/>
      <c r="L238" s="162"/>
      <c r="M238" s="162"/>
      <c r="N238" s="38"/>
      <c r="O238" s="38"/>
    </row>
    <row r="239" spans="1:15" ht="15" hidden="1" customHeight="1" x14ac:dyDescent="0.25">
      <c r="A239" s="162"/>
      <c r="B239" s="162"/>
      <c r="C239" s="162"/>
      <c r="D239" s="162"/>
      <c r="E239" s="162"/>
      <c r="F239" s="162"/>
      <c r="G239" s="162"/>
      <c r="H239" s="162"/>
      <c r="I239" s="162"/>
      <c r="J239" s="162"/>
      <c r="K239" s="162"/>
      <c r="L239" s="162"/>
      <c r="M239" s="162"/>
      <c r="N239" s="38"/>
      <c r="O239" s="38"/>
    </row>
    <row r="240" spans="1:15" ht="15" hidden="1" customHeight="1" x14ac:dyDescent="0.25">
      <c r="A240" s="162"/>
      <c r="B240" s="162"/>
      <c r="C240" s="162"/>
      <c r="D240" s="162"/>
      <c r="E240" s="162"/>
      <c r="F240" s="162"/>
      <c r="G240" s="162"/>
      <c r="H240" s="162"/>
      <c r="I240" s="162"/>
      <c r="J240" s="162"/>
      <c r="K240" s="162"/>
      <c r="L240" s="162"/>
      <c r="M240" s="162"/>
      <c r="N240" s="38"/>
      <c r="O240" s="38"/>
    </row>
    <row r="241" spans="1:15" ht="15" hidden="1" customHeight="1" x14ac:dyDescent="0.25">
      <c r="A241" s="162"/>
      <c r="B241" s="162"/>
      <c r="C241" s="162"/>
      <c r="D241" s="162"/>
      <c r="E241" s="162"/>
      <c r="F241" s="162"/>
      <c r="G241" s="162"/>
      <c r="H241" s="162"/>
      <c r="I241" s="162"/>
      <c r="J241" s="162"/>
      <c r="K241" s="162"/>
      <c r="L241" s="162"/>
      <c r="M241" s="162"/>
      <c r="N241" s="38"/>
      <c r="O241" s="38"/>
    </row>
    <row r="242" spans="1:15" ht="15" hidden="1" customHeight="1" x14ac:dyDescent="0.25">
      <c r="A242" s="162"/>
      <c r="B242" s="162"/>
      <c r="C242" s="162"/>
      <c r="D242" s="162"/>
      <c r="E242" s="162"/>
      <c r="F242" s="162"/>
      <c r="G242" s="162"/>
      <c r="H242" s="162"/>
      <c r="I242" s="162"/>
      <c r="J242" s="162"/>
      <c r="K242" s="162"/>
      <c r="L242" s="162"/>
      <c r="M242" s="162"/>
      <c r="N242" s="38"/>
      <c r="O242" s="38"/>
    </row>
    <row r="243" spans="1:15" ht="15" hidden="1" customHeight="1" x14ac:dyDescent="0.25">
      <c r="A243" s="162"/>
      <c r="B243" s="162"/>
      <c r="C243" s="162"/>
      <c r="D243" s="162"/>
      <c r="E243" s="162"/>
      <c r="F243" s="162"/>
      <c r="G243" s="162"/>
      <c r="H243" s="162"/>
      <c r="I243" s="162"/>
      <c r="J243" s="162"/>
      <c r="K243" s="162"/>
      <c r="L243" s="162"/>
      <c r="M243" s="162"/>
      <c r="N243" s="38"/>
      <c r="O243" s="38"/>
    </row>
    <row r="244" spans="1:15" ht="15" hidden="1" customHeight="1" x14ac:dyDescent="0.25">
      <c r="A244" s="162"/>
      <c r="B244" s="162"/>
      <c r="C244" s="162"/>
      <c r="D244" s="162"/>
      <c r="E244" s="162"/>
      <c r="F244" s="162"/>
      <c r="G244" s="162"/>
      <c r="H244" s="162"/>
      <c r="I244" s="162"/>
      <c r="J244" s="162"/>
      <c r="K244" s="162"/>
      <c r="L244" s="162"/>
      <c r="M244" s="162"/>
      <c r="N244" s="38"/>
      <c r="O244" s="38"/>
    </row>
    <row r="245" spans="1:15" ht="15" hidden="1" customHeight="1" x14ac:dyDescent="0.25">
      <c r="A245" s="162"/>
      <c r="B245" s="162"/>
      <c r="C245" s="162"/>
      <c r="D245" s="162"/>
      <c r="E245" s="162"/>
      <c r="F245" s="162"/>
      <c r="G245" s="162"/>
      <c r="H245" s="162"/>
      <c r="I245" s="162"/>
      <c r="J245" s="162"/>
      <c r="K245" s="162"/>
      <c r="L245" s="162"/>
      <c r="M245" s="162"/>
      <c r="N245" s="38"/>
      <c r="O245" s="38"/>
    </row>
    <row r="246" spans="1:15" ht="15" hidden="1" customHeight="1" x14ac:dyDescent="0.25">
      <c r="A246" s="162"/>
      <c r="B246" s="162"/>
      <c r="C246" s="162"/>
      <c r="D246" s="162"/>
      <c r="E246" s="162"/>
      <c r="F246" s="162"/>
      <c r="G246" s="162"/>
      <c r="H246" s="162"/>
      <c r="I246" s="162"/>
      <c r="J246" s="162"/>
      <c r="K246" s="162"/>
      <c r="L246" s="162"/>
      <c r="M246" s="162"/>
      <c r="N246" s="38"/>
      <c r="O246" s="38"/>
    </row>
    <row r="247" spans="1:15" ht="15" hidden="1" customHeight="1" x14ac:dyDescent="0.25">
      <c r="A247" s="162"/>
      <c r="B247" s="162"/>
      <c r="C247" s="162"/>
      <c r="D247" s="162"/>
      <c r="E247" s="162"/>
      <c r="F247" s="162"/>
      <c r="G247" s="162"/>
      <c r="H247" s="162"/>
      <c r="I247" s="162"/>
      <c r="J247" s="162"/>
      <c r="K247" s="162"/>
      <c r="L247" s="162"/>
      <c r="M247" s="162"/>
      <c r="N247" s="38"/>
      <c r="O247" s="38"/>
    </row>
    <row r="248" spans="1:15" ht="15" hidden="1" customHeight="1" x14ac:dyDescent="0.25">
      <c r="A248" s="162"/>
      <c r="B248" s="162"/>
      <c r="C248" s="162"/>
      <c r="D248" s="162"/>
      <c r="E248" s="162"/>
      <c r="F248" s="162"/>
      <c r="G248" s="162"/>
      <c r="H248" s="162"/>
      <c r="I248" s="162"/>
      <c r="J248" s="162"/>
      <c r="K248" s="162"/>
      <c r="L248" s="162"/>
      <c r="M248" s="162"/>
      <c r="N248" s="38"/>
      <c r="O248" s="38"/>
    </row>
    <row r="249" spans="1:15" ht="15" hidden="1" customHeight="1" x14ac:dyDescent="0.25">
      <c r="A249" s="162"/>
      <c r="B249" s="162"/>
      <c r="C249" s="162"/>
      <c r="D249" s="162"/>
      <c r="E249" s="162"/>
      <c r="F249" s="162"/>
      <c r="G249" s="162"/>
      <c r="H249" s="162"/>
      <c r="I249" s="162"/>
      <c r="J249" s="162"/>
      <c r="K249" s="162"/>
      <c r="L249" s="162"/>
      <c r="M249" s="162"/>
      <c r="N249" s="38"/>
      <c r="O249" s="38"/>
    </row>
    <row r="250" spans="1:15" ht="15" hidden="1" customHeight="1" x14ac:dyDescent="0.25">
      <c r="A250" s="162"/>
      <c r="B250" s="162"/>
      <c r="C250" s="162"/>
      <c r="D250" s="162"/>
      <c r="E250" s="162"/>
      <c r="F250" s="162"/>
      <c r="G250" s="162"/>
      <c r="H250" s="162"/>
      <c r="I250" s="162"/>
      <c r="J250" s="162"/>
      <c r="K250" s="162"/>
      <c r="L250" s="162"/>
      <c r="M250" s="162"/>
      <c r="N250" s="38"/>
      <c r="O250" s="38"/>
    </row>
    <row r="251" spans="1:15" ht="15" hidden="1" customHeight="1" x14ac:dyDescent="0.25">
      <c r="A251" s="162"/>
      <c r="B251" s="162"/>
      <c r="C251" s="162"/>
      <c r="D251" s="162"/>
      <c r="E251" s="162"/>
      <c r="F251" s="162"/>
      <c r="G251" s="162"/>
      <c r="H251" s="162"/>
      <c r="I251" s="162"/>
      <c r="J251" s="162"/>
      <c r="K251" s="162"/>
      <c r="L251" s="162"/>
      <c r="M251" s="162"/>
      <c r="N251" s="38"/>
      <c r="O251" s="38"/>
    </row>
    <row r="252" spans="1:15" ht="15" hidden="1" customHeight="1" x14ac:dyDescent="0.25">
      <c r="A252" s="162"/>
      <c r="B252" s="162"/>
      <c r="C252" s="162"/>
      <c r="D252" s="162"/>
      <c r="E252" s="162"/>
      <c r="F252" s="162"/>
      <c r="G252" s="162"/>
      <c r="H252" s="162"/>
      <c r="I252" s="162"/>
      <c r="J252" s="162"/>
      <c r="K252" s="162"/>
      <c r="L252" s="162"/>
      <c r="M252" s="162"/>
      <c r="N252" s="38"/>
      <c r="O252" s="38"/>
    </row>
    <row r="253" spans="1:15" ht="15" hidden="1" customHeight="1" x14ac:dyDescent="0.25">
      <c r="A253" s="162"/>
      <c r="B253" s="162"/>
      <c r="C253" s="162"/>
      <c r="D253" s="162"/>
      <c r="E253" s="162"/>
      <c r="F253" s="162"/>
      <c r="G253" s="162"/>
      <c r="H253" s="162"/>
      <c r="I253" s="162"/>
      <c r="J253" s="162"/>
      <c r="K253" s="162"/>
      <c r="L253" s="162"/>
      <c r="M253" s="162"/>
      <c r="N253" s="38"/>
      <c r="O253" s="38"/>
    </row>
    <row r="254" spans="1:15" ht="15" hidden="1" customHeight="1" x14ac:dyDescent="0.25">
      <c r="A254" s="162"/>
      <c r="B254" s="162"/>
      <c r="C254" s="162"/>
      <c r="D254" s="162"/>
      <c r="E254" s="162"/>
      <c r="F254" s="162"/>
      <c r="G254" s="162"/>
      <c r="H254" s="162"/>
      <c r="I254" s="162"/>
      <c r="J254" s="162"/>
      <c r="K254" s="162"/>
      <c r="L254" s="162"/>
      <c r="M254" s="162"/>
      <c r="N254" s="38"/>
      <c r="O254" s="38"/>
    </row>
    <row r="255" spans="1:15" ht="15" hidden="1" customHeight="1" x14ac:dyDescent="0.25">
      <c r="A255" s="162"/>
      <c r="B255" s="162"/>
      <c r="C255" s="162"/>
      <c r="D255" s="162"/>
      <c r="E255" s="162"/>
      <c r="F255" s="162"/>
      <c r="G255" s="162"/>
      <c r="H255" s="162"/>
      <c r="I255" s="162"/>
      <c r="J255" s="162"/>
      <c r="K255" s="162"/>
      <c r="L255" s="162"/>
      <c r="M255" s="162"/>
      <c r="N255" s="38"/>
      <c r="O255" s="38"/>
    </row>
    <row r="256" spans="1:15" ht="15" hidden="1" customHeight="1" x14ac:dyDescent="0.25">
      <c r="A256" s="162"/>
      <c r="B256" s="162"/>
      <c r="C256" s="162"/>
      <c r="D256" s="162"/>
      <c r="E256" s="162"/>
      <c r="F256" s="162"/>
      <c r="G256" s="162"/>
      <c r="H256" s="162"/>
      <c r="I256" s="162"/>
      <c r="J256" s="162"/>
      <c r="K256" s="162"/>
      <c r="L256" s="162"/>
      <c r="M256" s="162"/>
      <c r="N256" s="38"/>
      <c r="O256" s="38"/>
    </row>
    <row r="257" spans="1:15" ht="15" hidden="1" customHeight="1" x14ac:dyDescent="0.25">
      <c r="A257" s="162"/>
      <c r="B257" s="162"/>
      <c r="C257" s="162"/>
      <c r="D257" s="162"/>
      <c r="E257" s="162"/>
      <c r="F257" s="162"/>
      <c r="G257" s="162"/>
      <c r="H257" s="162"/>
      <c r="I257" s="162"/>
      <c r="J257" s="162"/>
      <c r="K257" s="162"/>
      <c r="L257" s="162"/>
      <c r="M257" s="162"/>
      <c r="N257" s="38"/>
      <c r="O257" s="38"/>
    </row>
    <row r="258" spans="1:15" ht="15" hidden="1" customHeight="1" x14ac:dyDescent="0.25">
      <c r="A258" s="162"/>
      <c r="B258" s="162"/>
      <c r="C258" s="162"/>
      <c r="D258" s="162"/>
      <c r="E258" s="162"/>
      <c r="F258" s="162"/>
      <c r="G258" s="162"/>
      <c r="H258" s="162"/>
      <c r="I258" s="162"/>
      <c r="J258" s="162"/>
      <c r="K258" s="162"/>
      <c r="L258" s="162"/>
      <c r="M258" s="162"/>
      <c r="N258" s="38"/>
      <c r="O258" s="38"/>
    </row>
    <row r="259" spans="1:15" ht="15" hidden="1" customHeight="1" x14ac:dyDescent="0.25">
      <c r="A259" s="162"/>
      <c r="B259" s="162"/>
      <c r="C259" s="162"/>
      <c r="D259" s="162"/>
      <c r="E259" s="162"/>
      <c r="F259" s="162"/>
      <c r="G259" s="162"/>
      <c r="H259" s="162"/>
      <c r="I259" s="162"/>
      <c r="J259" s="162"/>
      <c r="K259" s="162"/>
      <c r="L259" s="162"/>
      <c r="M259" s="162"/>
      <c r="N259" s="38"/>
      <c r="O259" s="38"/>
    </row>
    <row r="260" spans="1:15" ht="15" hidden="1" customHeight="1" x14ac:dyDescent="0.25">
      <c r="A260" s="162"/>
      <c r="B260" s="162"/>
      <c r="C260" s="162"/>
      <c r="D260" s="162"/>
      <c r="E260" s="162"/>
      <c r="F260" s="162"/>
      <c r="G260" s="162"/>
      <c r="H260" s="162"/>
      <c r="I260" s="162"/>
      <c r="J260" s="162"/>
      <c r="K260" s="162"/>
      <c r="L260" s="162"/>
      <c r="M260" s="162"/>
      <c r="N260" s="38"/>
      <c r="O260" s="38"/>
    </row>
    <row r="261" spans="1:15" ht="15" hidden="1" customHeight="1" x14ac:dyDescent="0.25">
      <c r="A261" s="162"/>
      <c r="B261" s="162"/>
      <c r="C261" s="162"/>
      <c r="D261" s="162"/>
      <c r="E261" s="162"/>
      <c r="F261" s="162"/>
      <c r="G261" s="162"/>
      <c r="H261" s="162"/>
      <c r="I261" s="162"/>
      <c r="J261" s="162"/>
      <c r="K261" s="162"/>
      <c r="L261" s="162"/>
      <c r="M261" s="162"/>
      <c r="N261" s="38"/>
      <c r="O261" s="38"/>
    </row>
    <row r="262" spans="1:15" ht="15" hidden="1" customHeight="1" x14ac:dyDescent="0.25">
      <c r="A262" s="162"/>
      <c r="B262" s="162"/>
      <c r="C262" s="162"/>
      <c r="D262" s="162"/>
      <c r="E262" s="162"/>
      <c r="F262" s="162"/>
      <c r="G262" s="162"/>
      <c r="H262" s="162"/>
      <c r="I262" s="162"/>
      <c r="J262" s="162"/>
      <c r="K262" s="162"/>
      <c r="L262" s="162"/>
      <c r="M262" s="162"/>
      <c r="N262" s="38"/>
      <c r="O262" s="38"/>
    </row>
    <row r="263" spans="1:15" ht="15" hidden="1" customHeight="1" x14ac:dyDescent="0.25">
      <c r="A263" s="162"/>
      <c r="B263" s="162"/>
      <c r="C263" s="162"/>
      <c r="D263" s="162"/>
      <c r="E263" s="162"/>
      <c r="F263" s="162"/>
      <c r="G263" s="162"/>
      <c r="H263" s="162"/>
      <c r="I263" s="162"/>
      <c r="J263" s="162"/>
      <c r="K263" s="162"/>
      <c r="L263" s="162"/>
      <c r="M263" s="162"/>
      <c r="N263" s="38"/>
      <c r="O263" s="38"/>
    </row>
    <row r="264" spans="1:15" ht="15" hidden="1" customHeight="1" x14ac:dyDescent="0.25">
      <c r="A264" s="162"/>
      <c r="B264" s="162"/>
      <c r="C264" s="162"/>
      <c r="D264" s="162"/>
      <c r="E264" s="162"/>
      <c r="F264" s="162"/>
      <c r="G264" s="162"/>
      <c r="H264" s="162"/>
      <c r="I264" s="162"/>
      <c r="J264" s="162"/>
      <c r="K264" s="162"/>
      <c r="L264" s="162"/>
      <c r="M264" s="162"/>
      <c r="N264" s="38"/>
      <c r="O264" s="38"/>
    </row>
    <row r="265" spans="1:15" ht="15" hidden="1" customHeight="1" x14ac:dyDescent="0.25">
      <c r="A265" s="162"/>
      <c r="B265" s="162"/>
      <c r="C265" s="162"/>
      <c r="D265" s="162"/>
      <c r="E265" s="162"/>
      <c r="F265" s="162"/>
      <c r="G265" s="162"/>
      <c r="H265" s="162"/>
      <c r="I265" s="162"/>
      <c r="J265" s="162"/>
      <c r="K265" s="162"/>
      <c r="L265" s="162"/>
      <c r="M265" s="162"/>
      <c r="N265" s="38"/>
      <c r="O265" s="38"/>
    </row>
    <row r="266" spans="1:15" ht="15" hidden="1" customHeight="1" x14ac:dyDescent="0.25">
      <c r="A266" s="162"/>
      <c r="B266" s="162"/>
      <c r="C266" s="162"/>
      <c r="D266" s="162"/>
      <c r="E266" s="162"/>
      <c r="F266" s="162"/>
      <c r="G266" s="162"/>
      <c r="H266" s="162"/>
      <c r="I266" s="162"/>
      <c r="J266" s="162"/>
      <c r="K266" s="162"/>
      <c r="L266" s="162"/>
      <c r="M266" s="162"/>
      <c r="N266" s="38"/>
      <c r="O266" s="38"/>
    </row>
    <row r="267" spans="1:15" ht="15" hidden="1" customHeight="1" x14ac:dyDescent="0.25">
      <c r="A267" s="162"/>
      <c r="B267" s="162"/>
      <c r="C267" s="162"/>
      <c r="D267" s="162"/>
      <c r="E267" s="162"/>
      <c r="F267" s="162"/>
      <c r="G267" s="162"/>
      <c r="H267" s="162"/>
      <c r="I267" s="162"/>
      <c r="J267" s="162"/>
      <c r="K267" s="162"/>
      <c r="L267" s="162"/>
      <c r="M267" s="162"/>
      <c r="N267" s="38"/>
      <c r="O267" s="38"/>
    </row>
    <row r="268" spans="1:15" ht="15" hidden="1" customHeight="1" x14ac:dyDescent="0.25">
      <c r="A268" s="162"/>
      <c r="B268" s="162"/>
      <c r="C268" s="162"/>
      <c r="D268" s="162"/>
      <c r="E268" s="162"/>
      <c r="F268" s="162"/>
      <c r="G268" s="162"/>
      <c r="H268" s="162"/>
      <c r="I268" s="162"/>
      <c r="J268" s="162"/>
      <c r="K268" s="162"/>
      <c r="L268" s="162"/>
      <c r="M268" s="162"/>
      <c r="N268" s="38"/>
      <c r="O268" s="38"/>
    </row>
    <row r="269" spans="1:15" ht="15" hidden="1" customHeight="1" x14ac:dyDescent="0.25">
      <c r="A269" s="162"/>
      <c r="B269" s="162"/>
      <c r="C269" s="162"/>
      <c r="D269" s="162"/>
      <c r="E269" s="162"/>
      <c r="F269" s="162"/>
      <c r="G269" s="162"/>
      <c r="H269" s="162"/>
      <c r="I269" s="162"/>
      <c r="J269" s="162"/>
      <c r="K269" s="162"/>
      <c r="L269" s="162"/>
      <c r="M269" s="162"/>
      <c r="N269" s="38"/>
      <c r="O269" s="38"/>
    </row>
    <row r="270" spans="1:15" ht="15" hidden="1" customHeight="1" x14ac:dyDescent="0.25">
      <c r="A270" s="162"/>
      <c r="B270" s="162"/>
      <c r="C270" s="162"/>
      <c r="D270" s="162"/>
      <c r="E270" s="162"/>
      <c r="F270" s="162"/>
      <c r="G270" s="162"/>
      <c r="H270" s="162"/>
      <c r="I270" s="162"/>
      <c r="J270" s="162"/>
      <c r="K270" s="162"/>
      <c r="L270" s="162"/>
      <c r="M270" s="162"/>
      <c r="N270" s="38"/>
      <c r="O270" s="38"/>
    </row>
    <row r="271" spans="1:15" ht="15" hidden="1" customHeight="1" x14ac:dyDescent="0.25">
      <c r="A271" s="162"/>
      <c r="B271" s="162"/>
      <c r="C271" s="162"/>
      <c r="D271" s="162"/>
      <c r="E271" s="162"/>
      <c r="F271" s="162"/>
      <c r="G271" s="162"/>
      <c r="H271" s="162"/>
      <c r="I271" s="162"/>
      <c r="J271" s="162"/>
      <c r="K271" s="162"/>
      <c r="L271" s="162"/>
      <c r="M271" s="162"/>
      <c r="N271" s="38"/>
      <c r="O271" s="38"/>
    </row>
    <row r="272" spans="1:15" ht="15" hidden="1" customHeight="1" x14ac:dyDescent="0.25">
      <c r="A272" s="162"/>
      <c r="B272" s="162"/>
      <c r="C272" s="162"/>
      <c r="D272" s="162"/>
      <c r="E272" s="162"/>
      <c r="F272" s="162"/>
      <c r="G272" s="162"/>
      <c r="H272" s="162"/>
      <c r="I272" s="162"/>
      <c r="J272" s="162"/>
      <c r="K272" s="162"/>
      <c r="L272" s="162"/>
      <c r="M272" s="162"/>
      <c r="N272" s="38"/>
      <c r="O272" s="38"/>
    </row>
    <row r="273" spans="1:15" ht="15" hidden="1" customHeight="1" x14ac:dyDescent="0.25">
      <c r="A273" s="162"/>
      <c r="B273" s="162"/>
      <c r="C273" s="162"/>
      <c r="D273" s="162"/>
      <c r="E273" s="162"/>
      <c r="F273" s="162"/>
      <c r="G273" s="162"/>
      <c r="H273" s="162"/>
      <c r="I273" s="162"/>
      <c r="J273" s="162"/>
      <c r="K273" s="162"/>
      <c r="L273" s="162"/>
      <c r="M273" s="162"/>
      <c r="N273" s="38"/>
      <c r="O273" s="38"/>
    </row>
    <row r="274" spans="1:15" ht="15" hidden="1" customHeight="1" x14ac:dyDescent="0.25">
      <c r="A274" s="162"/>
      <c r="B274" s="162"/>
      <c r="C274" s="162"/>
      <c r="D274" s="162"/>
      <c r="E274" s="162"/>
      <c r="F274" s="162"/>
      <c r="G274" s="162"/>
      <c r="H274" s="162"/>
      <c r="I274" s="162"/>
      <c r="J274" s="162"/>
      <c r="K274" s="162"/>
      <c r="L274" s="162"/>
      <c r="M274" s="162"/>
      <c r="N274" s="38"/>
      <c r="O274" s="38"/>
    </row>
    <row r="275" spans="1:15" ht="15" hidden="1" customHeight="1" x14ac:dyDescent="0.25">
      <c r="A275" s="162"/>
      <c r="B275" s="162"/>
      <c r="C275" s="162"/>
      <c r="D275" s="162"/>
      <c r="E275" s="162"/>
      <c r="F275" s="162"/>
      <c r="G275" s="162"/>
      <c r="H275" s="162"/>
      <c r="I275" s="162"/>
      <c r="J275" s="162"/>
      <c r="K275" s="162"/>
      <c r="L275" s="162"/>
      <c r="M275" s="162"/>
      <c r="N275" s="38"/>
      <c r="O275" s="38"/>
    </row>
    <row r="276" spans="1:15" ht="15" hidden="1" customHeight="1" x14ac:dyDescent="0.25">
      <c r="A276" s="162"/>
      <c r="B276" s="162"/>
      <c r="C276" s="162"/>
      <c r="D276" s="162"/>
      <c r="E276" s="162"/>
      <c r="F276" s="162"/>
      <c r="G276" s="162"/>
      <c r="H276" s="162"/>
      <c r="I276" s="162"/>
      <c r="J276" s="162"/>
      <c r="K276" s="162"/>
      <c r="L276" s="162"/>
      <c r="M276" s="162"/>
      <c r="N276" s="38"/>
      <c r="O276" s="38"/>
    </row>
    <row r="277" spans="1:15" ht="15" hidden="1" customHeight="1" x14ac:dyDescent="0.25">
      <c r="A277" s="162"/>
      <c r="B277" s="162"/>
      <c r="C277" s="162"/>
      <c r="D277" s="162"/>
      <c r="E277" s="162"/>
      <c r="F277" s="162"/>
      <c r="G277" s="162"/>
      <c r="H277" s="162"/>
      <c r="I277" s="162"/>
      <c r="J277" s="162"/>
      <c r="K277" s="162"/>
      <c r="L277" s="162"/>
      <c r="M277" s="162"/>
      <c r="N277" s="38"/>
      <c r="O277" s="38"/>
    </row>
    <row r="278" spans="1:15" ht="15" hidden="1" customHeight="1" x14ac:dyDescent="0.25">
      <c r="A278" s="162"/>
      <c r="B278" s="162"/>
      <c r="C278" s="162"/>
      <c r="D278" s="162"/>
      <c r="E278" s="162"/>
      <c r="F278" s="162"/>
      <c r="G278" s="162"/>
      <c r="H278" s="162"/>
      <c r="I278" s="162"/>
      <c r="J278" s="162"/>
      <c r="K278" s="162"/>
      <c r="L278" s="162"/>
      <c r="M278" s="162"/>
      <c r="N278" s="38"/>
      <c r="O278" s="38"/>
    </row>
    <row r="279" spans="1:15" ht="15" hidden="1" customHeight="1" x14ac:dyDescent="0.25">
      <c r="A279" s="162"/>
      <c r="B279" s="162"/>
      <c r="C279" s="162"/>
      <c r="D279" s="162"/>
      <c r="E279" s="162"/>
      <c r="F279" s="162"/>
      <c r="G279" s="162"/>
      <c r="H279" s="162"/>
      <c r="I279" s="162"/>
      <c r="J279" s="162"/>
      <c r="K279" s="162"/>
      <c r="L279" s="162"/>
      <c r="M279" s="162"/>
      <c r="N279" s="38"/>
      <c r="O279" s="38"/>
    </row>
    <row r="280" spans="1:15" ht="15" hidden="1" customHeight="1" x14ac:dyDescent="0.25">
      <c r="A280" s="162"/>
      <c r="B280" s="162"/>
      <c r="C280" s="162"/>
      <c r="D280" s="162"/>
      <c r="E280" s="162"/>
      <c r="F280" s="162"/>
      <c r="G280" s="162"/>
      <c r="H280" s="162"/>
      <c r="I280" s="162"/>
      <c r="J280" s="162"/>
      <c r="K280" s="162"/>
      <c r="L280" s="162"/>
      <c r="M280" s="162"/>
      <c r="N280" s="38"/>
      <c r="O280" s="38"/>
    </row>
    <row r="281" spans="1:15" ht="15" hidden="1" customHeight="1" x14ac:dyDescent="0.25">
      <c r="A281" s="162"/>
      <c r="B281" s="162"/>
      <c r="C281" s="162"/>
      <c r="D281" s="162"/>
      <c r="E281" s="162"/>
      <c r="F281" s="162"/>
      <c r="G281" s="162"/>
      <c r="H281" s="162"/>
      <c r="I281" s="162"/>
      <c r="J281" s="162"/>
      <c r="K281" s="162"/>
      <c r="L281" s="162"/>
      <c r="M281" s="162"/>
      <c r="N281" s="38"/>
      <c r="O281" s="38"/>
    </row>
    <row r="282" spans="1:15" ht="15" hidden="1" customHeight="1" x14ac:dyDescent="0.25">
      <c r="A282" s="162"/>
      <c r="B282" s="162"/>
      <c r="C282" s="162"/>
      <c r="D282" s="162"/>
      <c r="E282" s="162"/>
      <c r="F282" s="162"/>
      <c r="G282" s="162"/>
      <c r="H282" s="162"/>
      <c r="I282" s="162"/>
      <c r="J282" s="162"/>
      <c r="K282" s="162"/>
      <c r="L282" s="162"/>
      <c r="M282" s="162"/>
      <c r="N282" s="38"/>
      <c r="O282" s="38"/>
    </row>
    <row r="283" spans="1:15" ht="15" hidden="1" customHeight="1" x14ac:dyDescent="0.25">
      <c r="A283" s="162"/>
      <c r="B283" s="162"/>
      <c r="C283" s="162"/>
      <c r="D283" s="162"/>
      <c r="E283" s="162"/>
      <c r="F283" s="162"/>
      <c r="G283" s="162"/>
      <c r="H283" s="162"/>
      <c r="I283" s="162"/>
      <c r="J283" s="162"/>
      <c r="K283" s="162"/>
      <c r="L283" s="162"/>
      <c r="M283" s="162"/>
      <c r="N283" s="38"/>
      <c r="O283" s="38"/>
    </row>
    <row r="284" spans="1:15" ht="15" hidden="1" customHeight="1" x14ac:dyDescent="0.25">
      <c r="A284" s="162"/>
      <c r="B284" s="162"/>
      <c r="C284" s="162"/>
      <c r="D284" s="162"/>
      <c r="E284" s="162"/>
      <c r="F284" s="162"/>
      <c r="G284" s="162"/>
      <c r="H284" s="162"/>
      <c r="I284" s="162"/>
      <c r="J284" s="162"/>
      <c r="K284" s="162"/>
      <c r="L284" s="162"/>
      <c r="M284" s="162"/>
      <c r="N284" s="38"/>
      <c r="O284" s="38"/>
    </row>
    <row r="285" spans="1:15" ht="15" hidden="1" customHeight="1" x14ac:dyDescent="0.25">
      <c r="A285" s="162"/>
      <c r="B285" s="162"/>
      <c r="C285" s="162"/>
      <c r="D285" s="162"/>
      <c r="E285" s="162"/>
      <c r="F285" s="162"/>
      <c r="G285" s="162"/>
      <c r="H285" s="162"/>
      <c r="I285" s="162"/>
      <c r="J285" s="162"/>
      <c r="K285" s="162"/>
      <c r="L285" s="162"/>
      <c r="M285" s="162"/>
      <c r="N285" s="38"/>
      <c r="O285" s="38"/>
    </row>
    <row r="286" spans="1:15" ht="15" hidden="1" customHeight="1" x14ac:dyDescent="0.25">
      <c r="A286" s="162"/>
      <c r="B286" s="162"/>
      <c r="C286" s="162"/>
      <c r="D286" s="162"/>
      <c r="E286" s="162"/>
      <c r="F286" s="162"/>
      <c r="G286" s="162"/>
      <c r="H286" s="162"/>
      <c r="I286" s="162"/>
      <c r="J286" s="162"/>
      <c r="K286" s="162"/>
      <c r="L286" s="162"/>
      <c r="M286" s="162"/>
      <c r="N286" s="38"/>
      <c r="O286" s="38"/>
    </row>
    <row r="287" spans="1:15" ht="15" hidden="1" customHeight="1" x14ac:dyDescent="0.25">
      <c r="A287" s="162"/>
      <c r="B287" s="162"/>
      <c r="C287" s="162"/>
      <c r="D287" s="162"/>
      <c r="E287" s="162"/>
      <c r="F287" s="162"/>
      <c r="G287" s="162"/>
      <c r="H287" s="162"/>
      <c r="I287" s="162"/>
      <c r="J287" s="162"/>
      <c r="K287" s="162"/>
      <c r="L287" s="162"/>
      <c r="M287" s="162"/>
      <c r="N287" s="38"/>
      <c r="O287" s="38"/>
    </row>
    <row r="288" spans="1:15" ht="15" hidden="1" customHeight="1" x14ac:dyDescent="0.25">
      <c r="A288" s="162"/>
      <c r="B288" s="162"/>
      <c r="C288" s="162"/>
      <c r="D288" s="162"/>
      <c r="E288" s="162"/>
      <c r="F288" s="162"/>
      <c r="G288" s="162"/>
      <c r="H288" s="162"/>
      <c r="I288" s="162"/>
      <c r="J288" s="162"/>
      <c r="K288" s="162"/>
      <c r="L288" s="162"/>
      <c r="M288" s="162"/>
      <c r="N288" s="38"/>
      <c r="O288" s="38"/>
    </row>
    <row r="289" spans="1:15" ht="15" hidden="1" customHeight="1" x14ac:dyDescent="0.25">
      <c r="A289" s="162"/>
      <c r="B289" s="162"/>
      <c r="C289" s="162"/>
      <c r="D289" s="162"/>
      <c r="E289" s="162"/>
      <c r="F289" s="162"/>
      <c r="G289" s="162"/>
      <c r="H289" s="162"/>
      <c r="I289" s="162"/>
      <c r="J289" s="162"/>
      <c r="K289" s="162"/>
      <c r="L289" s="162"/>
      <c r="M289" s="162"/>
      <c r="N289" s="38"/>
      <c r="O289" s="38"/>
    </row>
    <row r="290" spans="1:15" ht="15" hidden="1" customHeight="1" x14ac:dyDescent="0.25">
      <c r="A290" s="162"/>
      <c r="B290" s="162"/>
      <c r="C290" s="162"/>
      <c r="D290" s="162"/>
      <c r="E290" s="162"/>
      <c r="F290" s="162"/>
      <c r="G290" s="162"/>
      <c r="H290" s="162"/>
      <c r="I290" s="162"/>
      <c r="J290" s="162"/>
      <c r="K290" s="162"/>
      <c r="L290" s="162"/>
      <c r="M290" s="162"/>
      <c r="N290" s="38"/>
      <c r="O290" s="38"/>
    </row>
    <row r="291" spans="1:15" ht="15" hidden="1" customHeight="1" x14ac:dyDescent="0.25">
      <c r="A291" s="162"/>
      <c r="B291" s="162"/>
      <c r="C291" s="162"/>
      <c r="D291" s="162"/>
      <c r="E291" s="162"/>
      <c r="F291" s="162"/>
      <c r="G291" s="162"/>
      <c r="H291" s="162"/>
      <c r="I291" s="162"/>
      <c r="J291" s="162"/>
      <c r="K291" s="162"/>
      <c r="L291" s="162"/>
      <c r="M291" s="162"/>
      <c r="N291" s="38"/>
      <c r="O291" s="38"/>
    </row>
    <row r="292" spans="1:15" ht="15" hidden="1" customHeight="1" x14ac:dyDescent="0.25">
      <c r="A292" s="162"/>
      <c r="B292" s="162"/>
      <c r="C292" s="162"/>
      <c r="D292" s="162"/>
      <c r="E292" s="162"/>
      <c r="F292" s="162"/>
      <c r="G292" s="162"/>
      <c r="H292" s="162"/>
      <c r="I292" s="162"/>
      <c r="J292" s="162"/>
      <c r="K292" s="162"/>
      <c r="L292" s="162"/>
      <c r="M292" s="162"/>
      <c r="N292" s="38"/>
      <c r="O292" s="38"/>
    </row>
    <row r="293" spans="1:15" ht="15" hidden="1" customHeight="1" x14ac:dyDescent="0.25">
      <c r="A293" s="162"/>
      <c r="B293" s="162"/>
      <c r="C293" s="162"/>
      <c r="D293" s="162"/>
      <c r="E293" s="162"/>
      <c r="F293" s="162"/>
      <c r="G293" s="162"/>
      <c r="H293" s="162"/>
      <c r="I293" s="162"/>
      <c r="J293" s="162"/>
      <c r="K293" s="162"/>
      <c r="L293" s="162"/>
      <c r="M293" s="162"/>
      <c r="N293" s="38"/>
      <c r="O293" s="38"/>
    </row>
    <row r="294" spans="1:15" ht="15" hidden="1" customHeight="1" x14ac:dyDescent="0.25">
      <c r="A294" s="162"/>
      <c r="B294" s="162"/>
      <c r="C294" s="162"/>
      <c r="D294" s="162"/>
      <c r="E294" s="162"/>
      <c r="F294" s="162"/>
      <c r="G294" s="162"/>
      <c r="H294" s="162"/>
      <c r="I294" s="162"/>
      <c r="J294" s="162"/>
      <c r="K294" s="162"/>
      <c r="L294" s="162"/>
      <c r="M294" s="162"/>
      <c r="N294" s="38"/>
      <c r="O294" s="38"/>
    </row>
    <row r="295" spans="1:15" ht="15" hidden="1" customHeight="1" x14ac:dyDescent="0.25">
      <c r="A295" s="162"/>
      <c r="B295" s="162"/>
      <c r="C295" s="162"/>
      <c r="D295" s="162"/>
      <c r="E295" s="162"/>
      <c r="F295" s="162"/>
      <c r="G295" s="162"/>
      <c r="H295" s="162"/>
      <c r="I295" s="162"/>
      <c r="J295" s="162"/>
      <c r="K295" s="162"/>
      <c r="L295" s="162"/>
      <c r="M295" s="162"/>
      <c r="N295" s="38"/>
      <c r="O295" s="38"/>
    </row>
    <row r="296" spans="1:15" ht="15" hidden="1" customHeight="1" x14ac:dyDescent="0.25">
      <c r="A296" s="162"/>
      <c r="B296" s="162"/>
      <c r="C296" s="162"/>
      <c r="D296" s="162"/>
      <c r="E296" s="162"/>
      <c r="F296" s="162"/>
      <c r="G296" s="162"/>
      <c r="H296" s="162"/>
      <c r="I296" s="162"/>
      <c r="J296" s="162"/>
      <c r="K296" s="162"/>
      <c r="L296" s="162"/>
      <c r="M296" s="162"/>
      <c r="N296" s="38"/>
      <c r="O296" s="38"/>
    </row>
    <row r="297" spans="1:15" ht="15" hidden="1" customHeight="1" x14ac:dyDescent="0.25">
      <c r="A297" s="162"/>
      <c r="B297" s="162"/>
      <c r="C297" s="162"/>
      <c r="D297" s="162"/>
      <c r="E297" s="162"/>
      <c r="F297" s="162"/>
      <c r="G297" s="162"/>
      <c r="H297" s="162"/>
      <c r="I297" s="162"/>
      <c r="J297" s="162"/>
      <c r="K297" s="162"/>
      <c r="L297" s="162"/>
      <c r="M297" s="162"/>
      <c r="N297" s="38"/>
      <c r="O297" s="38"/>
    </row>
    <row r="298" spans="1:15" ht="15" hidden="1" customHeight="1" x14ac:dyDescent="0.25">
      <c r="A298" s="162"/>
      <c r="B298" s="162"/>
      <c r="C298" s="162"/>
      <c r="D298" s="162"/>
      <c r="E298" s="162"/>
      <c r="F298" s="162"/>
      <c r="G298" s="162"/>
      <c r="H298" s="162"/>
      <c r="I298" s="162"/>
      <c r="J298" s="162"/>
      <c r="K298" s="162"/>
      <c r="L298" s="162"/>
      <c r="M298" s="162"/>
      <c r="N298" s="38"/>
      <c r="O298" s="38"/>
    </row>
    <row r="299" spans="1:15" ht="15" hidden="1" customHeight="1" x14ac:dyDescent="0.25">
      <c r="A299" s="162"/>
      <c r="B299" s="162"/>
      <c r="C299" s="162"/>
      <c r="D299" s="162"/>
      <c r="E299" s="162"/>
      <c r="F299" s="162"/>
      <c r="G299" s="162"/>
      <c r="H299" s="162"/>
      <c r="I299" s="162"/>
      <c r="J299" s="162"/>
      <c r="K299" s="162"/>
      <c r="L299" s="162"/>
      <c r="M299" s="162"/>
      <c r="N299" s="38"/>
      <c r="O299" s="38"/>
    </row>
    <row r="300" spans="1:15" ht="15" hidden="1" customHeight="1" x14ac:dyDescent="0.25">
      <c r="A300" s="162"/>
      <c r="B300" s="162"/>
      <c r="C300" s="162"/>
      <c r="D300" s="162"/>
      <c r="E300" s="162"/>
      <c r="F300" s="162"/>
      <c r="G300" s="162"/>
      <c r="H300" s="162"/>
      <c r="I300" s="162"/>
      <c r="J300" s="162"/>
      <c r="K300" s="162"/>
      <c r="L300" s="162"/>
      <c r="M300" s="162"/>
      <c r="N300" s="38"/>
      <c r="O300" s="38"/>
    </row>
    <row r="301" spans="1:15" ht="15" hidden="1" customHeight="1" x14ac:dyDescent="0.25">
      <c r="A301" s="162"/>
      <c r="B301" s="162"/>
      <c r="C301" s="162"/>
      <c r="D301" s="162"/>
      <c r="E301" s="162"/>
      <c r="F301" s="162"/>
      <c r="G301" s="162"/>
      <c r="H301" s="162"/>
      <c r="I301" s="162"/>
      <c r="J301" s="162"/>
      <c r="K301" s="162"/>
      <c r="L301" s="162"/>
      <c r="M301" s="162"/>
      <c r="N301" s="38"/>
      <c r="O301" s="38"/>
    </row>
    <row r="302" spans="1:15" ht="15" hidden="1" customHeight="1" x14ac:dyDescent="0.25">
      <c r="A302" s="162"/>
      <c r="B302" s="162"/>
      <c r="C302" s="162"/>
      <c r="D302" s="162"/>
      <c r="E302" s="162"/>
      <c r="F302" s="162"/>
      <c r="G302" s="162"/>
      <c r="H302" s="162"/>
      <c r="I302" s="162"/>
      <c r="J302" s="162"/>
      <c r="K302" s="162"/>
      <c r="L302" s="162"/>
      <c r="M302" s="162"/>
      <c r="N302" s="38"/>
      <c r="O302" s="38"/>
    </row>
    <row r="303" spans="1:15" ht="15" hidden="1" customHeight="1" x14ac:dyDescent="0.25">
      <c r="A303" s="162"/>
      <c r="B303" s="162"/>
      <c r="C303" s="162"/>
      <c r="D303" s="162"/>
      <c r="E303" s="162"/>
      <c r="F303" s="162"/>
      <c r="G303" s="162"/>
      <c r="H303" s="162"/>
      <c r="I303" s="162"/>
      <c r="J303" s="162"/>
      <c r="K303" s="162"/>
      <c r="L303" s="162"/>
      <c r="M303" s="162"/>
      <c r="N303" s="38"/>
      <c r="O303" s="38"/>
    </row>
    <row r="304" spans="1:15" ht="15" hidden="1" customHeight="1" x14ac:dyDescent="0.25">
      <c r="A304" s="162"/>
      <c r="B304" s="162"/>
      <c r="C304" s="162"/>
      <c r="D304" s="162"/>
      <c r="E304" s="162"/>
      <c r="F304" s="162"/>
      <c r="G304" s="162"/>
      <c r="H304" s="162"/>
      <c r="I304" s="162"/>
      <c r="J304" s="162"/>
      <c r="K304" s="162"/>
      <c r="L304" s="162"/>
      <c r="M304" s="162"/>
      <c r="N304" s="38"/>
      <c r="O304" s="38"/>
    </row>
    <row r="305" spans="1:15" ht="15" hidden="1" customHeight="1" x14ac:dyDescent="0.25">
      <c r="A305" s="162"/>
      <c r="B305" s="162"/>
      <c r="C305" s="162"/>
      <c r="D305" s="162"/>
      <c r="E305" s="162"/>
      <c r="F305" s="162"/>
      <c r="G305" s="162"/>
      <c r="H305" s="162"/>
      <c r="I305" s="162"/>
      <c r="J305" s="162"/>
      <c r="K305" s="162"/>
      <c r="L305" s="162"/>
      <c r="M305" s="162"/>
      <c r="N305" s="38"/>
      <c r="O305" s="38"/>
    </row>
    <row r="306" spans="1:15" ht="15" hidden="1" customHeight="1" x14ac:dyDescent="0.25">
      <c r="A306" s="162"/>
      <c r="B306" s="162"/>
      <c r="C306" s="162"/>
      <c r="D306" s="162"/>
      <c r="E306" s="162"/>
      <c r="F306" s="162"/>
      <c r="G306" s="162"/>
      <c r="H306" s="162"/>
      <c r="I306" s="162"/>
      <c r="J306" s="162"/>
      <c r="K306" s="162"/>
      <c r="L306" s="162"/>
      <c r="M306" s="162"/>
      <c r="N306" s="38"/>
      <c r="O306" s="38"/>
    </row>
    <row r="307" spans="1:15" ht="15" hidden="1" customHeight="1" x14ac:dyDescent="0.25">
      <c r="A307" s="162"/>
      <c r="B307" s="162"/>
      <c r="C307" s="162"/>
      <c r="D307" s="162"/>
      <c r="E307" s="162"/>
      <c r="F307" s="162"/>
      <c r="G307" s="162"/>
      <c r="H307" s="162"/>
      <c r="I307" s="162"/>
      <c r="J307" s="162"/>
      <c r="K307" s="162"/>
      <c r="L307" s="162"/>
      <c r="M307" s="162"/>
      <c r="N307" s="38"/>
      <c r="O307" s="38"/>
    </row>
    <row r="308" spans="1:15" ht="15" hidden="1" customHeight="1" x14ac:dyDescent="0.25">
      <c r="A308" s="162"/>
      <c r="B308" s="162"/>
      <c r="C308" s="162"/>
      <c r="D308" s="162"/>
      <c r="E308" s="162"/>
      <c r="F308" s="162"/>
      <c r="G308" s="162"/>
      <c r="H308" s="162"/>
      <c r="I308" s="162"/>
      <c r="J308" s="162"/>
      <c r="K308" s="162"/>
      <c r="L308" s="162"/>
      <c r="M308" s="162"/>
      <c r="N308" s="38"/>
      <c r="O308" s="38"/>
    </row>
    <row r="309" spans="1:15" ht="15" hidden="1" customHeight="1" x14ac:dyDescent="0.25">
      <c r="A309" s="162"/>
      <c r="B309" s="162"/>
      <c r="C309" s="162"/>
      <c r="D309" s="162"/>
      <c r="E309" s="162"/>
      <c r="F309" s="162"/>
      <c r="G309" s="162"/>
      <c r="H309" s="162"/>
      <c r="I309" s="162"/>
      <c r="J309" s="162"/>
      <c r="K309" s="162"/>
      <c r="L309" s="162"/>
      <c r="M309" s="162"/>
      <c r="N309" s="38"/>
      <c r="O309" s="38"/>
    </row>
    <row r="310" spans="1:15" ht="15" hidden="1" customHeight="1" x14ac:dyDescent="0.25">
      <c r="A310" s="162"/>
      <c r="B310" s="162"/>
      <c r="C310" s="162"/>
      <c r="D310" s="162"/>
      <c r="E310" s="162"/>
      <c r="F310" s="162"/>
      <c r="G310" s="162"/>
      <c r="H310" s="162"/>
      <c r="I310" s="162"/>
      <c r="J310" s="162"/>
      <c r="K310" s="162"/>
      <c r="L310" s="162"/>
      <c r="M310" s="162"/>
      <c r="N310" s="38"/>
      <c r="O310" s="38"/>
    </row>
    <row r="311" spans="1:15" ht="15" hidden="1" customHeight="1" x14ac:dyDescent="0.25">
      <c r="A311" s="162"/>
      <c r="B311" s="162"/>
      <c r="C311" s="162"/>
      <c r="D311" s="162"/>
      <c r="E311" s="162"/>
      <c r="F311" s="162"/>
      <c r="G311" s="162"/>
      <c r="H311" s="162"/>
      <c r="I311" s="162"/>
      <c r="J311" s="162"/>
      <c r="K311" s="162"/>
      <c r="L311" s="162"/>
      <c r="M311" s="162"/>
      <c r="N311" s="38"/>
      <c r="O311" s="38"/>
    </row>
    <row r="312" spans="1:15" ht="15" hidden="1" customHeight="1" x14ac:dyDescent="0.25">
      <c r="A312" s="162"/>
      <c r="B312" s="162"/>
      <c r="C312" s="162"/>
      <c r="D312" s="162"/>
      <c r="E312" s="162"/>
      <c r="F312" s="162"/>
      <c r="G312" s="162"/>
      <c r="H312" s="162"/>
      <c r="I312" s="162"/>
      <c r="J312" s="162"/>
      <c r="K312" s="162"/>
      <c r="L312" s="162"/>
      <c r="M312" s="162"/>
      <c r="N312" s="38"/>
      <c r="O312" s="38"/>
    </row>
    <row r="313" spans="1:15" ht="15" hidden="1" customHeight="1" x14ac:dyDescent="0.25">
      <c r="A313" s="162"/>
      <c r="B313" s="162"/>
      <c r="C313" s="162"/>
      <c r="D313" s="162"/>
      <c r="E313" s="162"/>
      <c r="F313" s="162"/>
      <c r="G313" s="162"/>
      <c r="H313" s="162"/>
      <c r="I313" s="162"/>
      <c r="J313" s="162"/>
      <c r="K313" s="162"/>
      <c r="L313" s="162"/>
      <c r="M313" s="162"/>
      <c r="N313" s="38"/>
      <c r="O313" s="38"/>
    </row>
    <row r="314" spans="1:15" ht="15" hidden="1" customHeight="1" x14ac:dyDescent="0.25">
      <c r="A314" s="162"/>
      <c r="B314" s="162"/>
      <c r="C314" s="162"/>
      <c r="D314" s="162"/>
      <c r="E314" s="162"/>
      <c r="F314" s="162"/>
      <c r="G314" s="162"/>
      <c r="H314" s="162"/>
      <c r="I314" s="162"/>
      <c r="J314" s="162"/>
      <c r="K314" s="162"/>
      <c r="L314" s="162"/>
      <c r="M314" s="162"/>
      <c r="N314" s="38"/>
      <c r="O314" s="38"/>
    </row>
    <row r="315" spans="1:15" ht="15" hidden="1" customHeight="1" x14ac:dyDescent="0.25">
      <c r="A315" s="162"/>
      <c r="B315" s="162"/>
      <c r="C315" s="162"/>
      <c r="D315" s="162"/>
      <c r="E315" s="162"/>
      <c r="F315" s="162"/>
      <c r="G315" s="162"/>
      <c r="H315" s="162"/>
      <c r="I315" s="162"/>
      <c r="J315" s="162"/>
      <c r="K315" s="162"/>
      <c r="L315" s="162"/>
      <c r="M315" s="162"/>
      <c r="N315" s="38"/>
      <c r="O315" s="38"/>
    </row>
    <row r="316" spans="1:15" ht="15" hidden="1" customHeight="1" x14ac:dyDescent="0.25">
      <c r="A316" s="162"/>
      <c r="B316" s="162"/>
      <c r="C316" s="162"/>
      <c r="D316" s="162"/>
      <c r="E316" s="162"/>
      <c r="F316" s="162"/>
      <c r="G316" s="162"/>
      <c r="H316" s="162"/>
      <c r="I316" s="162"/>
      <c r="J316" s="162"/>
      <c r="K316" s="162"/>
      <c r="L316" s="162"/>
      <c r="M316" s="162"/>
      <c r="N316" s="38"/>
      <c r="O316" s="38"/>
    </row>
    <row r="317" spans="1:15" ht="15" hidden="1" customHeight="1" x14ac:dyDescent="0.25">
      <c r="A317" s="162"/>
      <c r="B317" s="162"/>
      <c r="C317" s="162"/>
      <c r="D317" s="162"/>
      <c r="E317" s="162"/>
      <c r="F317" s="162"/>
      <c r="G317" s="162"/>
      <c r="H317" s="162"/>
      <c r="I317" s="162"/>
      <c r="J317" s="162"/>
      <c r="K317" s="162"/>
      <c r="L317" s="162"/>
      <c r="M317" s="162"/>
      <c r="N317" s="38"/>
      <c r="O317" s="38"/>
    </row>
    <row r="318" spans="1:15" ht="15" hidden="1" customHeight="1" x14ac:dyDescent="0.25">
      <c r="A318" s="162"/>
      <c r="B318" s="162"/>
      <c r="C318" s="162"/>
      <c r="D318" s="162"/>
      <c r="E318" s="162"/>
      <c r="F318" s="162"/>
      <c r="G318" s="162"/>
      <c r="H318" s="162"/>
      <c r="I318" s="162"/>
      <c r="J318" s="162"/>
      <c r="K318" s="162"/>
      <c r="L318" s="162"/>
      <c r="M318" s="162"/>
      <c r="N318" s="38"/>
      <c r="O318" s="38"/>
    </row>
    <row r="319" spans="1:15" ht="15" hidden="1" customHeight="1" x14ac:dyDescent="0.25">
      <c r="A319" s="162"/>
      <c r="B319" s="162"/>
      <c r="C319" s="162"/>
      <c r="D319" s="162"/>
      <c r="E319" s="162"/>
      <c r="F319" s="162"/>
      <c r="G319" s="162"/>
      <c r="H319" s="162"/>
      <c r="I319" s="162"/>
      <c r="J319" s="162"/>
      <c r="K319" s="162"/>
      <c r="L319" s="162"/>
      <c r="M319" s="162"/>
      <c r="N319" s="38"/>
      <c r="O319" s="38"/>
    </row>
    <row r="320" spans="1:15" ht="15" hidden="1" customHeight="1" x14ac:dyDescent="0.25">
      <c r="A320" s="162"/>
      <c r="B320" s="162"/>
      <c r="C320" s="162"/>
      <c r="D320" s="162"/>
      <c r="E320" s="162"/>
      <c r="F320" s="162"/>
      <c r="G320" s="162"/>
      <c r="H320" s="162"/>
      <c r="I320" s="162"/>
      <c r="J320" s="162"/>
      <c r="K320" s="162"/>
      <c r="L320" s="162"/>
      <c r="M320" s="162"/>
      <c r="N320" s="38"/>
      <c r="O320" s="38"/>
    </row>
    <row r="321" spans="1:15" ht="15" hidden="1" customHeight="1" x14ac:dyDescent="0.25">
      <c r="A321" s="162"/>
      <c r="B321" s="162"/>
      <c r="C321" s="162"/>
      <c r="D321" s="162"/>
      <c r="E321" s="162"/>
      <c r="F321" s="162"/>
      <c r="G321" s="162"/>
      <c r="H321" s="162"/>
      <c r="I321" s="162"/>
      <c r="J321" s="162"/>
      <c r="K321" s="162"/>
      <c r="L321" s="162"/>
      <c r="M321" s="162"/>
      <c r="N321" s="38"/>
      <c r="O321" s="38"/>
    </row>
    <row r="322" spans="1:15" ht="15" hidden="1" customHeight="1" x14ac:dyDescent="0.25">
      <c r="A322" s="162"/>
      <c r="B322" s="162"/>
      <c r="C322" s="162"/>
      <c r="D322" s="162"/>
      <c r="E322" s="162"/>
      <c r="F322" s="162"/>
      <c r="G322" s="162"/>
      <c r="H322" s="162"/>
      <c r="I322" s="162"/>
      <c r="J322" s="162"/>
      <c r="K322" s="162"/>
      <c r="L322" s="162"/>
      <c r="M322" s="162"/>
      <c r="N322" s="38"/>
      <c r="O322" s="38"/>
    </row>
    <row r="323" spans="1:15" ht="15" hidden="1" customHeight="1" x14ac:dyDescent="0.25">
      <c r="A323" s="162"/>
      <c r="B323" s="162"/>
      <c r="C323" s="162"/>
      <c r="D323" s="162"/>
      <c r="E323" s="162"/>
      <c r="F323" s="162"/>
      <c r="G323" s="162"/>
      <c r="H323" s="162"/>
      <c r="I323" s="162"/>
      <c r="J323" s="162"/>
      <c r="K323" s="162"/>
      <c r="L323" s="162"/>
      <c r="M323" s="162"/>
      <c r="N323" s="38"/>
      <c r="O323" s="38"/>
    </row>
    <row r="324" spans="1:15" ht="15" hidden="1" customHeight="1" x14ac:dyDescent="0.25">
      <c r="A324" s="162"/>
      <c r="B324" s="162"/>
      <c r="C324" s="162"/>
      <c r="D324" s="162"/>
      <c r="E324" s="162"/>
      <c r="F324" s="162"/>
      <c r="G324" s="162"/>
      <c r="H324" s="162"/>
      <c r="I324" s="162"/>
      <c r="J324" s="162"/>
      <c r="K324" s="162"/>
      <c r="L324" s="162"/>
      <c r="M324" s="162"/>
      <c r="N324" s="38"/>
      <c r="O324" s="38"/>
    </row>
    <row r="325" spans="1:15" ht="15" hidden="1" customHeight="1" x14ac:dyDescent="0.25">
      <c r="A325" s="162"/>
      <c r="B325" s="162"/>
      <c r="C325" s="162"/>
      <c r="D325" s="162"/>
      <c r="E325" s="162"/>
      <c r="F325" s="162"/>
      <c r="G325" s="162"/>
      <c r="H325" s="162"/>
      <c r="I325" s="162"/>
      <c r="J325" s="162"/>
      <c r="K325" s="162"/>
      <c r="L325" s="162"/>
      <c r="M325" s="162"/>
      <c r="N325" s="38"/>
      <c r="O325" s="38"/>
    </row>
    <row r="326" spans="1:15" ht="15" hidden="1" customHeight="1" x14ac:dyDescent="0.25">
      <c r="A326" s="162"/>
      <c r="B326" s="162"/>
      <c r="C326" s="162"/>
      <c r="D326" s="162"/>
      <c r="E326" s="162"/>
      <c r="F326" s="162"/>
      <c r="G326" s="162"/>
      <c r="H326" s="162"/>
      <c r="I326" s="162"/>
      <c r="J326" s="162"/>
      <c r="K326" s="162"/>
      <c r="L326" s="162"/>
      <c r="M326" s="162"/>
      <c r="N326" s="38"/>
      <c r="O326" s="38"/>
    </row>
    <row r="327" spans="1:15" ht="15" hidden="1" customHeight="1" x14ac:dyDescent="0.25">
      <c r="A327" s="162"/>
      <c r="B327" s="162"/>
      <c r="C327" s="162"/>
      <c r="D327" s="162"/>
      <c r="E327" s="162"/>
      <c r="F327" s="162"/>
      <c r="G327" s="162"/>
      <c r="H327" s="162"/>
      <c r="I327" s="162"/>
      <c r="J327" s="162"/>
      <c r="K327" s="162"/>
      <c r="L327" s="162"/>
      <c r="M327" s="162"/>
      <c r="N327" s="38"/>
      <c r="O327" s="38"/>
    </row>
    <row r="328" spans="1:15" ht="15" hidden="1" customHeight="1" x14ac:dyDescent="0.25">
      <c r="A328" s="162"/>
      <c r="B328" s="162"/>
      <c r="C328" s="162"/>
      <c r="D328" s="162"/>
      <c r="E328" s="162"/>
      <c r="F328" s="162"/>
      <c r="G328" s="162"/>
      <c r="H328" s="162"/>
      <c r="I328" s="162"/>
      <c r="J328" s="162"/>
      <c r="K328" s="162"/>
      <c r="L328" s="162"/>
      <c r="M328" s="162"/>
      <c r="N328" s="38"/>
      <c r="O328" s="38"/>
    </row>
    <row r="329" spans="1:15" ht="15" hidden="1" customHeight="1" x14ac:dyDescent="0.25">
      <c r="A329" s="162"/>
      <c r="B329" s="162"/>
      <c r="C329" s="162"/>
      <c r="D329" s="162"/>
      <c r="E329" s="162"/>
      <c r="F329" s="162"/>
      <c r="G329" s="162"/>
      <c r="H329" s="162"/>
      <c r="I329" s="162"/>
      <c r="J329" s="162"/>
      <c r="K329" s="162"/>
      <c r="L329" s="162"/>
      <c r="M329" s="162"/>
      <c r="N329" s="38"/>
      <c r="O329" s="38"/>
    </row>
    <row r="330" spans="1:15" ht="15" hidden="1" customHeight="1" x14ac:dyDescent="0.25">
      <c r="A330" s="162"/>
      <c r="B330" s="162"/>
      <c r="C330" s="162"/>
      <c r="D330" s="162"/>
      <c r="E330" s="162"/>
      <c r="F330" s="162"/>
      <c r="G330" s="162"/>
      <c r="H330" s="162"/>
      <c r="I330" s="162"/>
      <c r="J330" s="162"/>
      <c r="K330" s="162"/>
      <c r="L330" s="162"/>
      <c r="M330" s="162"/>
      <c r="N330" s="38"/>
      <c r="O330" s="38"/>
    </row>
    <row r="331" spans="1:15" ht="15" hidden="1" customHeight="1" x14ac:dyDescent="0.25">
      <c r="A331" s="162"/>
      <c r="B331" s="162"/>
      <c r="C331" s="162"/>
      <c r="D331" s="162"/>
      <c r="E331" s="162"/>
      <c r="F331" s="162"/>
      <c r="G331" s="162"/>
      <c r="H331" s="162"/>
      <c r="I331" s="162"/>
      <c r="J331" s="162"/>
      <c r="K331" s="162"/>
      <c r="L331" s="162"/>
      <c r="M331" s="162"/>
      <c r="N331" s="38"/>
      <c r="O331" s="38"/>
    </row>
    <row r="332" spans="1:15" ht="15" hidden="1" customHeight="1" x14ac:dyDescent="0.25">
      <c r="A332" s="162"/>
      <c r="B332" s="162"/>
      <c r="C332" s="162"/>
      <c r="D332" s="162"/>
      <c r="E332" s="162"/>
      <c r="F332" s="162"/>
      <c r="G332" s="162"/>
      <c r="H332" s="162"/>
      <c r="I332" s="162"/>
      <c r="J332" s="162"/>
      <c r="K332" s="162"/>
      <c r="L332" s="162"/>
      <c r="M332" s="162"/>
      <c r="N332" s="38"/>
      <c r="O332" s="38"/>
    </row>
    <row r="333" spans="1:15" ht="15" hidden="1" customHeight="1" x14ac:dyDescent="0.25">
      <c r="A333" s="162"/>
      <c r="B333" s="162"/>
      <c r="C333" s="162"/>
      <c r="D333" s="162"/>
      <c r="E333" s="162"/>
      <c r="F333" s="162"/>
      <c r="G333" s="162"/>
      <c r="H333" s="162"/>
      <c r="I333" s="162"/>
      <c r="J333" s="162"/>
      <c r="K333" s="162"/>
      <c r="L333" s="162"/>
      <c r="M333" s="162"/>
      <c r="N333" s="38"/>
      <c r="O333" s="38"/>
    </row>
    <row r="334" spans="1:15" ht="15" hidden="1" customHeight="1" x14ac:dyDescent="0.25">
      <c r="A334" s="162"/>
      <c r="B334" s="162"/>
      <c r="C334" s="162"/>
      <c r="D334" s="162"/>
      <c r="E334" s="162"/>
      <c r="F334" s="162"/>
      <c r="G334" s="162"/>
      <c r="H334" s="162"/>
      <c r="I334" s="162"/>
      <c r="J334" s="162"/>
      <c r="K334" s="162"/>
      <c r="L334" s="162"/>
      <c r="M334" s="162"/>
      <c r="N334" s="38"/>
      <c r="O334" s="38"/>
    </row>
    <row r="335" spans="1:15" ht="15" hidden="1" customHeight="1" x14ac:dyDescent="0.25">
      <c r="A335" s="162"/>
      <c r="B335" s="162"/>
      <c r="C335" s="162"/>
      <c r="D335" s="162"/>
      <c r="E335" s="162"/>
      <c r="F335" s="162"/>
      <c r="G335" s="162"/>
      <c r="H335" s="162"/>
      <c r="I335" s="162"/>
      <c r="J335" s="162"/>
      <c r="K335" s="162"/>
      <c r="L335" s="162"/>
      <c r="M335" s="162"/>
      <c r="N335" s="38"/>
      <c r="O335" s="38"/>
    </row>
    <row r="336" spans="1:15" ht="15" hidden="1" customHeight="1" x14ac:dyDescent="0.25">
      <c r="A336" s="162"/>
      <c r="B336" s="162"/>
      <c r="C336" s="162"/>
      <c r="D336" s="162"/>
      <c r="E336" s="162"/>
      <c r="F336" s="162"/>
      <c r="G336" s="162"/>
      <c r="H336" s="162"/>
      <c r="I336" s="162"/>
      <c r="J336" s="162"/>
      <c r="K336" s="162"/>
      <c r="L336" s="162"/>
      <c r="M336" s="162"/>
      <c r="N336" s="38"/>
      <c r="O336" s="38"/>
    </row>
    <row r="337" spans="1:15" ht="15" hidden="1" customHeight="1" x14ac:dyDescent="0.25">
      <c r="A337" s="162"/>
      <c r="B337" s="162"/>
      <c r="C337" s="162"/>
      <c r="D337" s="162"/>
      <c r="E337" s="162"/>
      <c r="F337" s="162"/>
      <c r="G337" s="162"/>
      <c r="H337" s="162"/>
      <c r="I337" s="162"/>
      <c r="J337" s="162"/>
      <c r="K337" s="162"/>
      <c r="L337" s="162"/>
      <c r="M337" s="162"/>
      <c r="N337" s="38"/>
      <c r="O337" s="38"/>
    </row>
    <row r="338" spans="1:15" ht="15" hidden="1" customHeight="1" x14ac:dyDescent="0.25">
      <c r="A338" s="162"/>
      <c r="B338" s="162"/>
      <c r="C338" s="162"/>
      <c r="D338" s="162"/>
      <c r="E338" s="162"/>
      <c r="F338" s="162"/>
      <c r="G338" s="162"/>
      <c r="H338" s="162"/>
      <c r="I338" s="162"/>
      <c r="J338" s="162"/>
      <c r="K338" s="162"/>
      <c r="L338" s="162"/>
      <c r="M338" s="162"/>
      <c r="N338" s="38"/>
      <c r="O338" s="38"/>
    </row>
    <row r="339" spans="1:15" ht="15" hidden="1" customHeight="1" x14ac:dyDescent="0.25">
      <c r="A339" s="162"/>
      <c r="B339" s="162"/>
      <c r="C339" s="162"/>
      <c r="D339" s="162"/>
      <c r="E339" s="162"/>
      <c r="F339" s="162"/>
      <c r="G339" s="162"/>
      <c r="H339" s="162"/>
      <c r="I339" s="162"/>
      <c r="J339" s="162"/>
      <c r="K339" s="162"/>
      <c r="L339" s="162"/>
      <c r="M339" s="162"/>
      <c r="N339" s="38"/>
      <c r="O339" s="38"/>
    </row>
    <row r="340" spans="1:15" ht="15" hidden="1" customHeight="1" x14ac:dyDescent="0.25">
      <c r="A340" s="162"/>
      <c r="B340" s="162"/>
      <c r="C340" s="162"/>
      <c r="D340" s="162"/>
      <c r="E340" s="162"/>
      <c r="F340" s="162"/>
      <c r="G340" s="162"/>
      <c r="H340" s="162"/>
      <c r="I340" s="162"/>
      <c r="J340" s="162"/>
      <c r="K340" s="162"/>
      <c r="L340" s="162"/>
      <c r="M340" s="162"/>
      <c r="N340" s="38"/>
      <c r="O340" s="38"/>
    </row>
    <row r="341" spans="1:15" ht="15" hidden="1" customHeight="1" x14ac:dyDescent="0.25">
      <c r="A341" s="162"/>
      <c r="B341" s="162"/>
      <c r="C341" s="162"/>
      <c r="D341" s="162"/>
      <c r="E341" s="162"/>
      <c r="F341" s="162"/>
      <c r="G341" s="162"/>
      <c r="H341" s="162"/>
      <c r="I341" s="162"/>
      <c r="J341" s="162"/>
      <c r="K341" s="162"/>
      <c r="L341" s="162"/>
      <c r="M341" s="162"/>
      <c r="N341" s="38"/>
      <c r="O341" s="38"/>
    </row>
    <row r="342" spans="1:15" ht="15" hidden="1" customHeight="1" x14ac:dyDescent="0.25">
      <c r="A342" s="162"/>
      <c r="B342" s="162"/>
      <c r="C342" s="162"/>
      <c r="D342" s="162"/>
      <c r="E342" s="162"/>
      <c r="F342" s="162"/>
      <c r="G342" s="162"/>
      <c r="H342" s="162"/>
      <c r="I342" s="162"/>
      <c r="J342" s="162"/>
      <c r="K342" s="162"/>
      <c r="L342" s="162"/>
      <c r="M342" s="162"/>
      <c r="N342" s="38"/>
      <c r="O342" s="38"/>
    </row>
    <row r="343" spans="1:15" ht="15" hidden="1" customHeight="1" x14ac:dyDescent="0.25">
      <c r="A343" s="162"/>
      <c r="B343" s="162"/>
      <c r="C343" s="162"/>
      <c r="D343" s="162"/>
      <c r="E343" s="162"/>
      <c r="F343" s="162"/>
      <c r="G343" s="162"/>
      <c r="H343" s="162"/>
      <c r="I343" s="162"/>
      <c r="J343" s="162"/>
      <c r="K343" s="162"/>
      <c r="L343" s="162"/>
      <c r="M343" s="162"/>
      <c r="N343" s="38"/>
      <c r="O343" s="38"/>
    </row>
    <row r="344" spans="1:15" ht="15" hidden="1" customHeight="1" x14ac:dyDescent="0.25">
      <c r="A344" s="162"/>
      <c r="B344" s="162"/>
      <c r="C344" s="162"/>
      <c r="D344" s="162"/>
      <c r="E344" s="162"/>
      <c r="F344" s="162"/>
      <c r="G344" s="162"/>
      <c r="H344" s="162"/>
      <c r="I344" s="162"/>
      <c r="J344" s="162"/>
      <c r="K344" s="162"/>
      <c r="L344" s="162"/>
      <c r="M344" s="162"/>
      <c r="N344" s="38"/>
      <c r="O344" s="38"/>
    </row>
    <row r="345" spans="1:15" ht="15" hidden="1" customHeight="1" x14ac:dyDescent="0.25">
      <c r="A345" s="162"/>
      <c r="B345" s="162"/>
      <c r="C345" s="162"/>
      <c r="D345" s="162"/>
      <c r="E345" s="162"/>
      <c r="F345" s="162"/>
      <c r="G345" s="162"/>
      <c r="H345" s="162"/>
      <c r="I345" s="162"/>
      <c r="J345" s="162"/>
      <c r="K345" s="162"/>
      <c r="L345" s="162"/>
      <c r="M345" s="162"/>
      <c r="N345" s="38"/>
      <c r="O345" s="38"/>
    </row>
    <row r="346" spans="1:15" ht="15" hidden="1" customHeight="1" x14ac:dyDescent="0.25">
      <c r="A346" s="162"/>
      <c r="B346" s="162"/>
      <c r="C346" s="162"/>
      <c r="D346" s="162"/>
      <c r="E346" s="162"/>
      <c r="F346" s="162"/>
      <c r="G346" s="162"/>
      <c r="H346" s="162"/>
      <c r="I346" s="162"/>
      <c r="J346" s="162"/>
      <c r="K346" s="162"/>
      <c r="L346" s="162"/>
      <c r="M346" s="162"/>
      <c r="N346" s="38"/>
      <c r="O346" s="38"/>
    </row>
    <row r="347" spans="1:15" ht="15" hidden="1" customHeight="1" x14ac:dyDescent="0.25">
      <c r="A347" s="162"/>
      <c r="B347" s="162"/>
      <c r="C347" s="162"/>
      <c r="D347" s="162"/>
      <c r="E347" s="162"/>
      <c r="F347" s="162"/>
      <c r="G347" s="162"/>
      <c r="H347" s="162"/>
      <c r="I347" s="162"/>
      <c r="J347" s="162"/>
      <c r="K347" s="162"/>
      <c r="L347" s="162"/>
      <c r="M347" s="162"/>
      <c r="N347" s="38"/>
      <c r="O347" s="38"/>
    </row>
    <row r="348" spans="1:15" ht="15" hidden="1" customHeight="1" x14ac:dyDescent="0.25">
      <c r="A348" s="162"/>
      <c r="B348" s="162"/>
      <c r="C348" s="162"/>
      <c r="D348" s="162"/>
      <c r="E348" s="162"/>
      <c r="F348" s="162"/>
      <c r="G348" s="162"/>
      <c r="H348" s="162"/>
      <c r="I348" s="162"/>
      <c r="J348" s="162"/>
      <c r="K348" s="162"/>
      <c r="L348" s="162"/>
      <c r="M348" s="162"/>
      <c r="N348" s="38"/>
      <c r="O348" s="38"/>
    </row>
    <row r="349" spans="1:15" ht="15" hidden="1" customHeight="1" x14ac:dyDescent="0.25">
      <c r="A349" s="162"/>
      <c r="B349" s="162"/>
      <c r="C349" s="162"/>
      <c r="D349" s="162"/>
      <c r="E349" s="162"/>
      <c r="F349" s="162"/>
      <c r="G349" s="162"/>
      <c r="H349" s="162"/>
      <c r="I349" s="162"/>
      <c r="J349" s="162"/>
      <c r="K349" s="162"/>
      <c r="L349" s="162"/>
      <c r="M349" s="162"/>
      <c r="N349" s="38"/>
      <c r="O349" s="38"/>
    </row>
    <row r="350" spans="1:15" ht="15" hidden="1" customHeight="1" x14ac:dyDescent="0.25">
      <c r="A350" s="162"/>
      <c r="B350" s="162"/>
      <c r="C350" s="162"/>
      <c r="D350" s="162"/>
      <c r="E350" s="162"/>
      <c r="F350" s="162"/>
      <c r="G350" s="162"/>
      <c r="H350" s="162"/>
      <c r="I350" s="162"/>
      <c r="J350" s="162"/>
      <c r="K350" s="162"/>
      <c r="L350" s="162"/>
      <c r="M350" s="162"/>
      <c r="N350" s="38"/>
      <c r="O350" s="38"/>
    </row>
    <row r="351" spans="1:15" ht="15" hidden="1" customHeight="1" x14ac:dyDescent="0.25">
      <c r="A351" s="162"/>
      <c r="B351" s="162"/>
      <c r="C351" s="162"/>
      <c r="D351" s="162"/>
      <c r="E351" s="162"/>
      <c r="F351" s="162"/>
      <c r="G351" s="162"/>
      <c r="H351" s="162"/>
      <c r="I351" s="162"/>
      <c r="J351" s="162"/>
      <c r="K351" s="162"/>
      <c r="L351" s="162"/>
      <c r="M351" s="162"/>
      <c r="N351" s="38"/>
      <c r="O351" s="38"/>
    </row>
    <row r="352" spans="1:15" ht="15" hidden="1" customHeight="1" x14ac:dyDescent="0.25">
      <c r="A352" s="162"/>
      <c r="B352" s="162"/>
      <c r="C352" s="162"/>
      <c r="D352" s="162"/>
      <c r="E352" s="162"/>
      <c r="F352" s="162"/>
      <c r="G352" s="162"/>
      <c r="H352" s="162"/>
      <c r="I352" s="162"/>
      <c r="J352" s="162"/>
      <c r="K352" s="162"/>
      <c r="L352" s="162"/>
      <c r="M352" s="162"/>
      <c r="N352" s="38"/>
      <c r="O352" s="38"/>
    </row>
    <row r="353" spans="1:15" ht="15" hidden="1" customHeight="1" x14ac:dyDescent="0.25">
      <c r="A353" s="162"/>
      <c r="B353" s="162"/>
      <c r="C353" s="162"/>
      <c r="D353" s="162"/>
      <c r="E353" s="162"/>
      <c r="F353" s="162"/>
      <c r="G353" s="162"/>
      <c r="H353" s="162"/>
      <c r="I353" s="162"/>
      <c r="J353" s="162"/>
      <c r="K353" s="162"/>
      <c r="L353" s="162"/>
      <c r="M353" s="162"/>
      <c r="N353" s="38"/>
      <c r="O353" s="38"/>
    </row>
    <row r="354" spans="1:15" ht="15" hidden="1" customHeight="1" x14ac:dyDescent="0.25">
      <c r="A354" s="162"/>
      <c r="B354" s="162"/>
      <c r="C354" s="162"/>
      <c r="D354" s="162"/>
      <c r="E354" s="162"/>
      <c r="F354" s="162"/>
      <c r="G354" s="162"/>
      <c r="H354" s="162"/>
      <c r="I354" s="162"/>
      <c r="J354" s="162"/>
      <c r="K354" s="162"/>
      <c r="L354" s="162"/>
      <c r="M354" s="162"/>
      <c r="N354" s="38"/>
      <c r="O354" s="38"/>
    </row>
    <row r="355" spans="1:15" ht="15" hidden="1" customHeight="1" x14ac:dyDescent="0.25">
      <c r="A355" s="162"/>
      <c r="B355" s="162"/>
      <c r="C355" s="162"/>
      <c r="D355" s="162"/>
      <c r="E355" s="162"/>
      <c r="F355" s="162"/>
      <c r="G355" s="162"/>
      <c r="H355" s="162"/>
      <c r="I355" s="162"/>
      <c r="J355" s="162"/>
      <c r="K355" s="162"/>
      <c r="L355" s="162"/>
      <c r="M355" s="162"/>
      <c r="N355" s="38"/>
      <c r="O355" s="38"/>
    </row>
    <row r="356" spans="1:15" ht="15" hidden="1" customHeight="1" x14ac:dyDescent="0.25">
      <c r="A356" s="162"/>
      <c r="B356" s="162"/>
      <c r="C356" s="162"/>
      <c r="D356" s="162"/>
      <c r="E356" s="162"/>
      <c r="F356" s="162"/>
      <c r="G356" s="162"/>
      <c r="H356" s="162"/>
      <c r="I356" s="162"/>
      <c r="J356" s="162"/>
      <c r="K356" s="162"/>
      <c r="L356" s="162"/>
      <c r="M356" s="162"/>
      <c r="N356" s="38"/>
      <c r="O356" s="38"/>
    </row>
    <row r="357" spans="1:15" ht="15" hidden="1" customHeight="1" x14ac:dyDescent="0.25">
      <c r="A357" s="162"/>
      <c r="B357" s="162"/>
      <c r="C357" s="162"/>
      <c r="D357" s="162"/>
      <c r="E357" s="162"/>
      <c r="F357" s="162"/>
      <c r="G357" s="162"/>
      <c r="H357" s="162"/>
      <c r="I357" s="162"/>
      <c r="J357" s="162"/>
      <c r="K357" s="162"/>
      <c r="L357" s="162"/>
      <c r="M357" s="162"/>
      <c r="N357" s="38"/>
      <c r="O357" s="38"/>
    </row>
    <row r="358" spans="1:15" ht="15" hidden="1" customHeight="1" x14ac:dyDescent="0.25">
      <c r="A358" s="162"/>
      <c r="B358" s="162"/>
      <c r="C358" s="162"/>
      <c r="D358" s="162"/>
      <c r="E358" s="162"/>
      <c r="F358" s="162"/>
      <c r="G358" s="162"/>
      <c r="H358" s="162"/>
      <c r="I358" s="162"/>
      <c r="J358" s="162"/>
      <c r="K358" s="162"/>
      <c r="L358" s="162"/>
      <c r="M358" s="162"/>
      <c r="N358" s="38"/>
      <c r="O358" s="38"/>
    </row>
    <row r="359" spans="1:15" ht="15" hidden="1" customHeight="1" x14ac:dyDescent="0.25">
      <c r="A359" s="162"/>
      <c r="B359" s="162"/>
      <c r="C359" s="162"/>
      <c r="D359" s="162"/>
      <c r="E359" s="162"/>
      <c r="F359" s="162"/>
      <c r="G359" s="162"/>
      <c r="H359" s="162"/>
      <c r="I359" s="162"/>
      <c r="J359" s="162"/>
      <c r="K359" s="162"/>
      <c r="L359" s="162"/>
      <c r="M359" s="162"/>
      <c r="N359" s="38"/>
      <c r="O359" s="38"/>
    </row>
    <row r="360" spans="1:15" ht="15" hidden="1" customHeight="1" x14ac:dyDescent="0.25">
      <c r="A360" s="162"/>
      <c r="B360" s="162"/>
      <c r="C360" s="162"/>
      <c r="D360" s="162"/>
      <c r="E360" s="162"/>
      <c r="F360" s="162"/>
      <c r="G360" s="162"/>
      <c r="H360" s="162"/>
      <c r="I360" s="162"/>
      <c r="J360" s="162"/>
      <c r="K360" s="162"/>
      <c r="L360" s="162"/>
      <c r="M360" s="162"/>
      <c r="N360" s="38"/>
      <c r="O360" s="38"/>
    </row>
    <row r="361" spans="1:15" ht="15" hidden="1" customHeight="1" x14ac:dyDescent="0.25">
      <c r="A361" s="162"/>
      <c r="B361" s="162"/>
      <c r="C361" s="162"/>
      <c r="D361" s="162"/>
      <c r="E361" s="162"/>
      <c r="F361" s="162"/>
      <c r="G361" s="162"/>
      <c r="H361" s="162"/>
      <c r="I361" s="162"/>
      <c r="J361" s="162"/>
      <c r="K361" s="162"/>
      <c r="L361" s="162"/>
      <c r="M361" s="162"/>
      <c r="N361" s="38"/>
      <c r="O361" s="38"/>
    </row>
    <row r="362" spans="1:15" ht="15" hidden="1" customHeight="1" x14ac:dyDescent="0.25">
      <c r="A362" s="162"/>
      <c r="B362" s="162"/>
      <c r="C362" s="162"/>
      <c r="D362" s="162"/>
      <c r="E362" s="162"/>
      <c r="F362" s="162"/>
      <c r="G362" s="162"/>
      <c r="H362" s="162"/>
      <c r="I362" s="162"/>
      <c r="J362" s="162"/>
      <c r="K362" s="162"/>
      <c r="L362" s="162"/>
      <c r="M362" s="162"/>
      <c r="N362" s="38"/>
      <c r="O362" s="38"/>
    </row>
    <row r="363" spans="1:15" ht="15" hidden="1" customHeight="1" x14ac:dyDescent="0.25">
      <c r="A363" s="162"/>
      <c r="B363" s="162"/>
      <c r="C363" s="162"/>
      <c r="D363" s="162"/>
      <c r="E363" s="162"/>
      <c r="F363" s="162"/>
      <c r="G363" s="162"/>
      <c r="H363" s="162"/>
      <c r="I363" s="162"/>
      <c r="J363" s="162"/>
      <c r="K363" s="162"/>
      <c r="L363" s="162"/>
      <c r="M363" s="162"/>
      <c r="N363" s="38"/>
      <c r="O363" s="38"/>
    </row>
    <row r="364" spans="1:15" ht="15" hidden="1" customHeight="1" x14ac:dyDescent="0.25">
      <c r="A364" s="162"/>
      <c r="B364" s="162"/>
      <c r="C364" s="162"/>
      <c r="D364" s="162"/>
      <c r="E364" s="162"/>
      <c r="F364" s="162"/>
      <c r="G364" s="162"/>
      <c r="H364" s="162"/>
      <c r="I364" s="162"/>
      <c r="J364" s="162"/>
      <c r="K364" s="162"/>
      <c r="L364" s="162"/>
      <c r="M364" s="162"/>
      <c r="N364" s="38"/>
      <c r="O364" s="38"/>
    </row>
    <row r="365" spans="1:15" ht="15" hidden="1" customHeight="1" x14ac:dyDescent="0.25">
      <c r="A365" s="162"/>
      <c r="B365" s="162"/>
      <c r="C365" s="162"/>
      <c r="D365" s="162"/>
      <c r="E365" s="162"/>
      <c r="F365" s="162"/>
      <c r="G365" s="162"/>
      <c r="H365" s="162"/>
      <c r="I365" s="162"/>
      <c r="J365" s="162"/>
      <c r="K365" s="162"/>
      <c r="L365" s="162"/>
      <c r="M365" s="162"/>
      <c r="N365" s="38"/>
      <c r="O365" s="38"/>
    </row>
    <row r="366" spans="1:15" ht="15" hidden="1" customHeight="1" x14ac:dyDescent="0.25">
      <c r="A366" s="162"/>
      <c r="B366" s="162"/>
      <c r="C366" s="162"/>
      <c r="D366" s="162"/>
      <c r="E366" s="162"/>
      <c r="F366" s="162"/>
      <c r="G366" s="162"/>
      <c r="H366" s="162"/>
      <c r="I366" s="162"/>
      <c r="J366" s="162"/>
      <c r="K366" s="162"/>
      <c r="L366" s="162"/>
      <c r="M366" s="162"/>
      <c r="N366" s="38"/>
      <c r="O366" s="38"/>
    </row>
    <row r="367" spans="1:15" ht="15" hidden="1" customHeight="1" x14ac:dyDescent="0.25">
      <c r="A367" s="162"/>
      <c r="B367" s="162"/>
      <c r="C367" s="162"/>
      <c r="D367" s="162"/>
      <c r="E367" s="162"/>
      <c r="F367" s="162"/>
      <c r="G367" s="162"/>
      <c r="H367" s="162"/>
      <c r="I367" s="162"/>
      <c r="J367" s="162"/>
      <c r="K367" s="162"/>
      <c r="L367" s="162"/>
      <c r="M367" s="162"/>
      <c r="N367" s="38"/>
      <c r="O367" s="38"/>
    </row>
    <row r="368" spans="1:15" ht="15" hidden="1" customHeight="1" x14ac:dyDescent="0.25">
      <c r="A368" s="162"/>
      <c r="B368" s="162"/>
      <c r="C368" s="162"/>
      <c r="D368" s="162"/>
      <c r="E368" s="162"/>
      <c r="F368" s="162"/>
      <c r="G368" s="162"/>
      <c r="H368" s="162"/>
      <c r="I368" s="162"/>
      <c r="J368" s="162"/>
      <c r="K368" s="162"/>
      <c r="L368" s="162"/>
      <c r="M368" s="162"/>
      <c r="N368" s="38"/>
      <c r="O368" s="38"/>
    </row>
    <row r="369" spans="1:15" ht="15" hidden="1" customHeight="1" x14ac:dyDescent="0.25">
      <c r="A369" s="162"/>
      <c r="B369" s="162"/>
      <c r="C369" s="162"/>
      <c r="D369" s="162"/>
      <c r="E369" s="162"/>
      <c r="F369" s="162"/>
      <c r="G369" s="162"/>
      <c r="H369" s="162"/>
      <c r="I369" s="162"/>
      <c r="J369" s="162"/>
      <c r="K369" s="162"/>
      <c r="L369" s="162"/>
      <c r="M369" s="162"/>
      <c r="N369" s="38"/>
      <c r="O369" s="38"/>
    </row>
    <row r="370" spans="1:15" ht="15" hidden="1" customHeight="1" x14ac:dyDescent="0.25">
      <c r="A370" s="162"/>
      <c r="B370" s="162"/>
      <c r="C370" s="162"/>
      <c r="D370" s="162"/>
      <c r="E370" s="162"/>
      <c r="F370" s="162"/>
      <c r="G370" s="162"/>
      <c r="H370" s="162"/>
      <c r="I370" s="162"/>
      <c r="J370" s="162"/>
      <c r="K370" s="162"/>
      <c r="L370" s="162"/>
      <c r="M370" s="162"/>
      <c r="N370" s="38"/>
      <c r="O370" s="38"/>
    </row>
    <row r="371" spans="1:15" ht="15" hidden="1" customHeight="1" x14ac:dyDescent="0.25">
      <c r="A371" s="162"/>
      <c r="B371" s="162"/>
      <c r="C371" s="162"/>
      <c r="D371" s="162"/>
      <c r="E371" s="162"/>
      <c r="F371" s="162"/>
      <c r="G371" s="162"/>
      <c r="H371" s="162"/>
      <c r="I371" s="162"/>
      <c r="J371" s="162"/>
      <c r="K371" s="162"/>
      <c r="L371" s="162"/>
      <c r="M371" s="162"/>
      <c r="N371" s="38"/>
      <c r="O371" s="38"/>
    </row>
    <row r="372" spans="1:15" ht="15" hidden="1" customHeight="1" x14ac:dyDescent="0.25">
      <c r="A372" s="162"/>
      <c r="B372" s="162"/>
      <c r="C372" s="162"/>
      <c r="D372" s="162"/>
      <c r="E372" s="162"/>
      <c r="F372" s="162"/>
      <c r="G372" s="162"/>
      <c r="H372" s="162"/>
      <c r="I372" s="162"/>
      <c r="J372" s="162"/>
      <c r="K372" s="162"/>
      <c r="L372" s="162"/>
      <c r="M372" s="162"/>
      <c r="N372" s="38"/>
      <c r="O372" s="38"/>
    </row>
    <row r="373" spans="1:15" ht="15" hidden="1" customHeight="1" x14ac:dyDescent="0.25">
      <c r="A373" s="162"/>
      <c r="B373" s="162"/>
      <c r="C373" s="162"/>
      <c r="D373" s="162"/>
      <c r="E373" s="162"/>
      <c r="F373" s="162"/>
      <c r="G373" s="162"/>
      <c r="H373" s="162"/>
      <c r="I373" s="162"/>
      <c r="J373" s="162"/>
      <c r="K373" s="162"/>
      <c r="L373" s="162"/>
      <c r="M373" s="162"/>
      <c r="N373" s="38"/>
      <c r="O373" s="38"/>
    </row>
    <row r="374" spans="1:15" ht="15" hidden="1" customHeight="1" x14ac:dyDescent="0.25">
      <c r="A374" s="162"/>
      <c r="B374" s="162"/>
      <c r="C374" s="162"/>
      <c r="D374" s="162"/>
      <c r="E374" s="162"/>
      <c r="F374" s="162"/>
      <c r="G374" s="162"/>
      <c r="H374" s="162"/>
      <c r="I374" s="162"/>
      <c r="J374" s="162"/>
      <c r="K374" s="162"/>
      <c r="L374" s="162"/>
      <c r="M374" s="162"/>
      <c r="N374" s="38"/>
      <c r="O374" s="38"/>
    </row>
    <row r="375" spans="1:15" ht="15" hidden="1" customHeight="1" x14ac:dyDescent="0.25">
      <c r="A375" s="162"/>
      <c r="B375" s="162"/>
      <c r="C375" s="162"/>
      <c r="D375" s="162"/>
      <c r="E375" s="162"/>
      <c r="F375" s="162"/>
      <c r="G375" s="162"/>
      <c r="H375" s="162"/>
      <c r="I375" s="162"/>
      <c r="J375" s="162"/>
      <c r="K375" s="162"/>
      <c r="L375" s="162"/>
      <c r="M375" s="162"/>
      <c r="N375" s="38"/>
      <c r="O375" s="38"/>
    </row>
    <row r="376" spans="1:15" ht="15" hidden="1" customHeight="1" x14ac:dyDescent="0.25">
      <c r="A376" s="162"/>
      <c r="B376" s="162"/>
      <c r="C376" s="162"/>
      <c r="D376" s="162"/>
      <c r="E376" s="162"/>
      <c r="F376" s="162"/>
      <c r="G376" s="162"/>
      <c r="H376" s="162"/>
      <c r="I376" s="162"/>
      <c r="J376" s="162"/>
      <c r="K376" s="162"/>
      <c r="L376" s="162"/>
      <c r="M376" s="162"/>
      <c r="N376" s="38"/>
      <c r="O376" s="38"/>
    </row>
    <row r="377" spans="1:15" ht="15" hidden="1" customHeight="1" x14ac:dyDescent="0.25">
      <c r="A377" s="162"/>
      <c r="B377" s="162"/>
      <c r="C377" s="162"/>
      <c r="D377" s="162"/>
      <c r="E377" s="162"/>
      <c r="F377" s="162"/>
      <c r="G377" s="162"/>
      <c r="H377" s="162"/>
      <c r="I377" s="162"/>
      <c r="J377" s="162"/>
      <c r="K377" s="162"/>
      <c r="L377" s="162"/>
      <c r="M377" s="162"/>
      <c r="N377" s="38"/>
      <c r="O377" s="38"/>
    </row>
    <row r="378" spans="1:15" ht="15" hidden="1" customHeight="1" x14ac:dyDescent="0.25">
      <c r="A378" s="162"/>
      <c r="B378" s="162"/>
      <c r="C378" s="162"/>
      <c r="D378" s="162"/>
      <c r="E378" s="162"/>
      <c r="F378" s="162"/>
      <c r="G378" s="162"/>
      <c r="H378" s="162"/>
      <c r="I378" s="162"/>
      <c r="J378" s="162"/>
      <c r="K378" s="162"/>
      <c r="L378" s="162"/>
      <c r="M378" s="162"/>
      <c r="N378" s="38"/>
      <c r="O378" s="38"/>
    </row>
    <row r="379" spans="1:15" ht="15" hidden="1" customHeight="1" x14ac:dyDescent="0.25">
      <c r="A379" s="162"/>
      <c r="B379" s="162"/>
      <c r="C379" s="162"/>
      <c r="D379" s="162"/>
      <c r="E379" s="162"/>
      <c r="F379" s="162"/>
      <c r="G379" s="162"/>
      <c r="H379" s="162"/>
      <c r="I379" s="162"/>
      <c r="J379" s="162"/>
      <c r="K379" s="162"/>
      <c r="L379" s="162"/>
      <c r="M379" s="162"/>
      <c r="N379" s="38"/>
      <c r="O379" s="38"/>
    </row>
    <row r="380" spans="1:15" ht="15" hidden="1" customHeight="1" x14ac:dyDescent="0.25">
      <c r="A380" s="162"/>
      <c r="B380" s="162"/>
      <c r="C380" s="162"/>
      <c r="D380" s="162"/>
      <c r="E380" s="162"/>
      <c r="F380" s="162"/>
      <c r="G380" s="162"/>
      <c r="H380" s="162"/>
      <c r="I380" s="162"/>
      <c r="J380" s="162"/>
      <c r="K380" s="162"/>
      <c r="L380" s="162"/>
      <c r="M380" s="162"/>
      <c r="N380" s="38"/>
      <c r="O380" s="38"/>
    </row>
    <row r="381" spans="1:15" ht="15" hidden="1" customHeight="1" x14ac:dyDescent="0.25">
      <c r="A381" s="162"/>
      <c r="B381" s="162"/>
      <c r="C381" s="162"/>
      <c r="D381" s="162"/>
      <c r="E381" s="162"/>
      <c r="F381" s="162"/>
      <c r="G381" s="162"/>
      <c r="H381" s="162"/>
      <c r="I381" s="162"/>
      <c r="J381" s="162"/>
      <c r="K381" s="162"/>
      <c r="L381" s="162"/>
      <c r="M381" s="162"/>
      <c r="N381" s="38"/>
      <c r="O381" s="38"/>
    </row>
    <row r="382" spans="1:15" ht="15" hidden="1" customHeight="1" x14ac:dyDescent="0.25">
      <c r="A382" s="162"/>
      <c r="B382" s="162"/>
      <c r="C382" s="162"/>
      <c r="D382" s="162"/>
      <c r="E382" s="162"/>
      <c r="F382" s="162"/>
      <c r="G382" s="162"/>
      <c r="H382" s="162"/>
      <c r="I382" s="162"/>
      <c r="J382" s="162"/>
      <c r="K382" s="162"/>
      <c r="L382" s="162"/>
      <c r="M382" s="162"/>
      <c r="N382" s="38"/>
      <c r="O382" s="38"/>
    </row>
    <row r="383" spans="1:15" ht="15" hidden="1" customHeight="1" x14ac:dyDescent="0.25">
      <c r="A383" s="162"/>
      <c r="B383" s="162"/>
      <c r="C383" s="162"/>
      <c r="D383" s="162"/>
      <c r="E383" s="162"/>
      <c r="F383" s="162"/>
      <c r="G383" s="162"/>
      <c r="H383" s="162"/>
      <c r="I383" s="162"/>
      <c r="J383" s="162"/>
      <c r="K383" s="162"/>
      <c r="L383" s="162"/>
      <c r="M383" s="162"/>
      <c r="N383" s="38"/>
      <c r="O383" s="38"/>
    </row>
    <row r="384" spans="1:15" ht="15" hidden="1" customHeight="1" x14ac:dyDescent="0.25">
      <c r="A384" s="162"/>
      <c r="B384" s="162"/>
      <c r="C384" s="162"/>
      <c r="D384" s="162"/>
      <c r="E384" s="162"/>
      <c r="F384" s="162"/>
      <c r="G384" s="162"/>
      <c r="H384" s="162"/>
      <c r="I384" s="162"/>
      <c r="J384" s="162"/>
      <c r="K384" s="162"/>
      <c r="L384" s="162"/>
      <c r="M384" s="162"/>
      <c r="N384" s="38"/>
      <c r="O384" s="38"/>
    </row>
    <row r="385" spans="1:15" ht="15" hidden="1" customHeight="1" x14ac:dyDescent="0.25">
      <c r="A385" s="162"/>
      <c r="B385" s="162"/>
      <c r="C385" s="162"/>
      <c r="D385" s="162"/>
      <c r="E385" s="162"/>
      <c r="F385" s="162"/>
      <c r="G385" s="162"/>
      <c r="H385" s="162"/>
      <c r="I385" s="162"/>
      <c r="J385" s="162"/>
      <c r="K385" s="162"/>
      <c r="L385" s="162"/>
      <c r="M385" s="162"/>
      <c r="N385" s="38"/>
      <c r="O385" s="38"/>
    </row>
    <row r="386" spans="1:15" ht="15" hidden="1" customHeight="1" x14ac:dyDescent="0.25">
      <c r="A386" s="162"/>
      <c r="B386" s="162"/>
      <c r="C386" s="162"/>
      <c r="D386" s="162"/>
      <c r="E386" s="162"/>
      <c r="F386" s="162"/>
      <c r="G386" s="162"/>
      <c r="H386" s="162"/>
      <c r="I386" s="162"/>
      <c r="J386" s="162"/>
      <c r="K386" s="162"/>
      <c r="L386" s="162"/>
      <c r="M386" s="162"/>
      <c r="N386" s="38"/>
      <c r="O386" s="38"/>
    </row>
    <row r="387" spans="1:15" ht="15" hidden="1" customHeight="1" x14ac:dyDescent="0.25">
      <c r="A387" s="162"/>
      <c r="B387" s="162"/>
      <c r="C387" s="162"/>
      <c r="D387" s="162"/>
      <c r="E387" s="162"/>
      <c r="F387" s="162"/>
      <c r="G387" s="162"/>
      <c r="H387" s="162"/>
      <c r="I387" s="162"/>
      <c r="J387" s="162"/>
      <c r="K387" s="162"/>
      <c r="L387" s="162"/>
      <c r="M387" s="162"/>
      <c r="N387" s="38"/>
      <c r="O387" s="38"/>
    </row>
    <row r="388" spans="1:15" ht="15" hidden="1" customHeight="1" x14ac:dyDescent="0.25">
      <c r="A388" s="162"/>
      <c r="B388" s="162"/>
      <c r="C388" s="162"/>
      <c r="D388" s="162"/>
      <c r="E388" s="162"/>
      <c r="F388" s="162"/>
      <c r="G388" s="162"/>
      <c r="H388" s="162"/>
      <c r="I388" s="162"/>
      <c r="J388" s="162"/>
      <c r="K388" s="162"/>
      <c r="L388" s="162"/>
      <c r="M388" s="162"/>
      <c r="N388" s="38"/>
      <c r="O388" s="38"/>
    </row>
    <row r="389" spans="1:15" ht="15" hidden="1" customHeight="1" x14ac:dyDescent="0.25">
      <c r="A389" s="162"/>
      <c r="B389" s="162"/>
      <c r="C389" s="162"/>
      <c r="D389" s="162"/>
      <c r="E389" s="162"/>
      <c r="F389" s="162"/>
      <c r="G389" s="162"/>
      <c r="H389" s="162"/>
      <c r="I389" s="162"/>
      <c r="J389" s="162"/>
      <c r="K389" s="162"/>
      <c r="L389" s="162"/>
      <c r="M389" s="162"/>
      <c r="N389" s="38"/>
      <c r="O389" s="38"/>
    </row>
    <row r="390" spans="1:15" ht="15" hidden="1" customHeight="1" x14ac:dyDescent="0.25">
      <c r="A390" s="162"/>
      <c r="B390" s="162"/>
      <c r="C390" s="162"/>
      <c r="D390" s="162"/>
      <c r="E390" s="162"/>
      <c r="F390" s="162"/>
      <c r="G390" s="162"/>
      <c r="H390" s="162"/>
      <c r="I390" s="162"/>
      <c r="J390" s="162"/>
      <c r="K390" s="162"/>
      <c r="L390" s="162"/>
      <c r="M390" s="162"/>
      <c r="N390" s="38"/>
      <c r="O390" s="38"/>
    </row>
    <row r="391" spans="1:15" ht="15" hidden="1" customHeight="1" x14ac:dyDescent="0.25">
      <c r="A391" s="162"/>
      <c r="B391" s="162"/>
      <c r="C391" s="162"/>
      <c r="D391" s="162"/>
      <c r="E391" s="162"/>
      <c r="F391" s="162"/>
      <c r="G391" s="162"/>
      <c r="H391" s="162"/>
      <c r="I391" s="162"/>
      <c r="J391" s="162"/>
      <c r="K391" s="162"/>
      <c r="L391" s="162"/>
      <c r="M391" s="162"/>
      <c r="N391" s="38"/>
      <c r="O391" s="38"/>
    </row>
    <row r="392" spans="1:15" ht="15" hidden="1" customHeight="1" x14ac:dyDescent="0.25">
      <c r="A392" s="162"/>
      <c r="B392" s="162"/>
      <c r="C392" s="162"/>
      <c r="D392" s="162"/>
      <c r="E392" s="162"/>
      <c r="F392" s="162"/>
      <c r="G392" s="162"/>
      <c r="H392" s="162"/>
      <c r="I392" s="162"/>
      <c r="J392" s="162"/>
      <c r="K392" s="162"/>
      <c r="L392" s="162"/>
      <c r="M392" s="162"/>
      <c r="N392" s="38"/>
      <c r="O392" s="38"/>
    </row>
    <row r="393" spans="1:15" ht="15" hidden="1" customHeight="1" x14ac:dyDescent="0.25">
      <c r="A393" s="162"/>
      <c r="B393" s="162"/>
      <c r="C393" s="162"/>
      <c r="D393" s="162"/>
      <c r="E393" s="162"/>
      <c r="F393" s="162"/>
      <c r="G393" s="162"/>
      <c r="H393" s="162"/>
      <c r="I393" s="162"/>
      <c r="J393" s="162"/>
      <c r="K393" s="162"/>
      <c r="L393" s="162"/>
      <c r="M393" s="162"/>
      <c r="N393" s="38"/>
      <c r="O393" s="38"/>
    </row>
    <row r="394" spans="1:15" ht="15" hidden="1" customHeight="1" x14ac:dyDescent="0.25">
      <c r="A394" s="162"/>
      <c r="B394" s="162"/>
      <c r="C394" s="162"/>
      <c r="D394" s="162"/>
      <c r="E394" s="162"/>
      <c r="F394" s="162"/>
      <c r="G394" s="162"/>
      <c r="H394" s="162"/>
      <c r="I394" s="162"/>
      <c r="J394" s="162"/>
      <c r="K394" s="162"/>
      <c r="L394" s="162"/>
      <c r="M394" s="162"/>
      <c r="N394" s="38"/>
      <c r="O394" s="38"/>
    </row>
    <row r="395" spans="1:15" ht="15" hidden="1" customHeight="1" x14ac:dyDescent="0.25">
      <c r="A395" s="162"/>
      <c r="B395" s="162"/>
      <c r="C395" s="162"/>
      <c r="D395" s="162"/>
      <c r="E395" s="162"/>
      <c r="F395" s="162"/>
      <c r="G395" s="162"/>
      <c r="H395" s="162"/>
      <c r="I395" s="162"/>
      <c r="J395" s="162"/>
      <c r="K395" s="162"/>
      <c r="L395" s="162"/>
      <c r="M395" s="162"/>
      <c r="N395" s="38"/>
      <c r="O395" s="38"/>
    </row>
    <row r="396" spans="1:15" ht="15" hidden="1" customHeight="1" x14ac:dyDescent="0.25">
      <c r="A396" s="162"/>
      <c r="B396" s="162"/>
      <c r="C396" s="162"/>
      <c r="D396" s="162"/>
      <c r="E396" s="162"/>
      <c r="F396" s="162"/>
      <c r="G396" s="162"/>
      <c r="H396" s="162"/>
      <c r="I396" s="162"/>
      <c r="J396" s="162"/>
      <c r="K396" s="162"/>
      <c r="L396" s="162"/>
      <c r="M396" s="162"/>
      <c r="N396" s="38"/>
      <c r="O396" s="38"/>
    </row>
    <row r="397" spans="1:15" ht="15" hidden="1" customHeight="1" x14ac:dyDescent="0.25">
      <c r="A397" s="162"/>
      <c r="B397" s="162"/>
      <c r="C397" s="162"/>
      <c r="D397" s="162"/>
      <c r="E397" s="162"/>
      <c r="F397" s="162"/>
      <c r="G397" s="162"/>
      <c r="H397" s="162"/>
      <c r="I397" s="162"/>
      <c r="J397" s="162"/>
      <c r="K397" s="162"/>
      <c r="L397" s="162"/>
      <c r="M397" s="162"/>
      <c r="N397" s="38"/>
      <c r="O397" s="38"/>
    </row>
    <row r="398" spans="1:15" ht="15" hidden="1" customHeight="1" x14ac:dyDescent="0.25">
      <c r="A398" s="162"/>
      <c r="B398" s="162"/>
      <c r="C398" s="162"/>
      <c r="D398" s="162"/>
      <c r="E398" s="162"/>
      <c r="F398" s="162"/>
      <c r="G398" s="162"/>
      <c r="H398" s="162"/>
      <c r="I398" s="162"/>
      <c r="J398" s="162"/>
      <c r="K398" s="162"/>
      <c r="L398" s="162"/>
      <c r="M398" s="162"/>
      <c r="N398" s="38"/>
      <c r="O398" s="38"/>
    </row>
    <row r="399" spans="1:15" ht="15" hidden="1" customHeight="1" x14ac:dyDescent="0.25">
      <c r="A399" s="162"/>
      <c r="B399" s="162"/>
      <c r="C399" s="162"/>
      <c r="D399" s="162"/>
      <c r="E399" s="162"/>
      <c r="F399" s="162"/>
      <c r="G399" s="162"/>
      <c r="H399" s="162"/>
      <c r="I399" s="162"/>
      <c r="J399" s="162"/>
      <c r="K399" s="162"/>
      <c r="L399" s="162"/>
      <c r="M399" s="162"/>
      <c r="N399" s="38"/>
      <c r="O399" s="38"/>
    </row>
    <row r="400" spans="1:15" ht="15" hidden="1" customHeight="1" x14ac:dyDescent="0.25">
      <c r="A400" s="162"/>
      <c r="B400" s="162"/>
      <c r="C400" s="162"/>
      <c r="D400" s="162"/>
      <c r="E400" s="162"/>
      <c r="F400" s="162"/>
      <c r="G400" s="162"/>
      <c r="H400" s="162"/>
      <c r="I400" s="162"/>
      <c r="J400" s="162"/>
      <c r="K400" s="162"/>
      <c r="L400" s="162"/>
      <c r="M400" s="162"/>
      <c r="N400" s="38"/>
      <c r="O400" s="38"/>
    </row>
    <row r="401" spans="1:15" ht="15" hidden="1" customHeight="1" x14ac:dyDescent="0.25">
      <c r="A401" s="162"/>
      <c r="B401" s="162"/>
      <c r="C401" s="162"/>
      <c r="D401" s="162"/>
      <c r="E401" s="162"/>
      <c r="F401" s="162"/>
      <c r="G401" s="162"/>
      <c r="H401" s="162"/>
      <c r="I401" s="162"/>
      <c r="J401" s="162"/>
      <c r="K401" s="162"/>
      <c r="L401" s="162"/>
      <c r="M401" s="162"/>
      <c r="N401" s="38"/>
      <c r="O401" s="38"/>
    </row>
    <row r="402" spans="1:15" ht="15" hidden="1" customHeight="1" x14ac:dyDescent="0.25">
      <c r="A402" s="162"/>
      <c r="B402" s="162"/>
      <c r="C402" s="162"/>
      <c r="D402" s="162"/>
      <c r="E402" s="162"/>
      <c r="F402" s="162"/>
      <c r="G402" s="162"/>
      <c r="H402" s="162"/>
      <c r="I402" s="162"/>
      <c r="J402" s="162"/>
      <c r="K402" s="162"/>
      <c r="L402" s="162"/>
      <c r="M402" s="162"/>
      <c r="N402" s="38"/>
      <c r="O402" s="38"/>
    </row>
    <row r="403" spans="1:15" ht="15" hidden="1" customHeight="1" x14ac:dyDescent="0.25">
      <c r="A403" s="162"/>
      <c r="B403" s="162"/>
      <c r="C403" s="162"/>
      <c r="D403" s="162"/>
      <c r="E403" s="162"/>
      <c r="F403" s="162"/>
      <c r="G403" s="162"/>
      <c r="H403" s="162"/>
      <c r="I403" s="162"/>
      <c r="J403" s="162"/>
      <c r="K403" s="162"/>
      <c r="L403" s="162"/>
      <c r="M403" s="162"/>
      <c r="N403" s="38"/>
      <c r="O403" s="38"/>
    </row>
    <row r="404" spans="1:15" ht="15" hidden="1" customHeight="1" x14ac:dyDescent="0.25">
      <c r="A404" s="162"/>
      <c r="B404" s="162"/>
      <c r="C404" s="162"/>
      <c r="D404" s="162"/>
      <c r="E404" s="162"/>
      <c r="F404" s="162"/>
      <c r="G404" s="162"/>
      <c r="H404" s="162"/>
      <c r="I404" s="162"/>
      <c r="J404" s="162"/>
      <c r="K404" s="162"/>
      <c r="L404" s="162"/>
      <c r="M404" s="162"/>
      <c r="N404" s="38"/>
      <c r="O404" s="38"/>
    </row>
    <row r="405" spans="1:15" ht="15" hidden="1" customHeight="1" x14ac:dyDescent="0.25">
      <c r="A405" s="162"/>
      <c r="B405" s="162"/>
      <c r="C405" s="162"/>
      <c r="D405" s="162"/>
      <c r="E405" s="162"/>
      <c r="F405" s="162"/>
      <c r="G405" s="162"/>
      <c r="H405" s="162"/>
      <c r="I405" s="162"/>
      <c r="J405" s="162"/>
      <c r="K405" s="162"/>
      <c r="L405" s="162"/>
      <c r="M405" s="162"/>
      <c r="N405" s="38"/>
      <c r="O405" s="38"/>
    </row>
    <row r="406" spans="1:15" ht="15" hidden="1" customHeight="1" x14ac:dyDescent="0.25">
      <c r="A406" s="162"/>
      <c r="B406" s="162"/>
      <c r="C406" s="162"/>
      <c r="D406" s="162"/>
      <c r="E406" s="162"/>
      <c r="F406" s="162"/>
      <c r="G406" s="162"/>
      <c r="H406" s="162"/>
      <c r="I406" s="162"/>
      <c r="J406" s="162"/>
      <c r="K406" s="162"/>
      <c r="L406" s="162"/>
      <c r="M406" s="162"/>
      <c r="N406" s="38"/>
      <c r="O406" s="38"/>
    </row>
    <row r="407" spans="1:15" ht="15" hidden="1" customHeight="1" x14ac:dyDescent="0.25">
      <c r="A407" s="162"/>
      <c r="B407" s="162"/>
      <c r="C407" s="162"/>
      <c r="D407" s="162"/>
      <c r="E407" s="162"/>
      <c r="F407" s="162"/>
      <c r="G407" s="162"/>
      <c r="H407" s="162"/>
      <c r="I407" s="162"/>
      <c r="J407" s="162"/>
      <c r="K407" s="162"/>
      <c r="L407" s="162"/>
      <c r="M407" s="162"/>
      <c r="N407" s="38"/>
      <c r="O407" s="38"/>
    </row>
    <row r="408" spans="1:15" ht="15" hidden="1" customHeight="1" x14ac:dyDescent="0.25">
      <c r="A408" s="162"/>
      <c r="B408" s="162"/>
      <c r="C408" s="162"/>
      <c r="D408" s="162"/>
      <c r="E408" s="162"/>
      <c r="F408" s="162"/>
      <c r="G408" s="162"/>
      <c r="H408" s="162"/>
      <c r="I408" s="162"/>
      <c r="J408" s="162"/>
      <c r="K408" s="162"/>
      <c r="L408" s="162"/>
      <c r="M408" s="162"/>
      <c r="N408" s="38"/>
      <c r="O408" s="38"/>
    </row>
    <row r="409" spans="1:15" ht="15" hidden="1" customHeight="1" x14ac:dyDescent="0.25">
      <c r="A409" s="162"/>
      <c r="B409" s="162"/>
      <c r="C409" s="162"/>
      <c r="D409" s="162"/>
      <c r="E409" s="162"/>
      <c r="F409" s="162"/>
      <c r="G409" s="162"/>
      <c r="H409" s="162"/>
      <c r="I409" s="162"/>
      <c r="J409" s="162"/>
      <c r="K409" s="162"/>
      <c r="L409" s="162"/>
      <c r="M409" s="162"/>
      <c r="N409" s="38"/>
      <c r="O409" s="38"/>
    </row>
    <row r="410" spans="1:15" ht="15" hidden="1" customHeight="1" x14ac:dyDescent="0.25">
      <c r="A410" s="162"/>
      <c r="B410" s="162"/>
      <c r="C410" s="162"/>
      <c r="D410" s="162"/>
      <c r="E410" s="162"/>
      <c r="F410" s="162"/>
      <c r="G410" s="162"/>
      <c r="H410" s="162"/>
      <c r="I410" s="162"/>
      <c r="J410" s="162"/>
      <c r="K410" s="162"/>
      <c r="L410" s="162"/>
      <c r="M410" s="162"/>
      <c r="N410" s="38"/>
      <c r="O410" s="38"/>
    </row>
    <row r="411" spans="1:15" ht="15" hidden="1" customHeight="1" x14ac:dyDescent="0.25">
      <c r="A411" s="162"/>
      <c r="B411" s="162"/>
      <c r="C411" s="162"/>
      <c r="D411" s="162"/>
      <c r="E411" s="162"/>
      <c r="F411" s="162"/>
      <c r="G411" s="162"/>
      <c r="H411" s="162"/>
      <c r="I411" s="162"/>
      <c r="J411" s="162"/>
      <c r="K411" s="162"/>
      <c r="L411" s="162"/>
      <c r="M411" s="162"/>
      <c r="N411" s="38"/>
      <c r="O411" s="38"/>
    </row>
    <row r="412" spans="1:15" ht="15" hidden="1" customHeight="1" x14ac:dyDescent="0.25">
      <c r="A412" s="162"/>
      <c r="B412" s="162"/>
      <c r="C412" s="162"/>
      <c r="D412" s="162"/>
      <c r="E412" s="162"/>
      <c r="F412" s="162"/>
      <c r="G412" s="162"/>
      <c r="H412" s="162"/>
      <c r="I412" s="162"/>
      <c r="J412" s="162"/>
      <c r="K412" s="162"/>
      <c r="L412" s="162"/>
      <c r="M412" s="162"/>
      <c r="N412" s="38"/>
      <c r="O412" s="38"/>
    </row>
    <row r="413" spans="1:15" ht="15" hidden="1" customHeight="1" x14ac:dyDescent="0.25">
      <c r="A413" s="162"/>
      <c r="B413" s="162"/>
      <c r="C413" s="162"/>
      <c r="D413" s="162"/>
      <c r="E413" s="162"/>
      <c r="F413" s="162"/>
      <c r="G413" s="162"/>
      <c r="H413" s="162"/>
      <c r="I413" s="162"/>
      <c r="J413" s="162"/>
      <c r="K413" s="162"/>
      <c r="L413" s="162"/>
      <c r="M413" s="162"/>
      <c r="N413" s="38"/>
      <c r="O413" s="38"/>
    </row>
    <row r="414" spans="1:15" ht="15" hidden="1" customHeight="1" x14ac:dyDescent="0.25">
      <c r="A414" s="162"/>
      <c r="B414" s="162"/>
      <c r="C414" s="162"/>
      <c r="D414" s="162"/>
      <c r="E414" s="162"/>
      <c r="F414" s="162"/>
      <c r="G414" s="162"/>
      <c r="H414" s="162"/>
      <c r="I414" s="162"/>
      <c r="J414" s="162"/>
      <c r="K414" s="162"/>
      <c r="L414" s="162"/>
      <c r="M414" s="162"/>
      <c r="N414" s="38"/>
      <c r="O414" s="38"/>
    </row>
    <row r="415" spans="1:15" ht="15" hidden="1" customHeight="1" x14ac:dyDescent="0.25">
      <c r="A415" s="162"/>
      <c r="B415" s="162"/>
      <c r="C415" s="162"/>
      <c r="D415" s="162"/>
      <c r="E415" s="162"/>
      <c r="F415" s="162"/>
      <c r="G415" s="162"/>
      <c r="H415" s="162"/>
      <c r="I415" s="162"/>
      <c r="J415" s="162"/>
      <c r="K415" s="162"/>
      <c r="L415" s="162"/>
      <c r="M415" s="162"/>
      <c r="N415" s="38"/>
      <c r="O415" s="38"/>
    </row>
    <row r="416" spans="1:15" ht="15" hidden="1" customHeight="1" x14ac:dyDescent="0.25">
      <c r="A416" s="162"/>
      <c r="B416" s="162"/>
      <c r="C416" s="162"/>
      <c r="D416" s="162"/>
      <c r="E416" s="162"/>
      <c r="F416" s="162"/>
      <c r="G416" s="162"/>
      <c r="H416" s="162"/>
      <c r="I416" s="162"/>
      <c r="J416" s="162"/>
      <c r="K416" s="162"/>
      <c r="L416" s="162"/>
      <c r="M416" s="162"/>
      <c r="N416" s="38"/>
      <c r="O416" s="38"/>
    </row>
    <row r="417" spans="1:15" ht="15" hidden="1" customHeight="1" x14ac:dyDescent="0.25">
      <c r="A417" s="162"/>
      <c r="B417" s="162"/>
      <c r="C417" s="162"/>
      <c r="D417" s="162"/>
      <c r="E417" s="162"/>
      <c r="F417" s="162"/>
      <c r="G417" s="162"/>
      <c r="H417" s="162"/>
      <c r="I417" s="162"/>
      <c r="J417" s="162"/>
      <c r="K417" s="162"/>
      <c r="L417" s="162"/>
      <c r="M417" s="162"/>
      <c r="N417" s="38"/>
      <c r="O417" s="38"/>
    </row>
    <row r="418" spans="1:15" ht="15" hidden="1" customHeight="1" x14ac:dyDescent="0.25">
      <c r="A418" s="162"/>
      <c r="B418" s="162"/>
      <c r="C418" s="162"/>
      <c r="D418" s="162"/>
      <c r="E418" s="162"/>
      <c r="F418" s="162"/>
      <c r="G418" s="162"/>
      <c r="H418" s="162"/>
      <c r="I418" s="162"/>
      <c r="J418" s="162"/>
      <c r="K418" s="162"/>
      <c r="L418" s="162"/>
      <c r="M418" s="162"/>
      <c r="N418" s="38"/>
      <c r="O418" s="38"/>
    </row>
    <row r="419" spans="1:15" ht="15" hidden="1" customHeight="1" x14ac:dyDescent="0.25">
      <c r="A419" s="162"/>
      <c r="B419" s="162"/>
      <c r="C419" s="162"/>
      <c r="D419" s="162"/>
      <c r="E419" s="162"/>
      <c r="F419" s="162"/>
      <c r="G419" s="162"/>
      <c r="H419" s="162"/>
      <c r="I419" s="162"/>
      <c r="J419" s="162"/>
      <c r="K419" s="162"/>
      <c r="L419" s="162"/>
      <c r="M419" s="162"/>
      <c r="N419" s="38"/>
      <c r="O419" s="38"/>
    </row>
    <row r="420" spans="1:15" ht="15" hidden="1" customHeight="1" x14ac:dyDescent="0.25">
      <c r="A420" s="162"/>
      <c r="B420" s="162"/>
      <c r="C420" s="162"/>
      <c r="D420" s="162"/>
      <c r="E420" s="162"/>
      <c r="F420" s="162"/>
      <c r="G420" s="162"/>
      <c r="H420" s="162"/>
      <c r="I420" s="162"/>
      <c r="J420" s="162"/>
      <c r="K420" s="162"/>
      <c r="L420" s="162"/>
      <c r="M420" s="162"/>
      <c r="N420" s="38"/>
      <c r="O420" s="38"/>
    </row>
    <row r="421" spans="1:15" ht="15" hidden="1" customHeight="1" x14ac:dyDescent="0.25">
      <c r="A421" s="162"/>
      <c r="B421" s="162"/>
      <c r="C421" s="162"/>
      <c r="D421" s="162"/>
      <c r="E421" s="162"/>
      <c r="F421" s="162"/>
      <c r="G421" s="162"/>
      <c r="H421" s="162"/>
      <c r="I421" s="162"/>
      <c r="J421" s="162"/>
      <c r="K421" s="162"/>
      <c r="L421" s="162"/>
      <c r="M421" s="162"/>
      <c r="N421" s="38"/>
      <c r="O421" s="38"/>
    </row>
    <row r="422" spans="1:15" ht="15" hidden="1" customHeight="1" x14ac:dyDescent="0.25">
      <c r="A422" s="162"/>
      <c r="B422" s="162"/>
      <c r="C422" s="162"/>
      <c r="D422" s="162"/>
      <c r="E422" s="162"/>
      <c r="F422" s="162"/>
      <c r="G422" s="162"/>
      <c r="H422" s="162"/>
      <c r="I422" s="162"/>
      <c r="J422" s="162"/>
      <c r="K422" s="162"/>
      <c r="L422" s="162"/>
      <c r="M422" s="162"/>
      <c r="N422" s="38"/>
      <c r="O422" s="38"/>
    </row>
    <row r="423" spans="1:15" ht="15" hidden="1" customHeight="1" x14ac:dyDescent="0.25">
      <c r="A423" s="162"/>
      <c r="B423" s="162"/>
      <c r="C423" s="162"/>
      <c r="D423" s="162"/>
      <c r="E423" s="162"/>
      <c r="F423" s="162"/>
      <c r="G423" s="162"/>
      <c r="H423" s="162"/>
      <c r="I423" s="162"/>
      <c r="J423" s="162"/>
      <c r="K423" s="162"/>
      <c r="L423" s="162"/>
      <c r="M423" s="162"/>
      <c r="N423" s="38"/>
      <c r="O423" s="38"/>
    </row>
    <row r="424" spans="1:15" ht="15" hidden="1" customHeight="1" x14ac:dyDescent="0.25">
      <c r="A424" s="162"/>
      <c r="B424" s="162"/>
      <c r="C424" s="162"/>
      <c r="D424" s="162"/>
      <c r="E424" s="162"/>
      <c r="F424" s="162"/>
      <c r="G424" s="162"/>
      <c r="H424" s="162"/>
      <c r="I424" s="162"/>
      <c r="J424" s="162"/>
      <c r="K424" s="162"/>
      <c r="L424" s="162"/>
      <c r="M424" s="162"/>
      <c r="N424" s="38"/>
      <c r="O424" s="38"/>
    </row>
    <row r="425" spans="1:15" ht="15" hidden="1" customHeight="1" x14ac:dyDescent="0.25">
      <c r="A425" s="162"/>
      <c r="B425" s="162"/>
      <c r="C425" s="162"/>
      <c r="D425" s="162"/>
      <c r="E425" s="162"/>
      <c r="F425" s="162"/>
      <c r="G425" s="162"/>
      <c r="H425" s="162"/>
      <c r="I425" s="162"/>
      <c r="J425" s="162"/>
      <c r="K425" s="162"/>
      <c r="L425" s="162"/>
      <c r="M425" s="162"/>
      <c r="N425" s="38"/>
      <c r="O425" s="38"/>
    </row>
    <row r="426" spans="1:15" ht="15" hidden="1" customHeight="1" x14ac:dyDescent="0.25">
      <c r="A426" s="162"/>
      <c r="B426" s="162"/>
      <c r="C426" s="162"/>
      <c r="D426" s="162"/>
      <c r="E426" s="162"/>
      <c r="F426" s="162"/>
      <c r="G426" s="162"/>
      <c r="H426" s="162"/>
      <c r="I426" s="162"/>
      <c r="J426" s="162"/>
      <c r="K426" s="162"/>
      <c r="L426" s="162"/>
      <c r="M426" s="162"/>
      <c r="N426" s="38"/>
      <c r="O426" s="38"/>
    </row>
    <row r="427" spans="1:15" ht="15" hidden="1" customHeight="1" x14ac:dyDescent="0.25">
      <c r="A427" s="162"/>
      <c r="B427" s="162"/>
      <c r="C427" s="162"/>
      <c r="D427" s="162"/>
      <c r="E427" s="162"/>
      <c r="F427" s="162"/>
      <c r="G427" s="162"/>
      <c r="H427" s="162"/>
      <c r="I427" s="162"/>
      <c r="J427" s="162"/>
      <c r="K427" s="162"/>
      <c r="L427" s="162"/>
      <c r="M427" s="162"/>
      <c r="N427" s="38"/>
      <c r="O427" s="38"/>
    </row>
    <row r="428" spans="1:15" ht="15" hidden="1" customHeight="1" x14ac:dyDescent="0.25">
      <c r="A428" s="162"/>
      <c r="B428" s="162"/>
      <c r="C428" s="162"/>
      <c r="D428" s="162"/>
      <c r="E428" s="162"/>
      <c r="F428" s="162"/>
      <c r="G428" s="162"/>
      <c r="H428" s="162"/>
      <c r="I428" s="162"/>
      <c r="J428" s="162"/>
      <c r="K428" s="162"/>
      <c r="L428" s="162"/>
      <c r="M428" s="162"/>
      <c r="N428" s="38"/>
      <c r="O428" s="38"/>
    </row>
    <row r="429" spans="1:15" ht="15" hidden="1" customHeight="1" x14ac:dyDescent="0.25">
      <c r="A429" s="162"/>
      <c r="B429" s="162"/>
      <c r="C429" s="162"/>
      <c r="D429" s="162"/>
      <c r="E429" s="162"/>
      <c r="F429" s="162"/>
      <c r="G429" s="162"/>
      <c r="H429" s="162"/>
      <c r="I429" s="162"/>
      <c r="J429" s="162"/>
      <c r="K429" s="162"/>
      <c r="L429" s="162"/>
      <c r="M429" s="162"/>
      <c r="N429" s="38"/>
      <c r="O429" s="38"/>
    </row>
    <row r="430" spans="1:15" ht="15" hidden="1" customHeight="1" x14ac:dyDescent="0.25">
      <c r="A430" s="162"/>
      <c r="B430" s="162"/>
      <c r="C430" s="162"/>
      <c r="D430" s="162"/>
      <c r="E430" s="162"/>
      <c r="F430" s="162"/>
      <c r="G430" s="162"/>
      <c r="H430" s="162"/>
      <c r="I430" s="162"/>
      <c r="J430" s="162"/>
      <c r="K430" s="162"/>
      <c r="L430" s="162"/>
      <c r="M430" s="162"/>
      <c r="N430" s="38"/>
      <c r="O430" s="38"/>
    </row>
    <row r="431" spans="1:15" ht="15" hidden="1" customHeight="1" x14ac:dyDescent="0.25">
      <c r="A431" s="162"/>
      <c r="B431" s="162"/>
      <c r="C431" s="162"/>
      <c r="D431" s="162"/>
      <c r="E431" s="162"/>
      <c r="F431" s="162"/>
      <c r="G431" s="162"/>
      <c r="H431" s="162"/>
      <c r="I431" s="162"/>
      <c r="J431" s="162"/>
      <c r="K431" s="162"/>
      <c r="L431" s="162"/>
      <c r="M431" s="162"/>
      <c r="N431" s="38"/>
      <c r="O431" s="38"/>
    </row>
    <row r="432" spans="1:15" ht="15" hidden="1" customHeight="1" x14ac:dyDescent="0.25">
      <c r="A432" s="162"/>
      <c r="B432" s="162"/>
      <c r="C432" s="162"/>
      <c r="D432" s="162"/>
      <c r="E432" s="162"/>
      <c r="F432" s="162"/>
      <c r="G432" s="162"/>
      <c r="H432" s="162"/>
      <c r="I432" s="162"/>
      <c r="J432" s="162"/>
      <c r="K432" s="162"/>
      <c r="L432" s="162"/>
      <c r="M432" s="162"/>
      <c r="N432" s="38"/>
      <c r="O432" s="38"/>
    </row>
    <row r="433" spans="1:15" ht="15" hidden="1" customHeight="1" x14ac:dyDescent="0.25">
      <c r="A433" s="162"/>
      <c r="B433" s="162"/>
      <c r="C433" s="162"/>
      <c r="D433" s="162"/>
      <c r="E433" s="162"/>
      <c r="F433" s="162"/>
      <c r="G433" s="162"/>
      <c r="H433" s="162"/>
      <c r="I433" s="162"/>
      <c r="J433" s="162"/>
      <c r="K433" s="162"/>
      <c r="L433" s="162"/>
      <c r="M433" s="162"/>
      <c r="N433" s="38"/>
      <c r="O433" s="38"/>
    </row>
    <row r="434" spans="1:15" ht="15" hidden="1" customHeight="1" x14ac:dyDescent="0.25">
      <c r="A434" s="162"/>
      <c r="B434" s="162"/>
      <c r="C434" s="162"/>
      <c r="D434" s="162"/>
      <c r="E434" s="162"/>
      <c r="F434" s="162"/>
      <c r="G434" s="162"/>
      <c r="H434" s="162"/>
      <c r="I434" s="162"/>
      <c r="J434" s="162"/>
      <c r="K434" s="162"/>
      <c r="L434" s="162"/>
      <c r="M434" s="162"/>
      <c r="N434" s="38"/>
      <c r="O434" s="38"/>
    </row>
    <row r="435" spans="1:15" ht="15" hidden="1" customHeight="1" x14ac:dyDescent="0.25">
      <c r="A435" s="162"/>
      <c r="B435" s="162"/>
      <c r="C435" s="162"/>
      <c r="D435" s="162"/>
      <c r="E435" s="162"/>
      <c r="F435" s="162"/>
      <c r="G435" s="162"/>
      <c r="H435" s="162"/>
      <c r="I435" s="162"/>
      <c r="J435" s="162"/>
      <c r="K435" s="162"/>
      <c r="L435" s="162"/>
      <c r="M435" s="162"/>
      <c r="N435" s="38"/>
      <c r="O435" s="38"/>
    </row>
    <row r="436" spans="1:15" ht="15" hidden="1" customHeight="1" x14ac:dyDescent="0.25">
      <c r="A436" s="162"/>
      <c r="B436" s="162"/>
      <c r="C436" s="162"/>
      <c r="D436" s="162"/>
      <c r="E436" s="162"/>
      <c r="F436" s="162"/>
      <c r="G436" s="162"/>
      <c r="H436" s="162"/>
      <c r="I436" s="162"/>
      <c r="J436" s="162"/>
      <c r="K436" s="162"/>
      <c r="L436" s="162"/>
      <c r="M436" s="162"/>
      <c r="N436" s="38"/>
      <c r="O436" s="38"/>
    </row>
    <row r="437" spans="1:15" ht="15" hidden="1" customHeight="1" x14ac:dyDescent="0.25">
      <c r="A437" s="162"/>
      <c r="B437" s="162"/>
      <c r="C437" s="162"/>
      <c r="D437" s="162"/>
      <c r="E437" s="162"/>
      <c r="F437" s="162"/>
      <c r="G437" s="162"/>
      <c r="H437" s="162"/>
      <c r="I437" s="162"/>
      <c r="J437" s="162"/>
      <c r="K437" s="162"/>
      <c r="L437" s="162"/>
      <c r="M437" s="162"/>
      <c r="N437" s="38"/>
      <c r="O437" s="38"/>
    </row>
    <row r="438" spans="1:15" ht="15" hidden="1" customHeight="1" x14ac:dyDescent="0.25">
      <c r="A438" s="162"/>
      <c r="B438" s="162"/>
      <c r="C438" s="162"/>
      <c r="D438" s="162"/>
      <c r="E438" s="162"/>
      <c r="F438" s="162"/>
      <c r="G438" s="162"/>
      <c r="H438" s="162"/>
      <c r="I438" s="162"/>
      <c r="J438" s="162"/>
      <c r="K438" s="162"/>
      <c r="L438" s="162"/>
      <c r="M438" s="162"/>
      <c r="N438" s="38"/>
      <c r="O438" s="38"/>
    </row>
    <row r="439" spans="1:15" ht="15" hidden="1" customHeight="1" x14ac:dyDescent="0.25">
      <c r="A439" s="162"/>
      <c r="B439" s="162"/>
      <c r="C439" s="162"/>
      <c r="D439" s="162"/>
      <c r="E439" s="162"/>
      <c r="F439" s="162"/>
      <c r="G439" s="162"/>
      <c r="H439" s="162"/>
      <c r="I439" s="162"/>
      <c r="J439" s="162"/>
      <c r="K439" s="162"/>
      <c r="L439" s="162"/>
      <c r="M439" s="162"/>
      <c r="N439" s="38"/>
      <c r="O439" s="38"/>
    </row>
    <row r="440" spans="1:15" ht="15" hidden="1" customHeight="1" x14ac:dyDescent="0.25">
      <c r="A440" s="162"/>
      <c r="B440" s="162"/>
      <c r="C440" s="162"/>
      <c r="D440" s="162"/>
      <c r="E440" s="162"/>
      <c r="F440" s="162"/>
      <c r="G440" s="162"/>
      <c r="H440" s="162"/>
      <c r="I440" s="162"/>
      <c r="J440" s="162"/>
      <c r="K440" s="162"/>
      <c r="L440" s="162"/>
      <c r="M440" s="162"/>
      <c r="N440" s="38"/>
      <c r="O440" s="38"/>
    </row>
    <row r="441" spans="1:15" ht="15" hidden="1" customHeight="1" x14ac:dyDescent="0.25">
      <c r="A441" s="162"/>
      <c r="B441" s="162"/>
      <c r="C441" s="162"/>
      <c r="D441" s="162"/>
      <c r="E441" s="162"/>
      <c r="F441" s="162"/>
      <c r="G441" s="162"/>
      <c r="H441" s="162"/>
      <c r="I441" s="162"/>
      <c r="J441" s="162"/>
      <c r="K441" s="162"/>
      <c r="L441" s="162"/>
      <c r="M441" s="162"/>
      <c r="N441" s="38"/>
      <c r="O441" s="38"/>
    </row>
    <row r="442" spans="1:15" ht="15" hidden="1" customHeight="1" x14ac:dyDescent="0.25">
      <c r="A442" s="162"/>
      <c r="B442" s="162"/>
      <c r="C442" s="162"/>
      <c r="D442" s="162"/>
      <c r="E442" s="162"/>
      <c r="F442" s="162"/>
      <c r="G442" s="162"/>
      <c r="H442" s="162"/>
      <c r="I442" s="162"/>
      <c r="J442" s="162"/>
      <c r="K442" s="162"/>
      <c r="L442" s="162"/>
      <c r="M442" s="162"/>
      <c r="N442" s="38"/>
      <c r="O442" s="38"/>
    </row>
    <row r="443" spans="1:15" ht="15" hidden="1" customHeight="1" x14ac:dyDescent="0.25">
      <c r="A443" s="162"/>
      <c r="B443" s="162"/>
      <c r="C443" s="162"/>
      <c r="D443" s="162"/>
      <c r="E443" s="162"/>
      <c r="F443" s="162"/>
      <c r="G443" s="162"/>
      <c r="H443" s="162"/>
      <c r="I443" s="162"/>
      <c r="J443" s="162"/>
      <c r="K443" s="162"/>
      <c r="L443" s="162"/>
      <c r="M443" s="162"/>
      <c r="N443" s="38"/>
      <c r="O443" s="38"/>
    </row>
    <row r="444" spans="1:15" ht="15" hidden="1" customHeight="1" x14ac:dyDescent="0.25">
      <c r="A444" s="162"/>
      <c r="B444" s="162"/>
      <c r="C444" s="162"/>
      <c r="D444" s="162"/>
      <c r="E444" s="162"/>
      <c r="F444" s="162"/>
      <c r="G444" s="162"/>
      <c r="H444" s="162"/>
      <c r="I444" s="162"/>
      <c r="J444" s="162"/>
      <c r="K444" s="162"/>
      <c r="L444" s="162"/>
      <c r="M444" s="162"/>
      <c r="N444" s="38"/>
      <c r="O444" s="38"/>
    </row>
    <row r="445" spans="1:15" ht="15" hidden="1" customHeight="1" x14ac:dyDescent="0.25">
      <c r="A445" s="162"/>
      <c r="B445" s="162"/>
      <c r="C445" s="162"/>
      <c r="D445" s="162"/>
      <c r="E445" s="162"/>
      <c r="F445" s="162"/>
      <c r="G445" s="162"/>
      <c r="H445" s="162"/>
      <c r="I445" s="162"/>
      <c r="J445" s="162"/>
      <c r="K445" s="162"/>
      <c r="L445" s="162"/>
      <c r="M445" s="162"/>
      <c r="N445" s="38"/>
      <c r="O445" s="38"/>
    </row>
    <row r="446" spans="1:15" ht="15" hidden="1" customHeight="1" x14ac:dyDescent="0.25">
      <c r="A446" s="162"/>
      <c r="B446" s="162"/>
      <c r="C446" s="162"/>
      <c r="D446" s="162"/>
      <c r="E446" s="162"/>
      <c r="F446" s="162"/>
      <c r="G446" s="162"/>
      <c r="H446" s="162"/>
      <c r="I446" s="162"/>
      <c r="J446" s="162"/>
      <c r="K446" s="162"/>
      <c r="L446" s="162"/>
      <c r="M446" s="162"/>
      <c r="N446" s="38"/>
      <c r="O446" s="38"/>
    </row>
    <row r="447" spans="1:15" ht="15" hidden="1" customHeight="1" x14ac:dyDescent="0.25">
      <c r="A447" s="162"/>
      <c r="B447" s="162"/>
      <c r="C447" s="162"/>
      <c r="D447" s="162"/>
      <c r="E447" s="162"/>
      <c r="F447" s="162"/>
      <c r="G447" s="162"/>
      <c r="H447" s="162"/>
      <c r="I447" s="162"/>
      <c r="J447" s="162"/>
      <c r="K447" s="162"/>
      <c r="L447" s="162"/>
      <c r="M447" s="162"/>
      <c r="N447" s="38"/>
      <c r="O447" s="38"/>
    </row>
    <row r="448" spans="1:15" ht="15" hidden="1" customHeight="1" x14ac:dyDescent="0.25">
      <c r="A448" s="162"/>
      <c r="B448" s="162"/>
      <c r="C448" s="162"/>
      <c r="D448" s="162"/>
      <c r="E448" s="162"/>
      <c r="F448" s="162"/>
      <c r="G448" s="162"/>
      <c r="H448" s="162"/>
      <c r="I448" s="162"/>
      <c r="J448" s="162"/>
      <c r="K448" s="162"/>
      <c r="L448" s="162"/>
      <c r="M448" s="162"/>
      <c r="N448" s="38"/>
      <c r="O448" s="38"/>
    </row>
    <row r="449" spans="1:15" ht="15" hidden="1" customHeight="1" x14ac:dyDescent="0.25">
      <c r="A449" s="162"/>
      <c r="B449" s="162"/>
      <c r="C449" s="162"/>
      <c r="D449" s="162"/>
      <c r="E449" s="162"/>
      <c r="F449" s="162"/>
      <c r="G449" s="162"/>
      <c r="H449" s="162"/>
      <c r="I449" s="162"/>
      <c r="J449" s="162"/>
      <c r="K449" s="162"/>
      <c r="L449" s="162"/>
      <c r="M449" s="162"/>
      <c r="N449" s="38"/>
      <c r="O449" s="38"/>
    </row>
    <row r="450" spans="1:15" ht="15" hidden="1" customHeight="1" x14ac:dyDescent="0.25">
      <c r="A450" s="162"/>
      <c r="B450" s="162"/>
      <c r="C450" s="162"/>
      <c r="D450" s="162"/>
      <c r="E450" s="162"/>
      <c r="F450" s="162"/>
      <c r="G450" s="162"/>
      <c r="H450" s="162"/>
      <c r="I450" s="162"/>
      <c r="J450" s="162"/>
      <c r="K450" s="162"/>
      <c r="L450" s="162"/>
      <c r="M450" s="162"/>
      <c r="N450" s="38"/>
      <c r="O450" s="38"/>
    </row>
    <row r="451" spans="1:15" ht="15" hidden="1" customHeight="1" x14ac:dyDescent="0.25">
      <c r="A451" s="162"/>
      <c r="B451" s="162"/>
      <c r="C451" s="162"/>
      <c r="D451" s="162"/>
      <c r="E451" s="162"/>
      <c r="F451" s="162"/>
      <c r="G451" s="162"/>
      <c r="H451" s="162"/>
      <c r="I451" s="162"/>
      <c r="J451" s="162"/>
      <c r="K451" s="162"/>
      <c r="L451" s="162"/>
      <c r="M451" s="162"/>
      <c r="N451" s="38"/>
      <c r="O451" s="38"/>
    </row>
    <row r="452" spans="1:15" ht="15" hidden="1" customHeight="1" x14ac:dyDescent="0.25">
      <c r="A452" s="162"/>
      <c r="B452" s="162"/>
      <c r="C452" s="162"/>
      <c r="D452" s="162"/>
      <c r="E452" s="162"/>
      <c r="F452" s="162"/>
      <c r="G452" s="162"/>
      <c r="H452" s="162"/>
      <c r="I452" s="162"/>
      <c r="J452" s="162"/>
      <c r="K452" s="162"/>
      <c r="L452" s="162"/>
      <c r="M452" s="162"/>
      <c r="N452" s="38"/>
      <c r="O452" s="38"/>
    </row>
    <row r="453" spans="1:15" ht="15" hidden="1" customHeight="1" x14ac:dyDescent="0.25">
      <c r="A453" s="162"/>
      <c r="B453" s="162"/>
      <c r="C453" s="162"/>
      <c r="D453" s="162"/>
      <c r="E453" s="162"/>
      <c r="F453" s="162"/>
      <c r="G453" s="162"/>
      <c r="H453" s="162"/>
      <c r="I453" s="162"/>
      <c r="J453" s="162"/>
      <c r="K453" s="162"/>
      <c r="L453" s="162"/>
      <c r="M453" s="162"/>
      <c r="N453" s="38"/>
      <c r="O453" s="38"/>
    </row>
    <row r="454" spans="1:15" ht="15" hidden="1" customHeight="1" x14ac:dyDescent="0.25">
      <c r="A454" s="162"/>
      <c r="B454" s="162"/>
      <c r="C454" s="162"/>
      <c r="D454" s="162"/>
      <c r="E454" s="162"/>
      <c r="F454" s="162"/>
      <c r="G454" s="162"/>
      <c r="H454" s="162"/>
      <c r="I454" s="162"/>
      <c r="J454" s="162"/>
      <c r="K454" s="162"/>
      <c r="L454" s="162"/>
      <c r="M454" s="162"/>
      <c r="N454" s="38"/>
      <c r="O454" s="38"/>
    </row>
    <row r="455" spans="1:15" ht="15" hidden="1" customHeight="1" x14ac:dyDescent="0.25">
      <c r="A455" s="162"/>
      <c r="B455" s="162"/>
      <c r="C455" s="162"/>
      <c r="D455" s="162"/>
      <c r="E455" s="162"/>
      <c r="F455" s="162"/>
      <c r="G455" s="162"/>
      <c r="H455" s="162"/>
      <c r="I455" s="162"/>
      <c r="J455" s="162"/>
      <c r="K455" s="162"/>
      <c r="L455" s="162"/>
      <c r="M455" s="162"/>
      <c r="N455" s="38"/>
      <c r="O455" s="38"/>
    </row>
    <row r="456" spans="1:15" ht="15" hidden="1" customHeight="1" x14ac:dyDescent="0.25">
      <c r="A456" s="162"/>
      <c r="B456" s="162"/>
      <c r="C456" s="162"/>
      <c r="D456" s="162"/>
      <c r="E456" s="162"/>
      <c r="F456" s="162"/>
      <c r="G456" s="162"/>
      <c r="H456" s="162"/>
      <c r="I456" s="162"/>
      <c r="J456" s="162"/>
      <c r="K456" s="162"/>
      <c r="L456" s="162"/>
      <c r="M456" s="162"/>
      <c r="N456" s="38"/>
      <c r="O456" s="38"/>
    </row>
    <row r="457" spans="1:15" ht="15" hidden="1" customHeight="1" x14ac:dyDescent="0.25">
      <c r="A457" s="162"/>
      <c r="B457" s="162"/>
      <c r="C457" s="162"/>
      <c r="D457" s="162"/>
      <c r="E457" s="162"/>
      <c r="F457" s="162"/>
      <c r="G457" s="162"/>
      <c r="H457" s="162"/>
      <c r="I457" s="162"/>
      <c r="J457" s="162"/>
      <c r="K457" s="162"/>
      <c r="L457" s="162"/>
      <c r="M457" s="162"/>
      <c r="N457" s="38"/>
      <c r="O457" s="38"/>
    </row>
    <row r="458" spans="1:15" ht="15" hidden="1" customHeight="1" x14ac:dyDescent="0.25">
      <c r="A458" s="162"/>
      <c r="B458" s="162"/>
      <c r="C458" s="162"/>
      <c r="D458" s="162"/>
      <c r="E458" s="162"/>
      <c r="F458" s="162"/>
      <c r="G458" s="162"/>
      <c r="H458" s="162"/>
      <c r="I458" s="162"/>
      <c r="J458" s="162"/>
      <c r="K458" s="162"/>
      <c r="L458" s="162"/>
      <c r="M458" s="162"/>
      <c r="N458" s="38"/>
      <c r="O458" s="38"/>
    </row>
    <row r="459" spans="1:15" ht="15" hidden="1" customHeight="1" x14ac:dyDescent="0.25">
      <c r="A459" s="162"/>
      <c r="B459" s="162"/>
      <c r="C459" s="162"/>
      <c r="D459" s="162"/>
      <c r="E459" s="162"/>
      <c r="F459" s="162"/>
      <c r="G459" s="162"/>
      <c r="H459" s="162"/>
      <c r="I459" s="162"/>
      <c r="J459" s="162"/>
      <c r="K459" s="162"/>
      <c r="L459" s="162"/>
      <c r="M459" s="162"/>
      <c r="N459" s="38"/>
      <c r="O459" s="38"/>
    </row>
    <row r="460" spans="1:15" ht="15" hidden="1" customHeight="1" x14ac:dyDescent="0.25">
      <c r="A460" s="162"/>
      <c r="B460" s="162"/>
      <c r="C460" s="162"/>
      <c r="D460" s="162"/>
      <c r="E460" s="162"/>
      <c r="F460" s="162"/>
      <c r="G460" s="162"/>
      <c r="H460" s="162"/>
      <c r="I460" s="162"/>
      <c r="J460" s="162"/>
      <c r="K460" s="162"/>
      <c r="L460" s="162"/>
      <c r="M460" s="162"/>
      <c r="N460" s="38"/>
      <c r="O460" s="38"/>
    </row>
    <row r="461" spans="1:15" ht="15" hidden="1" customHeight="1" x14ac:dyDescent="0.25">
      <c r="A461" s="162"/>
      <c r="B461" s="162"/>
      <c r="C461" s="162"/>
      <c r="D461" s="162"/>
      <c r="E461" s="162"/>
      <c r="F461" s="162"/>
      <c r="G461" s="162"/>
      <c r="H461" s="162"/>
      <c r="I461" s="162"/>
      <c r="J461" s="162"/>
      <c r="K461" s="162"/>
      <c r="L461" s="162"/>
      <c r="M461" s="162"/>
      <c r="N461" s="38"/>
      <c r="O461" s="38"/>
    </row>
    <row r="462" spans="1:15" ht="15" hidden="1" customHeight="1" x14ac:dyDescent="0.25">
      <c r="A462" s="162"/>
      <c r="B462" s="162"/>
      <c r="C462" s="162"/>
      <c r="D462" s="162"/>
      <c r="E462" s="162"/>
      <c r="F462" s="162"/>
      <c r="G462" s="162"/>
      <c r="H462" s="162"/>
      <c r="I462" s="162"/>
      <c r="J462" s="162"/>
      <c r="K462" s="162"/>
      <c r="L462" s="162"/>
      <c r="M462" s="162"/>
      <c r="N462" s="38"/>
      <c r="O462" s="38"/>
    </row>
    <row r="463" spans="1:15" ht="15" hidden="1" customHeight="1" x14ac:dyDescent="0.25">
      <c r="A463" s="162"/>
      <c r="B463" s="162"/>
      <c r="C463" s="162"/>
      <c r="D463" s="162"/>
      <c r="E463" s="162"/>
      <c r="F463" s="162"/>
      <c r="G463" s="162"/>
      <c r="H463" s="162"/>
      <c r="I463" s="162"/>
      <c r="J463" s="162"/>
      <c r="K463" s="162"/>
      <c r="L463" s="162"/>
      <c r="M463" s="162"/>
      <c r="N463" s="38"/>
      <c r="O463" s="38"/>
    </row>
    <row r="464" spans="1:15" ht="15" hidden="1" customHeight="1" x14ac:dyDescent="0.25">
      <c r="A464" s="162"/>
      <c r="B464" s="162"/>
      <c r="C464" s="162"/>
      <c r="D464" s="162"/>
      <c r="E464" s="162"/>
      <c r="F464" s="162"/>
      <c r="G464" s="162"/>
      <c r="H464" s="162"/>
      <c r="I464" s="162"/>
      <c r="J464" s="162"/>
      <c r="K464" s="162"/>
      <c r="L464" s="162"/>
      <c r="M464" s="162"/>
      <c r="N464" s="38"/>
      <c r="O464" s="38"/>
    </row>
    <row r="465" spans="1:15" ht="15" hidden="1" customHeight="1" x14ac:dyDescent="0.25">
      <c r="A465" s="162"/>
      <c r="B465" s="162"/>
      <c r="C465" s="162"/>
      <c r="D465" s="162"/>
      <c r="E465" s="162"/>
      <c r="F465" s="162"/>
      <c r="G465" s="162"/>
      <c r="H465" s="162"/>
      <c r="I465" s="162"/>
      <c r="J465" s="162"/>
      <c r="K465" s="162"/>
      <c r="L465" s="162"/>
      <c r="M465" s="162"/>
      <c r="N465" s="38"/>
      <c r="O465" s="38"/>
    </row>
    <row r="466" spans="1:15" ht="15" hidden="1" customHeight="1" x14ac:dyDescent="0.25">
      <c r="A466" s="162"/>
      <c r="B466" s="162"/>
      <c r="C466" s="162"/>
      <c r="D466" s="162"/>
      <c r="E466" s="162"/>
      <c r="F466" s="162"/>
      <c r="G466" s="162"/>
      <c r="H466" s="162"/>
      <c r="I466" s="162"/>
      <c r="J466" s="162"/>
      <c r="K466" s="162"/>
      <c r="L466" s="162"/>
      <c r="M466" s="162"/>
      <c r="N466" s="38"/>
      <c r="O466" s="38"/>
    </row>
    <row r="467" spans="1:15" ht="15" hidden="1" customHeight="1" x14ac:dyDescent="0.25">
      <c r="A467" s="162"/>
      <c r="B467" s="162"/>
      <c r="C467" s="162"/>
      <c r="D467" s="162"/>
      <c r="E467" s="162"/>
      <c r="F467" s="162"/>
      <c r="G467" s="162"/>
      <c r="H467" s="162"/>
      <c r="I467" s="162"/>
      <c r="J467" s="162"/>
      <c r="K467" s="162"/>
      <c r="L467" s="162"/>
      <c r="M467" s="162"/>
      <c r="N467" s="38"/>
      <c r="O467" s="38"/>
    </row>
    <row r="468" spans="1:15" ht="15" hidden="1" customHeight="1" x14ac:dyDescent="0.25">
      <c r="A468" s="162"/>
      <c r="B468" s="162"/>
      <c r="C468" s="162"/>
      <c r="D468" s="162"/>
      <c r="E468" s="162"/>
      <c r="F468" s="162"/>
      <c r="G468" s="162"/>
      <c r="H468" s="162"/>
      <c r="I468" s="162"/>
      <c r="J468" s="162"/>
      <c r="K468" s="162"/>
      <c r="L468" s="162"/>
      <c r="M468" s="162"/>
      <c r="N468" s="38"/>
      <c r="O468" s="38"/>
    </row>
    <row r="469" spans="1:15" ht="15" hidden="1" customHeight="1" x14ac:dyDescent="0.25">
      <c r="A469" s="162"/>
      <c r="B469" s="162"/>
      <c r="C469" s="162"/>
      <c r="D469" s="162"/>
      <c r="E469" s="162"/>
      <c r="F469" s="162"/>
      <c r="G469" s="162"/>
      <c r="H469" s="162"/>
      <c r="I469" s="162"/>
      <c r="J469" s="162"/>
      <c r="K469" s="162"/>
      <c r="L469" s="162"/>
      <c r="M469" s="162"/>
      <c r="N469" s="38"/>
      <c r="O469" s="38"/>
    </row>
    <row r="470" spans="1:15" ht="15" hidden="1" customHeight="1" x14ac:dyDescent="0.25">
      <c r="A470" s="162"/>
      <c r="B470" s="162"/>
      <c r="C470" s="162"/>
      <c r="D470" s="162"/>
      <c r="E470" s="162"/>
      <c r="F470" s="162"/>
      <c r="G470" s="162"/>
      <c r="H470" s="162"/>
      <c r="I470" s="162"/>
      <c r="J470" s="162"/>
      <c r="K470" s="162"/>
      <c r="L470" s="162"/>
      <c r="M470" s="162"/>
      <c r="N470" s="38"/>
      <c r="O470" s="38"/>
    </row>
    <row r="471" spans="1:15" ht="15" hidden="1" customHeight="1" x14ac:dyDescent="0.25">
      <c r="A471" s="162"/>
      <c r="B471" s="162"/>
      <c r="C471" s="162"/>
      <c r="D471" s="162"/>
      <c r="E471" s="162"/>
      <c r="F471" s="162"/>
      <c r="G471" s="162"/>
      <c r="H471" s="162"/>
      <c r="I471" s="162"/>
      <c r="J471" s="162"/>
      <c r="K471" s="162"/>
      <c r="L471" s="162"/>
      <c r="M471" s="162"/>
      <c r="N471" s="38"/>
      <c r="O471" s="38"/>
    </row>
    <row r="472" spans="1:15" ht="15" hidden="1" customHeight="1" x14ac:dyDescent="0.25">
      <c r="A472" s="162"/>
      <c r="B472" s="162"/>
      <c r="C472" s="162"/>
      <c r="D472" s="162"/>
      <c r="E472" s="162"/>
      <c r="F472" s="162"/>
      <c r="G472" s="162"/>
      <c r="H472" s="162"/>
      <c r="I472" s="162"/>
      <c r="J472" s="162"/>
      <c r="K472" s="162"/>
      <c r="L472" s="162"/>
      <c r="M472" s="162"/>
      <c r="N472" s="38"/>
      <c r="O472" s="38"/>
    </row>
    <row r="473" spans="1:15" ht="15" hidden="1" customHeight="1" x14ac:dyDescent="0.25">
      <c r="A473" s="162"/>
      <c r="B473" s="162"/>
      <c r="C473" s="162"/>
      <c r="D473" s="162"/>
      <c r="E473" s="162"/>
      <c r="F473" s="162"/>
      <c r="G473" s="162"/>
      <c r="H473" s="162"/>
      <c r="I473" s="162"/>
      <c r="J473" s="162"/>
      <c r="K473" s="162"/>
      <c r="L473" s="162"/>
      <c r="M473" s="162"/>
      <c r="N473" s="38"/>
      <c r="O473" s="38"/>
    </row>
    <row r="474" spans="1:15" ht="15" hidden="1" customHeight="1" x14ac:dyDescent="0.25">
      <c r="A474" s="162"/>
      <c r="B474" s="162"/>
      <c r="C474" s="162"/>
      <c r="D474" s="162"/>
      <c r="E474" s="162"/>
      <c r="F474" s="162"/>
      <c r="G474" s="162"/>
      <c r="H474" s="162"/>
      <c r="I474" s="162"/>
      <c r="J474" s="162"/>
      <c r="K474" s="162"/>
      <c r="L474" s="162"/>
      <c r="M474" s="162"/>
      <c r="N474" s="38"/>
      <c r="O474" s="38"/>
    </row>
    <row r="475" spans="1:15" ht="15" hidden="1" customHeight="1" x14ac:dyDescent="0.25">
      <c r="A475" s="162"/>
      <c r="B475" s="162"/>
      <c r="C475" s="162"/>
      <c r="D475" s="162"/>
      <c r="E475" s="162"/>
      <c r="F475" s="162"/>
      <c r="G475" s="162"/>
      <c r="H475" s="162"/>
      <c r="I475" s="162"/>
      <c r="J475" s="162"/>
      <c r="K475" s="162"/>
      <c r="L475" s="162"/>
      <c r="M475" s="162"/>
      <c r="N475" s="38"/>
      <c r="O475" s="38"/>
    </row>
    <row r="476" spans="1:15" ht="15" hidden="1" customHeight="1" x14ac:dyDescent="0.25">
      <c r="A476" s="162"/>
      <c r="B476" s="162"/>
      <c r="C476" s="162"/>
      <c r="D476" s="162"/>
      <c r="E476" s="162"/>
      <c r="F476" s="162"/>
      <c r="G476" s="162"/>
      <c r="H476" s="162"/>
      <c r="I476" s="162"/>
      <c r="J476" s="162"/>
      <c r="K476" s="162"/>
      <c r="L476" s="162"/>
      <c r="M476" s="162"/>
      <c r="N476" s="38"/>
      <c r="O476" s="38"/>
    </row>
    <row r="477" spans="1:15" ht="15" hidden="1" customHeight="1" x14ac:dyDescent="0.25">
      <c r="A477" s="162"/>
      <c r="B477" s="162"/>
      <c r="C477" s="162"/>
      <c r="D477" s="162"/>
      <c r="E477" s="162"/>
      <c r="F477" s="162"/>
      <c r="G477" s="162"/>
      <c r="H477" s="162"/>
      <c r="I477" s="162"/>
      <c r="J477" s="162"/>
      <c r="K477" s="162"/>
      <c r="L477" s="162"/>
      <c r="M477" s="162"/>
      <c r="N477" s="38"/>
      <c r="O477" s="38"/>
    </row>
    <row r="478" spans="1:15" ht="15" hidden="1" customHeight="1" x14ac:dyDescent="0.25">
      <c r="A478" s="162"/>
      <c r="B478" s="162"/>
      <c r="C478" s="162"/>
      <c r="D478" s="162"/>
      <c r="E478" s="162"/>
      <c r="F478" s="162"/>
      <c r="G478" s="162"/>
      <c r="H478" s="162"/>
      <c r="I478" s="162"/>
      <c r="J478" s="162"/>
      <c r="K478" s="162"/>
      <c r="L478" s="162"/>
      <c r="M478" s="162"/>
      <c r="N478" s="38"/>
      <c r="O478" s="38"/>
    </row>
    <row r="479" spans="1:15" ht="15" hidden="1" customHeight="1" x14ac:dyDescent="0.25">
      <c r="A479" s="162"/>
      <c r="B479" s="162"/>
      <c r="C479" s="162"/>
      <c r="D479" s="162"/>
      <c r="E479" s="162"/>
      <c r="F479" s="162"/>
      <c r="G479" s="162"/>
      <c r="H479" s="162"/>
      <c r="I479" s="162"/>
      <c r="J479" s="162"/>
      <c r="K479" s="162"/>
      <c r="L479" s="162"/>
      <c r="M479" s="162"/>
      <c r="N479" s="38"/>
      <c r="O479" s="38"/>
    </row>
    <row r="480" spans="1:15" ht="15" hidden="1" customHeight="1" x14ac:dyDescent="0.25">
      <c r="A480" s="162"/>
      <c r="B480" s="162"/>
      <c r="C480" s="162"/>
      <c r="D480" s="162"/>
      <c r="E480" s="162"/>
      <c r="F480" s="162"/>
      <c r="G480" s="162"/>
      <c r="H480" s="162"/>
      <c r="I480" s="162"/>
      <c r="J480" s="162"/>
      <c r="K480" s="162"/>
      <c r="L480" s="162"/>
      <c r="M480" s="162"/>
      <c r="N480" s="38"/>
      <c r="O480" s="38"/>
    </row>
    <row r="481" spans="1:15" ht="15" hidden="1" customHeight="1" x14ac:dyDescent="0.25">
      <c r="A481" s="162"/>
      <c r="B481" s="162"/>
      <c r="C481" s="162"/>
      <c r="D481" s="162"/>
      <c r="E481" s="162"/>
      <c r="F481" s="162"/>
      <c r="G481" s="162"/>
      <c r="H481" s="162"/>
      <c r="I481" s="162"/>
      <c r="J481" s="162"/>
      <c r="K481" s="162"/>
      <c r="L481" s="162"/>
      <c r="M481" s="162"/>
      <c r="N481" s="38"/>
      <c r="O481" s="38"/>
    </row>
    <row r="482" spans="1:15" ht="15" hidden="1" customHeight="1" x14ac:dyDescent="0.25">
      <c r="A482" s="162"/>
      <c r="B482" s="162"/>
      <c r="C482" s="162"/>
      <c r="D482" s="162"/>
      <c r="E482" s="162"/>
      <c r="F482" s="162"/>
      <c r="G482" s="162"/>
      <c r="H482" s="162"/>
      <c r="I482" s="162"/>
      <c r="J482" s="162"/>
      <c r="K482" s="162"/>
      <c r="L482" s="162"/>
      <c r="M482" s="162"/>
      <c r="N482" s="38"/>
      <c r="O482" s="38"/>
    </row>
    <row r="483" spans="1:15" ht="15" hidden="1" customHeight="1" x14ac:dyDescent="0.25">
      <c r="A483" s="162"/>
      <c r="B483" s="162"/>
      <c r="C483" s="162"/>
      <c r="D483" s="162"/>
      <c r="E483" s="162"/>
      <c r="F483" s="162"/>
      <c r="G483" s="162"/>
      <c r="H483" s="162"/>
      <c r="I483" s="162"/>
      <c r="J483" s="162"/>
      <c r="K483" s="162"/>
      <c r="L483" s="162"/>
      <c r="M483" s="162"/>
      <c r="N483" s="38"/>
      <c r="O483" s="38"/>
    </row>
    <row r="484" spans="1:15" ht="15" hidden="1" customHeight="1" x14ac:dyDescent="0.25">
      <c r="A484" s="162"/>
      <c r="B484" s="162"/>
      <c r="C484" s="162"/>
      <c r="D484" s="162"/>
      <c r="E484" s="162"/>
      <c r="F484" s="162"/>
      <c r="G484" s="162"/>
      <c r="H484" s="162"/>
      <c r="I484" s="162"/>
      <c r="J484" s="162"/>
      <c r="K484" s="162"/>
      <c r="L484" s="162"/>
      <c r="M484" s="162"/>
      <c r="N484" s="38"/>
      <c r="O484" s="38"/>
    </row>
    <row r="485" spans="1:15" ht="15" hidden="1" customHeight="1" x14ac:dyDescent="0.25">
      <c r="A485" s="162"/>
      <c r="B485" s="162"/>
      <c r="C485" s="162"/>
      <c r="D485" s="162"/>
      <c r="E485" s="162"/>
      <c r="F485" s="162"/>
      <c r="G485" s="162"/>
      <c r="H485" s="162"/>
      <c r="I485" s="162"/>
      <c r="J485" s="162"/>
      <c r="K485" s="162"/>
      <c r="L485" s="162"/>
      <c r="M485" s="162"/>
      <c r="N485" s="38"/>
      <c r="O485" s="38"/>
    </row>
    <row r="486" spans="1:15" ht="15" hidden="1" customHeight="1" x14ac:dyDescent="0.25">
      <c r="A486" s="162"/>
      <c r="B486" s="162"/>
      <c r="C486" s="162"/>
      <c r="D486" s="162"/>
      <c r="E486" s="162"/>
      <c r="F486" s="162"/>
      <c r="G486" s="162"/>
      <c r="H486" s="162"/>
      <c r="I486" s="162"/>
      <c r="J486" s="162"/>
      <c r="K486" s="162"/>
      <c r="L486" s="162"/>
      <c r="M486" s="162"/>
      <c r="N486" s="38"/>
      <c r="O486" s="38"/>
    </row>
    <row r="487" spans="1:15" ht="15" hidden="1" customHeight="1" x14ac:dyDescent="0.25">
      <c r="A487" s="162"/>
      <c r="B487" s="162"/>
      <c r="C487" s="162"/>
      <c r="D487" s="162"/>
      <c r="E487" s="162"/>
      <c r="F487" s="162"/>
      <c r="G487" s="162"/>
      <c r="H487" s="162"/>
      <c r="I487" s="162"/>
      <c r="J487" s="162"/>
      <c r="K487" s="162"/>
      <c r="L487" s="162"/>
      <c r="M487" s="162"/>
      <c r="N487" s="38"/>
      <c r="O487" s="38"/>
    </row>
    <row r="488" spans="1:15" ht="15" hidden="1" customHeight="1" x14ac:dyDescent="0.25">
      <c r="A488" s="162"/>
      <c r="B488" s="162"/>
      <c r="C488" s="162"/>
      <c r="D488" s="162"/>
      <c r="E488" s="162"/>
      <c r="F488" s="162"/>
      <c r="G488" s="162"/>
      <c r="H488" s="162"/>
      <c r="I488" s="162"/>
      <c r="J488" s="162"/>
      <c r="K488" s="162"/>
      <c r="L488" s="162"/>
      <c r="M488" s="162"/>
      <c r="N488" s="38"/>
      <c r="O488" s="38"/>
    </row>
    <row r="489" spans="1:15" ht="15" hidden="1" customHeight="1" x14ac:dyDescent="0.25">
      <c r="A489" s="162"/>
      <c r="B489" s="162"/>
      <c r="C489" s="162"/>
      <c r="D489" s="162"/>
      <c r="E489" s="162"/>
      <c r="F489" s="162"/>
      <c r="G489" s="162"/>
      <c r="H489" s="162"/>
      <c r="I489" s="162"/>
      <c r="J489" s="162"/>
      <c r="K489" s="162"/>
      <c r="L489" s="162"/>
      <c r="M489" s="162"/>
      <c r="N489" s="38"/>
      <c r="O489" s="38"/>
    </row>
    <row r="490" spans="1:15" ht="15" hidden="1" customHeight="1" x14ac:dyDescent="0.25">
      <c r="A490" s="162"/>
      <c r="B490" s="162"/>
      <c r="C490" s="162"/>
      <c r="D490" s="162"/>
      <c r="E490" s="162"/>
      <c r="F490" s="162"/>
      <c r="G490" s="162"/>
      <c r="H490" s="162"/>
      <c r="I490" s="162"/>
      <c r="J490" s="162"/>
      <c r="K490" s="162"/>
      <c r="L490" s="162"/>
      <c r="M490" s="162"/>
      <c r="N490" s="38"/>
      <c r="O490" s="38"/>
    </row>
    <row r="491" spans="1:15" ht="15" hidden="1" customHeight="1" x14ac:dyDescent="0.25">
      <c r="A491" s="162"/>
      <c r="B491" s="162"/>
      <c r="C491" s="162"/>
      <c r="D491" s="162"/>
      <c r="E491" s="162"/>
      <c r="F491" s="162"/>
      <c r="G491" s="162"/>
      <c r="H491" s="162"/>
      <c r="I491" s="162"/>
      <c r="J491" s="162"/>
      <c r="K491" s="162"/>
      <c r="L491" s="162"/>
      <c r="M491" s="162"/>
      <c r="N491" s="38"/>
      <c r="O491" s="38"/>
    </row>
    <row r="492" spans="1:15" ht="15" hidden="1" customHeight="1" x14ac:dyDescent="0.25">
      <c r="A492" s="162"/>
      <c r="B492" s="162"/>
      <c r="C492" s="162"/>
      <c r="D492" s="162"/>
      <c r="E492" s="162"/>
      <c r="F492" s="162"/>
      <c r="G492" s="162"/>
      <c r="H492" s="162"/>
      <c r="I492" s="162"/>
      <c r="J492" s="162"/>
      <c r="K492" s="162"/>
      <c r="L492" s="162"/>
      <c r="M492" s="162"/>
      <c r="N492" s="38"/>
      <c r="O492" s="38"/>
    </row>
    <row r="493" spans="1:15" ht="15" hidden="1" customHeight="1" x14ac:dyDescent="0.25">
      <c r="A493" s="162"/>
      <c r="B493" s="162"/>
      <c r="C493" s="162"/>
      <c r="D493" s="162"/>
      <c r="E493" s="162"/>
      <c r="F493" s="162"/>
      <c r="G493" s="162"/>
      <c r="H493" s="162"/>
      <c r="I493" s="162"/>
      <c r="J493" s="162"/>
      <c r="K493" s="162"/>
      <c r="L493" s="162"/>
      <c r="M493" s="162"/>
      <c r="N493" s="38"/>
      <c r="O493" s="38"/>
    </row>
    <row r="494" spans="1:15" ht="15" hidden="1" customHeight="1" x14ac:dyDescent="0.25">
      <c r="A494" s="162"/>
      <c r="B494" s="162"/>
      <c r="C494" s="162"/>
      <c r="D494" s="162"/>
      <c r="E494" s="162"/>
      <c r="F494" s="162"/>
      <c r="G494" s="162"/>
      <c r="H494" s="162"/>
      <c r="I494" s="162"/>
      <c r="J494" s="162"/>
      <c r="K494" s="162"/>
      <c r="L494" s="162"/>
      <c r="M494" s="162"/>
      <c r="N494" s="38"/>
      <c r="O494" s="38"/>
    </row>
    <row r="495" spans="1:15" ht="15" hidden="1" customHeight="1" x14ac:dyDescent="0.25">
      <c r="A495" s="162"/>
      <c r="B495" s="162"/>
      <c r="C495" s="162"/>
      <c r="D495" s="162"/>
      <c r="E495" s="162"/>
      <c r="F495" s="162"/>
      <c r="G495" s="162"/>
      <c r="H495" s="162"/>
      <c r="I495" s="162"/>
      <c r="J495" s="162"/>
      <c r="K495" s="162"/>
      <c r="L495" s="162"/>
      <c r="M495" s="162"/>
      <c r="N495" s="38"/>
      <c r="O495" s="38"/>
    </row>
    <row r="496" spans="1:15" ht="15" hidden="1" customHeight="1" x14ac:dyDescent="0.25">
      <c r="A496" s="162"/>
      <c r="B496" s="162"/>
      <c r="C496" s="162"/>
      <c r="D496" s="162"/>
      <c r="E496" s="162"/>
      <c r="F496" s="162"/>
      <c r="G496" s="162"/>
      <c r="H496" s="162"/>
      <c r="I496" s="162"/>
      <c r="J496" s="162"/>
      <c r="K496" s="162"/>
      <c r="L496" s="162"/>
      <c r="M496" s="162"/>
      <c r="N496" s="38"/>
      <c r="O496" s="38"/>
    </row>
    <row r="497" spans="1:15" ht="15" hidden="1" customHeight="1" x14ac:dyDescent="0.25">
      <c r="A497" s="162"/>
      <c r="B497" s="162"/>
      <c r="C497" s="162"/>
      <c r="D497" s="162"/>
      <c r="E497" s="162"/>
      <c r="F497" s="162"/>
      <c r="G497" s="162"/>
      <c r="H497" s="162"/>
      <c r="I497" s="162"/>
      <c r="J497" s="162"/>
      <c r="K497" s="162"/>
      <c r="L497" s="162"/>
      <c r="M497" s="162"/>
      <c r="N497" s="38"/>
      <c r="O497" s="38"/>
    </row>
    <row r="498" spans="1:15" ht="15" hidden="1" customHeight="1" x14ac:dyDescent="0.25">
      <c r="A498" s="162"/>
      <c r="B498" s="162"/>
      <c r="C498" s="162"/>
      <c r="D498" s="162"/>
      <c r="E498" s="162"/>
      <c r="F498" s="162"/>
      <c r="G498" s="162"/>
      <c r="H498" s="162"/>
      <c r="I498" s="162"/>
      <c r="J498" s="162"/>
      <c r="K498" s="162"/>
      <c r="L498" s="162"/>
      <c r="M498" s="162"/>
      <c r="N498" s="38"/>
      <c r="O498" s="38"/>
    </row>
    <row r="499" spans="1:15" ht="15" hidden="1" customHeight="1" x14ac:dyDescent="0.25">
      <c r="A499" s="162"/>
      <c r="B499" s="162"/>
      <c r="C499" s="162"/>
      <c r="D499" s="162"/>
      <c r="E499" s="162"/>
      <c r="F499" s="162"/>
      <c r="G499" s="162"/>
      <c r="H499" s="162"/>
      <c r="I499" s="162"/>
      <c r="J499" s="162"/>
      <c r="K499" s="162"/>
      <c r="L499" s="162"/>
      <c r="M499" s="162"/>
      <c r="N499" s="38"/>
      <c r="O499" s="38"/>
    </row>
    <row r="500" spans="1:15" ht="15" hidden="1" customHeight="1" x14ac:dyDescent="0.25">
      <c r="A500" s="162"/>
      <c r="B500" s="162"/>
      <c r="C500" s="162"/>
      <c r="D500" s="162"/>
      <c r="E500" s="162"/>
      <c r="F500" s="162"/>
      <c r="G500" s="162"/>
      <c r="H500" s="162"/>
      <c r="I500" s="162"/>
      <c r="J500" s="162"/>
      <c r="K500" s="162"/>
      <c r="L500" s="162"/>
      <c r="M500" s="162"/>
      <c r="N500" s="38"/>
      <c r="O500" s="38"/>
    </row>
    <row r="501" spans="1:15" ht="15" hidden="1" customHeight="1" x14ac:dyDescent="0.25">
      <c r="A501" s="162"/>
      <c r="B501" s="162"/>
      <c r="C501" s="162"/>
      <c r="D501" s="162"/>
      <c r="E501" s="162"/>
      <c r="F501" s="162"/>
      <c r="G501" s="162"/>
      <c r="H501" s="162"/>
      <c r="I501" s="162"/>
      <c r="J501" s="162"/>
      <c r="K501" s="162"/>
      <c r="L501" s="162"/>
      <c r="M501" s="162"/>
      <c r="N501" s="38"/>
      <c r="O501" s="38"/>
    </row>
    <row r="502" spans="1:15" ht="15" hidden="1" customHeight="1" x14ac:dyDescent="0.25">
      <c r="A502" s="162"/>
      <c r="B502" s="162"/>
      <c r="C502" s="162"/>
      <c r="D502" s="162"/>
      <c r="E502" s="162"/>
      <c r="F502" s="162"/>
      <c r="G502" s="162"/>
      <c r="H502" s="162"/>
      <c r="I502" s="162"/>
      <c r="J502" s="162"/>
      <c r="K502" s="162"/>
      <c r="L502" s="162"/>
      <c r="M502" s="162"/>
      <c r="N502" s="38"/>
      <c r="O502" s="38"/>
    </row>
    <row r="503" spans="1:15" ht="15" hidden="1" customHeight="1" x14ac:dyDescent="0.25">
      <c r="A503" s="162"/>
      <c r="B503" s="162"/>
      <c r="C503" s="162"/>
      <c r="D503" s="162"/>
      <c r="E503" s="162"/>
      <c r="F503" s="162"/>
      <c r="G503" s="162"/>
      <c r="H503" s="162"/>
      <c r="I503" s="162"/>
      <c r="J503" s="162"/>
      <c r="K503" s="162"/>
      <c r="L503" s="162"/>
      <c r="M503" s="162"/>
      <c r="N503" s="38"/>
      <c r="O503" s="38"/>
    </row>
    <row r="504" spans="1:15" ht="15" hidden="1" customHeight="1" x14ac:dyDescent="0.25">
      <c r="A504" s="162"/>
      <c r="B504" s="162"/>
      <c r="C504" s="162"/>
      <c r="D504" s="162"/>
      <c r="E504" s="162"/>
      <c r="F504" s="162"/>
      <c r="G504" s="162"/>
      <c r="H504" s="162"/>
      <c r="I504" s="162"/>
      <c r="J504" s="162"/>
      <c r="K504" s="162"/>
      <c r="L504" s="162"/>
      <c r="M504" s="162"/>
      <c r="N504" s="38"/>
      <c r="O504" s="38"/>
    </row>
    <row r="505" spans="1:15" ht="15" hidden="1" customHeight="1" x14ac:dyDescent="0.25">
      <c r="A505" s="162"/>
      <c r="B505" s="162"/>
      <c r="C505" s="162"/>
      <c r="D505" s="162"/>
      <c r="E505" s="162"/>
      <c r="F505" s="162"/>
      <c r="G505" s="162"/>
      <c r="H505" s="162"/>
      <c r="I505" s="162"/>
      <c r="J505" s="162"/>
      <c r="K505" s="162"/>
      <c r="L505" s="162"/>
      <c r="M505" s="162"/>
      <c r="N505" s="38"/>
      <c r="O505" s="38"/>
    </row>
    <row r="506" spans="1:15" ht="15" hidden="1" customHeight="1" x14ac:dyDescent="0.25">
      <c r="A506" s="162"/>
      <c r="B506" s="162"/>
      <c r="C506" s="162"/>
      <c r="D506" s="162"/>
      <c r="E506" s="162"/>
      <c r="F506" s="162"/>
      <c r="G506" s="162"/>
      <c r="H506" s="162"/>
      <c r="I506" s="162"/>
      <c r="J506" s="162"/>
      <c r="K506" s="162"/>
      <c r="L506" s="162"/>
      <c r="M506" s="162"/>
      <c r="N506" s="38"/>
      <c r="O506" s="38"/>
    </row>
    <row r="507" spans="1:15" ht="15" hidden="1" customHeight="1" x14ac:dyDescent="0.25">
      <c r="A507" s="162"/>
      <c r="B507" s="162"/>
      <c r="C507" s="162"/>
      <c r="D507" s="162"/>
      <c r="E507" s="162"/>
      <c r="F507" s="162"/>
      <c r="G507" s="162"/>
      <c r="H507" s="162"/>
      <c r="I507" s="162"/>
      <c r="J507" s="162"/>
      <c r="K507" s="162"/>
      <c r="L507" s="162"/>
      <c r="M507" s="162"/>
      <c r="N507" s="38"/>
      <c r="O507" s="38"/>
    </row>
    <row r="508" spans="1:15" ht="15" hidden="1" customHeight="1" x14ac:dyDescent="0.25">
      <c r="A508" s="162"/>
      <c r="B508" s="162"/>
      <c r="C508" s="162"/>
      <c r="D508" s="162"/>
      <c r="E508" s="162"/>
      <c r="F508" s="162"/>
      <c r="G508" s="162"/>
      <c r="H508" s="162"/>
      <c r="I508" s="162"/>
      <c r="J508" s="162"/>
      <c r="K508" s="162"/>
      <c r="L508" s="162"/>
      <c r="M508" s="162"/>
      <c r="N508" s="38"/>
      <c r="O508" s="38"/>
    </row>
    <row r="509" spans="1:15" ht="15" hidden="1" customHeight="1" x14ac:dyDescent="0.25">
      <c r="A509" s="162"/>
      <c r="B509" s="162"/>
      <c r="C509" s="162"/>
      <c r="D509" s="162"/>
      <c r="E509" s="162"/>
      <c r="F509" s="162"/>
      <c r="G509" s="162"/>
      <c r="H509" s="162"/>
      <c r="I509" s="162"/>
      <c r="J509" s="162"/>
      <c r="K509" s="162"/>
      <c r="L509" s="162"/>
      <c r="M509" s="162"/>
      <c r="N509" s="38"/>
      <c r="O509" s="38"/>
    </row>
    <row r="510" spans="1:15" ht="15" hidden="1" customHeight="1" x14ac:dyDescent="0.25">
      <c r="A510" s="162"/>
      <c r="B510" s="162"/>
      <c r="C510" s="162"/>
      <c r="D510" s="162"/>
      <c r="E510" s="162"/>
      <c r="F510" s="162"/>
      <c r="G510" s="162"/>
      <c r="H510" s="162"/>
      <c r="I510" s="162"/>
      <c r="J510" s="162"/>
      <c r="K510" s="162"/>
      <c r="L510" s="162"/>
      <c r="M510" s="162"/>
      <c r="N510" s="38"/>
      <c r="O510" s="38"/>
    </row>
    <row r="511" spans="1:15" ht="15" hidden="1" customHeight="1" x14ac:dyDescent="0.25">
      <c r="A511" s="162"/>
      <c r="B511" s="162"/>
      <c r="C511" s="162"/>
      <c r="D511" s="162"/>
      <c r="E511" s="162"/>
      <c r="F511" s="162"/>
      <c r="G511" s="162"/>
      <c r="H511" s="162"/>
      <c r="I511" s="162"/>
      <c r="J511" s="162"/>
      <c r="K511" s="162"/>
      <c r="L511" s="162"/>
      <c r="M511" s="162"/>
      <c r="N511" s="38"/>
      <c r="O511" s="38"/>
    </row>
    <row r="512" spans="1:15" ht="15" hidden="1" customHeight="1" x14ac:dyDescent="0.25">
      <c r="A512" s="162"/>
      <c r="B512" s="162"/>
      <c r="C512" s="162"/>
      <c r="D512" s="162"/>
      <c r="E512" s="162"/>
      <c r="F512" s="162"/>
      <c r="G512" s="162"/>
      <c r="H512" s="162"/>
      <c r="I512" s="162"/>
      <c r="J512" s="162"/>
      <c r="K512" s="162"/>
      <c r="L512" s="162"/>
      <c r="M512" s="162"/>
      <c r="N512" s="38"/>
      <c r="O512" s="38"/>
    </row>
    <row r="513" spans="1:15" ht="15" hidden="1" customHeight="1" x14ac:dyDescent="0.25">
      <c r="A513" s="162"/>
      <c r="B513" s="162"/>
      <c r="C513" s="162"/>
      <c r="D513" s="162"/>
      <c r="E513" s="162"/>
      <c r="F513" s="162"/>
      <c r="G513" s="162"/>
      <c r="H513" s="162"/>
      <c r="I513" s="162"/>
      <c r="J513" s="162"/>
      <c r="K513" s="162"/>
      <c r="L513" s="162"/>
      <c r="M513" s="162"/>
      <c r="N513" s="38"/>
      <c r="O513" s="38"/>
    </row>
    <row r="514" spans="1:15" ht="15" hidden="1" customHeight="1" x14ac:dyDescent="0.25">
      <c r="A514" s="162"/>
      <c r="B514" s="162"/>
      <c r="C514" s="162"/>
      <c r="D514" s="162"/>
      <c r="E514" s="162"/>
      <c r="F514" s="162"/>
      <c r="G514" s="162"/>
      <c r="H514" s="162"/>
      <c r="I514" s="162"/>
      <c r="J514" s="162"/>
      <c r="K514" s="162"/>
      <c r="L514" s="162"/>
      <c r="M514" s="162"/>
      <c r="N514" s="38"/>
      <c r="O514" s="38"/>
    </row>
    <row r="515" spans="1:15" ht="15" hidden="1" customHeight="1" x14ac:dyDescent="0.25">
      <c r="A515" s="162"/>
      <c r="B515" s="162"/>
      <c r="C515" s="162"/>
      <c r="D515" s="162"/>
      <c r="E515" s="162"/>
      <c r="F515" s="162"/>
      <c r="G515" s="162"/>
      <c r="H515" s="162"/>
      <c r="I515" s="162"/>
      <c r="J515" s="162"/>
      <c r="K515" s="162"/>
      <c r="L515" s="162"/>
      <c r="M515" s="162"/>
      <c r="N515" s="38"/>
      <c r="O515" s="38"/>
    </row>
    <row r="516" spans="1:15" ht="15" hidden="1" customHeight="1" x14ac:dyDescent="0.25">
      <c r="A516" s="162"/>
      <c r="B516" s="162"/>
      <c r="C516" s="162"/>
      <c r="D516" s="162"/>
      <c r="E516" s="162"/>
      <c r="F516" s="162"/>
      <c r="G516" s="162"/>
      <c r="H516" s="162"/>
      <c r="I516" s="162"/>
      <c r="J516" s="162"/>
      <c r="K516" s="162"/>
      <c r="L516" s="162"/>
      <c r="M516" s="162"/>
      <c r="N516" s="38"/>
      <c r="O516" s="38"/>
    </row>
    <row r="517" spans="1:15" ht="15" hidden="1" customHeight="1" x14ac:dyDescent="0.25">
      <c r="A517" s="162"/>
      <c r="B517" s="162"/>
      <c r="C517" s="162"/>
      <c r="D517" s="162"/>
      <c r="E517" s="162"/>
      <c r="F517" s="162"/>
      <c r="G517" s="162"/>
      <c r="H517" s="162"/>
      <c r="I517" s="162"/>
      <c r="J517" s="162"/>
      <c r="K517" s="162"/>
      <c r="L517" s="162"/>
      <c r="M517" s="162"/>
      <c r="N517" s="38"/>
      <c r="O517" s="38"/>
    </row>
    <row r="518" spans="1:15" ht="15" hidden="1" customHeight="1" x14ac:dyDescent="0.25">
      <c r="A518" s="162"/>
      <c r="B518" s="162"/>
      <c r="C518" s="162"/>
      <c r="D518" s="162"/>
      <c r="E518" s="162"/>
      <c r="F518" s="162"/>
      <c r="G518" s="162"/>
      <c r="H518" s="162"/>
      <c r="I518" s="162"/>
      <c r="J518" s="162"/>
      <c r="K518" s="162"/>
      <c r="L518" s="162"/>
      <c r="M518" s="162"/>
      <c r="N518" s="38"/>
      <c r="O518" s="38"/>
    </row>
    <row r="519" spans="1:15" ht="15" hidden="1" customHeight="1" x14ac:dyDescent="0.25">
      <c r="A519" s="162"/>
      <c r="B519" s="162"/>
      <c r="C519" s="162"/>
      <c r="D519" s="162"/>
      <c r="E519" s="162"/>
      <c r="F519" s="162"/>
      <c r="G519" s="162"/>
      <c r="H519" s="162"/>
      <c r="I519" s="162"/>
      <c r="J519" s="162"/>
      <c r="K519" s="162"/>
      <c r="L519" s="162"/>
      <c r="M519" s="162"/>
      <c r="N519" s="38"/>
      <c r="O519" s="38"/>
    </row>
    <row r="520" spans="1:15" ht="15" hidden="1" customHeight="1" x14ac:dyDescent="0.25">
      <c r="A520" s="162"/>
      <c r="B520" s="162"/>
      <c r="C520" s="162"/>
      <c r="D520" s="162"/>
      <c r="E520" s="162"/>
      <c r="F520" s="162"/>
      <c r="G520" s="162"/>
      <c r="H520" s="162"/>
      <c r="I520" s="162"/>
      <c r="J520" s="162"/>
      <c r="K520" s="162"/>
      <c r="L520" s="162"/>
      <c r="M520" s="162"/>
      <c r="N520" s="38"/>
      <c r="O520" s="38"/>
    </row>
    <row r="521" spans="1:15" ht="15" hidden="1" customHeight="1" x14ac:dyDescent="0.25">
      <c r="A521" s="162"/>
      <c r="B521" s="162"/>
      <c r="C521" s="162"/>
      <c r="D521" s="162"/>
      <c r="E521" s="162"/>
      <c r="F521" s="162"/>
      <c r="G521" s="162"/>
      <c r="H521" s="162"/>
      <c r="I521" s="162"/>
      <c r="J521" s="162"/>
      <c r="K521" s="162"/>
      <c r="L521" s="162"/>
      <c r="M521" s="162"/>
      <c r="N521" s="38"/>
      <c r="O521" s="38"/>
    </row>
    <row r="522" spans="1:15" ht="15" hidden="1" customHeight="1" x14ac:dyDescent="0.25">
      <c r="A522" s="162"/>
      <c r="B522" s="162"/>
      <c r="C522" s="162"/>
      <c r="D522" s="162"/>
      <c r="E522" s="162"/>
      <c r="F522" s="162"/>
      <c r="G522" s="162"/>
      <c r="H522" s="162"/>
      <c r="I522" s="162"/>
      <c r="J522" s="162"/>
      <c r="K522" s="162"/>
      <c r="L522" s="162"/>
      <c r="M522" s="162"/>
      <c r="N522" s="38"/>
      <c r="O522" s="38"/>
    </row>
    <row r="523" spans="1:15" ht="15" hidden="1" customHeight="1" x14ac:dyDescent="0.25">
      <c r="A523" s="162"/>
      <c r="B523" s="162"/>
      <c r="C523" s="162"/>
      <c r="D523" s="162"/>
      <c r="E523" s="162"/>
      <c r="F523" s="162"/>
      <c r="G523" s="162"/>
      <c r="H523" s="162"/>
      <c r="I523" s="162"/>
      <c r="J523" s="162"/>
      <c r="K523" s="162"/>
      <c r="L523" s="162"/>
      <c r="M523" s="162"/>
      <c r="N523" s="38"/>
      <c r="O523" s="38"/>
    </row>
    <row r="524" spans="1:15" ht="15" hidden="1" customHeight="1" x14ac:dyDescent="0.25">
      <c r="A524" s="162"/>
      <c r="B524" s="162"/>
      <c r="C524" s="162"/>
      <c r="D524" s="162"/>
      <c r="E524" s="162"/>
      <c r="F524" s="162"/>
      <c r="G524" s="162"/>
      <c r="H524" s="162"/>
      <c r="I524" s="162"/>
      <c r="J524" s="162"/>
      <c r="K524" s="162"/>
      <c r="L524" s="162"/>
      <c r="M524" s="162"/>
      <c r="N524" s="38"/>
      <c r="O524" s="38"/>
    </row>
    <row r="525" spans="1:15" ht="15" hidden="1" customHeight="1" x14ac:dyDescent="0.25">
      <c r="A525" s="162"/>
      <c r="B525" s="162"/>
      <c r="C525" s="162"/>
      <c r="D525" s="162"/>
      <c r="E525" s="162"/>
      <c r="F525" s="162"/>
      <c r="G525" s="162"/>
      <c r="H525" s="162"/>
      <c r="I525" s="162"/>
      <c r="J525" s="162"/>
      <c r="K525" s="162"/>
      <c r="L525" s="162"/>
      <c r="M525" s="162"/>
      <c r="N525" s="38"/>
      <c r="O525" s="38"/>
    </row>
    <row r="526" spans="1:15" ht="15" hidden="1" customHeight="1" x14ac:dyDescent="0.25">
      <c r="A526" s="162"/>
      <c r="B526" s="162"/>
      <c r="C526" s="162"/>
      <c r="D526" s="162"/>
      <c r="E526" s="162"/>
      <c r="F526" s="162"/>
      <c r="G526" s="162"/>
      <c r="H526" s="162"/>
      <c r="I526" s="162"/>
      <c r="J526" s="162"/>
      <c r="K526" s="162"/>
      <c r="L526" s="162"/>
      <c r="M526" s="162"/>
      <c r="N526" s="38"/>
      <c r="O526" s="38"/>
    </row>
    <row r="527" spans="1:15" ht="15" hidden="1" customHeight="1" x14ac:dyDescent="0.25">
      <c r="A527" s="162"/>
      <c r="B527" s="162"/>
      <c r="C527" s="162"/>
      <c r="D527" s="162"/>
      <c r="E527" s="162"/>
      <c r="F527" s="162"/>
      <c r="G527" s="162"/>
      <c r="H527" s="162"/>
      <c r="I527" s="162"/>
      <c r="J527" s="162"/>
      <c r="K527" s="162"/>
      <c r="L527" s="162"/>
      <c r="M527" s="162"/>
      <c r="N527" s="38"/>
      <c r="O527" s="38"/>
    </row>
    <row r="528" spans="1:15" ht="15" hidden="1" customHeight="1" x14ac:dyDescent="0.25">
      <c r="A528" s="162"/>
      <c r="B528" s="162"/>
      <c r="C528" s="162"/>
      <c r="D528" s="162"/>
      <c r="E528" s="162"/>
      <c r="F528" s="162"/>
      <c r="G528" s="162"/>
      <c r="H528" s="162"/>
      <c r="I528" s="162"/>
      <c r="J528" s="162"/>
      <c r="K528" s="162"/>
      <c r="L528" s="162"/>
      <c r="M528" s="162"/>
      <c r="N528" s="38"/>
      <c r="O528" s="38"/>
    </row>
    <row r="529" spans="1:15" ht="15" hidden="1" customHeight="1" x14ac:dyDescent="0.25">
      <c r="A529" s="162"/>
      <c r="B529" s="162"/>
      <c r="C529" s="162"/>
      <c r="D529" s="162"/>
      <c r="E529" s="162"/>
      <c r="F529" s="162"/>
      <c r="G529" s="162"/>
      <c r="H529" s="162"/>
      <c r="I529" s="162"/>
      <c r="J529" s="162"/>
      <c r="K529" s="162"/>
      <c r="L529" s="162"/>
      <c r="M529" s="162"/>
      <c r="N529" s="38"/>
      <c r="O529" s="38"/>
    </row>
    <row r="530" spans="1:15" ht="15" hidden="1" customHeight="1" x14ac:dyDescent="0.25">
      <c r="A530" s="162"/>
      <c r="B530" s="162"/>
      <c r="C530" s="162"/>
      <c r="D530" s="162"/>
      <c r="E530" s="162"/>
      <c r="F530" s="162"/>
      <c r="G530" s="162"/>
      <c r="H530" s="162"/>
      <c r="I530" s="162"/>
      <c r="J530" s="162"/>
      <c r="K530" s="162"/>
      <c r="L530" s="162"/>
      <c r="M530" s="162"/>
      <c r="N530" s="38"/>
      <c r="O530" s="38"/>
    </row>
    <row r="531" spans="1:15" ht="15" hidden="1" customHeight="1" x14ac:dyDescent="0.25">
      <c r="A531" s="162"/>
      <c r="B531" s="162"/>
      <c r="C531" s="162"/>
      <c r="D531" s="162"/>
      <c r="E531" s="162"/>
      <c r="F531" s="162"/>
      <c r="G531" s="162"/>
      <c r="H531" s="162"/>
      <c r="I531" s="162"/>
      <c r="J531" s="162"/>
      <c r="K531" s="162"/>
      <c r="L531" s="162"/>
      <c r="M531" s="162"/>
      <c r="N531" s="38"/>
      <c r="O531" s="38"/>
    </row>
    <row r="532" spans="1:15" ht="15" hidden="1" customHeight="1" x14ac:dyDescent="0.25">
      <c r="A532" s="162"/>
      <c r="B532" s="162"/>
      <c r="C532" s="162"/>
      <c r="D532" s="162"/>
      <c r="E532" s="162"/>
      <c r="F532" s="162"/>
      <c r="G532" s="162"/>
      <c r="H532" s="162"/>
      <c r="I532" s="162"/>
      <c r="J532" s="162"/>
      <c r="K532" s="162"/>
      <c r="L532" s="162"/>
      <c r="M532" s="162"/>
      <c r="N532" s="38"/>
      <c r="O532" s="38"/>
    </row>
    <row r="533" spans="1:15" ht="15" hidden="1" customHeight="1" x14ac:dyDescent="0.25">
      <c r="A533" s="162"/>
      <c r="B533" s="162"/>
      <c r="C533" s="162"/>
      <c r="D533" s="162"/>
      <c r="E533" s="162"/>
      <c r="F533" s="162"/>
      <c r="G533" s="162"/>
      <c r="H533" s="162"/>
      <c r="I533" s="162"/>
      <c r="J533" s="162"/>
      <c r="K533" s="162"/>
      <c r="L533" s="162"/>
      <c r="M533" s="162"/>
      <c r="N533" s="38"/>
      <c r="O533" s="38"/>
    </row>
    <row r="534" spans="1:15" ht="15" hidden="1" customHeight="1" x14ac:dyDescent="0.25">
      <c r="A534" s="162"/>
      <c r="B534" s="162"/>
      <c r="C534" s="162"/>
      <c r="D534" s="162"/>
      <c r="E534" s="162"/>
      <c r="F534" s="162"/>
      <c r="G534" s="162"/>
      <c r="H534" s="162"/>
      <c r="I534" s="162"/>
      <c r="J534" s="162"/>
      <c r="K534" s="162"/>
      <c r="L534" s="162"/>
      <c r="M534" s="162"/>
      <c r="N534" s="38"/>
      <c r="O534" s="38"/>
    </row>
    <row r="535" spans="1:15" ht="15" hidden="1" customHeight="1" x14ac:dyDescent="0.25">
      <c r="A535" s="162"/>
      <c r="B535" s="162"/>
      <c r="C535" s="162"/>
      <c r="D535" s="162"/>
      <c r="E535" s="162"/>
      <c r="F535" s="162"/>
      <c r="G535" s="162"/>
      <c r="H535" s="162"/>
      <c r="I535" s="162"/>
      <c r="J535" s="162"/>
      <c r="K535" s="162"/>
      <c r="L535" s="162"/>
      <c r="M535" s="162"/>
      <c r="N535" s="38"/>
      <c r="O535" s="38"/>
    </row>
    <row r="536" spans="1:15" ht="15" hidden="1" customHeight="1" x14ac:dyDescent="0.25">
      <c r="A536" s="162"/>
      <c r="B536" s="162"/>
      <c r="C536" s="162"/>
      <c r="D536" s="162"/>
      <c r="E536" s="162"/>
      <c r="F536" s="162"/>
      <c r="G536" s="162"/>
      <c r="H536" s="162"/>
      <c r="I536" s="162"/>
      <c r="J536" s="162"/>
      <c r="K536" s="162"/>
      <c r="L536" s="162"/>
      <c r="M536" s="162"/>
      <c r="N536" s="38"/>
      <c r="O536" s="38"/>
    </row>
    <row r="537" spans="1:15" ht="15" hidden="1" customHeight="1" x14ac:dyDescent="0.25">
      <c r="A537" s="162"/>
      <c r="B537" s="162"/>
      <c r="C537" s="162"/>
      <c r="D537" s="162"/>
      <c r="E537" s="162"/>
      <c r="F537" s="162"/>
      <c r="G537" s="162"/>
      <c r="H537" s="162"/>
      <c r="I537" s="162"/>
      <c r="J537" s="162"/>
      <c r="K537" s="162"/>
      <c r="L537" s="162"/>
      <c r="M537" s="162"/>
      <c r="N537" s="38"/>
      <c r="O537" s="38"/>
    </row>
    <row r="538" spans="1:15" ht="15" hidden="1" customHeight="1" x14ac:dyDescent="0.25">
      <c r="A538" s="162"/>
      <c r="B538" s="162"/>
      <c r="C538" s="162"/>
      <c r="D538" s="162"/>
      <c r="E538" s="162"/>
      <c r="F538" s="162"/>
      <c r="G538" s="162"/>
      <c r="H538" s="162"/>
      <c r="I538" s="162"/>
      <c r="J538" s="162"/>
      <c r="K538" s="162"/>
      <c r="L538" s="162"/>
      <c r="M538" s="162"/>
      <c r="N538" s="38"/>
      <c r="O538" s="38"/>
    </row>
    <row r="539" spans="1:15" ht="15" hidden="1" customHeight="1" x14ac:dyDescent="0.25">
      <c r="A539" s="162"/>
      <c r="B539" s="162"/>
      <c r="C539" s="162"/>
      <c r="D539" s="162"/>
      <c r="E539" s="162"/>
      <c r="F539" s="162"/>
      <c r="G539" s="162"/>
      <c r="H539" s="162"/>
      <c r="I539" s="162"/>
      <c r="J539" s="162"/>
      <c r="K539" s="162"/>
      <c r="L539" s="162"/>
      <c r="M539" s="162"/>
      <c r="N539" s="38"/>
      <c r="O539" s="38"/>
    </row>
    <row r="540" spans="1:15" ht="15" hidden="1" customHeight="1" x14ac:dyDescent="0.25">
      <c r="A540" s="162"/>
      <c r="B540" s="162"/>
      <c r="C540" s="162"/>
      <c r="D540" s="162"/>
      <c r="E540" s="162"/>
      <c r="F540" s="162"/>
      <c r="G540" s="162"/>
      <c r="H540" s="162"/>
      <c r="I540" s="162"/>
      <c r="J540" s="162"/>
      <c r="K540" s="162"/>
      <c r="L540" s="162"/>
      <c r="M540" s="162"/>
      <c r="N540" s="38"/>
      <c r="O540" s="38"/>
    </row>
    <row r="541" spans="1:15" ht="15" hidden="1" customHeight="1" x14ac:dyDescent="0.25">
      <c r="A541" s="162"/>
      <c r="B541" s="162"/>
      <c r="C541" s="162"/>
      <c r="D541" s="162"/>
      <c r="E541" s="162"/>
      <c r="F541" s="162"/>
      <c r="G541" s="162"/>
      <c r="H541" s="162"/>
      <c r="I541" s="162"/>
      <c r="J541" s="162"/>
      <c r="K541" s="162"/>
      <c r="L541" s="162"/>
      <c r="M541" s="162"/>
      <c r="N541" s="38"/>
      <c r="O541" s="38"/>
    </row>
    <row r="542" spans="1:15" ht="15" hidden="1" customHeight="1" x14ac:dyDescent="0.25">
      <c r="A542" s="162"/>
      <c r="B542" s="162"/>
      <c r="C542" s="162"/>
      <c r="D542" s="162"/>
      <c r="E542" s="162"/>
      <c r="F542" s="162"/>
      <c r="G542" s="162"/>
      <c r="H542" s="162"/>
      <c r="I542" s="162"/>
      <c r="J542" s="162"/>
      <c r="K542" s="162"/>
      <c r="L542" s="162"/>
      <c r="M542" s="162"/>
      <c r="N542" s="38"/>
      <c r="O542" s="38"/>
    </row>
    <row r="543" spans="1:15" ht="15" hidden="1" customHeight="1" x14ac:dyDescent="0.25">
      <c r="A543" s="162"/>
      <c r="B543" s="162"/>
      <c r="C543" s="162"/>
      <c r="D543" s="162"/>
      <c r="E543" s="162"/>
      <c r="F543" s="162"/>
      <c r="G543" s="162"/>
      <c r="H543" s="162"/>
      <c r="I543" s="162"/>
      <c r="J543" s="162"/>
      <c r="K543" s="162"/>
      <c r="L543" s="162"/>
      <c r="M543" s="162"/>
      <c r="N543" s="38"/>
      <c r="O543" s="38"/>
    </row>
    <row r="544" spans="1:15" ht="15" hidden="1" customHeight="1" x14ac:dyDescent="0.25">
      <c r="A544" s="162"/>
      <c r="B544" s="162"/>
      <c r="C544" s="162"/>
      <c r="D544" s="162"/>
      <c r="E544" s="162"/>
      <c r="F544" s="162"/>
      <c r="G544" s="162"/>
      <c r="H544" s="162"/>
      <c r="I544" s="162"/>
      <c r="J544" s="162"/>
      <c r="K544" s="162"/>
      <c r="L544" s="162"/>
      <c r="M544" s="162"/>
      <c r="N544" s="38"/>
      <c r="O544" s="38"/>
    </row>
    <row r="545" spans="1:15" ht="15" hidden="1" customHeight="1" x14ac:dyDescent="0.25">
      <c r="A545" s="162"/>
      <c r="B545" s="162"/>
      <c r="C545" s="162"/>
      <c r="D545" s="162"/>
      <c r="E545" s="162"/>
      <c r="F545" s="162"/>
      <c r="G545" s="162"/>
      <c r="H545" s="162"/>
      <c r="I545" s="162"/>
      <c r="J545" s="162"/>
      <c r="K545" s="162"/>
      <c r="L545" s="162"/>
      <c r="M545" s="162"/>
      <c r="N545" s="38"/>
      <c r="O545" s="38"/>
    </row>
    <row r="546" spans="1:15" ht="15" hidden="1" customHeight="1" x14ac:dyDescent="0.25">
      <c r="A546" s="162"/>
      <c r="B546" s="162"/>
      <c r="C546" s="162"/>
      <c r="D546" s="162"/>
      <c r="E546" s="162"/>
      <c r="F546" s="162"/>
      <c r="G546" s="162"/>
      <c r="H546" s="162"/>
      <c r="I546" s="162"/>
      <c r="J546" s="162"/>
      <c r="K546" s="162"/>
      <c r="L546" s="162"/>
      <c r="M546" s="162"/>
      <c r="N546" s="38"/>
      <c r="O546" s="38"/>
    </row>
    <row r="547" spans="1:15" ht="15" hidden="1" customHeight="1" x14ac:dyDescent="0.25">
      <c r="A547" s="162"/>
      <c r="B547" s="162"/>
      <c r="C547" s="162"/>
      <c r="D547" s="162"/>
      <c r="E547" s="162"/>
      <c r="F547" s="162"/>
      <c r="G547" s="162"/>
      <c r="H547" s="162"/>
      <c r="I547" s="162"/>
      <c r="J547" s="162"/>
      <c r="K547" s="162"/>
      <c r="L547" s="162"/>
      <c r="M547" s="162"/>
      <c r="N547" s="38"/>
      <c r="O547" s="38"/>
    </row>
    <row r="548" spans="1:15" ht="15" hidden="1" customHeight="1" x14ac:dyDescent="0.25">
      <c r="A548" s="162"/>
      <c r="B548" s="162"/>
      <c r="C548" s="162"/>
      <c r="D548" s="162"/>
      <c r="E548" s="162"/>
      <c r="F548" s="162"/>
      <c r="G548" s="162"/>
      <c r="H548" s="162"/>
      <c r="I548" s="162"/>
      <c r="J548" s="162"/>
      <c r="K548" s="162"/>
      <c r="L548" s="162"/>
      <c r="M548" s="162"/>
      <c r="N548" s="38"/>
      <c r="O548" s="38"/>
    </row>
    <row r="549" spans="1:15" ht="15" hidden="1" customHeight="1" x14ac:dyDescent="0.25">
      <c r="A549" s="162"/>
      <c r="B549" s="162"/>
      <c r="C549" s="162"/>
      <c r="D549" s="162"/>
      <c r="E549" s="162"/>
      <c r="F549" s="162"/>
      <c r="G549" s="162"/>
      <c r="H549" s="162"/>
      <c r="I549" s="162"/>
      <c r="J549" s="162"/>
      <c r="K549" s="162"/>
      <c r="L549" s="162"/>
      <c r="M549" s="162"/>
      <c r="N549" s="38"/>
      <c r="O549" s="38"/>
    </row>
    <row r="550" spans="1:15" ht="15" hidden="1" customHeight="1" x14ac:dyDescent="0.25">
      <c r="A550" s="162"/>
      <c r="B550" s="162"/>
      <c r="C550" s="162"/>
      <c r="D550" s="162"/>
      <c r="E550" s="162"/>
      <c r="F550" s="162"/>
      <c r="G550" s="162"/>
      <c r="H550" s="162"/>
      <c r="I550" s="162"/>
      <c r="J550" s="162"/>
      <c r="K550" s="162"/>
      <c r="L550" s="162"/>
      <c r="M550" s="162"/>
      <c r="N550" s="38"/>
      <c r="O550" s="38"/>
    </row>
    <row r="551" spans="1:15" ht="15" hidden="1" customHeight="1" x14ac:dyDescent="0.25">
      <c r="A551" s="162"/>
      <c r="B551" s="162"/>
      <c r="C551" s="162"/>
      <c r="D551" s="162"/>
      <c r="E551" s="162"/>
      <c r="F551" s="162"/>
      <c r="G551" s="162"/>
      <c r="H551" s="162"/>
      <c r="I551" s="162"/>
      <c r="J551" s="162"/>
      <c r="K551" s="162"/>
      <c r="L551" s="162"/>
      <c r="M551" s="162"/>
      <c r="N551" s="38"/>
      <c r="O551" s="38"/>
    </row>
    <row r="552" spans="1:15" ht="15" hidden="1" customHeight="1" x14ac:dyDescent="0.25">
      <c r="A552" s="162"/>
      <c r="B552" s="162"/>
      <c r="C552" s="162"/>
      <c r="D552" s="162"/>
      <c r="E552" s="162"/>
      <c r="F552" s="162"/>
      <c r="G552" s="162"/>
      <c r="H552" s="162"/>
      <c r="I552" s="162"/>
      <c r="J552" s="162"/>
      <c r="K552" s="162"/>
      <c r="L552" s="162"/>
      <c r="M552" s="162"/>
      <c r="N552" s="38"/>
      <c r="O552" s="38"/>
    </row>
    <row r="553" spans="1:15" ht="15" hidden="1" customHeight="1" x14ac:dyDescent="0.25">
      <c r="A553" s="162"/>
      <c r="B553" s="162"/>
      <c r="C553" s="162"/>
      <c r="D553" s="162"/>
      <c r="E553" s="162"/>
      <c r="F553" s="162"/>
      <c r="G553" s="162"/>
      <c r="H553" s="162"/>
      <c r="I553" s="162"/>
      <c r="J553" s="162"/>
      <c r="K553" s="162"/>
      <c r="L553" s="162"/>
      <c r="M553" s="162"/>
      <c r="N553" s="38"/>
      <c r="O553" s="38"/>
    </row>
    <row r="554" spans="1:15" ht="15" hidden="1" customHeight="1" x14ac:dyDescent="0.25">
      <c r="A554" s="162"/>
      <c r="B554" s="162"/>
      <c r="C554" s="162"/>
      <c r="D554" s="162"/>
      <c r="E554" s="162"/>
      <c r="F554" s="162"/>
      <c r="G554" s="162"/>
      <c r="H554" s="162"/>
      <c r="I554" s="162"/>
      <c r="J554" s="162"/>
      <c r="K554" s="162"/>
      <c r="L554" s="162"/>
      <c r="M554" s="162"/>
      <c r="N554" s="38"/>
      <c r="O554" s="38"/>
    </row>
    <row r="555" spans="1:15" ht="15" hidden="1" customHeight="1" x14ac:dyDescent="0.25">
      <c r="A555" s="162"/>
      <c r="B555" s="162"/>
      <c r="C555" s="162"/>
      <c r="D555" s="162"/>
      <c r="E555" s="162"/>
      <c r="F555" s="162"/>
      <c r="G555" s="162"/>
      <c r="H555" s="162"/>
      <c r="I555" s="162"/>
      <c r="J555" s="162"/>
      <c r="K555" s="162"/>
      <c r="L555" s="162"/>
      <c r="M555" s="162"/>
      <c r="N555" s="38"/>
      <c r="O555" s="38"/>
    </row>
    <row r="556" spans="1:15" ht="15" hidden="1" customHeight="1" x14ac:dyDescent="0.25">
      <c r="A556" s="162"/>
      <c r="B556" s="162"/>
      <c r="C556" s="162"/>
      <c r="D556" s="162"/>
      <c r="E556" s="162"/>
      <c r="F556" s="162"/>
      <c r="G556" s="162"/>
      <c r="H556" s="162"/>
      <c r="I556" s="162"/>
      <c r="J556" s="162"/>
      <c r="K556" s="162"/>
      <c r="L556" s="162"/>
      <c r="M556" s="162"/>
      <c r="N556" s="38"/>
      <c r="O556" s="38"/>
    </row>
    <row r="557" spans="1:15" ht="15" hidden="1" customHeight="1" x14ac:dyDescent="0.25">
      <c r="A557" s="162"/>
      <c r="B557" s="162"/>
      <c r="C557" s="162"/>
      <c r="D557" s="162"/>
      <c r="E557" s="162"/>
      <c r="F557" s="162"/>
      <c r="G557" s="162"/>
      <c r="H557" s="162"/>
      <c r="I557" s="162"/>
      <c r="J557" s="162"/>
      <c r="K557" s="162"/>
      <c r="L557" s="162"/>
      <c r="M557" s="162"/>
      <c r="N557" s="38"/>
      <c r="O557" s="38"/>
    </row>
    <row r="558" spans="1:15" ht="15" hidden="1" customHeight="1" x14ac:dyDescent="0.25">
      <c r="A558" s="162"/>
      <c r="B558" s="162"/>
      <c r="C558" s="162"/>
      <c r="D558" s="162"/>
      <c r="E558" s="162"/>
      <c r="F558" s="162"/>
      <c r="G558" s="162"/>
      <c r="H558" s="162"/>
      <c r="I558" s="162"/>
      <c r="J558" s="162"/>
      <c r="K558" s="162"/>
      <c r="L558" s="162"/>
      <c r="M558" s="162"/>
      <c r="N558" s="38"/>
      <c r="O558" s="38"/>
    </row>
    <row r="559" spans="1:15" ht="15" hidden="1" customHeight="1" x14ac:dyDescent="0.25">
      <c r="A559" s="162"/>
      <c r="B559" s="162"/>
      <c r="C559" s="162"/>
      <c r="D559" s="162"/>
      <c r="E559" s="162"/>
      <c r="F559" s="162"/>
      <c r="G559" s="162"/>
      <c r="H559" s="162"/>
      <c r="I559" s="162"/>
      <c r="J559" s="162"/>
      <c r="K559" s="162"/>
      <c r="L559" s="162"/>
      <c r="M559" s="162"/>
      <c r="N559" s="38"/>
      <c r="O559" s="38"/>
    </row>
    <row r="560" spans="1:15" ht="15" hidden="1" customHeight="1" x14ac:dyDescent="0.25">
      <c r="A560" s="162"/>
      <c r="B560" s="162"/>
      <c r="C560" s="162"/>
      <c r="D560" s="162"/>
      <c r="E560" s="162"/>
      <c r="F560" s="162"/>
      <c r="G560" s="162"/>
      <c r="H560" s="162"/>
      <c r="I560" s="162"/>
      <c r="J560" s="162"/>
      <c r="K560" s="162"/>
      <c r="L560" s="162"/>
      <c r="M560" s="162"/>
      <c r="N560" s="38"/>
      <c r="O560" s="38"/>
    </row>
    <row r="561" spans="1:15" ht="15" hidden="1" customHeight="1" x14ac:dyDescent="0.25">
      <c r="A561" s="162"/>
      <c r="B561" s="162"/>
      <c r="C561" s="162"/>
      <c r="D561" s="162"/>
      <c r="E561" s="162"/>
      <c r="F561" s="162"/>
      <c r="G561" s="162"/>
      <c r="H561" s="162"/>
      <c r="I561" s="162"/>
      <c r="J561" s="162"/>
      <c r="K561" s="162"/>
      <c r="L561" s="162"/>
      <c r="M561" s="162"/>
      <c r="N561" s="38"/>
      <c r="O561" s="38"/>
    </row>
    <row r="562" spans="1:15" ht="15" hidden="1" customHeight="1" x14ac:dyDescent="0.25">
      <c r="A562" s="162"/>
      <c r="B562" s="162"/>
      <c r="C562" s="162"/>
      <c r="D562" s="162"/>
      <c r="E562" s="162"/>
      <c r="F562" s="162"/>
      <c r="G562" s="162"/>
      <c r="H562" s="162"/>
      <c r="I562" s="162"/>
      <c r="J562" s="162"/>
      <c r="K562" s="162"/>
      <c r="L562" s="162"/>
      <c r="M562" s="162"/>
      <c r="N562" s="38"/>
      <c r="O562" s="38"/>
    </row>
    <row r="563" spans="1:15" ht="15" hidden="1" customHeight="1" x14ac:dyDescent="0.25">
      <c r="A563" s="162"/>
      <c r="B563" s="162"/>
      <c r="C563" s="162"/>
      <c r="D563" s="162"/>
      <c r="E563" s="162"/>
      <c r="F563" s="162"/>
      <c r="G563" s="162"/>
      <c r="H563" s="162"/>
      <c r="I563" s="162"/>
      <c r="J563" s="162"/>
      <c r="K563" s="162"/>
      <c r="L563" s="162"/>
      <c r="M563" s="162"/>
      <c r="N563" s="38"/>
      <c r="O563" s="38"/>
    </row>
    <row r="564" spans="1:15" ht="15" hidden="1" customHeight="1" x14ac:dyDescent="0.25">
      <c r="A564" s="162"/>
      <c r="B564" s="162"/>
      <c r="C564" s="162"/>
      <c r="D564" s="162"/>
      <c r="E564" s="162"/>
      <c r="F564" s="162"/>
      <c r="G564" s="162"/>
      <c r="H564" s="162"/>
      <c r="I564" s="162"/>
      <c r="J564" s="162"/>
      <c r="K564" s="162"/>
      <c r="L564" s="162"/>
      <c r="M564" s="162"/>
      <c r="N564" s="38"/>
      <c r="O564" s="38"/>
    </row>
    <row r="565" spans="1:15" ht="15" hidden="1" customHeight="1" x14ac:dyDescent="0.25">
      <c r="A565" s="162"/>
      <c r="B565" s="162"/>
      <c r="C565" s="162"/>
      <c r="D565" s="162"/>
      <c r="E565" s="162"/>
      <c r="F565" s="162"/>
      <c r="G565" s="162"/>
      <c r="H565" s="162"/>
      <c r="I565" s="162"/>
      <c r="J565" s="162"/>
      <c r="K565" s="162"/>
      <c r="L565" s="162"/>
      <c r="M565" s="162"/>
      <c r="N565" s="38"/>
      <c r="O565" s="38"/>
    </row>
    <row r="566" spans="1:15" ht="15" hidden="1" customHeight="1" x14ac:dyDescent="0.25">
      <c r="A566" s="162"/>
      <c r="B566" s="162"/>
      <c r="C566" s="162"/>
      <c r="D566" s="162"/>
      <c r="E566" s="162"/>
      <c r="F566" s="162"/>
      <c r="G566" s="162"/>
      <c r="H566" s="162"/>
      <c r="I566" s="162"/>
      <c r="J566" s="162"/>
      <c r="K566" s="162"/>
      <c r="L566" s="162"/>
      <c r="M566" s="162"/>
      <c r="N566" s="38"/>
      <c r="O566" s="38"/>
    </row>
    <row r="567" spans="1:15" ht="15" hidden="1" customHeight="1" x14ac:dyDescent="0.25">
      <c r="A567" s="162"/>
      <c r="B567" s="162"/>
      <c r="C567" s="162"/>
      <c r="D567" s="162"/>
      <c r="E567" s="162"/>
      <c r="F567" s="162"/>
      <c r="G567" s="162"/>
      <c r="H567" s="162"/>
      <c r="I567" s="162"/>
      <c r="J567" s="162"/>
      <c r="K567" s="162"/>
      <c r="L567" s="162"/>
      <c r="M567" s="162"/>
      <c r="N567" s="38"/>
      <c r="O567" s="38"/>
    </row>
    <row r="568" spans="1:15" ht="15" hidden="1" customHeight="1" x14ac:dyDescent="0.25">
      <c r="A568" s="162"/>
      <c r="B568" s="162"/>
      <c r="C568" s="162"/>
      <c r="D568" s="162"/>
      <c r="E568" s="162"/>
      <c r="F568" s="162"/>
      <c r="G568" s="162"/>
      <c r="H568" s="162"/>
      <c r="I568" s="162"/>
      <c r="J568" s="162"/>
      <c r="K568" s="162"/>
      <c r="L568" s="162"/>
      <c r="M568" s="162"/>
      <c r="N568" s="38"/>
      <c r="O568" s="38"/>
    </row>
    <row r="569" spans="1:15" ht="15" hidden="1" customHeight="1" x14ac:dyDescent="0.25">
      <c r="A569" s="162"/>
      <c r="B569" s="162"/>
      <c r="C569" s="162"/>
      <c r="D569" s="162"/>
      <c r="E569" s="162"/>
      <c r="F569" s="162"/>
      <c r="G569" s="162"/>
      <c r="H569" s="162"/>
      <c r="I569" s="162"/>
      <c r="J569" s="162"/>
      <c r="K569" s="162"/>
      <c r="L569" s="162"/>
      <c r="M569" s="162"/>
      <c r="N569" s="38"/>
      <c r="O569" s="38"/>
    </row>
    <row r="570" spans="1:15" ht="15" hidden="1" customHeight="1" x14ac:dyDescent="0.25">
      <c r="A570" s="162"/>
      <c r="B570" s="162"/>
      <c r="C570" s="162"/>
      <c r="D570" s="162"/>
      <c r="E570" s="162"/>
      <c r="F570" s="162"/>
      <c r="G570" s="162"/>
      <c r="H570" s="162"/>
      <c r="I570" s="162"/>
      <c r="J570" s="162"/>
      <c r="K570" s="162"/>
      <c r="L570" s="162"/>
      <c r="M570" s="162"/>
      <c r="N570" s="38"/>
      <c r="O570" s="38"/>
    </row>
    <row r="571" spans="1:15" ht="15" hidden="1" customHeight="1" x14ac:dyDescent="0.25">
      <c r="A571" s="162"/>
      <c r="B571" s="162"/>
      <c r="C571" s="162"/>
      <c r="D571" s="162"/>
      <c r="E571" s="162"/>
      <c r="F571" s="162"/>
      <c r="G571" s="162"/>
      <c r="H571" s="162"/>
      <c r="I571" s="162"/>
      <c r="J571" s="162"/>
      <c r="K571" s="162"/>
      <c r="L571" s="162"/>
      <c r="M571" s="162"/>
      <c r="N571" s="38"/>
      <c r="O571" s="38"/>
    </row>
    <row r="572" spans="1:15" ht="15" hidden="1" customHeight="1" x14ac:dyDescent="0.25">
      <c r="A572" s="162"/>
      <c r="B572" s="162"/>
      <c r="C572" s="162"/>
      <c r="D572" s="162"/>
      <c r="E572" s="162"/>
      <c r="F572" s="162"/>
      <c r="G572" s="162"/>
      <c r="H572" s="162"/>
      <c r="I572" s="162"/>
      <c r="J572" s="162"/>
      <c r="K572" s="162"/>
      <c r="L572" s="162"/>
      <c r="M572" s="162"/>
      <c r="N572" s="38"/>
      <c r="O572" s="38"/>
    </row>
    <row r="573" spans="1:15" ht="15" hidden="1" customHeight="1" x14ac:dyDescent="0.25">
      <c r="A573" s="162"/>
      <c r="B573" s="162"/>
      <c r="C573" s="162"/>
      <c r="D573" s="162"/>
      <c r="E573" s="162"/>
      <c r="F573" s="162"/>
      <c r="G573" s="162"/>
      <c r="H573" s="162"/>
      <c r="I573" s="162"/>
      <c r="J573" s="162"/>
      <c r="K573" s="162"/>
      <c r="L573" s="162"/>
      <c r="M573" s="162"/>
      <c r="N573" s="38"/>
      <c r="O573" s="38"/>
    </row>
    <row r="574" spans="1:15" ht="15" hidden="1" customHeight="1" x14ac:dyDescent="0.25">
      <c r="A574" s="162"/>
      <c r="B574" s="162"/>
      <c r="C574" s="162"/>
      <c r="D574" s="162"/>
      <c r="E574" s="162"/>
      <c r="F574" s="162"/>
      <c r="G574" s="162"/>
      <c r="H574" s="162"/>
      <c r="I574" s="162"/>
      <c r="J574" s="162"/>
      <c r="K574" s="162"/>
      <c r="L574" s="162"/>
      <c r="M574" s="162"/>
      <c r="N574" s="38"/>
      <c r="O574" s="38"/>
    </row>
    <row r="575" spans="1:15" ht="15" hidden="1" customHeight="1" x14ac:dyDescent="0.25">
      <c r="A575" s="162"/>
      <c r="B575" s="162"/>
      <c r="C575" s="162"/>
      <c r="D575" s="162"/>
      <c r="E575" s="162"/>
      <c r="F575" s="162"/>
      <c r="G575" s="162"/>
      <c r="H575" s="162"/>
      <c r="I575" s="162"/>
      <c r="J575" s="162"/>
      <c r="K575" s="162"/>
      <c r="L575" s="162"/>
      <c r="M575" s="162"/>
      <c r="N575" s="38"/>
      <c r="O575" s="38"/>
    </row>
    <row r="576" spans="1:15" ht="15" hidden="1" customHeight="1" x14ac:dyDescent="0.25">
      <c r="A576" s="162"/>
      <c r="B576" s="162"/>
      <c r="C576" s="162"/>
      <c r="D576" s="162"/>
      <c r="E576" s="162"/>
      <c r="F576" s="162"/>
      <c r="G576" s="162"/>
      <c r="H576" s="162"/>
      <c r="I576" s="162"/>
      <c r="J576" s="162"/>
      <c r="K576" s="162"/>
      <c r="L576" s="162"/>
      <c r="M576" s="162"/>
      <c r="N576" s="38"/>
      <c r="O576" s="38"/>
    </row>
    <row r="577" spans="1:15" ht="15" hidden="1" customHeight="1" x14ac:dyDescent="0.25">
      <c r="A577" s="162"/>
      <c r="B577" s="162"/>
      <c r="C577" s="162"/>
      <c r="D577" s="162"/>
      <c r="E577" s="162"/>
      <c r="F577" s="162"/>
      <c r="G577" s="162"/>
      <c r="H577" s="162"/>
      <c r="I577" s="162"/>
      <c r="J577" s="162"/>
      <c r="K577" s="162"/>
      <c r="L577" s="162"/>
      <c r="M577" s="162"/>
      <c r="N577" s="38"/>
      <c r="O577" s="38"/>
    </row>
    <row r="578" spans="1:15" ht="15" hidden="1" customHeight="1" x14ac:dyDescent="0.25">
      <c r="A578" s="162"/>
      <c r="B578" s="162"/>
      <c r="C578" s="162"/>
      <c r="D578" s="162"/>
      <c r="E578" s="162"/>
      <c r="F578" s="162"/>
      <c r="G578" s="162"/>
      <c r="H578" s="162"/>
      <c r="I578" s="162"/>
      <c r="J578" s="162"/>
      <c r="K578" s="162"/>
      <c r="L578" s="162"/>
      <c r="M578" s="162"/>
      <c r="N578" s="38"/>
      <c r="O578" s="38"/>
    </row>
    <row r="579" spans="1:15" ht="15" hidden="1" customHeight="1" x14ac:dyDescent="0.25">
      <c r="A579" s="162"/>
      <c r="B579" s="162"/>
      <c r="C579" s="162"/>
      <c r="D579" s="162"/>
      <c r="E579" s="162"/>
      <c r="F579" s="162"/>
      <c r="G579" s="162"/>
      <c r="H579" s="162"/>
      <c r="I579" s="162"/>
      <c r="J579" s="162"/>
      <c r="K579" s="162"/>
      <c r="L579" s="162"/>
      <c r="M579" s="162"/>
      <c r="N579" s="38"/>
      <c r="O579" s="38"/>
    </row>
    <row r="580" spans="1:15" ht="15" hidden="1" customHeight="1" x14ac:dyDescent="0.25">
      <c r="A580" s="162"/>
      <c r="B580" s="162"/>
      <c r="C580" s="162"/>
      <c r="D580" s="162"/>
      <c r="E580" s="162"/>
      <c r="F580" s="162"/>
      <c r="G580" s="162"/>
      <c r="H580" s="162"/>
      <c r="I580" s="162"/>
      <c r="J580" s="162"/>
      <c r="K580" s="162"/>
      <c r="L580" s="162"/>
      <c r="M580" s="162"/>
      <c r="N580" s="38"/>
      <c r="O580" s="38"/>
    </row>
    <row r="581" spans="1:15" ht="15" hidden="1" customHeight="1" x14ac:dyDescent="0.25">
      <c r="A581" s="162"/>
      <c r="B581" s="162"/>
      <c r="C581" s="162"/>
      <c r="D581" s="162"/>
      <c r="E581" s="162"/>
      <c r="F581" s="162"/>
      <c r="G581" s="162"/>
      <c r="H581" s="162"/>
      <c r="I581" s="162"/>
      <c r="J581" s="162"/>
      <c r="K581" s="162"/>
      <c r="L581" s="162"/>
      <c r="M581" s="162"/>
      <c r="N581" s="38"/>
      <c r="O581" s="38"/>
    </row>
    <row r="582" spans="1:15" ht="15" hidden="1" customHeight="1" x14ac:dyDescent="0.25">
      <c r="A582" s="162"/>
      <c r="B582" s="162"/>
      <c r="C582" s="162"/>
      <c r="D582" s="162"/>
      <c r="E582" s="162"/>
      <c r="F582" s="162"/>
      <c r="G582" s="162"/>
      <c r="H582" s="162"/>
      <c r="I582" s="162"/>
      <c r="J582" s="162"/>
      <c r="K582" s="162"/>
      <c r="L582" s="162"/>
      <c r="M582" s="162"/>
      <c r="N582" s="38"/>
      <c r="O582" s="38"/>
    </row>
    <row r="583" spans="1:15" ht="15" hidden="1" customHeight="1" x14ac:dyDescent="0.25">
      <c r="A583" s="162"/>
      <c r="B583" s="162"/>
      <c r="C583" s="162"/>
      <c r="D583" s="162"/>
      <c r="E583" s="162"/>
      <c r="F583" s="162"/>
      <c r="G583" s="162"/>
      <c r="H583" s="162"/>
      <c r="I583" s="162"/>
      <c r="J583" s="162"/>
      <c r="K583" s="162"/>
      <c r="L583" s="162"/>
      <c r="M583" s="162"/>
      <c r="N583" s="38"/>
      <c r="O583" s="38"/>
    </row>
    <row r="584" spans="1:15" ht="15" hidden="1" customHeight="1" x14ac:dyDescent="0.25">
      <c r="A584" s="162"/>
      <c r="B584" s="162"/>
      <c r="C584" s="162"/>
      <c r="D584" s="162"/>
      <c r="E584" s="162"/>
      <c r="F584" s="162"/>
      <c r="G584" s="162"/>
      <c r="H584" s="162"/>
      <c r="I584" s="162"/>
      <c r="J584" s="162"/>
      <c r="K584" s="162"/>
      <c r="L584" s="162"/>
      <c r="M584" s="162"/>
      <c r="N584" s="38"/>
      <c r="O584" s="38"/>
    </row>
    <row r="585" spans="1:15" ht="15" hidden="1" customHeight="1" x14ac:dyDescent="0.25">
      <c r="A585" s="162"/>
      <c r="B585" s="162"/>
      <c r="C585" s="162"/>
      <c r="D585" s="162"/>
      <c r="E585" s="162"/>
      <c r="F585" s="162"/>
      <c r="G585" s="162"/>
      <c r="H585" s="162"/>
      <c r="I585" s="162"/>
      <c r="J585" s="162"/>
      <c r="K585" s="162"/>
      <c r="L585" s="162"/>
      <c r="M585" s="162"/>
      <c r="N585" s="38"/>
      <c r="O585" s="38"/>
    </row>
    <row r="586" spans="1:15" ht="15" hidden="1" customHeight="1" x14ac:dyDescent="0.25">
      <c r="A586" s="162"/>
      <c r="B586" s="162"/>
      <c r="C586" s="162"/>
      <c r="D586" s="162"/>
      <c r="E586" s="162"/>
      <c r="F586" s="162"/>
      <c r="G586" s="162"/>
      <c r="H586" s="162"/>
      <c r="I586" s="162"/>
      <c r="J586" s="162"/>
      <c r="K586" s="162"/>
      <c r="L586" s="162"/>
      <c r="M586" s="162"/>
      <c r="N586" s="38"/>
      <c r="O586" s="38"/>
    </row>
    <row r="587" spans="1:15" ht="15" hidden="1" customHeight="1" x14ac:dyDescent="0.25">
      <c r="A587" s="162"/>
      <c r="B587" s="162"/>
      <c r="C587" s="162"/>
      <c r="D587" s="162"/>
      <c r="E587" s="162"/>
      <c r="F587" s="162"/>
      <c r="G587" s="162"/>
      <c r="H587" s="162"/>
      <c r="I587" s="162"/>
      <c r="J587" s="162"/>
      <c r="K587" s="162"/>
      <c r="L587" s="162"/>
      <c r="M587" s="162"/>
      <c r="N587" s="38"/>
      <c r="O587" s="38"/>
    </row>
    <row r="588" spans="1:15" ht="15" hidden="1" customHeight="1" x14ac:dyDescent="0.25">
      <c r="A588" s="162"/>
      <c r="B588" s="162"/>
      <c r="C588" s="162"/>
      <c r="D588" s="162"/>
      <c r="E588" s="162"/>
      <c r="F588" s="162"/>
      <c r="G588" s="162"/>
      <c r="H588" s="162"/>
      <c r="I588" s="162"/>
      <c r="J588" s="162"/>
      <c r="K588" s="162"/>
      <c r="L588" s="162"/>
      <c r="M588" s="162"/>
      <c r="N588" s="38"/>
      <c r="O588" s="38"/>
    </row>
    <row r="589" spans="1:15" ht="15" hidden="1" customHeight="1" x14ac:dyDescent="0.25">
      <c r="A589" s="162"/>
      <c r="B589" s="162"/>
      <c r="C589" s="162"/>
      <c r="D589" s="162"/>
      <c r="E589" s="162"/>
      <c r="F589" s="162"/>
      <c r="G589" s="162"/>
      <c r="H589" s="162"/>
      <c r="I589" s="162"/>
      <c r="J589" s="162"/>
      <c r="K589" s="162"/>
      <c r="L589" s="162"/>
      <c r="M589" s="162"/>
      <c r="N589" s="38"/>
      <c r="O589" s="38"/>
    </row>
    <row r="590" spans="1:15" ht="15" hidden="1" customHeight="1" x14ac:dyDescent="0.25">
      <c r="A590" s="162"/>
      <c r="B590" s="162"/>
      <c r="C590" s="162"/>
      <c r="D590" s="162"/>
      <c r="E590" s="162"/>
      <c r="F590" s="162"/>
      <c r="G590" s="162"/>
      <c r="H590" s="162"/>
      <c r="I590" s="162"/>
      <c r="J590" s="162"/>
      <c r="K590" s="162"/>
      <c r="L590" s="162"/>
      <c r="M590" s="162"/>
      <c r="N590" s="38"/>
      <c r="O590" s="38"/>
    </row>
    <row r="591" spans="1:15" ht="15" hidden="1" customHeight="1" x14ac:dyDescent="0.25">
      <c r="A591" s="162"/>
      <c r="B591" s="162"/>
      <c r="C591" s="162"/>
      <c r="D591" s="162"/>
      <c r="E591" s="162"/>
      <c r="F591" s="162"/>
      <c r="G591" s="162"/>
      <c r="H591" s="162"/>
      <c r="I591" s="162"/>
      <c r="J591" s="162"/>
      <c r="K591" s="162"/>
      <c r="L591" s="162"/>
      <c r="M591" s="162"/>
      <c r="N591" s="38"/>
      <c r="O591" s="38"/>
    </row>
    <row r="592" spans="1:15" ht="15" hidden="1" customHeight="1" x14ac:dyDescent="0.25">
      <c r="A592" s="162"/>
      <c r="B592" s="162"/>
      <c r="C592" s="162"/>
      <c r="D592" s="162"/>
      <c r="E592" s="162"/>
      <c r="F592" s="162"/>
      <c r="G592" s="162"/>
      <c r="H592" s="162"/>
      <c r="I592" s="162"/>
      <c r="J592" s="162"/>
      <c r="K592" s="162"/>
      <c r="L592" s="162"/>
      <c r="M592" s="162"/>
      <c r="N592" s="38"/>
      <c r="O592" s="38"/>
    </row>
    <row r="593" spans="1:15" ht="15" hidden="1" customHeight="1" x14ac:dyDescent="0.25">
      <c r="A593" s="162"/>
      <c r="B593" s="162"/>
      <c r="C593" s="162"/>
      <c r="D593" s="162"/>
      <c r="E593" s="162"/>
      <c r="F593" s="162"/>
      <c r="G593" s="162"/>
      <c r="H593" s="162"/>
      <c r="I593" s="162"/>
      <c r="J593" s="162"/>
      <c r="K593" s="162"/>
      <c r="L593" s="162"/>
      <c r="M593" s="162"/>
      <c r="N593" s="38"/>
      <c r="O593" s="38"/>
    </row>
    <row r="594" spans="1:15" ht="15" hidden="1" customHeight="1" x14ac:dyDescent="0.25">
      <c r="A594" s="162"/>
      <c r="B594" s="162"/>
      <c r="C594" s="162"/>
      <c r="D594" s="162"/>
      <c r="E594" s="162"/>
      <c r="F594" s="162"/>
      <c r="G594" s="162"/>
      <c r="H594" s="162"/>
      <c r="I594" s="162"/>
      <c r="J594" s="162"/>
      <c r="K594" s="162"/>
      <c r="L594" s="162"/>
      <c r="M594" s="162"/>
      <c r="N594" s="38"/>
      <c r="O594" s="38"/>
    </row>
    <row r="595" spans="1:15" ht="15" hidden="1" customHeight="1" x14ac:dyDescent="0.25">
      <c r="A595" s="162"/>
      <c r="B595" s="162"/>
      <c r="C595" s="162"/>
      <c r="D595" s="162"/>
      <c r="E595" s="162"/>
      <c r="F595" s="162"/>
      <c r="G595" s="162"/>
      <c r="H595" s="162"/>
      <c r="I595" s="162"/>
      <c r="J595" s="162"/>
      <c r="K595" s="162"/>
      <c r="L595" s="162"/>
      <c r="M595" s="162"/>
      <c r="N595" s="38"/>
      <c r="O595" s="38"/>
    </row>
    <row r="596" spans="1:15" ht="15" hidden="1" customHeight="1" x14ac:dyDescent="0.25">
      <c r="A596" s="162"/>
      <c r="B596" s="162"/>
      <c r="C596" s="162"/>
      <c r="D596" s="162"/>
      <c r="E596" s="162"/>
      <c r="F596" s="162"/>
      <c r="G596" s="162"/>
      <c r="H596" s="162"/>
      <c r="I596" s="162"/>
      <c r="J596" s="162"/>
      <c r="K596" s="162"/>
      <c r="L596" s="162"/>
      <c r="M596" s="162"/>
      <c r="N596" s="38"/>
      <c r="O596" s="38"/>
    </row>
    <row r="597" spans="1:15" ht="15" hidden="1" customHeight="1" x14ac:dyDescent="0.25">
      <c r="A597" s="162"/>
      <c r="B597" s="162"/>
      <c r="C597" s="162"/>
      <c r="D597" s="162"/>
      <c r="E597" s="162"/>
      <c r="F597" s="162"/>
      <c r="G597" s="162"/>
      <c r="H597" s="162"/>
      <c r="I597" s="162"/>
      <c r="J597" s="162"/>
      <c r="K597" s="162"/>
      <c r="L597" s="162"/>
      <c r="M597" s="162"/>
      <c r="N597" s="38"/>
      <c r="O597" s="38"/>
    </row>
    <row r="598" spans="1:15" ht="15" hidden="1" customHeight="1" x14ac:dyDescent="0.25">
      <c r="A598" s="162"/>
      <c r="B598" s="162"/>
      <c r="C598" s="162"/>
      <c r="D598" s="162"/>
      <c r="E598" s="162"/>
      <c r="F598" s="162"/>
      <c r="G598" s="162"/>
      <c r="H598" s="162"/>
      <c r="I598" s="162"/>
      <c r="J598" s="162"/>
      <c r="K598" s="162"/>
      <c r="L598" s="162"/>
      <c r="M598" s="162"/>
      <c r="N598" s="38"/>
      <c r="O598" s="38"/>
    </row>
    <row r="599" spans="1:15" ht="15" hidden="1" customHeight="1" x14ac:dyDescent="0.25">
      <c r="A599" s="162"/>
      <c r="B599" s="162"/>
      <c r="C599" s="162"/>
      <c r="D599" s="162"/>
      <c r="E599" s="162"/>
      <c r="F599" s="162"/>
      <c r="G599" s="162"/>
      <c r="H599" s="162"/>
      <c r="I599" s="162"/>
      <c r="J599" s="162"/>
      <c r="K599" s="162"/>
      <c r="L599" s="162"/>
      <c r="M599" s="162"/>
      <c r="N599" s="38"/>
      <c r="O599" s="38"/>
    </row>
    <row r="600" spans="1:15" ht="15" hidden="1" customHeight="1" x14ac:dyDescent="0.25">
      <c r="A600" s="162"/>
      <c r="B600" s="162"/>
      <c r="C600" s="162"/>
      <c r="D600" s="162"/>
      <c r="E600" s="162"/>
      <c r="F600" s="162"/>
      <c r="G600" s="162"/>
      <c r="H600" s="162"/>
      <c r="I600" s="162"/>
      <c r="J600" s="162"/>
      <c r="K600" s="162"/>
      <c r="L600" s="162"/>
      <c r="M600" s="162"/>
      <c r="N600" s="38"/>
      <c r="O600" s="38"/>
    </row>
    <row r="601" spans="1:15" ht="15" hidden="1" customHeight="1" x14ac:dyDescent="0.25">
      <c r="A601" s="162"/>
      <c r="B601" s="162"/>
      <c r="C601" s="162"/>
      <c r="D601" s="162"/>
      <c r="E601" s="162"/>
      <c r="F601" s="162"/>
      <c r="G601" s="162"/>
      <c r="H601" s="162"/>
      <c r="I601" s="162"/>
      <c r="J601" s="162"/>
      <c r="K601" s="162"/>
      <c r="L601" s="162"/>
      <c r="M601" s="162"/>
      <c r="N601" s="38"/>
      <c r="O601" s="38"/>
    </row>
    <row r="602" spans="1:15" ht="15" hidden="1" customHeight="1" x14ac:dyDescent="0.25">
      <c r="A602" s="162"/>
      <c r="B602" s="162"/>
      <c r="C602" s="162"/>
      <c r="D602" s="162"/>
      <c r="E602" s="162"/>
      <c r="F602" s="162"/>
      <c r="G602" s="162"/>
      <c r="H602" s="162"/>
      <c r="I602" s="162"/>
      <c r="J602" s="162"/>
      <c r="K602" s="162"/>
      <c r="L602" s="162"/>
      <c r="M602" s="162"/>
      <c r="N602" s="38"/>
      <c r="O602" s="38"/>
    </row>
    <row r="603" spans="1:15" ht="15" hidden="1" customHeight="1" x14ac:dyDescent="0.25">
      <c r="A603" s="162"/>
      <c r="B603" s="162"/>
      <c r="C603" s="162"/>
      <c r="D603" s="162"/>
      <c r="E603" s="162"/>
      <c r="F603" s="162"/>
      <c r="G603" s="162"/>
      <c r="H603" s="162"/>
      <c r="I603" s="162"/>
      <c r="J603" s="162"/>
      <c r="K603" s="162"/>
      <c r="L603" s="162"/>
      <c r="M603" s="162"/>
      <c r="N603" s="38"/>
      <c r="O603" s="38"/>
    </row>
    <row r="604" spans="1:15" ht="15" hidden="1" customHeight="1" x14ac:dyDescent="0.25">
      <c r="A604" s="162"/>
      <c r="B604" s="162"/>
      <c r="C604" s="162"/>
      <c r="D604" s="162"/>
      <c r="E604" s="162"/>
      <c r="F604" s="162"/>
      <c r="G604" s="162"/>
      <c r="H604" s="162"/>
      <c r="I604" s="162"/>
      <c r="J604" s="162"/>
      <c r="K604" s="162"/>
      <c r="L604" s="162"/>
      <c r="M604" s="162"/>
      <c r="N604" s="38"/>
      <c r="O604" s="38"/>
    </row>
    <row r="605" spans="1:15" ht="15" hidden="1" customHeight="1" x14ac:dyDescent="0.25">
      <c r="A605" s="162"/>
      <c r="B605" s="162"/>
      <c r="C605" s="162"/>
      <c r="D605" s="162"/>
      <c r="E605" s="162"/>
      <c r="F605" s="162"/>
      <c r="G605" s="162"/>
      <c r="H605" s="162"/>
      <c r="I605" s="162"/>
      <c r="J605" s="162"/>
      <c r="K605" s="162"/>
      <c r="L605" s="162"/>
      <c r="M605" s="162"/>
      <c r="N605" s="38"/>
      <c r="O605" s="38"/>
    </row>
    <row r="606" spans="1:15" ht="15" hidden="1" customHeight="1" x14ac:dyDescent="0.25">
      <c r="A606" s="162"/>
      <c r="B606" s="162"/>
      <c r="C606" s="162"/>
      <c r="D606" s="162"/>
      <c r="E606" s="162"/>
      <c r="F606" s="162"/>
      <c r="G606" s="162"/>
      <c r="H606" s="162"/>
      <c r="I606" s="162"/>
      <c r="J606" s="162"/>
      <c r="K606" s="162"/>
      <c r="L606" s="162"/>
      <c r="M606" s="162"/>
      <c r="N606" s="38"/>
      <c r="O606" s="38"/>
    </row>
    <row r="607" spans="1:15" ht="15" hidden="1" customHeight="1" x14ac:dyDescent="0.25">
      <c r="A607" s="162"/>
      <c r="B607" s="162"/>
      <c r="C607" s="162"/>
      <c r="D607" s="162"/>
      <c r="E607" s="162"/>
      <c r="F607" s="162"/>
      <c r="G607" s="162"/>
      <c r="H607" s="162"/>
      <c r="I607" s="162"/>
      <c r="J607" s="162"/>
      <c r="K607" s="162"/>
      <c r="L607" s="162"/>
      <c r="M607" s="162"/>
      <c r="N607" s="38"/>
      <c r="O607" s="38"/>
    </row>
    <row r="608" spans="1:15" ht="15" hidden="1" customHeight="1" x14ac:dyDescent="0.25">
      <c r="A608" s="162"/>
      <c r="B608" s="162"/>
      <c r="C608" s="162"/>
      <c r="D608" s="162"/>
      <c r="E608" s="162"/>
      <c r="F608" s="162"/>
      <c r="G608" s="162"/>
      <c r="H608" s="162"/>
      <c r="I608" s="162"/>
      <c r="J608" s="162"/>
      <c r="K608" s="162"/>
      <c r="L608" s="162"/>
      <c r="M608" s="162"/>
      <c r="N608" s="38"/>
      <c r="O608" s="38"/>
    </row>
    <row r="609" spans="1:15" ht="15" hidden="1" customHeight="1" x14ac:dyDescent="0.25">
      <c r="A609" s="162"/>
      <c r="B609" s="162"/>
      <c r="C609" s="162"/>
      <c r="D609" s="162"/>
      <c r="E609" s="162"/>
      <c r="F609" s="162"/>
      <c r="G609" s="162"/>
      <c r="H609" s="162"/>
      <c r="I609" s="162"/>
      <c r="J609" s="162"/>
      <c r="K609" s="162"/>
      <c r="L609" s="162"/>
      <c r="M609" s="162"/>
      <c r="N609" s="38"/>
      <c r="O609" s="38"/>
    </row>
    <row r="610" spans="1:15" ht="15" hidden="1" customHeight="1" x14ac:dyDescent="0.25">
      <c r="A610" s="162"/>
      <c r="B610" s="162"/>
      <c r="C610" s="162"/>
      <c r="D610" s="162"/>
      <c r="E610" s="162"/>
      <c r="F610" s="162"/>
      <c r="G610" s="162"/>
      <c r="H610" s="162"/>
      <c r="I610" s="162"/>
      <c r="J610" s="162"/>
      <c r="K610" s="162"/>
      <c r="L610" s="162"/>
      <c r="M610" s="162"/>
      <c r="N610" s="38"/>
      <c r="O610" s="38"/>
    </row>
    <row r="611" spans="1:15" ht="15" hidden="1" customHeight="1" x14ac:dyDescent="0.25">
      <c r="A611" s="162"/>
      <c r="B611" s="162"/>
      <c r="C611" s="162"/>
      <c r="D611" s="162"/>
      <c r="E611" s="162"/>
      <c r="F611" s="162"/>
      <c r="G611" s="162"/>
      <c r="H611" s="162"/>
      <c r="I611" s="162"/>
      <c r="J611" s="162"/>
      <c r="K611" s="162"/>
      <c r="L611" s="162"/>
      <c r="M611" s="162"/>
      <c r="N611" s="38"/>
      <c r="O611" s="38"/>
    </row>
    <row r="612" spans="1:15" ht="15" hidden="1" customHeight="1" x14ac:dyDescent="0.25">
      <c r="A612" s="162"/>
      <c r="B612" s="162"/>
      <c r="C612" s="162"/>
      <c r="D612" s="162"/>
      <c r="E612" s="162"/>
      <c r="F612" s="162"/>
      <c r="G612" s="162"/>
      <c r="H612" s="162"/>
      <c r="I612" s="162"/>
      <c r="J612" s="162"/>
      <c r="K612" s="162"/>
      <c r="L612" s="162"/>
      <c r="M612" s="162"/>
      <c r="N612" s="38"/>
      <c r="O612" s="38"/>
    </row>
    <row r="613" spans="1:15" ht="15" hidden="1" customHeight="1" x14ac:dyDescent="0.25">
      <c r="A613" s="162"/>
      <c r="B613" s="162"/>
      <c r="C613" s="162"/>
      <c r="D613" s="162"/>
      <c r="E613" s="162"/>
      <c r="F613" s="162"/>
      <c r="G613" s="162"/>
      <c r="H613" s="162"/>
      <c r="I613" s="162"/>
      <c r="J613" s="162"/>
      <c r="K613" s="162"/>
      <c r="L613" s="162"/>
      <c r="M613" s="162"/>
      <c r="N613" s="38"/>
      <c r="O613" s="38"/>
    </row>
    <row r="614" spans="1:15" ht="15" hidden="1" customHeight="1" x14ac:dyDescent="0.25">
      <c r="A614" s="162"/>
      <c r="B614" s="162"/>
      <c r="C614" s="162"/>
      <c r="D614" s="162"/>
      <c r="E614" s="162"/>
      <c r="F614" s="162"/>
      <c r="G614" s="162"/>
      <c r="H614" s="162"/>
      <c r="I614" s="162"/>
      <c r="J614" s="162"/>
      <c r="K614" s="162"/>
      <c r="L614" s="162"/>
      <c r="M614" s="162"/>
      <c r="N614" s="38"/>
      <c r="O614" s="38"/>
    </row>
    <row r="615" spans="1:15" ht="15" hidden="1" customHeight="1" x14ac:dyDescent="0.25">
      <c r="A615" s="162"/>
      <c r="B615" s="162"/>
      <c r="C615" s="162"/>
      <c r="D615" s="162"/>
      <c r="E615" s="162"/>
      <c r="F615" s="162"/>
      <c r="G615" s="162"/>
      <c r="H615" s="162"/>
      <c r="I615" s="162"/>
      <c r="J615" s="162"/>
      <c r="K615" s="162"/>
      <c r="L615" s="162"/>
      <c r="M615" s="162"/>
      <c r="N615" s="38"/>
      <c r="O615" s="38"/>
    </row>
    <row r="616" spans="1:15" ht="15" hidden="1" customHeight="1" x14ac:dyDescent="0.25">
      <c r="A616" s="162"/>
      <c r="B616" s="162"/>
      <c r="C616" s="162"/>
      <c r="D616" s="162"/>
      <c r="E616" s="162"/>
      <c r="F616" s="162"/>
      <c r="G616" s="162"/>
      <c r="H616" s="162"/>
      <c r="I616" s="162"/>
      <c r="J616" s="162"/>
      <c r="K616" s="162"/>
      <c r="L616" s="162"/>
      <c r="M616" s="162"/>
      <c r="N616" s="38"/>
      <c r="O616" s="38"/>
    </row>
    <row r="617" spans="1:15" ht="15" hidden="1" customHeight="1" x14ac:dyDescent="0.25">
      <c r="A617" s="162"/>
      <c r="B617" s="162"/>
      <c r="C617" s="162"/>
      <c r="D617" s="162"/>
      <c r="E617" s="162"/>
      <c r="F617" s="162"/>
      <c r="G617" s="162"/>
      <c r="H617" s="162"/>
      <c r="I617" s="162"/>
      <c r="J617" s="162"/>
      <c r="K617" s="162"/>
      <c r="L617" s="162"/>
      <c r="M617" s="162"/>
      <c r="N617" s="38"/>
      <c r="O617" s="38"/>
    </row>
    <row r="618" spans="1:15" ht="15" hidden="1" customHeight="1" x14ac:dyDescent="0.25">
      <c r="A618" s="162"/>
      <c r="B618" s="162"/>
      <c r="C618" s="162"/>
      <c r="D618" s="162"/>
      <c r="E618" s="162"/>
      <c r="F618" s="162"/>
      <c r="G618" s="162"/>
      <c r="H618" s="162"/>
      <c r="I618" s="162"/>
      <c r="J618" s="162"/>
      <c r="K618" s="162"/>
      <c r="L618" s="162"/>
      <c r="M618" s="162"/>
      <c r="N618" s="38"/>
      <c r="O618" s="38"/>
    </row>
    <row r="619" spans="1:15" ht="15" hidden="1" customHeight="1" x14ac:dyDescent="0.25">
      <c r="A619" s="162"/>
      <c r="B619" s="162"/>
      <c r="C619" s="162"/>
      <c r="D619" s="162"/>
      <c r="E619" s="162"/>
      <c r="F619" s="162"/>
      <c r="G619" s="162"/>
      <c r="H619" s="162"/>
      <c r="I619" s="162"/>
      <c r="J619" s="162"/>
      <c r="K619" s="162"/>
      <c r="L619" s="162"/>
      <c r="M619" s="162"/>
      <c r="N619" s="38"/>
      <c r="O619" s="38"/>
    </row>
    <row r="620" spans="1:15" ht="15" hidden="1" customHeight="1" x14ac:dyDescent="0.25">
      <c r="A620" s="162"/>
      <c r="B620" s="162"/>
      <c r="C620" s="162"/>
      <c r="D620" s="162"/>
      <c r="E620" s="162"/>
      <c r="F620" s="162"/>
      <c r="G620" s="162"/>
      <c r="H620" s="162"/>
      <c r="I620" s="162"/>
      <c r="J620" s="162"/>
      <c r="K620" s="162"/>
      <c r="L620" s="162"/>
      <c r="M620" s="162"/>
      <c r="N620" s="38"/>
      <c r="O620" s="38"/>
    </row>
    <row r="621" spans="1:15" ht="15" hidden="1" customHeight="1" x14ac:dyDescent="0.25">
      <c r="A621" s="162"/>
      <c r="B621" s="162"/>
      <c r="C621" s="162"/>
      <c r="D621" s="162"/>
      <c r="E621" s="162"/>
      <c r="F621" s="162"/>
      <c r="G621" s="162"/>
      <c r="H621" s="162"/>
      <c r="I621" s="162"/>
      <c r="J621" s="162"/>
      <c r="K621" s="162"/>
      <c r="L621" s="162"/>
      <c r="M621" s="162"/>
      <c r="N621" s="38"/>
      <c r="O621" s="38"/>
    </row>
    <row r="622" spans="1:15" ht="15" hidden="1" customHeight="1" x14ac:dyDescent="0.25">
      <c r="A622" s="162"/>
      <c r="B622" s="162"/>
      <c r="C622" s="162"/>
      <c r="D622" s="162"/>
      <c r="E622" s="162"/>
      <c r="F622" s="162"/>
      <c r="G622" s="162"/>
      <c r="H622" s="162"/>
      <c r="I622" s="162"/>
      <c r="J622" s="162"/>
      <c r="K622" s="162"/>
      <c r="L622" s="162"/>
      <c r="M622" s="162"/>
      <c r="N622" s="38"/>
      <c r="O622" s="38"/>
    </row>
    <row r="623" spans="1:15" ht="15" hidden="1" customHeight="1" x14ac:dyDescent="0.25">
      <c r="A623" s="162"/>
      <c r="B623" s="162"/>
      <c r="C623" s="162"/>
      <c r="D623" s="162"/>
      <c r="E623" s="162"/>
      <c r="F623" s="162"/>
      <c r="G623" s="162"/>
      <c r="H623" s="162"/>
      <c r="I623" s="162"/>
      <c r="J623" s="162"/>
      <c r="K623" s="162"/>
      <c r="L623" s="162"/>
      <c r="M623" s="162"/>
      <c r="N623" s="38"/>
      <c r="O623" s="38"/>
    </row>
    <row r="624" spans="1:15" ht="15" hidden="1" customHeight="1" x14ac:dyDescent="0.25">
      <c r="A624" s="162"/>
      <c r="B624" s="162"/>
      <c r="C624" s="162"/>
      <c r="D624" s="162"/>
      <c r="E624" s="162"/>
      <c r="F624" s="162"/>
      <c r="G624" s="162"/>
      <c r="H624" s="162"/>
      <c r="I624" s="162"/>
      <c r="J624" s="162"/>
      <c r="K624" s="162"/>
      <c r="L624" s="162"/>
      <c r="M624" s="162"/>
      <c r="N624" s="38"/>
      <c r="O624" s="38"/>
    </row>
    <row r="625" spans="1:15" ht="15" hidden="1" customHeight="1" x14ac:dyDescent="0.25">
      <c r="A625" s="162"/>
      <c r="B625" s="162"/>
      <c r="C625" s="162"/>
      <c r="D625" s="162"/>
      <c r="E625" s="162"/>
      <c r="F625" s="162"/>
      <c r="G625" s="162"/>
      <c r="H625" s="162"/>
      <c r="I625" s="162"/>
      <c r="J625" s="162"/>
      <c r="K625" s="162"/>
      <c r="L625" s="162"/>
      <c r="M625" s="162"/>
      <c r="N625" s="38"/>
      <c r="O625" s="38"/>
    </row>
    <row r="626" spans="1:15" ht="15" hidden="1" customHeight="1" x14ac:dyDescent="0.25">
      <c r="A626" s="162"/>
      <c r="B626" s="162"/>
      <c r="C626" s="162"/>
      <c r="D626" s="162"/>
      <c r="E626" s="162"/>
      <c r="F626" s="162"/>
      <c r="G626" s="162"/>
      <c r="H626" s="162"/>
      <c r="I626" s="162"/>
      <c r="J626" s="162"/>
      <c r="K626" s="162"/>
      <c r="L626" s="162"/>
      <c r="M626" s="162"/>
      <c r="N626" s="38"/>
      <c r="O626" s="38"/>
    </row>
    <row r="627" spans="1:15" ht="15" hidden="1" customHeight="1" x14ac:dyDescent="0.25">
      <c r="A627" s="162"/>
      <c r="B627" s="162"/>
      <c r="C627" s="162"/>
      <c r="D627" s="162"/>
      <c r="E627" s="162"/>
      <c r="F627" s="162"/>
      <c r="G627" s="162"/>
      <c r="H627" s="162"/>
      <c r="I627" s="162"/>
      <c r="J627" s="162"/>
      <c r="K627" s="162"/>
      <c r="L627" s="162"/>
      <c r="M627" s="162"/>
      <c r="N627" s="38"/>
      <c r="O627" s="38"/>
    </row>
    <row r="628" spans="1:15" ht="15" hidden="1" customHeight="1" x14ac:dyDescent="0.25">
      <c r="A628" s="162"/>
      <c r="B628" s="162"/>
      <c r="C628" s="162"/>
      <c r="D628" s="162"/>
      <c r="E628" s="162"/>
      <c r="F628" s="162"/>
      <c r="G628" s="162"/>
      <c r="H628" s="162"/>
      <c r="I628" s="162"/>
      <c r="J628" s="162"/>
      <c r="K628" s="162"/>
      <c r="L628" s="162"/>
      <c r="M628" s="162"/>
      <c r="N628" s="38"/>
      <c r="O628" s="38"/>
    </row>
    <row r="629" spans="1:15" ht="15" hidden="1" customHeight="1" x14ac:dyDescent="0.25">
      <c r="A629" s="162"/>
      <c r="B629" s="162"/>
      <c r="C629" s="162"/>
      <c r="D629" s="162"/>
      <c r="E629" s="162"/>
      <c r="F629" s="162"/>
      <c r="G629" s="162"/>
      <c r="H629" s="162"/>
      <c r="I629" s="162"/>
      <c r="J629" s="162"/>
      <c r="K629" s="162"/>
      <c r="L629" s="162"/>
      <c r="M629" s="162"/>
      <c r="N629" s="38"/>
      <c r="O629" s="38"/>
    </row>
    <row r="630" spans="1:15" ht="15" hidden="1" customHeight="1" x14ac:dyDescent="0.25">
      <c r="A630" s="162"/>
      <c r="B630" s="162"/>
      <c r="C630" s="162"/>
      <c r="D630" s="162"/>
      <c r="E630" s="162"/>
      <c r="F630" s="162"/>
      <c r="G630" s="162"/>
      <c r="H630" s="162"/>
      <c r="I630" s="162"/>
      <c r="J630" s="162"/>
      <c r="K630" s="162"/>
      <c r="L630" s="162"/>
      <c r="M630" s="162"/>
      <c r="N630" s="38"/>
      <c r="O630" s="38"/>
    </row>
    <row r="631" spans="1:15" ht="15" hidden="1" customHeight="1" x14ac:dyDescent="0.25">
      <c r="A631" s="162"/>
      <c r="B631" s="162"/>
      <c r="C631" s="162"/>
      <c r="D631" s="162"/>
      <c r="E631" s="162"/>
      <c r="F631" s="162"/>
      <c r="G631" s="162"/>
      <c r="H631" s="162"/>
      <c r="I631" s="162"/>
      <c r="J631" s="162"/>
      <c r="K631" s="162"/>
      <c r="L631" s="162"/>
      <c r="M631" s="162"/>
      <c r="N631" s="38"/>
      <c r="O631" s="38"/>
    </row>
    <row r="632" spans="1:15" ht="15" hidden="1" customHeight="1" x14ac:dyDescent="0.25">
      <c r="A632" s="162"/>
      <c r="B632" s="162"/>
      <c r="C632" s="162"/>
      <c r="D632" s="162"/>
      <c r="E632" s="162"/>
      <c r="F632" s="162"/>
      <c r="G632" s="162"/>
      <c r="H632" s="162"/>
      <c r="I632" s="162"/>
      <c r="J632" s="162"/>
      <c r="K632" s="162"/>
      <c r="L632" s="162"/>
      <c r="M632" s="162"/>
      <c r="N632" s="38"/>
      <c r="O632" s="38"/>
    </row>
    <row r="633" spans="1:15" ht="15" hidden="1" customHeight="1" x14ac:dyDescent="0.25">
      <c r="A633" s="162"/>
      <c r="B633" s="162"/>
      <c r="C633" s="162"/>
      <c r="D633" s="162"/>
      <c r="E633" s="162"/>
      <c r="F633" s="162"/>
      <c r="G633" s="162"/>
      <c r="H633" s="162"/>
      <c r="I633" s="162"/>
      <c r="J633" s="162"/>
      <c r="K633" s="162"/>
      <c r="L633" s="162"/>
      <c r="M633" s="162"/>
      <c r="N633" s="38"/>
      <c r="O633" s="38"/>
    </row>
    <row r="634" spans="1:15" ht="15" hidden="1" customHeight="1" x14ac:dyDescent="0.25">
      <c r="A634" s="162"/>
      <c r="B634" s="162"/>
      <c r="C634" s="162"/>
      <c r="D634" s="162"/>
      <c r="E634" s="162"/>
      <c r="F634" s="162"/>
      <c r="G634" s="162"/>
      <c r="H634" s="162"/>
      <c r="I634" s="162"/>
      <c r="J634" s="162"/>
      <c r="K634" s="162"/>
      <c r="L634" s="162"/>
      <c r="M634" s="162"/>
      <c r="N634" s="38"/>
      <c r="O634" s="38"/>
    </row>
    <row r="635" spans="1:15" ht="15" hidden="1" customHeight="1" x14ac:dyDescent="0.25">
      <c r="A635" s="162"/>
      <c r="B635" s="162"/>
      <c r="C635" s="162"/>
      <c r="D635" s="162"/>
      <c r="E635" s="162"/>
      <c r="F635" s="162"/>
      <c r="G635" s="162"/>
      <c r="H635" s="162"/>
      <c r="I635" s="162"/>
      <c r="J635" s="162"/>
      <c r="K635" s="162"/>
      <c r="L635" s="162"/>
      <c r="M635" s="162"/>
      <c r="N635" s="38"/>
      <c r="O635" s="38"/>
    </row>
    <row r="636" spans="1:15" ht="15" hidden="1" customHeight="1" x14ac:dyDescent="0.25">
      <c r="A636" s="162"/>
      <c r="B636" s="162"/>
      <c r="C636" s="162"/>
      <c r="D636" s="162"/>
      <c r="E636" s="162"/>
      <c r="F636" s="162"/>
      <c r="G636" s="162"/>
      <c r="H636" s="162"/>
      <c r="I636" s="162"/>
      <c r="J636" s="162"/>
      <c r="K636" s="162"/>
      <c r="L636" s="162"/>
      <c r="M636" s="162"/>
      <c r="N636" s="38"/>
      <c r="O636" s="38"/>
    </row>
    <row r="637" spans="1:15" ht="15" hidden="1" customHeight="1" x14ac:dyDescent="0.25">
      <c r="A637" s="162"/>
      <c r="B637" s="162"/>
      <c r="C637" s="162"/>
      <c r="D637" s="162"/>
      <c r="E637" s="162"/>
      <c r="F637" s="162"/>
      <c r="G637" s="162"/>
      <c r="H637" s="162"/>
      <c r="I637" s="162"/>
      <c r="J637" s="162"/>
      <c r="K637" s="162"/>
      <c r="L637" s="162"/>
      <c r="M637" s="162"/>
      <c r="N637" s="38"/>
      <c r="O637" s="38"/>
    </row>
    <row r="638" spans="1:15" ht="15" hidden="1" customHeight="1" x14ac:dyDescent="0.25">
      <c r="A638" s="162"/>
      <c r="B638" s="162"/>
      <c r="C638" s="162"/>
      <c r="D638" s="162"/>
      <c r="E638" s="162"/>
      <c r="F638" s="162"/>
      <c r="G638" s="162"/>
      <c r="H638" s="162"/>
      <c r="I638" s="162"/>
      <c r="J638" s="162"/>
      <c r="K638" s="162"/>
      <c r="L638" s="162"/>
      <c r="M638" s="162"/>
      <c r="N638" s="38"/>
      <c r="O638" s="38"/>
    </row>
    <row r="639" spans="1:15" ht="15" hidden="1" customHeight="1" x14ac:dyDescent="0.25">
      <c r="A639" s="162"/>
      <c r="B639" s="162"/>
      <c r="C639" s="162"/>
      <c r="D639" s="162"/>
      <c r="E639" s="162"/>
      <c r="F639" s="162"/>
      <c r="G639" s="162"/>
      <c r="H639" s="162"/>
      <c r="I639" s="162"/>
      <c r="J639" s="162"/>
      <c r="K639" s="162"/>
      <c r="L639" s="162"/>
      <c r="M639" s="162"/>
      <c r="N639" s="38"/>
      <c r="O639" s="38"/>
    </row>
    <row r="640" spans="1:15" ht="15" hidden="1" customHeight="1" x14ac:dyDescent="0.25">
      <c r="A640" s="162"/>
      <c r="B640" s="162"/>
      <c r="C640" s="162"/>
      <c r="D640" s="162"/>
      <c r="E640" s="162"/>
      <c r="F640" s="162"/>
      <c r="G640" s="162"/>
      <c r="H640" s="162"/>
      <c r="I640" s="162"/>
      <c r="J640" s="162"/>
      <c r="K640" s="162"/>
      <c r="L640" s="162"/>
      <c r="M640" s="162"/>
      <c r="N640" s="38"/>
      <c r="O640" s="38"/>
    </row>
    <row r="641" spans="1:15" ht="15" hidden="1" customHeight="1" x14ac:dyDescent="0.25">
      <c r="A641" s="162"/>
      <c r="B641" s="162"/>
      <c r="C641" s="162"/>
      <c r="D641" s="162"/>
      <c r="E641" s="162"/>
      <c r="F641" s="162"/>
      <c r="G641" s="162"/>
      <c r="H641" s="162"/>
      <c r="I641" s="162"/>
      <c r="J641" s="162"/>
      <c r="K641" s="162"/>
      <c r="L641" s="162"/>
      <c r="M641" s="162"/>
      <c r="N641" s="38"/>
      <c r="O641" s="38"/>
    </row>
    <row r="642" spans="1:15" ht="15" hidden="1" customHeight="1" x14ac:dyDescent="0.25">
      <c r="A642" s="162"/>
      <c r="B642" s="162"/>
      <c r="C642" s="162"/>
      <c r="D642" s="162"/>
      <c r="E642" s="162"/>
      <c r="F642" s="162"/>
      <c r="G642" s="162"/>
      <c r="H642" s="162"/>
      <c r="I642" s="162"/>
      <c r="J642" s="162"/>
      <c r="K642" s="162"/>
      <c r="L642" s="162"/>
      <c r="M642" s="162"/>
      <c r="N642" s="38"/>
      <c r="O642" s="38"/>
    </row>
    <row r="643" spans="1:15" ht="15" hidden="1" customHeight="1" x14ac:dyDescent="0.25">
      <c r="A643" s="162"/>
      <c r="B643" s="162"/>
      <c r="C643" s="162"/>
      <c r="D643" s="162"/>
      <c r="E643" s="162"/>
      <c r="F643" s="162"/>
      <c r="G643" s="162"/>
      <c r="H643" s="162"/>
      <c r="I643" s="162"/>
      <c r="J643" s="162"/>
      <c r="K643" s="162"/>
      <c r="L643" s="162"/>
      <c r="M643" s="162"/>
      <c r="N643" s="38"/>
      <c r="O643" s="38"/>
    </row>
    <row r="644" spans="1:15" ht="15" hidden="1" customHeight="1" x14ac:dyDescent="0.25">
      <c r="A644" s="162"/>
      <c r="B644" s="162"/>
      <c r="C644" s="162"/>
      <c r="D644" s="162"/>
      <c r="E644" s="162"/>
      <c r="F644" s="162"/>
      <c r="G644" s="162"/>
      <c r="H644" s="162"/>
      <c r="I644" s="162"/>
      <c r="J644" s="162"/>
      <c r="K644" s="162"/>
      <c r="L644" s="162"/>
      <c r="M644" s="162"/>
      <c r="N644" s="38"/>
      <c r="O644" s="38"/>
    </row>
    <row r="645" spans="1:15" ht="15" hidden="1" customHeight="1" x14ac:dyDescent="0.25">
      <c r="A645" s="162"/>
      <c r="B645" s="162"/>
      <c r="C645" s="162"/>
      <c r="D645" s="162"/>
      <c r="E645" s="162"/>
      <c r="F645" s="162"/>
      <c r="G645" s="162"/>
      <c r="H645" s="162"/>
      <c r="I645" s="162"/>
      <c r="J645" s="162"/>
      <c r="K645" s="162"/>
      <c r="L645" s="162"/>
      <c r="M645" s="162"/>
      <c r="N645" s="38"/>
      <c r="O645" s="38"/>
    </row>
    <row r="646" spans="1:15" ht="15" hidden="1" customHeight="1" x14ac:dyDescent="0.25">
      <c r="A646" s="162"/>
      <c r="B646" s="162"/>
      <c r="C646" s="162"/>
      <c r="D646" s="162"/>
      <c r="E646" s="162"/>
      <c r="F646" s="162"/>
      <c r="G646" s="162"/>
      <c r="H646" s="162"/>
      <c r="I646" s="162"/>
      <c r="J646" s="162"/>
      <c r="K646" s="162"/>
      <c r="L646" s="162"/>
      <c r="M646" s="162"/>
      <c r="N646" s="38"/>
      <c r="O646" s="38"/>
    </row>
    <row r="647" spans="1:15" ht="15" hidden="1" customHeight="1" x14ac:dyDescent="0.25">
      <c r="A647" s="162"/>
      <c r="B647" s="162"/>
      <c r="C647" s="162"/>
      <c r="D647" s="162"/>
      <c r="E647" s="162"/>
      <c r="F647" s="162"/>
      <c r="G647" s="162"/>
      <c r="H647" s="162"/>
      <c r="I647" s="162"/>
      <c r="J647" s="162"/>
      <c r="K647" s="162"/>
      <c r="L647" s="162"/>
      <c r="M647" s="162"/>
      <c r="N647" s="38"/>
      <c r="O647" s="38"/>
    </row>
    <row r="648" spans="1:15" ht="15" hidden="1" customHeight="1" x14ac:dyDescent="0.25">
      <c r="A648" s="162"/>
      <c r="B648" s="162"/>
      <c r="C648" s="162"/>
      <c r="D648" s="162"/>
      <c r="E648" s="162"/>
      <c r="F648" s="162"/>
      <c r="G648" s="162"/>
      <c r="H648" s="162"/>
      <c r="I648" s="162"/>
      <c r="J648" s="162"/>
      <c r="K648" s="162"/>
      <c r="L648" s="162"/>
      <c r="M648" s="162"/>
      <c r="N648" s="38"/>
      <c r="O648" s="38"/>
    </row>
    <row r="649" spans="1:15" ht="15" hidden="1" customHeight="1" x14ac:dyDescent="0.25">
      <c r="A649" s="162"/>
      <c r="B649" s="162"/>
      <c r="C649" s="162"/>
      <c r="D649" s="162"/>
      <c r="E649" s="162"/>
      <c r="F649" s="162"/>
      <c r="G649" s="162"/>
      <c r="H649" s="162"/>
      <c r="I649" s="162"/>
      <c r="J649" s="162"/>
      <c r="K649" s="162"/>
      <c r="L649" s="162"/>
      <c r="M649" s="162"/>
      <c r="N649" s="38"/>
      <c r="O649" s="38"/>
    </row>
    <row r="650" spans="1:15" ht="15" hidden="1" customHeight="1" x14ac:dyDescent="0.25">
      <c r="A650" s="162"/>
      <c r="B650" s="162"/>
      <c r="C650" s="162"/>
      <c r="D650" s="162"/>
      <c r="E650" s="162"/>
      <c r="F650" s="162"/>
      <c r="G650" s="162"/>
      <c r="H650" s="162"/>
      <c r="I650" s="162"/>
      <c r="J650" s="162"/>
      <c r="K650" s="162"/>
      <c r="L650" s="162"/>
      <c r="M650" s="162"/>
      <c r="N650" s="38"/>
      <c r="O650" s="38"/>
    </row>
    <row r="651" spans="1:15" ht="15" hidden="1" customHeight="1" x14ac:dyDescent="0.25">
      <c r="A651" s="162"/>
      <c r="B651" s="162"/>
      <c r="C651" s="162"/>
      <c r="D651" s="162"/>
      <c r="E651" s="162"/>
      <c r="F651" s="162"/>
      <c r="G651" s="162"/>
      <c r="H651" s="162"/>
      <c r="I651" s="162"/>
      <c r="J651" s="162"/>
      <c r="K651" s="162"/>
      <c r="L651" s="162"/>
      <c r="M651" s="162"/>
      <c r="N651" s="38"/>
      <c r="O651" s="38"/>
    </row>
    <row r="652" spans="1:15" ht="15" hidden="1" customHeight="1" x14ac:dyDescent="0.25">
      <c r="A652" s="162"/>
      <c r="B652" s="162"/>
      <c r="C652" s="162"/>
      <c r="D652" s="162"/>
      <c r="E652" s="162"/>
      <c r="F652" s="162"/>
      <c r="G652" s="162"/>
      <c r="H652" s="162"/>
      <c r="I652" s="162"/>
      <c r="J652" s="162"/>
      <c r="K652" s="162"/>
      <c r="L652" s="162"/>
      <c r="M652" s="162"/>
      <c r="N652" s="38"/>
      <c r="O652" s="38"/>
    </row>
    <row r="653" spans="1:15" ht="15" hidden="1" customHeight="1" x14ac:dyDescent="0.25">
      <c r="A653" s="162"/>
      <c r="B653" s="162"/>
      <c r="C653" s="162"/>
      <c r="D653" s="162"/>
      <c r="E653" s="162"/>
      <c r="F653" s="162"/>
      <c r="G653" s="162"/>
      <c r="H653" s="162"/>
      <c r="I653" s="162"/>
      <c r="J653" s="162"/>
      <c r="K653" s="162"/>
      <c r="L653" s="162"/>
      <c r="M653" s="162"/>
      <c r="N653" s="38"/>
      <c r="O653" s="38"/>
    </row>
    <row r="654" spans="1:15" ht="15" hidden="1" customHeight="1" x14ac:dyDescent="0.25">
      <c r="A654" s="162"/>
      <c r="B654" s="162"/>
      <c r="C654" s="162"/>
      <c r="D654" s="162"/>
      <c r="E654" s="162"/>
      <c r="F654" s="162"/>
      <c r="G654" s="162"/>
      <c r="H654" s="162"/>
      <c r="I654" s="162"/>
      <c r="J654" s="162"/>
      <c r="K654" s="162"/>
      <c r="L654" s="162"/>
      <c r="M654" s="162"/>
      <c r="N654" s="38"/>
      <c r="O654" s="38"/>
    </row>
    <row r="655" spans="1:15" ht="15" hidden="1" customHeight="1" x14ac:dyDescent="0.25">
      <c r="A655" s="162"/>
      <c r="B655" s="162"/>
      <c r="C655" s="162"/>
      <c r="D655" s="162"/>
      <c r="E655" s="162"/>
      <c r="F655" s="162"/>
      <c r="G655" s="162"/>
      <c r="H655" s="162"/>
      <c r="I655" s="162"/>
      <c r="J655" s="162"/>
      <c r="K655" s="162"/>
      <c r="L655" s="162"/>
      <c r="M655" s="162"/>
      <c r="N655" s="38"/>
      <c r="O655" s="38"/>
    </row>
    <row r="656" spans="1:15" ht="15" hidden="1" customHeight="1" x14ac:dyDescent="0.25">
      <c r="A656" s="162"/>
      <c r="B656" s="162"/>
      <c r="C656" s="162"/>
      <c r="D656" s="162"/>
      <c r="E656" s="162"/>
      <c r="F656" s="162"/>
      <c r="G656" s="162"/>
      <c r="H656" s="162"/>
      <c r="I656" s="162"/>
      <c r="J656" s="162"/>
      <c r="K656" s="162"/>
      <c r="L656" s="162"/>
      <c r="M656" s="162"/>
      <c r="N656" s="38"/>
      <c r="O656" s="38"/>
    </row>
    <row r="657" spans="1:15" ht="15" hidden="1" customHeight="1" x14ac:dyDescent="0.25">
      <c r="A657" s="162"/>
      <c r="B657" s="162"/>
      <c r="C657" s="162"/>
      <c r="D657" s="162"/>
      <c r="E657" s="162"/>
      <c r="F657" s="162"/>
      <c r="G657" s="162"/>
      <c r="H657" s="162"/>
      <c r="I657" s="162"/>
      <c r="J657" s="162"/>
      <c r="K657" s="162"/>
      <c r="L657" s="162"/>
      <c r="M657" s="162"/>
      <c r="N657" s="38"/>
      <c r="O657" s="38"/>
    </row>
    <row r="658" spans="1:15" ht="15" hidden="1" customHeight="1" x14ac:dyDescent="0.25">
      <c r="A658" s="162"/>
      <c r="B658" s="162"/>
      <c r="C658" s="162"/>
      <c r="D658" s="162"/>
      <c r="E658" s="162"/>
      <c r="F658" s="162"/>
      <c r="G658" s="162"/>
      <c r="H658" s="162"/>
      <c r="I658" s="162"/>
      <c r="J658" s="162"/>
      <c r="K658" s="162"/>
      <c r="L658" s="162"/>
      <c r="M658" s="162"/>
      <c r="N658" s="38"/>
      <c r="O658" s="38"/>
    </row>
    <row r="659" spans="1:15" ht="15" hidden="1" customHeight="1" x14ac:dyDescent="0.25">
      <c r="A659" s="162"/>
      <c r="B659" s="162"/>
      <c r="C659" s="162"/>
      <c r="D659" s="162"/>
      <c r="E659" s="162"/>
      <c r="F659" s="162"/>
      <c r="G659" s="162"/>
      <c r="H659" s="162"/>
      <c r="I659" s="162"/>
      <c r="J659" s="162"/>
      <c r="K659" s="162"/>
      <c r="L659" s="162"/>
      <c r="M659" s="162"/>
      <c r="N659" s="38"/>
      <c r="O659" s="38"/>
    </row>
    <row r="660" spans="1:15" ht="15" hidden="1" customHeight="1" x14ac:dyDescent="0.25">
      <c r="A660" s="162"/>
      <c r="B660" s="162"/>
      <c r="C660" s="162"/>
      <c r="D660" s="162"/>
      <c r="E660" s="162"/>
      <c r="F660" s="162"/>
      <c r="G660" s="162"/>
      <c r="H660" s="162"/>
      <c r="I660" s="162"/>
      <c r="J660" s="162"/>
      <c r="K660" s="162"/>
      <c r="L660" s="162"/>
      <c r="M660" s="162"/>
      <c r="N660" s="38"/>
      <c r="O660" s="38"/>
    </row>
    <row r="661" spans="1:15" ht="15" hidden="1" customHeight="1" x14ac:dyDescent="0.25">
      <c r="A661" s="162"/>
      <c r="B661" s="162"/>
      <c r="C661" s="162"/>
      <c r="D661" s="162"/>
      <c r="E661" s="162"/>
      <c r="F661" s="162"/>
      <c r="G661" s="162"/>
      <c r="H661" s="162"/>
      <c r="I661" s="162"/>
      <c r="J661" s="162"/>
      <c r="K661" s="162"/>
      <c r="L661" s="162"/>
      <c r="M661" s="162"/>
      <c r="N661" s="38"/>
      <c r="O661" s="38"/>
    </row>
    <row r="662" spans="1:15" ht="15" hidden="1" customHeight="1" x14ac:dyDescent="0.25">
      <c r="A662" s="162"/>
      <c r="B662" s="162"/>
      <c r="C662" s="162"/>
      <c r="D662" s="162"/>
      <c r="E662" s="162"/>
      <c r="F662" s="162"/>
      <c r="G662" s="162"/>
      <c r="H662" s="162"/>
      <c r="I662" s="162"/>
      <c r="J662" s="162"/>
      <c r="K662" s="162"/>
      <c r="L662" s="162"/>
      <c r="M662" s="162"/>
      <c r="N662" s="38"/>
      <c r="O662" s="38"/>
    </row>
    <row r="663" spans="1:15" ht="15" hidden="1" customHeight="1" x14ac:dyDescent="0.25">
      <c r="A663" s="162"/>
      <c r="B663" s="162"/>
      <c r="C663" s="162"/>
      <c r="D663" s="162"/>
      <c r="E663" s="162"/>
      <c r="F663" s="162"/>
      <c r="G663" s="162"/>
      <c r="H663" s="162"/>
      <c r="I663" s="162"/>
      <c r="J663" s="162"/>
      <c r="K663" s="162"/>
      <c r="L663" s="162"/>
      <c r="M663" s="162"/>
      <c r="N663" s="38"/>
      <c r="O663" s="38"/>
    </row>
    <row r="664" spans="1:15" ht="15" hidden="1" customHeight="1" x14ac:dyDescent="0.25">
      <c r="A664" s="162"/>
      <c r="B664" s="162"/>
      <c r="C664" s="162"/>
      <c r="D664" s="162"/>
      <c r="E664" s="162"/>
      <c r="F664" s="162"/>
      <c r="G664" s="162"/>
      <c r="H664" s="162"/>
      <c r="I664" s="162"/>
      <c r="J664" s="162"/>
      <c r="K664" s="162"/>
      <c r="L664" s="162"/>
      <c r="M664" s="162"/>
      <c r="N664" s="38"/>
      <c r="O664" s="38"/>
    </row>
    <row r="665" spans="1:15" ht="15" hidden="1" customHeight="1" x14ac:dyDescent="0.25">
      <c r="A665" s="162"/>
      <c r="B665" s="162"/>
      <c r="C665" s="162"/>
      <c r="D665" s="162"/>
      <c r="E665" s="162"/>
      <c r="F665" s="162"/>
      <c r="G665" s="162"/>
      <c r="H665" s="162"/>
      <c r="I665" s="162"/>
      <c r="J665" s="162"/>
      <c r="K665" s="162"/>
      <c r="L665" s="162"/>
      <c r="M665" s="162"/>
      <c r="N665" s="38"/>
      <c r="O665" s="38"/>
    </row>
    <row r="666" spans="1:15" ht="15" hidden="1" customHeight="1" x14ac:dyDescent="0.25">
      <c r="A666" s="162"/>
      <c r="B666" s="162"/>
      <c r="C666" s="162"/>
      <c r="D666" s="162"/>
      <c r="E666" s="162"/>
      <c r="F666" s="162"/>
      <c r="G666" s="162"/>
      <c r="H666" s="162"/>
      <c r="I666" s="162"/>
      <c r="J666" s="162"/>
      <c r="K666" s="162"/>
      <c r="L666" s="162"/>
      <c r="M666" s="162"/>
      <c r="N666" s="38"/>
      <c r="O666" s="38"/>
    </row>
    <row r="667" spans="1:15" ht="15" hidden="1" customHeight="1" x14ac:dyDescent="0.25">
      <c r="A667" s="162"/>
      <c r="B667" s="162"/>
      <c r="C667" s="162"/>
      <c r="D667" s="162"/>
      <c r="E667" s="162"/>
      <c r="F667" s="162"/>
      <c r="G667" s="162"/>
      <c r="H667" s="162"/>
      <c r="I667" s="162"/>
      <c r="J667" s="162"/>
      <c r="K667" s="162"/>
      <c r="L667" s="162"/>
      <c r="M667" s="162"/>
      <c r="N667" s="38"/>
      <c r="O667" s="38"/>
    </row>
    <row r="668" spans="1:15" ht="15" hidden="1" customHeight="1" x14ac:dyDescent="0.25">
      <c r="A668" s="162"/>
      <c r="B668" s="162"/>
      <c r="C668" s="162"/>
      <c r="D668" s="162"/>
      <c r="E668" s="162"/>
      <c r="F668" s="162"/>
      <c r="G668" s="162"/>
      <c r="H668" s="162"/>
      <c r="I668" s="162"/>
      <c r="J668" s="162"/>
      <c r="K668" s="162"/>
      <c r="L668" s="162"/>
      <c r="M668" s="162"/>
      <c r="N668" s="38"/>
      <c r="O668" s="38"/>
    </row>
    <row r="669" spans="1:15" ht="15" hidden="1" customHeight="1" x14ac:dyDescent="0.25">
      <c r="A669" s="162"/>
      <c r="B669" s="162"/>
      <c r="C669" s="162"/>
      <c r="D669" s="162"/>
      <c r="E669" s="162"/>
      <c r="F669" s="162"/>
      <c r="G669" s="162"/>
      <c r="H669" s="162"/>
      <c r="I669" s="162"/>
      <c r="J669" s="162"/>
      <c r="K669" s="162"/>
      <c r="L669" s="162"/>
      <c r="M669" s="162"/>
      <c r="N669" s="38"/>
      <c r="O669" s="38"/>
    </row>
    <row r="670" spans="1:15" ht="15" hidden="1" customHeight="1" x14ac:dyDescent="0.25">
      <c r="A670" s="162"/>
      <c r="B670" s="162"/>
      <c r="C670" s="162"/>
      <c r="D670" s="162"/>
      <c r="E670" s="162"/>
      <c r="F670" s="162"/>
      <c r="G670" s="162"/>
      <c r="H670" s="162"/>
      <c r="I670" s="162"/>
      <c r="J670" s="162"/>
      <c r="K670" s="162"/>
      <c r="L670" s="162"/>
      <c r="M670" s="162"/>
      <c r="N670" s="38"/>
      <c r="O670" s="38"/>
    </row>
    <row r="671" spans="1:15" ht="15" hidden="1" customHeight="1" x14ac:dyDescent="0.25">
      <c r="A671" s="162"/>
      <c r="B671" s="162"/>
      <c r="C671" s="162"/>
      <c r="D671" s="162"/>
      <c r="E671" s="162"/>
      <c r="F671" s="162"/>
      <c r="G671" s="162"/>
      <c r="H671" s="162"/>
      <c r="I671" s="162"/>
      <c r="J671" s="162"/>
      <c r="K671" s="162"/>
      <c r="L671" s="162"/>
      <c r="M671" s="162"/>
      <c r="N671" s="38"/>
      <c r="O671" s="38"/>
    </row>
    <row r="672" spans="1:15" ht="15" hidden="1" customHeight="1" x14ac:dyDescent="0.25">
      <c r="A672" s="162"/>
      <c r="B672" s="162"/>
      <c r="C672" s="162"/>
      <c r="D672" s="162"/>
      <c r="E672" s="162"/>
      <c r="F672" s="162"/>
      <c r="G672" s="162"/>
      <c r="H672" s="162"/>
      <c r="I672" s="162"/>
      <c r="J672" s="162"/>
      <c r="K672" s="162"/>
      <c r="L672" s="162"/>
      <c r="M672" s="162"/>
      <c r="N672" s="38"/>
      <c r="O672" s="38"/>
    </row>
    <row r="673" spans="1:15" ht="15" hidden="1" customHeight="1" x14ac:dyDescent="0.25">
      <c r="A673" s="162"/>
      <c r="B673" s="162"/>
      <c r="C673" s="162"/>
      <c r="D673" s="162"/>
      <c r="E673" s="162"/>
      <c r="F673" s="162"/>
      <c r="G673" s="162"/>
      <c r="H673" s="162"/>
      <c r="I673" s="162"/>
      <c r="J673" s="162"/>
      <c r="K673" s="162"/>
      <c r="L673" s="162"/>
      <c r="M673" s="162"/>
      <c r="N673" s="38"/>
      <c r="O673" s="38"/>
    </row>
    <row r="674" spans="1:15" ht="15" hidden="1" customHeight="1" x14ac:dyDescent="0.25">
      <c r="A674" s="162"/>
      <c r="B674" s="162"/>
      <c r="C674" s="162"/>
      <c r="D674" s="162"/>
      <c r="E674" s="162"/>
      <c r="F674" s="162"/>
      <c r="G674" s="162"/>
      <c r="H674" s="162"/>
      <c r="I674" s="162"/>
      <c r="J674" s="162"/>
      <c r="K674" s="162"/>
      <c r="L674" s="162"/>
      <c r="M674" s="162"/>
      <c r="N674" s="38"/>
      <c r="O674" s="38"/>
    </row>
    <row r="675" spans="1:15" ht="15" hidden="1" customHeight="1" x14ac:dyDescent="0.25">
      <c r="A675" s="162"/>
      <c r="B675" s="162"/>
      <c r="C675" s="162"/>
      <c r="D675" s="162"/>
      <c r="E675" s="162"/>
      <c r="F675" s="162"/>
      <c r="G675" s="162"/>
      <c r="H675" s="162"/>
      <c r="I675" s="162"/>
      <c r="J675" s="162"/>
      <c r="K675" s="162"/>
      <c r="L675" s="162"/>
      <c r="M675" s="162"/>
      <c r="N675" s="38"/>
      <c r="O675" s="38"/>
    </row>
    <row r="676" spans="1:15" ht="15" hidden="1" customHeight="1" x14ac:dyDescent="0.25">
      <c r="A676" s="162"/>
      <c r="B676" s="162"/>
      <c r="C676" s="162"/>
      <c r="D676" s="162"/>
      <c r="E676" s="162"/>
      <c r="F676" s="162"/>
      <c r="G676" s="162"/>
      <c r="H676" s="162"/>
      <c r="I676" s="162"/>
      <c r="J676" s="162"/>
      <c r="K676" s="162"/>
      <c r="L676" s="162"/>
      <c r="M676" s="162"/>
      <c r="N676" s="38"/>
      <c r="O676" s="38"/>
    </row>
    <row r="677" spans="1:15" ht="15" hidden="1" customHeight="1" x14ac:dyDescent="0.25">
      <c r="A677" s="162"/>
      <c r="B677" s="162"/>
      <c r="C677" s="162"/>
      <c r="D677" s="162"/>
      <c r="E677" s="162"/>
      <c r="F677" s="162"/>
      <c r="G677" s="162"/>
      <c r="H677" s="162"/>
      <c r="I677" s="162"/>
      <c r="J677" s="162"/>
      <c r="K677" s="162"/>
      <c r="L677" s="162"/>
      <c r="M677" s="162"/>
      <c r="N677" s="38"/>
      <c r="O677" s="38"/>
    </row>
    <row r="678" spans="1:15" ht="15" hidden="1" customHeight="1" x14ac:dyDescent="0.25">
      <c r="A678" s="162"/>
      <c r="B678" s="162"/>
      <c r="C678" s="162"/>
      <c r="D678" s="162"/>
      <c r="E678" s="162"/>
      <c r="F678" s="162"/>
      <c r="G678" s="162"/>
      <c r="H678" s="162"/>
      <c r="I678" s="162"/>
      <c r="J678" s="162"/>
      <c r="K678" s="162"/>
      <c r="L678" s="162"/>
      <c r="M678" s="162"/>
      <c r="N678" s="38"/>
      <c r="O678" s="38"/>
    </row>
    <row r="679" spans="1:15" ht="15" hidden="1" customHeight="1" x14ac:dyDescent="0.25">
      <c r="A679" s="162"/>
      <c r="B679" s="162"/>
      <c r="C679" s="162"/>
      <c r="D679" s="162"/>
      <c r="E679" s="162"/>
      <c r="F679" s="162"/>
      <c r="G679" s="162"/>
      <c r="H679" s="162"/>
      <c r="I679" s="162"/>
      <c r="J679" s="162"/>
      <c r="K679" s="162"/>
      <c r="L679" s="162"/>
      <c r="M679" s="162"/>
      <c r="N679" s="38"/>
      <c r="O679" s="38"/>
    </row>
    <row r="680" spans="1:15" ht="15" hidden="1" customHeight="1" x14ac:dyDescent="0.25">
      <c r="A680" s="162"/>
      <c r="B680" s="162"/>
      <c r="C680" s="162"/>
      <c r="D680" s="162"/>
      <c r="E680" s="162"/>
      <c r="F680" s="162"/>
      <c r="G680" s="162"/>
      <c r="H680" s="162"/>
      <c r="I680" s="162"/>
      <c r="J680" s="162"/>
      <c r="K680" s="162"/>
      <c r="L680" s="162"/>
      <c r="M680" s="162"/>
      <c r="N680" s="38"/>
      <c r="O680" s="38"/>
    </row>
    <row r="681" spans="1:15" ht="15" hidden="1" customHeight="1" x14ac:dyDescent="0.25">
      <c r="A681" s="162"/>
      <c r="B681" s="162"/>
      <c r="C681" s="162"/>
      <c r="D681" s="162"/>
      <c r="E681" s="162"/>
      <c r="F681" s="162"/>
      <c r="G681" s="162"/>
      <c r="H681" s="162"/>
      <c r="I681" s="162"/>
      <c r="J681" s="162"/>
      <c r="K681" s="162"/>
      <c r="L681" s="162"/>
      <c r="M681" s="162"/>
      <c r="N681" s="38"/>
      <c r="O681" s="38"/>
    </row>
    <row r="682" spans="1:15" ht="15" hidden="1" customHeight="1" x14ac:dyDescent="0.25">
      <c r="A682" s="162"/>
      <c r="B682" s="162"/>
      <c r="C682" s="162"/>
      <c r="D682" s="162"/>
      <c r="E682" s="162"/>
      <c r="F682" s="162"/>
      <c r="G682" s="162"/>
      <c r="H682" s="162"/>
      <c r="I682" s="162"/>
      <c r="J682" s="162"/>
      <c r="K682" s="162"/>
      <c r="L682" s="162"/>
      <c r="M682" s="162"/>
      <c r="N682" s="38"/>
      <c r="O682" s="38"/>
    </row>
    <row r="683" spans="1:15" ht="15" hidden="1" customHeight="1" x14ac:dyDescent="0.25">
      <c r="A683" s="162"/>
      <c r="B683" s="162"/>
      <c r="C683" s="162"/>
      <c r="D683" s="162"/>
      <c r="E683" s="162"/>
      <c r="F683" s="162"/>
      <c r="G683" s="162"/>
      <c r="H683" s="162"/>
      <c r="I683" s="162"/>
      <c r="J683" s="162"/>
      <c r="K683" s="162"/>
      <c r="L683" s="162"/>
      <c r="M683" s="162"/>
      <c r="N683" s="38"/>
      <c r="O683" s="38"/>
    </row>
    <row r="684" spans="1:15" ht="15" hidden="1" customHeight="1" x14ac:dyDescent="0.25">
      <c r="A684" s="162"/>
      <c r="B684" s="162"/>
      <c r="C684" s="162"/>
      <c r="D684" s="162"/>
      <c r="E684" s="162"/>
      <c r="F684" s="162"/>
      <c r="G684" s="162"/>
      <c r="H684" s="162"/>
      <c r="I684" s="162"/>
      <c r="J684" s="162"/>
      <c r="K684" s="162"/>
      <c r="L684" s="162"/>
      <c r="M684" s="162"/>
      <c r="N684" s="38"/>
      <c r="O684" s="38"/>
    </row>
    <row r="685" spans="1:15" ht="15" hidden="1" customHeight="1" x14ac:dyDescent="0.25">
      <c r="A685" s="162"/>
      <c r="B685" s="162"/>
      <c r="C685" s="162"/>
      <c r="D685" s="162"/>
      <c r="E685" s="162"/>
      <c r="F685" s="162"/>
      <c r="G685" s="162"/>
      <c r="H685" s="162"/>
      <c r="I685" s="162"/>
      <c r="J685" s="162"/>
      <c r="K685" s="162"/>
      <c r="L685" s="162"/>
      <c r="M685" s="162"/>
      <c r="N685" s="38"/>
      <c r="O685" s="38"/>
    </row>
    <row r="686" spans="1:15" ht="15" hidden="1" customHeight="1" x14ac:dyDescent="0.25">
      <c r="A686" s="162"/>
      <c r="B686" s="162"/>
      <c r="C686" s="162"/>
      <c r="D686" s="162"/>
      <c r="E686" s="162"/>
      <c r="F686" s="162"/>
      <c r="G686" s="162"/>
      <c r="H686" s="162"/>
      <c r="I686" s="162"/>
      <c r="J686" s="162"/>
      <c r="K686" s="162"/>
      <c r="L686" s="162"/>
      <c r="M686" s="162"/>
      <c r="N686" s="38"/>
      <c r="O686" s="38"/>
    </row>
    <row r="687" spans="1:15" ht="15" hidden="1" customHeight="1" x14ac:dyDescent="0.25">
      <c r="A687" s="162"/>
      <c r="B687" s="162"/>
      <c r="C687" s="162"/>
      <c r="D687" s="162"/>
      <c r="E687" s="162"/>
      <c r="F687" s="162"/>
      <c r="G687" s="162"/>
      <c r="H687" s="162"/>
      <c r="I687" s="162"/>
      <c r="J687" s="162"/>
      <c r="K687" s="162"/>
      <c r="L687" s="162"/>
      <c r="M687" s="162"/>
      <c r="N687" s="38"/>
      <c r="O687" s="38"/>
    </row>
    <row r="688" spans="1:15" ht="15" hidden="1" customHeight="1" x14ac:dyDescent="0.25">
      <c r="A688" s="162"/>
      <c r="B688" s="162"/>
      <c r="C688" s="162"/>
      <c r="D688" s="162"/>
      <c r="E688" s="162"/>
      <c r="F688" s="162"/>
      <c r="G688" s="162"/>
      <c r="H688" s="162"/>
      <c r="I688" s="162"/>
      <c r="J688" s="162"/>
      <c r="K688" s="162"/>
      <c r="L688" s="162"/>
      <c r="M688" s="162"/>
      <c r="N688" s="38"/>
      <c r="O688" s="38"/>
    </row>
    <row r="689" spans="1:15" ht="15" hidden="1" customHeight="1" x14ac:dyDescent="0.25">
      <c r="A689" s="162"/>
      <c r="B689" s="162"/>
      <c r="C689" s="162"/>
      <c r="D689" s="162"/>
      <c r="E689" s="162"/>
      <c r="F689" s="162"/>
      <c r="G689" s="162"/>
      <c r="H689" s="162"/>
      <c r="I689" s="162"/>
      <c r="J689" s="162"/>
      <c r="K689" s="162"/>
      <c r="L689" s="162"/>
      <c r="M689" s="162"/>
      <c r="N689" s="38"/>
      <c r="O689" s="38"/>
    </row>
    <row r="690" spans="1:15" ht="15" hidden="1" customHeight="1" x14ac:dyDescent="0.25">
      <c r="A690" s="162"/>
      <c r="B690" s="162"/>
      <c r="C690" s="162"/>
      <c r="D690" s="162"/>
      <c r="E690" s="162"/>
      <c r="F690" s="162"/>
      <c r="G690" s="162"/>
      <c r="H690" s="162"/>
      <c r="I690" s="162"/>
      <c r="J690" s="162"/>
      <c r="K690" s="162"/>
      <c r="L690" s="162"/>
      <c r="M690" s="162"/>
      <c r="N690" s="38"/>
      <c r="O690" s="38"/>
    </row>
    <row r="691" spans="1:15" ht="15" hidden="1" customHeight="1" x14ac:dyDescent="0.25">
      <c r="A691" s="162"/>
      <c r="B691" s="162"/>
      <c r="C691" s="162"/>
      <c r="D691" s="162"/>
      <c r="E691" s="162"/>
      <c r="F691" s="162"/>
      <c r="G691" s="162"/>
      <c r="H691" s="162"/>
      <c r="I691" s="162"/>
      <c r="J691" s="162"/>
      <c r="K691" s="162"/>
      <c r="L691" s="162"/>
      <c r="M691" s="162"/>
      <c r="N691" s="38"/>
      <c r="O691" s="38"/>
    </row>
    <row r="692" spans="1:15" ht="15" hidden="1" customHeight="1" x14ac:dyDescent="0.25">
      <c r="A692" s="162"/>
      <c r="B692" s="162"/>
      <c r="C692" s="162"/>
      <c r="D692" s="162"/>
      <c r="E692" s="162"/>
      <c r="F692" s="162"/>
      <c r="G692" s="162"/>
      <c r="H692" s="162"/>
      <c r="I692" s="162"/>
      <c r="J692" s="162"/>
      <c r="K692" s="162"/>
      <c r="L692" s="162"/>
      <c r="M692" s="162"/>
      <c r="N692" s="38"/>
      <c r="O692" s="38"/>
    </row>
    <row r="693" spans="1:15" ht="15" hidden="1" customHeight="1" x14ac:dyDescent="0.25">
      <c r="A693" s="162"/>
      <c r="B693" s="162"/>
      <c r="C693" s="162"/>
      <c r="D693" s="162"/>
      <c r="E693" s="162"/>
      <c r="F693" s="162"/>
      <c r="G693" s="162"/>
      <c r="H693" s="162"/>
      <c r="I693" s="162"/>
      <c r="J693" s="162"/>
      <c r="K693" s="162"/>
      <c r="L693" s="162"/>
      <c r="M693" s="162"/>
      <c r="N693" s="38"/>
      <c r="O693" s="38"/>
    </row>
    <row r="694" spans="1:15" ht="15" hidden="1" customHeight="1" x14ac:dyDescent="0.25">
      <c r="A694" s="162"/>
      <c r="B694" s="162"/>
      <c r="C694" s="162"/>
      <c r="D694" s="162"/>
      <c r="E694" s="162"/>
      <c r="F694" s="162"/>
      <c r="G694" s="162"/>
      <c r="H694" s="162"/>
      <c r="I694" s="162"/>
      <c r="J694" s="162"/>
      <c r="K694" s="162"/>
      <c r="L694" s="162"/>
      <c r="M694" s="162"/>
      <c r="N694" s="38"/>
      <c r="O694" s="38"/>
    </row>
    <row r="695" spans="1:15" ht="15" hidden="1" customHeight="1" x14ac:dyDescent="0.25">
      <c r="A695" s="162"/>
      <c r="B695" s="162"/>
      <c r="C695" s="162"/>
      <c r="D695" s="162"/>
      <c r="E695" s="162"/>
      <c r="F695" s="162"/>
      <c r="G695" s="162"/>
      <c r="H695" s="162"/>
      <c r="I695" s="162"/>
      <c r="J695" s="162"/>
      <c r="K695" s="162"/>
      <c r="L695" s="162"/>
      <c r="M695" s="162"/>
      <c r="N695" s="38"/>
      <c r="O695" s="38"/>
    </row>
    <row r="696" spans="1:15" ht="15" hidden="1" customHeight="1" x14ac:dyDescent="0.25">
      <c r="A696" s="162"/>
      <c r="B696" s="162"/>
      <c r="C696" s="162"/>
      <c r="D696" s="162"/>
      <c r="E696" s="162"/>
      <c r="F696" s="162"/>
      <c r="G696" s="162"/>
      <c r="H696" s="162"/>
      <c r="I696" s="162"/>
      <c r="J696" s="162"/>
      <c r="K696" s="162"/>
      <c r="L696" s="162"/>
      <c r="M696" s="162"/>
      <c r="N696" s="38"/>
      <c r="O696" s="38"/>
    </row>
    <row r="697" spans="1:15" ht="15" hidden="1" customHeight="1" x14ac:dyDescent="0.25">
      <c r="A697" s="162"/>
      <c r="B697" s="162"/>
      <c r="C697" s="162"/>
      <c r="D697" s="162"/>
      <c r="E697" s="162"/>
      <c r="F697" s="162"/>
      <c r="G697" s="162"/>
      <c r="H697" s="162"/>
      <c r="I697" s="162"/>
      <c r="J697" s="162"/>
      <c r="K697" s="162"/>
      <c r="L697" s="162"/>
      <c r="M697" s="162"/>
      <c r="N697" s="38"/>
      <c r="O697" s="38"/>
    </row>
    <row r="698" spans="1:15" ht="15" hidden="1" customHeight="1" x14ac:dyDescent="0.25">
      <c r="A698" s="162"/>
      <c r="B698" s="162"/>
      <c r="C698" s="162"/>
      <c r="D698" s="162"/>
      <c r="E698" s="162"/>
      <c r="F698" s="162"/>
      <c r="G698" s="162"/>
      <c r="H698" s="162"/>
      <c r="I698" s="162"/>
      <c r="J698" s="162"/>
      <c r="K698" s="162"/>
      <c r="L698" s="162"/>
      <c r="M698" s="162"/>
      <c r="N698" s="38"/>
      <c r="O698" s="38"/>
    </row>
    <row r="699" spans="1:15" ht="15" hidden="1" customHeight="1" x14ac:dyDescent="0.25">
      <c r="A699" s="162"/>
      <c r="B699" s="162"/>
      <c r="C699" s="162"/>
      <c r="D699" s="162"/>
      <c r="E699" s="162"/>
      <c r="F699" s="162"/>
      <c r="G699" s="162"/>
      <c r="H699" s="162"/>
      <c r="I699" s="162"/>
      <c r="J699" s="162"/>
      <c r="K699" s="162"/>
      <c r="L699" s="162"/>
      <c r="M699" s="162"/>
      <c r="N699" s="38"/>
      <c r="O699" s="38"/>
    </row>
    <row r="700" spans="1:15" ht="15" hidden="1" customHeight="1" x14ac:dyDescent="0.25">
      <c r="A700" s="162"/>
      <c r="B700" s="162"/>
      <c r="C700" s="162"/>
      <c r="D700" s="162"/>
      <c r="E700" s="162"/>
      <c r="F700" s="162"/>
      <c r="G700" s="162"/>
      <c r="H700" s="162"/>
      <c r="I700" s="162"/>
      <c r="J700" s="162"/>
      <c r="K700" s="162"/>
      <c r="L700" s="162"/>
      <c r="M700" s="162"/>
      <c r="N700" s="38"/>
      <c r="O700" s="38"/>
    </row>
    <row r="701" spans="1:15" ht="15" hidden="1" customHeight="1" x14ac:dyDescent="0.25">
      <c r="A701" s="162"/>
      <c r="B701" s="162"/>
      <c r="C701" s="162"/>
      <c r="D701" s="162"/>
      <c r="E701" s="162"/>
      <c r="F701" s="162"/>
      <c r="G701" s="162"/>
      <c r="H701" s="162"/>
      <c r="I701" s="162"/>
      <c r="J701" s="162"/>
      <c r="K701" s="162"/>
      <c r="L701" s="162"/>
      <c r="M701" s="162"/>
      <c r="N701" s="38"/>
      <c r="O701" s="38"/>
    </row>
    <row r="702" spans="1:15" ht="15" hidden="1" customHeight="1" x14ac:dyDescent="0.25">
      <c r="A702" s="162"/>
      <c r="B702" s="162"/>
      <c r="C702" s="162"/>
      <c r="D702" s="162"/>
      <c r="E702" s="162"/>
      <c r="F702" s="162"/>
      <c r="G702" s="162"/>
      <c r="H702" s="162"/>
      <c r="I702" s="162"/>
      <c r="J702" s="162"/>
      <c r="K702" s="162"/>
      <c r="L702" s="162"/>
      <c r="M702" s="162"/>
      <c r="N702" s="38"/>
      <c r="O702" s="38"/>
    </row>
    <row r="703" spans="1:15" ht="15" hidden="1" customHeight="1" x14ac:dyDescent="0.25">
      <c r="A703" s="162"/>
      <c r="B703" s="162"/>
      <c r="C703" s="162"/>
      <c r="D703" s="162"/>
      <c r="E703" s="162"/>
      <c r="F703" s="162"/>
      <c r="G703" s="162"/>
      <c r="H703" s="162"/>
      <c r="I703" s="162"/>
      <c r="J703" s="162"/>
      <c r="K703" s="162"/>
      <c r="L703" s="162"/>
      <c r="M703" s="162"/>
      <c r="N703" s="38"/>
      <c r="O703" s="38"/>
    </row>
    <row r="704" spans="1:15" ht="15" hidden="1" customHeight="1" x14ac:dyDescent="0.25">
      <c r="A704" s="162"/>
      <c r="B704" s="162"/>
      <c r="C704" s="162"/>
      <c r="D704" s="162"/>
      <c r="E704" s="162"/>
      <c r="F704" s="162"/>
      <c r="G704" s="162"/>
      <c r="H704" s="162"/>
      <c r="I704" s="162"/>
      <c r="J704" s="162"/>
      <c r="K704" s="162"/>
      <c r="L704" s="162"/>
      <c r="M704" s="162"/>
      <c r="N704" s="38"/>
      <c r="O704" s="38"/>
    </row>
    <row r="705" spans="1:15" ht="15" hidden="1" customHeight="1" x14ac:dyDescent="0.25">
      <c r="A705" s="162"/>
      <c r="B705" s="162"/>
      <c r="C705" s="162"/>
      <c r="D705" s="162"/>
      <c r="E705" s="162"/>
      <c r="F705" s="162"/>
      <c r="G705" s="162"/>
      <c r="H705" s="162"/>
      <c r="I705" s="162"/>
      <c r="J705" s="162"/>
      <c r="K705" s="162"/>
      <c r="L705" s="162"/>
      <c r="M705" s="162"/>
      <c r="N705" s="38"/>
      <c r="O705" s="38"/>
    </row>
    <row r="706" spans="1:15" ht="15" hidden="1" customHeight="1" x14ac:dyDescent="0.25">
      <c r="A706" s="162"/>
      <c r="B706" s="162"/>
      <c r="C706" s="162"/>
      <c r="D706" s="162"/>
      <c r="E706" s="162"/>
      <c r="F706" s="162"/>
      <c r="G706" s="162"/>
      <c r="H706" s="162"/>
      <c r="I706" s="162"/>
      <c r="J706" s="162"/>
      <c r="K706" s="162"/>
      <c r="L706" s="162"/>
      <c r="M706" s="162"/>
      <c r="N706" s="38"/>
      <c r="O706" s="38"/>
    </row>
    <row r="707" spans="1:15" ht="15" hidden="1" customHeight="1" x14ac:dyDescent="0.25">
      <c r="A707" s="162"/>
      <c r="B707" s="162"/>
      <c r="C707" s="162"/>
      <c r="D707" s="162"/>
      <c r="E707" s="162"/>
      <c r="F707" s="162"/>
      <c r="G707" s="162"/>
      <c r="H707" s="162"/>
      <c r="I707" s="162"/>
      <c r="J707" s="162"/>
      <c r="K707" s="162"/>
      <c r="L707" s="162"/>
      <c r="M707" s="162"/>
      <c r="N707" s="38"/>
      <c r="O707" s="38"/>
    </row>
    <row r="708" spans="1:15" ht="15" hidden="1" customHeight="1" x14ac:dyDescent="0.25">
      <c r="A708" s="162"/>
      <c r="B708" s="162"/>
      <c r="C708" s="162"/>
      <c r="D708" s="162"/>
      <c r="E708" s="162"/>
      <c r="F708" s="162"/>
      <c r="G708" s="162"/>
      <c r="H708" s="162"/>
      <c r="I708" s="162"/>
      <c r="J708" s="162"/>
      <c r="K708" s="162"/>
      <c r="L708" s="162"/>
      <c r="M708" s="162"/>
      <c r="N708" s="38"/>
      <c r="O708" s="38"/>
    </row>
    <row r="709" spans="1:15" ht="15" hidden="1" customHeight="1" x14ac:dyDescent="0.25">
      <c r="A709" s="162"/>
      <c r="B709" s="162"/>
      <c r="C709" s="162"/>
      <c r="D709" s="162"/>
      <c r="E709" s="162"/>
      <c r="F709" s="162"/>
      <c r="G709" s="162"/>
      <c r="H709" s="162"/>
      <c r="I709" s="162"/>
      <c r="J709" s="162"/>
      <c r="K709" s="162"/>
      <c r="L709" s="162"/>
      <c r="M709" s="162"/>
      <c r="N709" s="38"/>
      <c r="O709" s="38"/>
    </row>
    <row r="710" spans="1:15" ht="15" hidden="1" customHeight="1" x14ac:dyDescent="0.25">
      <c r="A710" s="162"/>
      <c r="B710" s="162"/>
      <c r="C710" s="162"/>
      <c r="D710" s="162"/>
      <c r="E710" s="162"/>
      <c r="F710" s="162"/>
      <c r="G710" s="162"/>
      <c r="H710" s="162"/>
      <c r="I710" s="162"/>
      <c r="J710" s="162"/>
      <c r="K710" s="162"/>
      <c r="L710" s="162"/>
      <c r="M710" s="162"/>
      <c r="N710" s="38"/>
      <c r="O710" s="38"/>
    </row>
    <row r="711" spans="1:15" ht="15" hidden="1" customHeight="1" x14ac:dyDescent="0.25">
      <c r="A711" s="162"/>
      <c r="B711" s="162"/>
      <c r="C711" s="162"/>
      <c r="D711" s="162"/>
      <c r="E711" s="162"/>
      <c r="F711" s="162"/>
      <c r="G711" s="162"/>
      <c r="H711" s="162"/>
      <c r="I711" s="162"/>
      <c r="J711" s="162"/>
      <c r="K711" s="162"/>
      <c r="L711" s="162"/>
      <c r="M711" s="162"/>
      <c r="N711" s="38"/>
      <c r="O711" s="38"/>
    </row>
    <row r="712" spans="1:15" ht="15" hidden="1" customHeight="1" x14ac:dyDescent="0.25">
      <c r="A712" s="162"/>
      <c r="B712" s="162"/>
      <c r="C712" s="162"/>
      <c r="D712" s="162"/>
      <c r="E712" s="162"/>
      <c r="F712" s="162"/>
      <c r="G712" s="162"/>
      <c r="H712" s="162"/>
      <c r="I712" s="162"/>
      <c r="J712" s="162"/>
      <c r="K712" s="162"/>
      <c r="L712" s="162"/>
      <c r="M712" s="162"/>
      <c r="N712" s="38"/>
      <c r="O712" s="38"/>
    </row>
    <row r="713" spans="1:15" ht="15" hidden="1" customHeight="1" x14ac:dyDescent="0.25">
      <c r="A713" s="162"/>
      <c r="B713" s="162"/>
      <c r="C713" s="162"/>
      <c r="D713" s="162"/>
      <c r="E713" s="162"/>
      <c r="F713" s="162"/>
      <c r="G713" s="162"/>
      <c r="H713" s="162"/>
      <c r="I713" s="162"/>
      <c r="J713" s="162"/>
      <c r="K713" s="162"/>
      <c r="L713" s="162"/>
      <c r="M713" s="162"/>
      <c r="N713" s="38"/>
      <c r="O713" s="38"/>
    </row>
    <row r="714" spans="1:15" ht="15" hidden="1" customHeight="1" x14ac:dyDescent="0.25">
      <c r="A714" s="162"/>
      <c r="B714" s="162"/>
      <c r="C714" s="162"/>
      <c r="D714" s="162"/>
      <c r="E714" s="162"/>
      <c r="F714" s="162"/>
      <c r="G714" s="162"/>
      <c r="H714" s="162"/>
      <c r="I714" s="162"/>
      <c r="J714" s="162"/>
      <c r="K714" s="162"/>
      <c r="L714" s="162"/>
      <c r="M714" s="162"/>
      <c r="N714" s="38"/>
      <c r="O714" s="38"/>
    </row>
    <row r="715" spans="1:15" ht="15" hidden="1" customHeight="1" x14ac:dyDescent="0.25">
      <c r="A715" s="162"/>
      <c r="B715" s="162"/>
      <c r="C715" s="162"/>
      <c r="D715" s="162"/>
      <c r="E715" s="162"/>
      <c r="F715" s="162"/>
      <c r="G715" s="162"/>
      <c r="H715" s="162"/>
      <c r="I715" s="162"/>
      <c r="J715" s="162"/>
      <c r="K715" s="162"/>
      <c r="L715" s="162"/>
      <c r="M715" s="162"/>
      <c r="N715" s="38"/>
      <c r="O715" s="38"/>
    </row>
    <row r="716" spans="1:15" ht="15" hidden="1" customHeight="1" x14ac:dyDescent="0.25">
      <c r="A716" s="162"/>
      <c r="B716" s="162"/>
      <c r="C716" s="162"/>
      <c r="D716" s="162"/>
      <c r="E716" s="162"/>
      <c r="F716" s="162"/>
      <c r="G716" s="162"/>
      <c r="H716" s="162"/>
      <c r="I716" s="162"/>
      <c r="J716" s="162"/>
      <c r="K716" s="162"/>
      <c r="L716" s="162"/>
      <c r="M716" s="162"/>
      <c r="N716" s="38"/>
      <c r="O716" s="38"/>
    </row>
    <row r="717" spans="1:15" ht="15" hidden="1" customHeight="1" x14ac:dyDescent="0.25">
      <c r="A717" s="162"/>
      <c r="B717" s="162"/>
      <c r="C717" s="162"/>
      <c r="D717" s="162"/>
      <c r="E717" s="162"/>
      <c r="F717" s="162"/>
      <c r="G717" s="162"/>
      <c r="H717" s="162"/>
      <c r="I717" s="162"/>
      <c r="J717" s="162"/>
      <c r="K717" s="162"/>
      <c r="L717" s="162"/>
      <c r="M717" s="162"/>
      <c r="N717" s="38"/>
      <c r="O717" s="38"/>
    </row>
    <row r="718" spans="1:15" ht="15" hidden="1" customHeight="1" x14ac:dyDescent="0.25">
      <c r="A718" s="162"/>
      <c r="B718" s="162"/>
      <c r="C718" s="162"/>
      <c r="D718" s="162"/>
      <c r="E718" s="162"/>
      <c r="F718" s="162"/>
      <c r="G718" s="162"/>
      <c r="H718" s="162"/>
      <c r="I718" s="162"/>
      <c r="J718" s="162"/>
      <c r="K718" s="162"/>
      <c r="L718" s="162"/>
      <c r="M718" s="162"/>
      <c r="N718" s="38"/>
      <c r="O718" s="38"/>
    </row>
    <row r="719" spans="1:15" ht="15" hidden="1" customHeight="1" x14ac:dyDescent="0.25">
      <c r="A719" s="162"/>
      <c r="B719" s="162"/>
      <c r="C719" s="162"/>
      <c r="D719" s="162"/>
      <c r="E719" s="162"/>
      <c r="F719" s="162"/>
      <c r="G719" s="162"/>
      <c r="H719" s="162"/>
      <c r="I719" s="162"/>
      <c r="J719" s="162"/>
      <c r="K719" s="162"/>
      <c r="L719" s="162"/>
      <c r="M719" s="162"/>
      <c r="N719" s="38"/>
      <c r="O719" s="38"/>
    </row>
    <row r="720" spans="1:15" ht="15" hidden="1" customHeight="1" x14ac:dyDescent="0.25">
      <c r="A720" s="162"/>
      <c r="B720" s="162"/>
      <c r="C720" s="162"/>
      <c r="D720" s="162"/>
      <c r="E720" s="162"/>
      <c r="F720" s="162"/>
      <c r="G720" s="162"/>
      <c r="H720" s="162"/>
      <c r="I720" s="162"/>
      <c r="J720" s="162"/>
      <c r="K720" s="162"/>
      <c r="L720" s="162"/>
      <c r="M720" s="162"/>
      <c r="N720" s="38"/>
      <c r="O720" s="38"/>
    </row>
    <row r="721" spans="1:15" ht="15" hidden="1" customHeight="1" x14ac:dyDescent="0.25">
      <c r="A721" s="162"/>
      <c r="B721" s="162"/>
      <c r="C721" s="162"/>
      <c r="D721" s="162"/>
      <c r="E721" s="162"/>
      <c r="F721" s="162"/>
      <c r="G721" s="162"/>
      <c r="H721" s="162"/>
      <c r="I721" s="162"/>
      <c r="J721" s="162"/>
      <c r="K721" s="162"/>
      <c r="L721" s="162"/>
      <c r="M721" s="162"/>
      <c r="N721" s="38"/>
      <c r="O721" s="38"/>
    </row>
    <row r="722" spans="1:15" ht="15" hidden="1" customHeight="1" x14ac:dyDescent="0.25">
      <c r="A722" s="162"/>
      <c r="B722" s="162"/>
      <c r="C722" s="162"/>
      <c r="D722" s="162"/>
      <c r="E722" s="162"/>
      <c r="F722" s="162"/>
      <c r="G722" s="162"/>
      <c r="H722" s="162"/>
      <c r="I722" s="162"/>
      <c r="J722" s="162"/>
      <c r="K722" s="162"/>
      <c r="L722" s="162"/>
      <c r="M722" s="162"/>
      <c r="N722" s="38"/>
      <c r="O722" s="38"/>
    </row>
    <row r="723" spans="1:15" ht="15" hidden="1" customHeight="1" x14ac:dyDescent="0.25">
      <c r="A723" s="162"/>
      <c r="B723" s="162"/>
      <c r="C723" s="162"/>
      <c r="D723" s="162"/>
      <c r="E723" s="162"/>
      <c r="F723" s="162"/>
      <c r="G723" s="162"/>
      <c r="H723" s="162"/>
      <c r="I723" s="162"/>
      <c r="J723" s="162"/>
      <c r="K723" s="162"/>
      <c r="L723" s="162"/>
      <c r="M723" s="162"/>
      <c r="N723" s="38"/>
      <c r="O723" s="38"/>
    </row>
    <row r="724" spans="1:15" ht="15" hidden="1" customHeight="1" x14ac:dyDescent="0.25">
      <c r="A724" s="162"/>
      <c r="B724" s="162"/>
      <c r="C724" s="162"/>
      <c r="D724" s="162"/>
      <c r="E724" s="162"/>
      <c r="F724" s="162"/>
      <c r="G724" s="162"/>
      <c r="H724" s="162"/>
      <c r="I724" s="162"/>
      <c r="J724" s="162"/>
      <c r="K724" s="162"/>
      <c r="L724" s="162"/>
      <c r="M724" s="162"/>
      <c r="N724" s="38"/>
      <c r="O724" s="38"/>
    </row>
    <row r="725" spans="1:15" ht="15" hidden="1" customHeight="1" x14ac:dyDescent="0.25">
      <c r="A725" s="162"/>
      <c r="B725" s="162"/>
      <c r="C725" s="162"/>
      <c r="D725" s="162"/>
      <c r="E725" s="162"/>
      <c r="F725" s="162"/>
      <c r="G725" s="162"/>
      <c r="H725" s="162"/>
      <c r="I725" s="162"/>
      <c r="J725" s="162"/>
      <c r="K725" s="162"/>
      <c r="L725" s="162"/>
      <c r="M725" s="162"/>
      <c r="N725" s="38"/>
      <c r="O725" s="38"/>
    </row>
    <row r="726" spans="1:15" ht="15" hidden="1" customHeight="1" x14ac:dyDescent="0.25">
      <c r="A726" s="162"/>
      <c r="B726" s="162"/>
      <c r="C726" s="162"/>
      <c r="D726" s="162"/>
      <c r="E726" s="162"/>
      <c r="F726" s="162"/>
      <c r="G726" s="162"/>
      <c r="H726" s="162"/>
      <c r="I726" s="162"/>
      <c r="J726" s="162"/>
      <c r="K726" s="162"/>
      <c r="L726" s="162"/>
      <c r="M726" s="162"/>
      <c r="N726" s="38"/>
      <c r="O726" s="38"/>
    </row>
    <row r="727" spans="1:15" ht="15" hidden="1" customHeight="1" x14ac:dyDescent="0.25">
      <c r="A727" s="162"/>
      <c r="B727" s="162"/>
      <c r="C727" s="162"/>
      <c r="D727" s="162"/>
      <c r="E727" s="162"/>
      <c r="F727" s="162"/>
      <c r="G727" s="162"/>
      <c r="H727" s="162"/>
      <c r="I727" s="162"/>
      <c r="J727" s="162"/>
      <c r="K727" s="162"/>
      <c r="L727" s="162"/>
      <c r="M727" s="162"/>
      <c r="N727" s="38"/>
      <c r="O727" s="38"/>
    </row>
    <row r="728" spans="1:15" ht="15" hidden="1" customHeight="1" x14ac:dyDescent="0.25">
      <c r="A728" s="162"/>
      <c r="B728" s="162"/>
      <c r="C728" s="162"/>
      <c r="D728" s="162"/>
      <c r="E728" s="162"/>
      <c r="F728" s="162"/>
      <c r="G728" s="162"/>
      <c r="H728" s="162"/>
      <c r="I728" s="162"/>
      <c r="J728" s="162"/>
      <c r="K728" s="162"/>
      <c r="L728" s="162"/>
      <c r="M728" s="162"/>
      <c r="N728" s="38"/>
      <c r="O728" s="38"/>
    </row>
    <row r="729" spans="1:15" ht="15" hidden="1" customHeight="1" x14ac:dyDescent="0.25">
      <c r="A729" s="162"/>
      <c r="B729" s="162"/>
      <c r="C729" s="162"/>
      <c r="D729" s="162"/>
      <c r="E729" s="162"/>
      <c r="F729" s="162"/>
      <c r="G729" s="162"/>
      <c r="H729" s="162"/>
      <c r="I729" s="162"/>
      <c r="J729" s="162"/>
      <c r="K729" s="162"/>
      <c r="L729" s="162"/>
      <c r="M729" s="162"/>
      <c r="N729" s="38"/>
      <c r="O729" s="38"/>
    </row>
    <row r="730" spans="1:15" ht="15" hidden="1" customHeight="1" x14ac:dyDescent="0.25">
      <c r="A730" s="162"/>
      <c r="B730" s="162"/>
      <c r="C730" s="162"/>
      <c r="D730" s="162"/>
      <c r="E730" s="162"/>
      <c r="F730" s="162"/>
      <c r="G730" s="162"/>
      <c r="H730" s="162"/>
      <c r="I730" s="162"/>
      <c r="J730" s="162"/>
      <c r="K730" s="162"/>
      <c r="L730" s="162"/>
      <c r="M730" s="162"/>
      <c r="N730" s="38"/>
      <c r="O730" s="38"/>
    </row>
    <row r="731" spans="1:15" ht="15" hidden="1" customHeight="1" x14ac:dyDescent="0.25">
      <c r="A731" s="162"/>
      <c r="B731" s="162"/>
      <c r="C731" s="162"/>
      <c r="D731" s="162"/>
      <c r="E731" s="162"/>
      <c r="F731" s="162"/>
      <c r="G731" s="162"/>
      <c r="H731" s="162"/>
      <c r="I731" s="162"/>
      <c r="J731" s="162"/>
      <c r="K731" s="162"/>
      <c r="L731" s="162"/>
      <c r="M731" s="162"/>
      <c r="N731" s="38"/>
      <c r="O731" s="38"/>
    </row>
    <row r="732" spans="1:15" ht="15" hidden="1" customHeight="1" x14ac:dyDescent="0.25">
      <c r="A732" s="162"/>
      <c r="B732" s="162"/>
      <c r="C732" s="162"/>
      <c r="D732" s="162"/>
      <c r="E732" s="162"/>
      <c r="F732" s="162"/>
      <c r="G732" s="162"/>
      <c r="H732" s="162"/>
      <c r="I732" s="162"/>
      <c r="J732" s="162"/>
      <c r="K732" s="162"/>
      <c r="L732" s="162"/>
      <c r="M732" s="162"/>
      <c r="N732" s="38"/>
      <c r="O732" s="38"/>
    </row>
    <row r="733" spans="1:15" ht="15" hidden="1" customHeight="1" x14ac:dyDescent="0.25">
      <c r="A733" s="162"/>
      <c r="B733" s="162"/>
      <c r="C733" s="162"/>
      <c r="D733" s="162"/>
      <c r="E733" s="162"/>
      <c r="F733" s="162"/>
      <c r="G733" s="162"/>
      <c r="H733" s="162"/>
      <c r="I733" s="162"/>
      <c r="J733" s="162"/>
      <c r="K733" s="162"/>
      <c r="L733" s="162"/>
      <c r="M733" s="162"/>
      <c r="N733" s="38"/>
      <c r="O733" s="38"/>
    </row>
    <row r="734" spans="1:15" ht="15" hidden="1" customHeight="1" x14ac:dyDescent="0.25">
      <c r="A734" s="162"/>
      <c r="B734" s="162"/>
      <c r="C734" s="162"/>
      <c r="D734" s="162"/>
      <c r="E734" s="162"/>
      <c r="F734" s="162"/>
      <c r="G734" s="162"/>
      <c r="H734" s="162"/>
      <c r="I734" s="162"/>
      <c r="J734" s="162"/>
      <c r="K734" s="162"/>
      <c r="L734" s="162"/>
      <c r="M734" s="162"/>
      <c r="N734" s="38"/>
      <c r="O734" s="38"/>
    </row>
    <row r="735" spans="1:15" ht="15" hidden="1" customHeight="1" x14ac:dyDescent="0.25">
      <c r="A735" s="162"/>
      <c r="B735" s="162"/>
      <c r="C735" s="162"/>
      <c r="D735" s="162"/>
      <c r="E735" s="162"/>
      <c r="F735" s="162"/>
      <c r="G735" s="162"/>
      <c r="H735" s="162"/>
      <c r="I735" s="162"/>
      <c r="J735" s="162"/>
      <c r="K735" s="162"/>
      <c r="L735" s="162"/>
      <c r="M735" s="162"/>
      <c r="N735" s="38"/>
      <c r="O735" s="38"/>
    </row>
    <row r="736" spans="1:15" ht="15" hidden="1" customHeight="1" x14ac:dyDescent="0.25">
      <c r="A736" s="162"/>
      <c r="B736" s="162"/>
      <c r="C736" s="162"/>
      <c r="D736" s="162"/>
      <c r="E736" s="162"/>
      <c r="F736" s="162"/>
      <c r="G736" s="162"/>
      <c r="H736" s="162"/>
      <c r="I736" s="162"/>
      <c r="J736" s="162"/>
      <c r="K736" s="162"/>
      <c r="L736" s="162"/>
      <c r="M736" s="162"/>
      <c r="N736" s="38"/>
      <c r="O736" s="38"/>
    </row>
    <row r="737" spans="1:15" ht="15" hidden="1" customHeight="1" x14ac:dyDescent="0.25">
      <c r="A737" s="162"/>
      <c r="B737" s="162"/>
      <c r="C737" s="162"/>
      <c r="D737" s="162"/>
      <c r="E737" s="162"/>
      <c r="F737" s="162"/>
      <c r="G737" s="162"/>
      <c r="H737" s="162"/>
      <c r="I737" s="162"/>
      <c r="J737" s="162"/>
      <c r="K737" s="162"/>
      <c r="L737" s="162"/>
      <c r="M737" s="162"/>
      <c r="N737" s="38"/>
      <c r="O737" s="38"/>
    </row>
    <row r="738" spans="1:15" ht="15" hidden="1" customHeight="1" x14ac:dyDescent="0.25">
      <c r="A738" s="162"/>
      <c r="B738" s="162"/>
      <c r="C738" s="162"/>
      <c r="D738" s="162"/>
      <c r="E738" s="162"/>
      <c r="F738" s="162"/>
      <c r="G738" s="162"/>
      <c r="H738" s="162"/>
      <c r="I738" s="162"/>
      <c r="J738" s="162"/>
      <c r="K738" s="162"/>
      <c r="L738" s="162"/>
      <c r="M738" s="162"/>
      <c r="N738" s="38"/>
      <c r="O738" s="38"/>
    </row>
    <row r="739" spans="1:15" ht="15" hidden="1" customHeight="1" x14ac:dyDescent="0.25">
      <c r="A739" s="162"/>
      <c r="B739" s="162"/>
      <c r="C739" s="162"/>
      <c r="D739" s="162"/>
      <c r="E739" s="162"/>
      <c r="F739" s="162"/>
      <c r="G739" s="162"/>
      <c r="H739" s="162"/>
      <c r="I739" s="162"/>
      <c r="J739" s="162"/>
      <c r="K739" s="162"/>
      <c r="L739" s="162"/>
      <c r="M739" s="162"/>
      <c r="N739" s="38"/>
      <c r="O739" s="38"/>
    </row>
    <row r="740" spans="1:15" ht="15" hidden="1" customHeight="1" x14ac:dyDescent="0.25">
      <c r="A740" s="162"/>
      <c r="B740" s="162"/>
      <c r="C740" s="162"/>
      <c r="D740" s="162"/>
      <c r="E740" s="162"/>
      <c r="F740" s="162"/>
      <c r="G740" s="162"/>
      <c r="H740" s="162"/>
      <c r="I740" s="162"/>
      <c r="J740" s="162"/>
      <c r="K740" s="162"/>
      <c r="L740" s="162"/>
      <c r="M740" s="162"/>
      <c r="N740" s="38"/>
      <c r="O740" s="38"/>
    </row>
    <row r="741" spans="1:15" ht="15" hidden="1" customHeight="1" x14ac:dyDescent="0.25">
      <c r="A741" s="162"/>
      <c r="B741" s="162"/>
      <c r="C741" s="162"/>
      <c r="D741" s="162"/>
      <c r="E741" s="162"/>
      <c r="F741" s="162"/>
      <c r="G741" s="162"/>
      <c r="H741" s="162"/>
      <c r="I741" s="162"/>
      <c r="J741" s="162"/>
      <c r="K741" s="162"/>
      <c r="L741" s="162"/>
      <c r="M741" s="162"/>
      <c r="N741" s="38"/>
      <c r="O741" s="38"/>
    </row>
    <row r="742" spans="1:15" ht="15" hidden="1" customHeight="1" x14ac:dyDescent="0.25">
      <c r="A742" s="162"/>
      <c r="B742" s="162"/>
      <c r="C742" s="162"/>
      <c r="D742" s="162"/>
      <c r="E742" s="162"/>
      <c r="F742" s="162"/>
      <c r="G742" s="162"/>
      <c r="H742" s="162"/>
      <c r="I742" s="162"/>
      <c r="J742" s="162"/>
      <c r="K742" s="162"/>
      <c r="L742" s="162"/>
      <c r="M742" s="162"/>
      <c r="N742" s="38"/>
      <c r="O742" s="38"/>
    </row>
    <row r="743" spans="1:15" ht="15" hidden="1" customHeight="1" x14ac:dyDescent="0.25">
      <c r="A743" s="162"/>
      <c r="B743" s="162"/>
      <c r="C743" s="162"/>
      <c r="D743" s="162"/>
      <c r="E743" s="162"/>
      <c r="F743" s="162"/>
      <c r="G743" s="162"/>
      <c r="H743" s="162"/>
      <c r="I743" s="162"/>
      <c r="J743" s="162"/>
      <c r="K743" s="162"/>
      <c r="L743" s="162"/>
      <c r="M743" s="162"/>
      <c r="N743" s="38"/>
      <c r="O743" s="38"/>
    </row>
    <row r="744" spans="1:15" ht="15" hidden="1" customHeight="1" x14ac:dyDescent="0.25">
      <c r="A744" s="162"/>
      <c r="B744" s="162"/>
      <c r="C744" s="162"/>
      <c r="D744" s="162"/>
      <c r="E744" s="162"/>
      <c r="F744" s="162"/>
      <c r="G744" s="162"/>
      <c r="H744" s="162"/>
      <c r="I744" s="162"/>
      <c r="J744" s="162"/>
      <c r="K744" s="162"/>
      <c r="L744" s="162"/>
      <c r="M744" s="162"/>
      <c r="N744" s="38"/>
      <c r="O744" s="38"/>
    </row>
    <row r="745" spans="1:15" ht="15" hidden="1" customHeight="1" x14ac:dyDescent="0.25">
      <c r="A745" s="162"/>
      <c r="B745" s="162"/>
      <c r="C745" s="162"/>
      <c r="D745" s="162"/>
      <c r="E745" s="162"/>
      <c r="F745" s="162"/>
      <c r="G745" s="162"/>
      <c r="H745" s="162"/>
      <c r="I745" s="162"/>
      <c r="J745" s="162"/>
      <c r="K745" s="162"/>
      <c r="L745" s="162"/>
      <c r="M745" s="162"/>
      <c r="N745" s="38"/>
      <c r="O745" s="38"/>
    </row>
    <row r="746" spans="1:15" ht="15" hidden="1" customHeight="1" x14ac:dyDescent="0.25">
      <c r="A746" s="162"/>
      <c r="B746" s="162"/>
      <c r="C746" s="162"/>
      <c r="D746" s="162"/>
      <c r="E746" s="162"/>
      <c r="F746" s="162"/>
      <c r="G746" s="162"/>
      <c r="H746" s="162"/>
      <c r="I746" s="162"/>
      <c r="J746" s="162"/>
      <c r="K746" s="162"/>
      <c r="L746" s="162"/>
      <c r="M746" s="162"/>
      <c r="N746" s="38"/>
      <c r="O746" s="38"/>
    </row>
    <row r="747" spans="1:15" ht="15" hidden="1" customHeight="1" x14ac:dyDescent="0.25">
      <c r="A747" s="162"/>
      <c r="B747" s="162"/>
      <c r="C747" s="162"/>
      <c r="D747" s="162"/>
      <c r="E747" s="162"/>
      <c r="F747" s="162"/>
      <c r="G747" s="162"/>
      <c r="H747" s="162"/>
      <c r="I747" s="162"/>
      <c r="J747" s="162"/>
      <c r="K747" s="162"/>
      <c r="L747" s="162"/>
      <c r="M747" s="162"/>
      <c r="N747" s="38"/>
      <c r="O747" s="38"/>
    </row>
    <row r="748" spans="1:15" ht="15" hidden="1" customHeight="1" x14ac:dyDescent="0.25">
      <c r="A748" s="162"/>
      <c r="B748" s="162"/>
      <c r="C748" s="162"/>
      <c r="D748" s="162"/>
      <c r="E748" s="162"/>
      <c r="F748" s="162"/>
      <c r="G748" s="162"/>
      <c r="H748" s="162"/>
      <c r="I748" s="162"/>
      <c r="J748" s="162"/>
      <c r="K748" s="162"/>
      <c r="L748" s="162"/>
      <c r="M748" s="162"/>
      <c r="N748" s="38"/>
      <c r="O748" s="38"/>
    </row>
    <row r="749" spans="1:15" ht="15" hidden="1" customHeight="1" x14ac:dyDescent="0.25">
      <c r="A749" s="162"/>
      <c r="B749" s="162"/>
      <c r="C749" s="162"/>
      <c r="D749" s="162"/>
      <c r="E749" s="162"/>
      <c r="F749" s="162"/>
      <c r="G749" s="162"/>
      <c r="H749" s="162"/>
      <c r="I749" s="162"/>
      <c r="J749" s="162"/>
      <c r="K749" s="162"/>
      <c r="L749" s="162"/>
      <c r="M749" s="162"/>
      <c r="N749" s="38"/>
      <c r="O749" s="38"/>
    </row>
    <row r="750" spans="1:15" ht="15" hidden="1" customHeight="1" x14ac:dyDescent="0.25">
      <c r="A750" s="162"/>
      <c r="B750" s="162"/>
      <c r="C750" s="162"/>
      <c r="D750" s="162"/>
      <c r="E750" s="162"/>
      <c r="F750" s="162"/>
      <c r="G750" s="162"/>
      <c r="H750" s="162"/>
      <c r="I750" s="162"/>
      <c r="J750" s="162"/>
      <c r="K750" s="162"/>
      <c r="L750" s="162"/>
      <c r="M750" s="162"/>
      <c r="N750" s="38"/>
      <c r="O750" s="38"/>
    </row>
    <row r="751" spans="1:15" ht="15" hidden="1" customHeight="1" x14ac:dyDescent="0.25">
      <c r="A751" s="162"/>
      <c r="B751" s="162"/>
      <c r="C751" s="162"/>
      <c r="D751" s="162"/>
      <c r="E751" s="162"/>
      <c r="F751" s="162"/>
      <c r="G751" s="162"/>
      <c r="H751" s="162"/>
      <c r="I751" s="162"/>
      <c r="J751" s="162"/>
      <c r="K751" s="162"/>
      <c r="L751" s="162"/>
      <c r="M751" s="162"/>
      <c r="N751" s="38"/>
      <c r="O751" s="38"/>
    </row>
    <row r="752" spans="1:15" ht="15" hidden="1" customHeight="1" x14ac:dyDescent="0.25">
      <c r="A752" s="162"/>
      <c r="B752" s="162"/>
      <c r="C752" s="162"/>
      <c r="D752" s="162"/>
      <c r="E752" s="162"/>
      <c r="F752" s="162"/>
      <c r="G752" s="162"/>
      <c r="H752" s="162"/>
      <c r="I752" s="162"/>
      <c r="J752" s="162"/>
      <c r="K752" s="162"/>
      <c r="L752" s="162"/>
      <c r="M752" s="162"/>
      <c r="N752" s="38"/>
      <c r="O752" s="38"/>
    </row>
    <row r="753" spans="1:15" ht="15" hidden="1" customHeight="1" x14ac:dyDescent="0.25">
      <c r="A753" s="162"/>
      <c r="B753" s="162"/>
      <c r="C753" s="162"/>
      <c r="D753" s="162"/>
      <c r="E753" s="162"/>
      <c r="F753" s="162"/>
      <c r="G753" s="162"/>
      <c r="H753" s="162"/>
      <c r="I753" s="162"/>
      <c r="J753" s="162"/>
      <c r="K753" s="162"/>
      <c r="L753" s="162"/>
      <c r="M753" s="162"/>
      <c r="N753" s="38"/>
      <c r="O753" s="38"/>
    </row>
    <row r="754" spans="1:15" ht="15" hidden="1" customHeight="1" x14ac:dyDescent="0.25">
      <c r="A754" s="162"/>
      <c r="B754" s="162"/>
      <c r="C754" s="162"/>
      <c r="D754" s="162"/>
      <c r="E754" s="162"/>
      <c r="F754" s="162"/>
      <c r="G754" s="162"/>
      <c r="H754" s="162"/>
      <c r="I754" s="162"/>
      <c r="J754" s="162"/>
      <c r="K754" s="162"/>
      <c r="L754" s="162"/>
      <c r="M754" s="162"/>
      <c r="N754" s="38"/>
      <c r="O754" s="38"/>
    </row>
    <row r="755" spans="1:15" ht="15" hidden="1" customHeight="1" x14ac:dyDescent="0.25">
      <c r="A755" s="162"/>
      <c r="B755" s="162"/>
      <c r="C755" s="162"/>
      <c r="D755" s="162"/>
      <c r="E755" s="162"/>
      <c r="F755" s="162"/>
      <c r="G755" s="162"/>
      <c r="H755" s="162"/>
      <c r="I755" s="162"/>
      <c r="J755" s="162"/>
      <c r="K755" s="162"/>
      <c r="L755" s="162"/>
      <c r="M755" s="162"/>
      <c r="N755" s="38"/>
      <c r="O755" s="38"/>
    </row>
    <row r="756" spans="1:15" ht="15" hidden="1" customHeight="1" x14ac:dyDescent="0.25">
      <c r="A756" s="162"/>
      <c r="B756" s="162"/>
      <c r="C756" s="162"/>
      <c r="D756" s="162"/>
      <c r="E756" s="162"/>
      <c r="F756" s="162"/>
      <c r="G756" s="162"/>
      <c r="H756" s="162"/>
      <c r="I756" s="162"/>
      <c r="J756" s="162"/>
      <c r="K756" s="162"/>
      <c r="L756" s="162"/>
      <c r="M756" s="162"/>
      <c r="N756" s="38"/>
      <c r="O756" s="38"/>
    </row>
    <row r="757" spans="1:15" ht="15" hidden="1" customHeight="1" x14ac:dyDescent="0.25">
      <c r="A757" s="162"/>
      <c r="B757" s="162"/>
      <c r="C757" s="162"/>
      <c r="D757" s="162"/>
      <c r="E757" s="162"/>
      <c r="F757" s="162"/>
      <c r="G757" s="162"/>
      <c r="H757" s="162"/>
      <c r="I757" s="162"/>
      <c r="J757" s="162"/>
      <c r="K757" s="162"/>
      <c r="L757" s="162"/>
      <c r="M757" s="162"/>
      <c r="N757" s="38"/>
      <c r="O757" s="38"/>
    </row>
    <row r="758" spans="1:15" ht="15" hidden="1" customHeight="1" x14ac:dyDescent="0.25">
      <c r="A758" s="162"/>
      <c r="B758" s="162"/>
      <c r="C758" s="162"/>
      <c r="D758" s="162"/>
      <c r="E758" s="162"/>
      <c r="F758" s="162"/>
      <c r="G758" s="162"/>
      <c r="H758" s="162"/>
      <c r="I758" s="162"/>
      <c r="J758" s="162"/>
      <c r="K758" s="162"/>
      <c r="L758" s="162"/>
      <c r="M758" s="162"/>
      <c r="N758" s="38"/>
      <c r="O758" s="38"/>
    </row>
    <row r="759" spans="1:15" ht="15" hidden="1" customHeight="1" x14ac:dyDescent="0.25">
      <c r="A759" s="162"/>
      <c r="B759" s="162"/>
      <c r="C759" s="162"/>
      <c r="D759" s="162"/>
      <c r="E759" s="162"/>
      <c r="F759" s="162"/>
      <c r="G759" s="162"/>
      <c r="H759" s="162"/>
      <c r="I759" s="162"/>
      <c r="J759" s="162"/>
      <c r="K759" s="162"/>
      <c r="L759" s="162"/>
      <c r="M759" s="162"/>
      <c r="N759" s="38"/>
      <c r="O759" s="38"/>
    </row>
    <row r="760" spans="1:15" ht="15" hidden="1" customHeight="1" x14ac:dyDescent="0.25">
      <c r="A760" s="162"/>
      <c r="B760" s="162"/>
      <c r="C760" s="162"/>
      <c r="D760" s="162"/>
      <c r="E760" s="162"/>
      <c r="F760" s="162"/>
      <c r="G760" s="162"/>
      <c r="H760" s="162"/>
      <c r="I760" s="162"/>
      <c r="J760" s="162"/>
      <c r="K760" s="162"/>
      <c r="L760" s="162"/>
      <c r="M760" s="162"/>
      <c r="N760" s="38"/>
      <c r="O760" s="38"/>
    </row>
    <row r="761" spans="1:15" ht="15" hidden="1" customHeight="1" x14ac:dyDescent="0.25">
      <c r="A761" s="162"/>
      <c r="B761" s="162"/>
      <c r="C761" s="162"/>
      <c r="D761" s="162"/>
      <c r="E761" s="162"/>
      <c r="F761" s="162"/>
      <c r="G761" s="162"/>
      <c r="H761" s="162"/>
      <c r="I761" s="162"/>
      <c r="J761" s="162"/>
      <c r="K761" s="162"/>
      <c r="L761" s="162"/>
      <c r="M761" s="162"/>
      <c r="N761" s="38"/>
      <c r="O761" s="38"/>
    </row>
    <row r="762" spans="1:15" ht="15" hidden="1" customHeight="1" x14ac:dyDescent="0.25">
      <c r="A762" s="162"/>
      <c r="B762" s="162"/>
      <c r="C762" s="162"/>
      <c r="D762" s="162"/>
      <c r="E762" s="162"/>
      <c r="F762" s="162"/>
      <c r="G762" s="162"/>
      <c r="H762" s="162"/>
      <c r="I762" s="162"/>
      <c r="J762" s="162"/>
      <c r="K762" s="162"/>
      <c r="L762" s="162"/>
      <c r="M762" s="162"/>
      <c r="N762" s="38"/>
      <c r="O762" s="38"/>
    </row>
    <row r="763" spans="1:15" ht="15" hidden="1" customHeight="1" x14ac:dyDescent="0.25">
      <c r="A763" s="162"/>
      <c r="B763" s="162"/>
      <c r="C763" s="162"/>
      <c r="D763" s="162"/>
      <c r="E763" s="162"/>
      <c r="F763" s="162"/>
      <c r="G763" s="162"/>
      <c r="H763" s="162"/>
      <c r="I763" s="162"/>
      <c r="J763" s="162"/>
      <c r="K763" s="162"/>
      <c r="L763" s="162"/>
      <c r="M763" s="162"/>
      <c r="N763" s="38"/>
      <c r="O763" s="38"/>
    </row>
    <row r="764" spans="1:15" ht="15" hidden="1" customHeight="1" x14ac:dyDescent="0.25">
      <c r="A764" s="162"/>
      <c r="B764" s="162"/>
      <c r="C764" s="162"/>
      <c r="D764" s="162"/>
      <c r="E764" s="162"/>
      <c r="F764" s="162"/>
      <c r="G764" s="162"/>
      <c r="H764" s="162"/>
      <c r="I764" s="162"/>
      <c r="J764" s="162"/>
      <c r="K764" s="162"/>
      <c r="L764" s="162"/>
      <c r="M764" s="162"/>
      <c r="N764" s="38"/>
      <c r="O764" s="38"/>
    </row>
    <row r="765" spans="1:15" ht="15" hidden="1" customHeight="1" x14ac:dyDescent="0.25">
      <c r="A765" s="162"/>
      <c r="B765" s="162"/>
      <c r="C765" s="162"/>
      <c r="D765" s="162"/>
      <c r="E765" s="162"/>
      <c r="F765" s="162"/>
      <c r="G765" s="162"/>
      <c r="H765" s="162"/>
      <c r="I765" s="162"/>
      <c r="J765" s="162"/>
      <c r="K765" s="162"/>
      <c r="L765" s="162"/>
      <c r="M765" s="162"/>
      <c r="N765" s="38"/>
      <c r="O765" s="38"/>
    </row>
    <row r="766" spans="1:15" ht="15" hidden="1" customHeight="1" x14ac:dyDescent="0.25">
      <c r="A766" s="162"/>
      <c r="B766" s="162"/>
      <c r="C766" s="162"/>
      <c r="D766" s="162"/>
      <c r="E766" s="162"/>
      <c r="F766" s="162"/>
      <c r="G766" s="162"/>
      <c r="H766" s="162"/>
      <c r="I766" s="162"/>
      <c r="J766" s="162"/>
      <c r="K766" s="162"/>
      <c r="L766" s="162"/>
      <c r="M766" s="162"/>
      <c r="N766" s="38"/>
      <c r="O766" s="38"/>
    </row>
    <row r="767" spans="1:15" ht="15" hidden="1" customHeight="1" x14ac:dyDescent="0.25">
      <c r="A767" s="162"/>
      <c r="B767" s="162"/>
      <c r="C767" s="162"/>
      <c r="D767" s="162"/>
      <c r="E767" s="162"/>
      <c r="F767" s="162"/>
      <c r="G767" s="162"/>
      <c r="H767" s="162"/>
      <c r="I767" s="162"/>
      <c r="J767" s="162"/>
      <c r="K767" s="162"/>
      <c r="L767" s="162"/>
      <c r="M767" s="162"/>
      <c r="N767" s="38"/>
      <c r="O767" s="38"/>
    </row>
    <row r="768" spans="1:15" ht="15" hidden="1" customHeight="1" x14ac:dyDescent="0.25">
      <c r="A768" s="162"/>
      <c r="B768" s="162"/>
      <c r="C768" s="162"/>
      <c r="D768" s="162"/>
      <c r="E768" s="162"/>
      <c r="F768" s="162"/>
      <c r="G768" s="162"/>
      <c r="H768" s="162"/>
      <c r="I768" s="162"/>
      <c r="J768" s="162"/>
      <c r="K768" s="162"/>
      <c r="L768" s="162"/>
      <c r="M768" s="162"/>
      <c r="N768" s="38"/>
      <c r="O768" s="38"/>
    </row>
    <row r="769" spans="1:15" ht="15" hidden="1" customHeight="1" x14ac:dyDescent="0.25">
      <c r="A769" s="162"/>
      <c r="B769" s="162"/>
      <c r="C769" s="162"/>
      <c r="D769" s="162"/>
      <c r="E769" s="162"/>
      <c r="F769" s="162"/>
      <c r="G769" s="162"/>
      <c r="H769" s="162"/>
      <c r="I769" s="162"/>
      <c r="J769" s="162"/>
      <c r="K769" s="162"/>
      <c r="L769" s="162"/>
      <c r="M769" s="162"/>
      <c r="N769" s="38"/>
      <c r="O769" s="38"/>
    </row>
    <row r="770" spans="1:15" ht="15" hidden="1" customHeight="1" x14ac:dyDescent="0.25">
      <c r="A770" s="162"/>
      <c r="B770" s="162"/>
      <c r="C770" s="162"/>
      <c r="D770" s="162"/>
      <c r="E770" s="162"/>
      <c r="F770" s="162"/>
      <c r="G770" s="162"/>
      <c r="H770" s="162"/>
      <c r="I770" s="162"/>
      <c r="J770" s="162"/>
      <c r="K770" s="162"/>
      <c r="L770" s="162"/>
      <c r="M770" s="162"/>
      <c r="N770" s="38"/>
      <c r="O770" s="38"/>
    </row>
    <row r="771" spans="1:15" ht="15" hidden="1" customHeight="1" x14ac:dyDescent="0.25">
      <c r="A771" s="162"/>
      <c r="B771" s="162"/>
      <c r="C771" s="162"/>
      <c r="D771" s="162"/>
      <c r="E771" s="162"/>
      <c r="F771" s="162"/>
      <c r="G771" s="162"/>
      <c r="H771" s="162"/>
      <c r="I771" s="162"/>
      <c r="J771" s="162"/>
      <c r="K771" s="162"/>
      <c r="L771" s="162"/>
      <c r="M771" s="162"/>
      <c r="N771" s="38"/>
      <c r="O771" s="38"/>
    </row>
    <row r="772" spans="1:15" ht="15" hidden="1" customHeight="1" x14ac:dyDescent="0.25">
      <c r="A772" s="162"/>
      <c r="B772" s="162"/>
      <c r="C772" s="162"/>
      <c r="D772" s="162"/>
      <c r="E772" s="162"/>
      <c r="F772" s="162"/>
      <c r="G772" s="162"/>
      <c r="H772" s="162"/>
      <c r="I772" s="162"/>
      <c r="J772" s="162"/>
      <c r="K772" s="162"/>
      <c r="L772" s="162"/>
      <c r="M772" s="162"/>
      <c r="N772" s="38"/>
      <c r="O772" s="38"/>
    </row>
    <row r="773" spans="1:15" ht="15" hidden="1" customHeight="1" x14ac:dyDescent="0.25">
      <c r="A773" s="162"/>
      <c r="B773" s="162"/>
      <c r="C773" s="162"/>
      <c r="D773" s="162"/>
      <c r="E773" s="162"/>
      <c r="F773" s="162"/>
      <c r="G773" s="162"/>
      <c r="H773" s="162"/>
      <c r="I773" s="162"/>
      <c r="J773" s="162"/>
      <c r="K773" s="162"/>
      <c r="L773" s="162"/>
      <c r="M773" s="162"/>
      <c r="N773" s="38"/>
      <c r="O773" s="38"/>
    </row>
    <row r="774" spans="1:15" ht="15" hidden="1" customHeight="1" x14ac:dyDescent="0.25">
      <c r="A774" s="162"/>
      <c r="B774" s="162"/>
      <c r="C774" s="162"/>
      <c r="D774" s="162"/>
      <c r="E774" s="162"/>
      <c r="F774" s="162"/>
      <c r="G774" s="162"/>
      <c r="H774" s="162"/>
      <c r="I774" s="162"/>
      <c r="J774" s="162"/>
      <c r="K774" s="162"/>
      <c r="L774" s="162"/>
      <c r="M774" s="162"/>
      <c r="N774" s="38"/>
      <c r="O774" s="38"/>
    </row>
    <row r="775" spans="1:15" ht="15" hidden="1" customHeight="1" x14ac:dyDescent="0.25">
      <c r="A775" s="162"/>
      <c r="B775" s="162"/>
      <c r="C775" s="162"/>
      <c r="D775" s="162"/>
      <c r="E775" s="162"/>
      <c r="F775" s="162"/>
      <c r="G775" s="162"/>
      <c r="H775" s="162"/>
      <c r="I775" s="162"/>
      <c r="J775" s="162"/>
      <c r="K775" s="162"/>
      <c r="L775" s="162"/>
      <c r="M775" s="162"/>
      <c r="N775" s="38"/>
      <c r="O775" s="38"/>
    </row>
    <row r="776" spans="1:15" ht="15" hidden="1" customHeight="1" x14ac:dyDescent="0.25">
      <c r="A776" s="162"/>
      <c r="B776" s="162"/>
      <c r="C776" s="162"/>
      <c r="D776" s="162"/>
      <c r="E776" s="162"/>
      <c r="F776" s="162"/>
      <c r="G776" s="162"/>
      <c r="H776" s="162"/>
      <c r="I776" s="162"/>
      <c r="J776" s="162"/>
      <c r="K776" s="162"/>
      <c r="L776" s="162"/>
      <c r="M776" s="162"/>
      <c r="N776" s="38"/>
      <c r="O776" s="38"/>
    </row>
    <row r="777" spans="1:15" ht="15" hidden="1" customHeight="1" x14ac:dyDescent="0.25">
      <c r="A777" s="162"/>
      <c r="B777" s="162"/>
      <c r="C777" s="162"/>
      <c r="D777" s="162"/>
      <c r="E777" s="162"/>
      <c r="F777" s="162"/>
      <c r="G777" s="162"/>
      <c r="H777" s="162"/>
      <c r="I777" s="162"/>
      <c r="J777" s="162"/>
      <c r="K777" s="162"/>
      <c r="L777" s="162"/>
      <c r="M777" s="162"/>
      <c r="N777" s="38"/>
      <c r="O777" s="38"/>
    </row>
    <row r="778" spans="1:15" ht="15" hidden="1" customHeight="1" x14ac:dyDescent="0.25">
      <c r="A778" s="162"/>
      <c r="B778" s="162"/>
      <c r="C778" s="162"/>
      <c r="D778" s="162"/>
      <c r="E778" s="162"/>
      <c r="F778" s="162"/>
      <c r="G778" s="162"/>
      <c r="H778" s="162"/>
      <c r="I778" s="162"/>
      <c r="J778" s="162"/>
      <c r="K778" s="162"/>
      <c r="L778" s="162"/>
      <c r="M778" s="162"/>
      <c r="N778" s="38"/>
      <c r="O778" s="38"/>
    </row>
    <row r="779" spans="1:15" ht="15" hidden="1" customHeight="1" x14ac:dyDescent="0.25">
      <c r="A779" s="162"/>
      <c r="B779" s="162"/>
      <c r="C779" s="162"/>
      <c r="D779" s="162"/>
      <c r="E779" s="162"/>
      <c r="F779" s="162"/>
      <c r="G779" s="162"/>
      <c r="H779" s="162"/>
      <c r="I779" s="162"/>
      <c r="J779" s="162"/>
      <c r="K779" s="162"/>
      <c r="L779" s="162"/>
      <c r="M779" s="162"/>
      <c r="N779" s="38"/>
      <c r="O779" s="38"/>
    </row>
    <row r="780" spans="1:15" ht="15" hidden="1" customHeight="1" x14ac:dyDescent="0.25">
      <c r="A780" s="162"/>
      <c r="B780" s="162"/>
      <c r="C780" s="162"/>
      <c r="D780" s="162"/>
      <c r="E780" s="162"/>
      <c r="F780" s="162"/>
      <c r="G780" s="162"/>
      <c r="H780" s="162"/>
      <c r="I780" s="162"/>
      <c r="J780" s="162"/>
      <c r="K780" s="162"/>
      <c r="L780" s="162"/>
      <c r="M780" s="162"/>
      <c r="N780" s="38"/>
      <c r="O780" s="38"/>
    </row>
    <row r="781" spans="1:15" ht="15" hidden="1" customHeight="1" x14ac:dyDescent="0.25">
      <c r="A781" s="162"/>
      <c r="B781" s="162"/>
      <c r="C781" s="162"/>
      <c r="D781" s="162"/>
      <c r="E781" s="162"/>
      <c r="F781" s="162"/>
      <c r="G781" s="162"/>
      <c r="H781" s="162"/>
      <c r="I781" s="162"/>
      <c r="J781" s="162"/>
      <c r="K781" s="162"/>
      <c r="L781" s="162"/>
      <c r="M781" s="162"/>
      <c r="N781" s="38"/>
      <c r="O781" s="38"/>
    </row>
    <row r="782" spans="1:15" ht="15" hidden="1" customHeight="1" x14ac:dyDescent="0.25">
      <c r="A782" s="162"/>
      <c r="B782" s="162"/>
      <c r="C782" s="162"/>
      <c r="D782" s="162"/>
      <c r="E782" s="162"/>
      <c r="F782" s="162"/>
      <c r="G782" s="162"/>
      <c r="H782" s="162"/>
      <c r="I782" s="162"/>
      <c r="J782" s="162"/>
      <c r="K782" s="162"/>
      <c r="L782" s="162"/>
      <c r="M782" s="162"/>
      <c r="N782" s="38"/>
      <c r="O782" s="38"/>
    </row>
    <row r="783" spans="1:15" ht="15" hidden="1" customHeight="1" x14ac:dyDescent="0.25">
      <c r="A783" s="162"/>
      <c r="B783" s="162"/>
      <c r="C783" s="162"/>
      <c r="D783" s="162"/>
      <c r="E783" s="162"/>
      <c r="F783" s="162"/>
      <c r="G783" s="162"/>
      <c r="H783" s="162"/>
      <c r="I783" s="162"/>
      <c r="J783" s="162"/>
      <c r="K783" s="162"/>
      <c r="L783" s="162"/>
      <c r="M783" s="162"/>
      <c r="N783" s="38"/>
      <c r="O783" s="38"/>
    </row>
    <row r="784" spans="1:15" ht="15" hidden="1" customHeight="1" x14ac:dyDescent="0.25">
      <c r="A784" s="162"/>
      <c r="B784" s="162"/>
      <c r="C784" s="162"/>
      <c r="D784" s="162"/>
      <c r="E784" s="162"/>
      <c r="F784" s="162"/>
      <c r="G784" s="162"/>
      <c r="H784" s="162"/>
      <c r="I784" s="162"/>
      <c r="J784" s="162"/>
      <c r="K784" s="162"/>
      <c r="L784" s="162"/>
      <c r="M784" s="162"/>
      <c r="N784" s="38"/>
      <c r="O784" s="38"/>
    </row>
    <row r="785" spans="1:15" ht="15" hidden="1" customHeight="1" x14ac:dyDescent="0.25">
      <c r="A785" s="162"/>
      <c r="B785" s="162"/>
      <c r="C785" s="162"/>
      <c r="D785" s="162"/>
      <c r="E785" s="162"/>
      <c r="F785" s="162"/>
      <c r="G785" s="162"/>
      <c r="H785" s="162"/>
      <c r="I785" s="162"/>
      <c r="J785" s="162"/>
      <c r="K785" s="162"/>
      <c r="L785" s="162"/>
      <c r="M785" s="162"/>
      <c r="N785" s="38"/>
      <c r="O785" s="38"/>
    </row>
    <row r="786" spans="1:15" ht="15" hidden="1" customHeight="1" x14ac:dyDescent="0.25">
      <c r="A786" s="162"/>
      <c r="B786" s="162"/>
      <c r="C786" s="162"/>
      <c r="D786" s="162"/>
      <c r="E786" s="162"/>
      <c r="F786" s="162"/>
      <c r="G786" s="162"/>
      <c r="H786" s="162"/>
      <c r="I786" s="162"/>
      <c r="J786" s="162"/>
      <c r="K786" s="162"/>
      <c r="L786" s="162"/>
      <c r="M786" s="162"/>
      <c r="N786" s="38"/>
      <c r="O786" s="38"/>
    </row>
    <row r="787" spans="1:15" ht="15" hidden="1" customHeight="1" x14ac:dyDescent="0.25">
      <c r="A787" s="162"/>
      <c r="B787" s="162"/>
      <c r="C787" s="162"/>
      <c r="D787" s="162"/>
      <c r="E787" s="162"/>
      <c r="F787" s="162"/>
      <c r="G787" s="162"/>
      <c r="H787" s="162"/>
      <c r="I787" s="162"/>
      <c r="J787" s="162"/>
      <c r="K787" s="162"/>
      <c r="L787" s="162"/>
      <c r="M787" s="162"/>
      <c r="N787" s="38"/>
      <c r="O787" s="38"/>
    </row>
    <row r="788" spans="1:15" ht="15" hidden="1" customHeight="1" x14ac:dyDescent="0.25">
      <c r="A788" s="162"/>
      <c r="B788" s="162"/>
      <c r="C788" s="162"/>
      <c r="D788" s="162"/>
      <c r="E788" s="162"/>
      <c r="F788" s="162"/>
      <c r="G788" s="162"/>
      <c r="H788" s="162"/>
      <c r="I788" s="162"/>
      <c r="J788" s="162"/>
      <c r="K788" s="162"/>
      <c r="L788" s="162"/>
      <c r="M788" s="162"/>
      <c r="N788" s="38"/>
      <c r="O788" s="38"/>
    </row>
    <row r="789" spans="1:15" ht="15" hidden="1" customHeight="1" x14ac:dyDescent="0.25">
      <c r="A789" s="162"/>
      <c r="B789" s="162"/>
      <c r="C789" s="162"/>
      <c r="D789" s="162"/>
      <c r="E789" s="162"/>
      <c r="F789" s="162"/>
      <c r="G789" s="162"/>
      <c r="H789" s="162"/>
      <c r="I789" s="162"/>
      <c r="J789" s="162"/>
      <c r="K789" s="162"/>
      <c r="L789" s="162"/>
      <c r="M789" s="162"/>
      <c r="N789" s="38"/>
      <c r="O789" s="38"/>
    </row>
    <row r="790" spans="1:15" ht="15" hidden="1" customHeight="1" x14ac:dyDescent="0.25">
      <c r="A790" s="162"/>
      <c r="B790" s="162"/>
      <c r="C790" s="162"/>
      <c r="D790" s="162"/>
      <c r="E790" s="162"/>
      <c r="F790" s="162"/>
      <c r="G790" s="162"/>
      <c r="H790" s="162"/>
      <c r="I790" s="162"/>
      <c r="J790" s="162"/>
      <c r="K790" s="162"/>
      <c r="L790" s="162"/>
      <c r="M790" s="162"/>
      <c r="N790" s="38"/>
      <c r="O790" s="38"/>
    </row>
    <row r="791" spans="1:15" ht="15" hidden="1" customHeight="1" x14ac:dyDescent="0.25">
      <c r="A791" s="162"/>
      <c r="B791" s="162"/>
      <c r="C791" s="162"/>
      <c r="D791" s="162"/>
      <c r="E791" s="162"/>
      <c r="F791" s="162"/>
      <c r="G791" s="162"/>
      <c r="H791" s="162"/>
      <c r="I791" s="162"/>
      <c r="J791" s="162"/>
      <c r="K791" s="162"/>
      <c r="L791" s="162"/>
      <c r="M791" s="162"/>
      <c r="N791" s="38"/>
      <c r="O791" s="38"/>
    </row>
    <row r="792" spans="1:15" ht="15" hidden="1" customHeight="1" x14ac:dyDescent="0.25">
      <c r="A792" s="162"/>
      <c r="B792" s="162"/>
      <c r="C792" s="162"/>
      <c r="D792" s="162"/>
      <c r="E792" s="162"/>
      <c r="F792" s="162"/>
      <c r="G792" s="162"/>
      <c r="H792" s="162"/>
      <c r="I792" s="162"/>
      <c r="J792" s="162"/>
      <c r="K792" s="162"/>
      <c r="L792" s="162"/>
      <c r="M792" s="162"/>
      <c r="N792" s="38"/>
      <c r="O792" s="38"/>
    </row>
    <row r="793" spans="1:15" ht="15" hidden="1" customHeight="1" x14ac:dyDescent="0.25">
      <c r="A793" s="162"/>
      <c r="B793" s="162"/>
      <c r="C793" s="162"/>
      <c r="D793" s="162"/>
      <c r="E793" s="162"/>
      <c r="F793" s="162"/>
      <c r="G793" s="162"/>
      <c r="H793" s="162"/>
      <c r="I793" s="162"/>
      <c r="J793" s="162"/>
      <c r="K793" s="162"/>
      <c r="L793" s="162"/>
      <c r="M793" s="162"/>
      <c r="N793" s="38"/>
      <c r="O793" s="38"/>
    </row>
    <row r="794" spans="1:15" ht="15" hidden="1" customHeight="1" x14ac:dyDescent="0.25">
      <c r="A794" s="162"/>
      <c r="B794" s="162"/>
      <c r="C794" s="162"/>
      <c r="D794" s="162"/>
      <c r="E794" s="162"/>
      <c r="F794" s="162"/>
      <c r="G794" s="162"/>
      <c r="H794" s="162"/>
      <c r="I794" s="162"/>
      <c r="J794" s="162"/>
      <c r="K794" s="162"/>
      <c r="L794" s="162"/>
      <c r="M794" s="162"/>
      <c r="N794" s="38"/>
      <c r="O794" s="38"/>
    </row>
    <row r="795" spans="1:15" ht="15" hidden="1" customHeight="1" x14ac:dyDescent="0.25">
      <c r="A795" s="162"/>
      <c r="B795" s="162"/>
      <c r="C795" s="162"/>
      <c r="D795" s="162"/>
      <c r="E795" s="162"/>
      <c r="F795" s="162"/>
      <c r="G795" s="162"/>
      <c r="H795" s="162"/>
      <c r="I795" s="162"/>
      <c r="J795" s="162"/>
      <c r="K795" s="162"/>
      <c r="L795" s="162"/>
      <c r="M795" s="162"/>
      <c r="N795" s="38"/>
      <c r="O795" s="38"/>
    </row>
    <row r="796" spans="1:15" ht="15" hidden="1" customHeight="1" x14ac:dyDescent="0.25">
      <c r="A796" s="162"/>
      <c r="B796" s="162"/>
      <c r="C796" s="162"/>
      <c r="D796" s="162"/>
      <c r="E796" s="162"/>
      <c r="F796" s="162"/>
      <c r="G796" s="162"/>
      <c r="H796" s="162"/>
      <c r="I796" s="162"/>
      <c r="J796" s="162"/>
      <c r="K796" s="162"/>
      <c r="L796" s="162"/>
      <c r="M796" s="162"/>
      <c r="N796" s="38"/>
      <c r="O796" s="38"/>
    </row>
    <row r="797" spans="1:15" ht="15" hidden="1" customHeight="1" x14ac:dyDescent="0.25">
      <c r="A797" s="162"/>
      <c r="B797" s="162"/>
      <c r="C797" s="162"/>
      <c r="D797" s="162"/>
      <c r="E797" s="162"/>
      <c r="F797" s="162"/>
      <c r="G797" s="162"/>
      <c r="H797" s="162"/>
      <c r="I797" s="162"/>
      <c r="J797" s="162"/>
      <c r="K797" s="162"/>
      <c r="L797" s="162"/>
      <c r="M797" s="162"/>
      <c r="N797" s="38"/>
      <c r="O797" s="38"/>
    </row>
    <row r="798" spans="1:15" ht="15" hidden="1" customHeight="1" x14ac:dyDescent="0.25">
      <c r="A798" s="162"/>
      <c r="B798" s="162"/>
      <c r="C798" s="162"/>
      <c r="D798" s="162"/>
      <c r="E798" s="162"/>
      <c r="F798" s="162"/>
      <c r="G798" s="162"/>
      <c r="H798" s="162"/>
      <c r="I798" s="162"/>
      <c r="J798" s="162"/>
      <c r="K798" s="162"/>
      <c r="L798" s="162"/>
      <c r="M798" s="162"/>
      <c r="N798" s="38"/>
      <c r="O798" s="38"/>
    </row>
    <row r="799" spans="1:15" ht="15" hidden="1" customHeight="1" x14ac:dyDescent="0.25">
      <c r="A799" s="162"/>
      <c r="B799" s="162"/>
      <c r="C799" s="162"/>
      <c r="D799" s="162"/>
      <c r="E799" s="162"/>
      <c r="F799" s="162"/>
      <c r="G799" s="162"/>
      <c r="H799" s="162"/>
      <c r="I799" s="162"/>
      <c r="J799" s="162"/>
      <c r="K799" s="162"/>
      <c r="L799" s="162"/>
      <c r="M799" s="162"/>
      <c r="N799" s="38"/>
      <c r="O799" s="38"/>
    </row>
    <row r="800" spans="1:15" ht="15" hidden="1" customHeight="1" x14ac:dyDescent="0.25">
      <c r="A800" s="162"/>
      <c r="B800" s="162"/>
      <c r="C800" s="162"/>
      <c r="D800" s="162"/>
      <c r="E800" s="162"/>
      <c r="F800" s="162"/>
      <c r="G800" s="162"/>
      <c r="H800" s="162"/>
      <c r="I800" s="162"/>
      <c r="J800" s="162"/>
      <c r="K800" s="162"/>
      <c r="L800" s="162"/>
      <c r="M800" s="162"/>
      <c r="N800" s="38"/>
      <c r="O800" s="38"/>
    </row>
    <row r="801" spans="1:15" ht="15" hidden="1" customHeight="1" x14ac:dyDescent="0.25">
      <c r="A801" s="162"/>
      <c r="B801" s="162"/>
      <c r="C801" s="162"/>
      <c r="D801" s="162"/>
      <c r="E801" s="162"/>
      <c r="F801" s="162"/>
      <c r="G801" s="162"/>
      <c r="H801" s="162"/>
      <c r="I801" s="162"/>
      <c r="J801" s="162"/>
      <c r="K801" s="162"/>
      <c r="L801" s="162"/>
      <c r="M801" s="162"/>
      <c r="N801" s="38"/>
      <c r="O801" s="38"/>
    </row>
    <row r="802" spans="1:15" ht="15" hidden="1" customHeight="1" x14ac:dyDescent="0.25">
      <c r="A802" s="162"/>
      <c r="B802" s="162"/>
      <c r="C802" s="162"/>
      <c r="D802" s="162"/>
      <c r="E802" s="162"/>
      <c r="F802" s="162"/>
      <c r="G802" s="162"/>
      <c r="H802" s="162"/>
      <c r="I802" s="162"/>
      <c r="J802" s="162"/>
      <c r="K802" s="162"/>
      <c r="L802" s="162"/>
      <c r="M802" s="162"/>
      <c r="N802" s="38"/>
      <c r="O802" s="38"/>
    </row>
    <row r="803" spans="1:15" ht="15" hidden="1" customHeight="1" x14ac:dyDescent="0.25">
      <c r="A803" s="162"/>
      <c r="B803" s="162"/>
      <c r="C803" s="162"/>
      <c r="D803" s="162"/>
      <c r="E803" s="162"/>
      <c r="F803" s="162"/>
      <c r="G803" s="162"/>
      <c r="H803" s="162"/>
      <c r="I803" s="162"/>
      <c r="J803" s="162"/>
      <c r="K803" s="162"/>
      <c r="L803" s="162"/>
      <c r="M803" s="162"/>
      <c r="N803" s="38"/>
      <c r="O803" s="38"/>
    </row>
    <row r="804" spans="1:15" ht="15" hidden="1" customHeight="1" x14ac:dyDescent="0.25">
      <c r="A804" s="162"/>
      <c r="B804" s="162"/>
      <c r="C804" s="162"/>
      <c r="D804" s="162"/>
      <c r="E804" s="162"/>
      <c r="F804" s="162"/>
      <c r="G804" s="162"/>
      <c r="H804" s="162"/>
      <c r="I804" s="162"/>
      <c r="J804" s="162"/>
      <c r="K804" s="162"/>
      <c r="L804" s="162"/>
      <c r="M804" s="162"/>
      <c r="N804" s="38"/>
      <c r="O804" s="38"/>
    </row>
    <row r="805" spans="1:15" ht="15" hidden="1" customHeight="1" x14ac:dyDescent="0.25">
      <c r="A805" s="162"/>
      <c r="B805" s="162"/>
      <c r="C805" s="162"/>
      <c r="D805" s="162"/>
      <c r="E805" s="162"/>
      <c r="F805" s="162"/>
      <c r="G805" s="162"/>
      <c r="H805" s="162"/>
      <c r="I805" s="162"/>
      <c r="J805" s="162"/>
      <c r="K805" s="162"/>
      <c r="L805" s="162"/>
      <c r="M805" s="162"/>
      <c r="N805" s="38"/>
      <c r="O805" s="38"/>
    </row>
    <row r="806" spans="1:15" ht="15" hidden="1" customHeight="1" x14ac:dyDescent="0.25">
      <c r="A806" s="162"/>
      <c r="B806" s="162"/>
      <c r="C806" s="162"/>
      <c r="D806" s="162"/>
      <c r="E806" s="162"/>
      <c r="F806" s="162"/>
      <c r="G806" s="162"/>
      <c r="H806" s="162"/>
      <c r="I806" s="162"/>
      <c r="J806" s="162"/>
      <c r="K806" s="162"/>
      <c r="L806" s="162"/>
      <c r="M806" s="162"/>
      <c r="N806" s="38"/>
      <c r="O806" s="38"/>
    </row>
    <row r="807" spans="1:15" ht="15" hidden="1" customHeight="1" x14ac:dyDescent="0.25">
      <c r="A807" s="162"/>
      <c r="B807" s="162"/>
      <c r="C807" s="162"/>
      <c r="D807" s="162"/>
      <c r="E807" s="162"/>
      <c r="F807" s="162"/>
      <c r="G807" s="162"/>
      <c r="H807" s="162"/>
      <c r="I807" s="162"/>
      <c r="J807" s="162"/>
      <c r="K807" s="162"/>
      <c r="L807" s="162"/>
      <c r="M807" s="162"/>
      <c r="N807" s="38"/>
      <c r="O807" s="38"/>
    </row>
    <row r="808" spans="1:15" ht="15" hidden="1" customHeight="1" x14ac:dyDescent="0.25">
      <c r="A808" s="162"/>
      <c r="B808" s="162"/>
      <c r="C808" s="162"/>
      <c r="D808" s="162"/>
      <c r="E808" s="162"/>
      <c r="F808" s="162"/>
      <c r="G808" s="162"/>
      <c r="H808" s="162"/>
      <c r="I808" s="162"/>
      <c r="J808" s="162"/>
      <c r="K808" s="162"/>
      <c r="L808" s="162"/>
      <c r="M808" s="162"/>
      <c r="N808" s="38"/>
      <c r="O808" s="38"/>
    </row>
    <row r="809" spans="1:15" ht="15" hidden="1" customHeight="1" x14ac:dyDescent="0.25">
      <c r="A809" s="162"/>
      <c r="B809" s="162"/>
      <c r="C809" s="162"/>
      <c r="D809" s="162"/>
      <c r="E809" s="162"/>
      <c r="F809" s="162"/>
      <c r="G809" s="162"/>
      <c r="H809" s="162"/>
      <c r="I809" s="162"/>
      <c r="J809" s="162"/>
      <c r="K809" s="162"/>
      <c r="L809" s="162"/>
      <c r="M809" s="162"/>
      <c r="N809" s="38"/>
      <c r="O809" s="38"/>
    </row>
    <row r="810" spans="1:15" ht="15" hidden="1" customHeight="1" x14ac:dyDescent="0.25">
      <c r="A810" s="162"/>
      <c r="B810" s="162"/>
      <c r="C810" s="162"/>
      <c r="D810" s="162"/>
      <c r="E810" s="162"/>
      <c r="F810" s="162"/>
      <c r="G810" s="162"/>
      <c r="H810" s="162"/>
      <c r="I810" s="162"/>
      <c r="J810" s="162"/>
      <c r="K810" s="162"/>
      <c r="L810" s="162"/>
      <c r="M810" s="162"/>
      <c r="N810" s="38"/>
      <c r="O810" s="38"/>
    </row>
    <row r="811" spans="1:15" ht="15" hidden="1" customHeight="1" x14ac:dyDescent="0.25">
      <c r="A811" s="162"/>
      <c r="B811" s="162"/>
      <c r="C811" s="162"/>
      <c r="D811" s="162"/>
      <c r="E811" s="162"/>
      <c r="F811" s="162"/>
      <c r="G811" s="162"/>
      <c r="H811" s="162"/>
      <c r="I811" s="162"/>
      <c r="J811" s="162"/>
      <c r="K811" s="162"/>
      <c r="L811" s="162"/>
      <c r="M811" s="162"/>
      <c r="N811" s="38"/>
      <c r="O811" s="38"/>
    </row>
    <row r="812" spans="1:15" ht="15" hidden="1" customHeight="1" x14ac:dyDescent="0.25">
      <c r="A812" s="162"/>
      <c r="B812" s="162"/>
      <c r="C812" s="162"/>
      <c r="D812" s="162"/>
      <c r="E812" s="162"/>
      <c r="F812" s="162"/>
      <c r="G812" s="162"/>
      <c r="H812" s="162"/>
      <c r="I812" s="162"/>
      <c r="J812" s="162"/>
      <c r="K812" s="162"/>
      <c r="L812" s="162"/>
      <c r="M812" s="162"/>
      <c r="N812" s="38"/>
      <c r="O812" s="38"/>
    </row>
    <row r="813" spans="1:15" ht="15" hidden="1" customHeight="1" x14ac:dyDescent="0.25">
      <c r="A813" s="162"/>
      <c r="B813" s="162"/>
      <c r="C813" s="162"/>
      <c r="D813" s="162"/>
      <c r="E813" s="162"/>
      <c r="F813" s="162"/>
      <c r="G813" s="162"/>
      <c r="H813" s="162"/>
      <c r="I813" s="162"/>
      <c r="J813" s="162"/>
      <c r="K813" s="162"/>
      <c r="L813" s="162"/>
      <c r="M813" s="162"/>
      <c r="N813" s="38"/>
      <c r="O813" s="38"/>
    </row>
    <row r="814" spans="1:15" ht="15" hidden="1" customHeight="1" x14ac:dyDescent="0.25">
      <c r="A814" s="162"/>
      <c r="B814" s="162"/>
      <c r="C814" s="162"/>
      <c r="D814" s="162"/>
      <c r="E814" s="162"/>
      <c r="F814" s="162"/>
      <c r="G814" s="162"/>
      <c r="H814" s="162"/>
      <c r="I814" s="162"/>
      <c r="J814" s="162"/>
      <c r="K814" s="162"/>
      <c r="L814" s="162"/>
      <c r="M814" s="162"/>
      <c r="N814" s="38"/>
      <c r="O814" s="38"/>
    </row>
    <row r="815" spans="1:15" ht="15" hidden="1" customHeight="1" x14ac:dyDescent="0.25">
      <c r="A815" s="162"/>
      <c r="B815" s="162"/>
      <c r="C815" s="162"/>
      <c r="D815" s="162"/>
      <c r="E815" s="162"/>
      <c r="F815" s="162"/>
      <c r="G815" s="162"/>
      <c r="H815" s="162"/>
      <c r="I815" s="162"/>
      <c r="J815" s="162"/>
      <c r="K815" s="162"/>
      <c r="L815" s="162"/>
      <c r="M815" s="162"/>
      <c r="N815" s="38"/>
      <c r="O815" s="38"/>
    </row>
    <row r="816" spans="1:15" ht="15" hidden="1" customHeight="1" x14ac:dyDescent="0.25">
      <c r="A816" s="162"/>
      <c r="B816" s="162"/>
      <c r="C816" s="162"/>
      <c r="D816" s="162"/>
      <c r="E816" s="162"/>
      <c r="F816" s="162"/>
      <c r="G816" s="162"/>
      <c r="H816" s="162"/>
      <c r="I816" s="162"/>
      <c r="J816" s="162"/>
      <c r="K816" s="162"/>
      <c r="L816" s="162"/>
      <c r="M816" s="162"/>
      <c r="N816" s="38"/>
      <c r="O816" s="38"/>
    </row>
    <row r="817" spans="1:15" ht="15" hidden="1" customHeight="1" x14ac:dyDescent="0.25">
      <c r="A817" s="162"/>
      <c r="B817" s="162"/>
      <c r="C817" s="162"/>
      <c r="D817" s="162"/>
      <c r="E817" s="162"/>
      <c r="F817" s="162"/>
      <c r="G817" s="162"/>
      <c r="H817" s="162"/>
      <c r="I817" s="162"/>
      <c r="J817" s="162"/>
      <c r="K817" s="162"/>
      <c r="L817" s="162"/>
      <c r="M817" s="162"/>
      <c r="N817" s="38"/>
      <c r="O817" s="38"/>
    </row>
    <row r="818" spans="1:15" ht="15" hidden="1" customHeight="1" x14ac:dyDescent="0.25">
      <c r="A818" s="162"/>
      <c r="B818" s="162"/>
      <c r="C818" s="162"/>
      <c r="D818" s="162"/>
      <c r="E818" s="162"/>
      <c r="F818" s="162"/>
      <c r="G818" s="162"/>
      <c r="H818" s="162"/>
      <c r="I818" s="162"/>
      <c r="J818" s="162"/>
      <c r="K818" s="162"/>
      <c r="L818" s="162"/>
      <c r="M818" s="162"/>
      <c r="N818" s="38"/>
      <c r="O818" s="38"/>
    </row>
    <row r="819" spans="1:15" ht="15" hidden="1" customHeight="1" x14ac:dyDescent="0.25">
      <c r="A819" s="162"/>
      <c r="B819" s="162"/>
      <c r="C819" s="162"/>
      <c r="D819" s="162"/>
      <c r="E819" s="162"/>
      <c r="F819" s="162"/>
      <c r="G819" s="162"/>
      <c r="H819" s="162"/>
      <c r="I819" s="162"/>
      <c r="J819" s="162"/>
      <c r="K819" s="162"/>
      <c r="L819" s="162"/>
      <c r="M819" s="162"/>
      <c r="N819" s="38"/>
      <c r="O819" s="38"/>
    </row>
    <row r="820" spans="1:15" ht="15" hidden="1" customHeight="1" x14ac:dyDescent="0.25">
      <c r="A820" s="162"/>
      <c r="B820" s="162"/>
      <c r="C820" s="162"/>
      <c r="D820" s="162"/>
      <c r="E820" s="162"/>
      <c r="F820" s="162"/>
      <c r="G820" s="162"/>
      <c r="H820" s="162"/>
      <c r="I820" s="162"/>
      <c r="J820" s="162"/>
      <c r="K820" s="162"/>
      <c r="L820" s="162"/>
      <c r="M820" s="162"/>
      <c r="N820" s="38"/>
      <c r="O820" s="38"/>
    </row>
    <row r="821" spans="1:15" ht="15" hidden="1" customHeight="1" x14ac:dyDescent="0.25">
      <c r="A821" s="162"/>
      <c r="B821" s="162"/>
      <c r="C821" s="162"/>
      <c r="D821" s="162"/>
      <c r="E821" s="162"/>
      <c r="F821" s="162"/>
      <c r="G821" s="162"/>
      <c r="H821" s="162"/>
      <c r="I821" s="162"/>
      <c r="J821" s="162"/>
      <c r="K821" s="162"/>
      <c r="L821" s="162"/>
      <c r="M821" s="162"/>
      <c r="N821" s="38"/>
      <c r="O821" s="38"/>
    </row>
    <row r="822" spans="1:15" ht="15" hidden="1" customHeight="1" x14ac:dyDescent="0.25">
      <c r="A822" s="162"/>
      <c r="B822" s="162"/>
      <c r="C822" s="162"/>
      <c r="D822" s="162"/>
      <c r="E822" s="162"/>
      <c r="F822" s="162"/>
      <c r="G822" s="162"/>
      <c r="H822" s="162"/>
      <c r="I822" s="162"/>
      <c r="J822" s="162"/>
      <c r="K822" s="162"/>
      <c r="L822" s="162"/>
      <c r="M822" s="162"/>
      <c r="N822" s="38"/>
      <c r="O822" s="38"/>
    </row>
    <row r="823" spans="1:15" ht="15" hidden="1" customHeight="1" x14ac:dyDescent="0.25">
      <c r="A823" s="162"/>
      <c r="B823" s="162"/>
      <c r="C823" s="162"/>
      <c r="D823" s="162"/>
      <c r="E823" s="162"/>
      <c r="F823" s="162"/>
      <c r="G823" s="162"/>
      <c r="H823" s="162"/>
      <c r="I823" s="162"/>
      <c r="J823" s="162"/>
      <c r="K823" s="162"/>
      <c r="L823" s="162"/>
      <c r="M823" s="162"/>
      <c r="N823" s="38"/>
      <c r="O823" s="38"/>
    </row>
    <row r="824" spans="1:15" ht="15" hidden="1" customHeight="1" x14ac:dyDescent="0.25">
      <c r="A824" s="162"/>
      <c r="B824" s="162"/>
      <c r="C824" s="162"/>
      <c r="D824" s="162"/>
      <c r="E824" s="162"/>
      <c r="F824" s="162"/>
      <c r="G824" s="162"/>
      <c r="H824" s="162"/>
      <c r="I824" s="162"/>
      <c r="J824" s="162"/>
      <c r="K824" s="162"/>
      <c r="L824" s="162"/>
      <c r="M824" s="162"/>
      <c r="N824" s="38"/>
      <c r="O824" s="38"/>
    </row>
    <row r="825" spans="1:15" ht="15" hidden="1" customHeight="1" x14ac:dyDescent="0.25">
      <c r="A825" s="162"/>
      <c r="B825" s="162"/>
      <c r="C825" s="162"/>
      <c r="D825" s="162"/>
      <c r="E825" s="162"/>
      <c r="F825" s="162"/>
      <c r="G825" s="162"/>
      <c r="H825" s="162"/>
      <c r="I825" s="162"/>
      <c r="J825" s="162"/>
      <c r="K825" s="162"/>
      <c r="L825" s="162"/>
      <c r="M825" s="162"/>
      <c r="N825" s="38"/>
      <c r="O825" s="38"/>
    </row>
    <row r="826" spans="1:15" ht="15" hidden="1" customHeight="1" x14ac:dyDescent="0.25">
      <c r="A826" s="162"/>
      <c r="B826" s="162"/>
      <c r="C826" s="162"/>
      <c r="D826" s="162"/>
      <c r="E826" s="162"/>
      <c r="F826" s="162"/>
      <c r="G826" s="162"/>
      <c r="H826" s="162"/>
      <c r="I826" s="162"/>
      <c r="J826" s="162"/>
      <c r="K826" s="162"/>
      <c r="L826" s="162"/>
      <c r="M826" s="162"/>
      <c r="N826" s="38"/>
      <c r="O826" s="38"/>
    </row>
    <row r="827" spans="1:15" ht="15" hidden="1" customHeight="1" x14ac:dyDescent="0.25">
      <c r="A827" s="162"/>
      <c r="B827" s="162"/>
      <c r="C827" s="162"/>
      <c r="D827" s="162"/>
      <c r="E827" s="162"/>
      <c r="F827" s="162"/>
      <c r="G827" s="162"/>
      <c r="H827" s="162"/>
      <c r="I827" s="162"/>
      <c r="J827" s="162"/>
      <c r="K827" s="162"/>
      <c r="L827" s="162"/>
      <c r="M827" s="162"/>
      <c r="N827" s="38"/>
      <c r="O827" s="38"/>
    </row>
    <row r="828" spans="1:15" ht="15" hidden="1" customHeight="1" x14ac:dyDescent="0.25">
      <c r="A828" s="162"/>
      <c r="B828" s="162"/>
      <c r="C828" s="162"/>
      <c r="D828" s="162"/>
      <c r="E828" s="162"/>
      <c r="F828" s="162"/>
      <c r="G828" s="162"/>
      <c r="H828" s="162"/>
      <c r="I828" s="162"/>
      <c r="J828" s="162"/>
      <c r="K828" s="162"/>
      <c r="L828" s="162"/>
      <c r="M828" s="162"/>
      <c r="N828" s="38"/>
      <c r="O828" s="38"/>
    </row>
    <row r="829" spans="1:15" ht="15" hidden="1" customHeight="1" x14ac:dyDescent="0.25">
      <c r="A829" s="162"/>
      <c r="B829" s="162"/>
      <c r="C829" s="162"/>
      <c r="D829" s="162"/>
      <c r="E829" s="162"/>
      <c r="F829" s="162"/>
      <c r="G829" s="162"/>
      <c r="H829" s="162"/>
      <c r="I829" s="162"/>
      <c r="J829" s="162"/>
      <c r="K829" s="162"/>
      <c r="L829" s="162"/>
      <c r="M829" s="162"/>
      <c r="N829" s="38"/>
      <c r="O829" s="38"/>
    </row>
    <row r="830" spans="1:15" ht="15" hidden="1" customHeight="1" x14ac:dyDescent="0.25">
      <c r="A830" s="162"/>
      <c r="B830" s="162"/>
      <c r="C830" s="162"/>
      <c r="D830" s="162"/>
      <c r="E830" s="162"/>
      <c r="F830" s="162"/>
      <c r="G830" s="162"/>
      <c r="H830" s="162"/>
      <c r="I830" s="162"/>
      <c r="J830" s="162"/>
      <c r="K830" s="162"/>
      <c r="L830" s="162"/>
      <c r="M830" s="162"/>
      <c r="N830" s="38"/>
      <c r="O830" s="38"/>
    </row>
    <row r="831" spans="1:15" ht="15" hidden="1" customHeight="1" x14ac:dyDescent="0.25">
      <c r="A831" s="162"/>
      <c r="B831" s="162"/>
      <c r="C831" s="162"/>
      <c r="D831" s="162"/>
      <c r="E831" s="162"/>
      <c r="F831" s="162"/>
      <c r="G831" s="162"/>
      <c r="H831" s="162"/>
      <c r="I831" s="162"/>
      <c r="J831" s="162"/>
      <c r="K831" s="162"/>
      <c r="L831" s="162"/>
      <c r="M831" s="162"/>
      <c r="N831" s="38"/>
      <c r="O831" s="38"/>
    </row>
    <row r="832" spans="1:15" ht="15" hidden="1" customHeight="1" x14ac:dyDescent="0.25">
      <c r="A832" s="162"/>
      <c r="B832" s="162"/>
      <c r="C832" s="162"/>
      <c r="D832" s="162"/>
      <c r="E832" s="162"/>
      <c r="F832" s="162"/>
      <c r="G832" s="162"/>
      <c r="H832" s="162"/>
      <c r="I832" s="162"/>
      <c r="J832" s="162"/>
      <c r="K832" s="162"/>
      <c r="L832" s="162"/>
      <c r="M832" s="162"/>
      <c r="N832" s="38"/>
      <c r="O832" s="38"/>
    </row>
    <row r="833" spans="1:15" ht="15" hidden="1" customHeight="1" x14ac:dyDescent="0.25">
      <c r="A833" s="162"/>
      <c r="B833" s="162"/>
      <c r="C833" s="162"/>
      <c r="D833" s="162"/>
      <c r="E833" s="162"/>
      <c r="F833" s="162"/>
      <c r="G833" s="162"/>
      <c r="H833" s="162"/>
      <c r="I833" s="162"/>
      <c r="J833" s="162"/>
      <c r="K833" s="162"/>
      <c r="L833" s="162"/>
      <c r="M833" s="162"/>
      <c r="N833" s="38"/>
      <c r="O833" s="38"/>
    </row>
    <row r="834" spans="1:15" ht="15" hidden="1" customHeight="1" x14ac:dyDescent="0.25">
      <c r="A834" s="162"/>
      <c r="B834" s="162"/>
      <c r="C834" s="162"/>
      <c r="D834" s="162"/>
      <c r="E834" s="162"/>
      <c r="F834" s="162"/>
      <c r="G834" s="162"/>
      <c r="H834" s="162"/>
      <c r="I834" s="162"/>
      <c r="J834" s="162"/>
      <c r="K834" s="162"/>
      <c r="L834" s="162"/>
      <c r="M834" s="162"/>
      <c r="N834" s="38"/>
      <c r="O834" s="38"/>
    </row>
    <row r="835" spans="1:15" ht="15" hidden="1" customHeight="1" x14ac:dyDescent="0.25">
      <c r="A835" s="160"/>
      <c r="B835" s="160"/>
      <c r="C835" s="38"/>
      <c r="D835" s="38"/>
      <c r="E835" s="38"/>
      <c r="F835" s="38"/>
      <c r="G835" s="38"/>
      <c r="H835" s="38"/>
      <c r="I835" s="38"/>
      <c r="J835" s="38"/>
      <c r="K835" s="38"/>
      <c r="L835" s="38"/>
      <c r="M835" s="38"/>
      <c r="N835" s="38"/>
      <c r="O835" s="38"/>
    </row>
    <row r="836" spans="1:15" ht="15" hidden="1" customHeight="1" x14ac:dyDescent="0.25">
      <c r="A836" s="160"/>
      <c r="B836" s="160"/>
      <c r="C836" s="38"/>
      <c r="D836" s="38"/>
      <c r="E836" s="38"/>
      <c r="F836" s="38"/>
      <c r="G836" s="38"/>
      <c r="H836" s="38"/>
      <c r="I836" s="38"/>
      <c r="J836" s="38"/>
      <c r="K836" s="38"/>
      <c r="L836" s="38"/>
      <c r="M836" s="38"/>
      <c r="N836" s="38"/>
      <c r="O836" s="38"/>
    </row>
    <row r="837" spans="1:15" ht="15" hidden="1" customHeight="1" x14ac:dyDescent="0.25">
      <c r="A837" s="160"/>
      <c r="B837" s="160"/>
      <c r="C837" s="38"/>
      <c r="D837" s="38"/>
      <c r="E837" s="38"/>
      <c r="F837" s="38"/>
      <c r="G837" s="38"/>
      <c r="H837" s="38"/>
      <c r="I837" s="38"/>
      <c r="J837" s="38"/>
      <c r="K837" s="38"/>
      <c r="L837" s="38"/>
      <c r="M837" s="38"/>
      <c r="N837" s="38"/>
      <c r="O837" s="38"/>
    </row>
    <row r="838" spans="1:15" ht="15" hidden="1" customHeight="1" x14ac:dyDescent="0.25">
      <c r="A838" s="160"/>
      <c r="B838" s="160"/>
      <c r="C838" s="38"/>
      <c r="D838" s="38"/>
      <c r="E838" s="38"/>
      <c r="F838" s="38"/>
      <c r="G838" s="38"/>
      <c r="H838" s="38"/>
      <c r="I838" s="38"/>
      <c r="J838" s="38"/>
      <c r="K838" s="38"/>
      <c r="L838" s="38"/>
      <c r="M838" s="38"/>
      <c r="N838" s="38"/>
      <c r="O838" s="38"/>
    </row>
    <row r="839" spans="1:15" ht="15" hidden="1" customHeight="1" x14ac:dyDescent="0.25">
      <c r="A839" s="160"/>
      <c r="B839" s="160"/>
      <c r="C839" s="38"/>
      <c r="D839" s="38"/>
      <c r="E839" s="38"/>
      <c r="F839" s="38"/>
      <c r="G839" s="38"/>
      <c r="H839" s="38"/>
      <c r="I839" s="38"/>
      <c r="J839" s="38"/>
      <c r="K839" s="38"/>
      <c r="L839" s="38"/>
      <c r="M839" s="38"/>
      <c r="N839" s="38"/>
      <c r="O839" s="38"/>
    </row>
    <row r="840" spans="1:15" ht="15" hidden="1" customHeight="1" x14ac:dyDescent="0.25">
      <c r="A840" s="160"/>
      <c r="B840" s="160"/>
      <c r="C840" s="38"/>
      <c r="D840" s="38"/>
      <c r="E840" s="38"/>
      <c r="F840" s="38"/>
      <c r="G840" s="38"/>
      <c r="H840" s="38"/>
      <c r="I840" s="38"/>
      <c r="J840" s="38"/>
      <c r="K840" s="38"/>
      <c r="L840" s="38"/>
      <c r="M840" s="38"/>
      <c r="N840" s="38"/>
      <c r="O840" s="38"/>
    </row>
    <row r="841" spans="1:15" ht="15" hidden="1" customHeight="1" x14ac:dyDescent="0.25">
      <c r="A841" s="160"/>
      <c r="B841" s="160"/>
      <c r="C841" s="38"/>
      <c r="D841" s="38"/>
      <c r="E841" s="38"/>
      <c r="F841" s="38"/>
      <c r="G841" s="38"/>
      <c r="H841" s="38"/>
      <c r="I841" s="38"/>
      <c r="J841" s="38"/>
      <c r="K841" s="38"/>
      <c r="L841" s="38"/>
      <c r="M841" s="38"/>
      <c r="N841" s="38"/>
      <c r="O841" s="38"/>
    </row>
    <row r="842" spans="1:15" ht="15" hidden="1" customHeight="1" x14ac:dyDescent="0.25">
      <c r="A842" s="160"/>
      <c r="B842" s="160"/>
      <c r="C842" s="38"/>
      <c r="D842" s="38"/>
      <c r="E842" s="38"/>
      <c r="F842" s="38"/>
      <c r="G842" s="38"/>
      <c r="H842" s="38"/>
      <c r="I842" s="38"/>
      <c r="J842" s="38"/>
      <c r="K842" s="38"/>
      <c r="L842" s="38"/>
      <c r="M842" s="38"/>
      <c r="N842" s="38"/>
      <c r="O842" s="38"/>
    </row>
    <row r="843" spans="1:15" ht="15" hidden="1" customHeight="1" x14ac:dyDescent="0.25">
      <c r="A843" s="160"/>
      <c r="B843" s="160"/>
      <c r="C843" s="38"/>
      <c r="D843" s="38"/>
      <c r="E843" s="38"/>
      <c r="F843" s="38"/>
      <c r="G843" s="38"/>
      <c r="H843" s="38"/>
      <c r="I843" s="38"/>
      <c r="J843" s="38"/>
      <c r="K843" s="38"/>
      <c r="L843" s="38"/>
      <c r="M843" s="38"/>
      <c r="N843" s="38"/>
      <c r="O843" s="38"/>
    </row>
    <row r="844" spans="1:15" ht="15" hidden="1" customHeight="1" x14ac:dyDescent="0.25">
      <c r="A844" s="160"/>
      <c r="B844" s="160"/>
      <c r="C844" s="38"/>
      <c r="D844" s="38"/>
      <c r="E844" s="38"/>
      <c r="F844" s="38"/>
      <c r="G844" s="38"/>
      <c r="H844" s="38"/>
      <c r="I844" s="38"/>
      <c r="J844" s="38"/>
      <c r="K844" s="38"/>
      <c r="L844" s="38"/>
      <c r="M844" s="38"/>
      <c r="N844" s="38"/>
      <c r="O844" s="38"/>
    </row>
    <row r="845" spans="1:15" ht="15" hidden="1" customHeight="1" x14ac:dyDescent="0.25">
      <c r="A845" s="160"/>
      <c r="B845" s="160"/>
      <c r="C845" s="38"/>
      <c r="D845" s="38"/>
      <c r="E845" s="38"/>
      <c r="F845" s="38"/>
      <c r="G845" s="38"/>
      <c r="H845" s="38"/>
      <c r="I845" s="38"/>
      <c r="J845" s="38"/>
      <c r="K845" s="38"/>
      <c r="L845" s="38"/>
      <c r="M845" s="38"/>
      <c r="N845" s="38"/>
      <c r="O845" s="38"/>
    </row>
    <row r="846" spans="1:15" ht="15" hidden="1" customHeight="1" x14ac:dyDescent="0.25">
      <c r="A846" s="160"/>
      <c r="B846" s="160"/>
      <c r="C846" s="38"/>
      <c r="D846" s="38"/>
      <c r="E846" s="38"/>
      <c r="F846" s="38"/>
      <c r="G846" s="38"/>
      <c r="H846" s="38"/>
      <c r="I846" s="38"/>
      <c r="J846" s="38"/>
      <c r="K846" s="38"/>
      <c r="L846" s="38"/>
      <c r="M846" s="38"/>
      <c r="N846" s="38"/>
      <c r="O846" s="38"/>
    </row>
    <row r="847" spans="1:15" ht="15" hidden="1" customHeight="1" x14ac:dyDescent="0.25">
      <c r="A847" s="160"/>
      <c r="B847" s="160"/>
      <c r="C847" s="38"/>
      <c r="D847" s="38"/>
      <c r="E847" s="38"/>
      <c r="F847" s="38"/>
      <c r="G847" s="38"/>
      <c r="H847" s="38"/>
      <c r="I847" s="38"/>
      <c r="J847" s="38"/>
      <c r="K847" s="38"/>
      <c r="L847" s="38"/>
      <c r="M847" s="38"/>
      <c r="N847" s="38"/>
      <c r="O847" s="38"/>
    </row>
    <row r="848" spans="1:15" ht="15" hidden="1" customHeight="1" x14ac:dyDescent="0.25">
      <c r="A848" s="160"/>
      <c r="B848" s="160"/>
      <c r="C848" s="38"/>
      <c r="D848" s="38"/>
      <c r="E848" s="38"/>
      <c r="F848" s="38"/>
      <c r="G848" s="38"/>
      <c r="H848" s="38"/>
      <c r="I848" s="38"/>
      <c r="J848" s="38"/>
      <c r="K848" s="38"/>
      <c r="L848" s="38"/>
      <c r="M848" s="38"/>
      <c r="N848" s="38"/>
      <c r="O848" s="38"/>
    </row>
    <row r="849" spans="1:15" ht="15" hidden="1" customHeight="1" x14ac:dyDescent="0.25">
      <c r="A849" s="160"/>
      <c r="B849" s="160"/>
      <c r="C849" s="38"/>
      <c r="D849" s="38"/>
      <c r="E849" s="38"/>
      <c r="F849" s="38"/>
      <c r="G849" s="38"/>
      <c r="H849" s="38"/>
      <c r="I849" s="38"/>
      <c r="J849" s="38"/>
      <c r="K849" s="38"/>
      <c r="L849" s="38"/>
      <c r="M849" s="38"/>
      <c r="N849" s="38"/>
      <c r="O849" s="38"/>
    </row>
    <row r="850" spans="1:15" ht="15" hidden="1" customHeight="1" x14ac:dyDescent="0.25">
      <c r="A850" s="160"/>
      <c r="B850" s="160"/>
      <c r="C850" s="38"/>
      <c r="D850" s="38"/>
      <c r="E850" s="38"/>
      <c r="F850" s="38"/>
      <c r="G850" s="38"/>
      <c r="H850" s="38"/>
      <c r="I850" s="38"/>
      <c r="J850" s="38"/>
      <c r="K850" s="38"/>
      <c r="L850" s="38"/>
      <c r="M850" s="38"/>
      <c r="N850" s="38"/>
      <c r="O850" s="38"/>
    </row>
    <row r="851" spans="1:15" ht="15" hidden="1" customHeight="1" x14ac:dyDescent="0.25">
      <c r="A851" s="160"/>
      <c r="B851" s="160"/>
      <c r="C851" s="38"/>
      <c r="D851" s="38"/>
      <c r="E851" s="38"/>
      <c r="F851" s="38"/>
      <c r="G851" s="38"/>
      <c r="H851" s="38"/>
      <c r="I851" s="38"/>
      <c r="J851" s="38"/>
      <c r="K851" s="38"/>
      <c r="L851" s="38"/>
      <c r="M851" s="38"/>
      <c r="N851" s="38"/>
      <c r="O851" s="38"/>
    </row>
    <row r="852" spans="1:15" ht="15" hidden="1" customHeight="1" x14ac:dyDescent="0.25">
      <c r="A852" s="160"/>
      <c r="B852" s="160"/>
      <c r="C852" s="38"/>
      <c r="D852" s="38"/>
      <c r="E852" s="38"/>
      <c r="F852" s="38"/>
      <c r="G852" s="38"/>
      <c r="H852" s="38"/>
      <c r="I852" s="38"/>
      <c r="J852" s="38"/>
      <c r="K852" s="38"/>
      <c r="L852" s="38"/>
      <c r="M852" s="38"/>
      <c r="N852" s="38"/>
      <c r="O852" s="38"/>
    </row>
    <row r="853" spans="1:15" ht="15" hidden="1" customHeight="1" x14ac:dyDescent="0.25">
      <c r="A853" s="160"/>
      <c r="B853" s="160"/>
      <c r="C853" s="38"/>
      <c r="D853" s="38"/>
      <c r="E853" s="38"/>
      <c r="F853" s="38"/>
      <c r="G853" s="38"/>
      <c r="H853" s="38"/>
      <c r="I853" s="38"/>
      <c r="J853" s="38"/>
      <c r="K853" s="38"/>
      <c r="L853" s="38"/>
      <c r="M853" s="38"/>
      <c r="N853" s="38"/>
      <c r="O853" s="38"/>
    </row>
    <row r="854" spans="1:15" ht="15" hidden="1" customHeight="1" x14ac:dyDescent="0.25">
      <c r="A854" s="160"/>
      <c r="B854" s="160"/>
      <c r="C854" s="38"/>
      <c r="D854" s="38"/>
      <c r="E854" s="38"/>
      <c r="F854" s="38"/>
      <c r="G854" s="38"/>
      <c r="H854" s="38"/>
      <c r="I854" s="38"/>
      <c r="J854" s="38"/>
      <c r="K854" s="38"/>
      <c r="L854" s="38"/>
      <c r="M854" s="38"/>
      <c r="N854" s="38"/>
      <c r="O854" s="38"/>
    </row>
    <row r="855" spans="1:15" ht="15" hidden="1" customHeight="1" x14ac:dyDescent="0.25">
      <c r="A855" s="160"/>
      <c r="B855" s="160"/>
      <c r="C855" s="38"/>
      <c r="D855" s="38"/>
      <c r="E855" s="38"/>
      <c r="F855" s="38"/>
      <c r="G855" s="38"/>
      <c r="H855" s="38"/>
      <c r="I855" s="38"/>
      <c r="J855" s="38"/>
      <c r="K855" s="38"/>
      <c r="L855" s="38"/>
      <c r="M855" s="38"/>
      <c r="N855" s="38"/>
      <c r="O855" s="38"/>
    </row>
    <row r="856" spans="1:15" ht="15" hidden="1" customHeight="1" x14ac:dyDescent="0.25">
      <c r="A856" s="160"/>
      <c r="B856" s="160"/>
      <c r="C856" s="38"/>
      <c r="D856" s="38"/>
      <c r="E856" s="38"/>
      <c r="F856" s="38"/>
      <c r="G856" s="38"/>
      <c r="H856" s="38"/>
      <c r="I856" s="38"/>
      <c r="J856" s="38"/>
      <c r="K856" s="38"/>
      <c r="L856" s="38"/>
      <c r="M856" s="38"/>
      <c r="N856" s="38"/>
      <c r="O856" s="38"/>
    </row>
    <row r="857" spans="1:15" ht="15" hidden="1" customHeight="1" x14ac:dyDescent="0.25">
      <c r="A857" s="160"/>
      <c r="B857" s="160"/>
      <c r="C857" s="38"/>
      <c r="D857" s="38"/>
      <c r="E857" s="38"/>
      <c r="F857" s="38"/>
      <c r="G857" s="38"/>
      <c r="H857" s="38"/>
      <c r="I857" s="38"/>
      <c r="J857" s="38"/>
      <c r="K857" s="38"/>
      <c r="L857" s="38"/>
      <c r="M857" s="38"/>
      <c r="N857" s="38"/>
      <c r="O857" s="38"/>
    </row>
    <row r="858" spans="1:15" ht="15" hidden="1" customHeight="1" x14ac:dyDescent="0.25">
      <c r="A858" s="160"/>
      <c r="B858" s="160"/>
      <c r="C858" s="38"/>
      <c r="D858" s="38"/>
      <c r="E858" s="38"/>
      <c r="F858" s="38"/>
      <c r="G858" s="38"/>
      <c r="H858" s="38"/>
      <c r="I858" s="38"/>
      <c r="J858" s="38"/>
      <c r="K858" s="38"/>
      <c r="L858" s="38"/>
      <c r="M858" s="38"/>
      <c r="N858" s="38"/>
      <c r="O858" s="38"/>
    </row>
    <row r="859" spans="1:15" ht="15" hidden="1" customHeight="1" x14ac:dyDescent="0.25">
      <c r="A859" s="160"/>
      <c r="B859" s="160"/>
      <c r="C859" s="38"/>
      <c r="D859" s="38"/>
      <c r="E859" s="38"/>
      <c r="F859" s="38"/>
      <c r="G859" s="38"/>
      <c r="H859" s="38"/>
      <c r="I859" s="38"/>
      <c r="J859" s="38"/>
      <c r="K859" s="38"/>
      <c r="L859" s="38"/>
      <c r="M859" s="38"/>
      <c r="N859" s="38"/>
      <c r="O859" s="38"/>
    </row>
    <row r="860" spans="1:15" ht="15" hidden="1" customHeight="1" x14ac:dyDescent="0.25">
      <c r="A860" s="160"/>
      <c r="B860" s="160"/>
      <c r="C860" s="38"/>
      <c r="D860" s="38"/>
      <c r="E860" s="38"/>
      <c r="F860" s="38"/>
      <c r="G860" s="38"/>
      <c r="H860" s="38"/>
      <c r="I860" s="38"/>
      <c r="J860" s="38"/>
      <c r="K860" s="38"/>
      <c r="L860" s="38"/>
      <c r="M860" s="38"/>
      <c r="N860" s="38"/>
      <c r="O860" s="38"/>
    </row>
    <row r="861" spans="1:15" ht="15" hidden="1" customHeight="1" x14ac:dyDescent="0.25">
      <c r="A861" s="160"/>
      <c r="B861" s="160"/>
      <c r="C861" s="38"/>
      <c r="D861" s="38"/>
      <c r="E861" s="38"/>
      <c r="F861" s="38"/>
      <c r="G861" s="38"/>
      <c r="H861" s="38"/>
      <c r="I861" s="38"/>
      <c r="J861" s="38"/>
      <c r="K861" s="38"/>
      <c r="L861" s="38"/>
      <c r="M861" s="38"/>
      <c r="N861" s="38"/>
      <c r="O861" s="38"/>
    </row>
    <row r="862" spans="1:15" ht="15" hidden="1" customHeight="1" x14ac:dyDescent="0.25">
      <c r="A862" s="160"/>
      <c r="B862" s="160"/>
      <c r="C862" s="38"/>
      <c r="D862" s="38"/>
      <c r="E862" s="38"/>
      <c r="F862" s="38"/>
      <c r="G862" s="38"/>
      <c r="H862" s="38"/>
      <c r="I862" s="38"/>
      <c r="J862" s="38"/>
      <c r="K862" s="38"/>
      <c r="L862" s="38"/>
      <c r="M862" s="38"/>
      <c r="N862" s="38"/>
      <c r="O862" s="38"/>
    </row>
    <row r="863" spans="1:15" ht="15" hidden="1" customHeight="1" x14ac:dyDescent="0.25">
      <c r="A863" s="160"/>
      <c r="B863" s="160"/>
      <c r="C863" s="38"/>
      <c r="D863" s="38"/>
      <c r="E863" s="38"/>
      <c r="F863" s="38"/>
      <c r="G863" s="38"/>
      <c r="H863" s="38"/>
      <c r="I863" s="38"/>
      <c r="J863" s="38"/>
      <c r="K863" s="38"/>
      <c r="L863" s="38"/>
      <c r="M863" s="38"/>
      <c r="N863" s="38"/>
      <c r="O863" s="38"/>
    </row>
    <row r="864" spans="1:15" ht="15" hidden="1" customHeight="1" x14ac:dyDescent="0.25">
      <c r="A864" s="160"/>
      <c r="B864" s="160"/>
      <c r="C864" s="38"/>
      <c r="D864" s="38"/>
      <c r="E864" s="38"/>
      <c r="F864" s="38"/>
      <c r="G864" s="38"/>
      <c r="H864" s="38"/>
      <c r="I864" s="38"/>
      <c r="J864" s="38"/>
      <c r="K864" s="38"/>
      <c r="L864" s="38"/>
      <c r="M864" s="38"/>
      <c r="N864" s="38"/>
      <c r="O864" s="38"/>
    </row>
    <row r="865" spans="1:15" ht="15" hidden="1" customHeight="1" x14ac:dyDescent="0.25">
      <c r="A865" s="160"/>
      <c r="B865" s="160"/>
      <c r="C865" s="38"/>
      <c r="D865" s="38"/>
      <c r="E865" s="38"/>
      <c r="F865" s="38"/>
      <c r="G865" s="38"/>
      <c r="H865" s="38"/>
      <c r="I865" s="38"/>
      <c r="J865" s="38"/>
      <c r="K865" s="38"/>
      <c r="L865" s="38"/>
      <c r="M865" s="38"/>
      <c r="N865" s="38"/>
      <c r="O865" s="38"/>
    </row>
    <row r="866" spans="1:15" ht="15" hidden="1" customHeight="1" x14ac:dyDescent="0.25">
      <c r="A866" s="160"/>
      <c r="B866" s="160"/>
      <c r="C866" s="38"/>
      <c r="D866" s="38"/>
      <c r="E866" s="38"/>
      <c r="F866" s="38"/>
      <c r="G866" s="38"/>
      <c r="H866" s="38"/>
      <c r="I866" s="38"/>
      <c r="J866" s="38"/>
      <c r="K866" s="38"/>
      <c r="L866" s="38"/>
      <c r="M866" s="38"/>
      <c r="N866" s="38"/>
      <c r="O866" s="38"/>
    </row>
    <row r="867" spans="1:15" ht="15" hidden="1" customHeight="1" x14ac:dyDescent="0.25">
      <c r="A867" s="160"/>
      <c r="B867" s="160"/>
      <c r="C867" s="38"/>
      <c r="D867" s="38"/>
      <c r="E867" s="38"/>
      <c r="F867" s="38"/>
      <c r="G867" s="38"/>
      <c r="H867" s="38"/>
      <c r="I867" s="38"/>
      <c r="J867" s="38"/>
      <c r="K867" s="38"/>
      <c r="L867" s="38"/>
      <c r="M867" s="38"/>
      <c r="N867" s="38"/>
      <c r="O867" s="38"/>
    </row>
    <row r="868" spans="1:15" ht="15" hidden="1" customHeight="1" x14ac:dyDescent="0.25">
      <c r="A868" s="160"/>
      <c r="B868" s="160"/>
      <c r="C868" s="38"/>
      <c r="D868" s="38"/>
      <c r="E868" s="38"/>
      <c r="F868" s="38"/>
      <c r="G868" s="38"/>
      <c r="H868" s="38"/>
      <c r="I868" s="38"/>
      <c r="J868" s="38"/>
      <c r="K868" s="38"/>
      <c r="L868" s="38"/>
      <c r="M868" s="38"/>
      <c r="N868" s="38"/>
      <c r="O868" s="38"/>
    </row>
    <row r="869" spans="1:15" ht="15" hidden="1" customHeight="1" x14ac:dyDescent="0.25">
      <c r="A869" s="160"/>
      <c r="B869" s="160"/>
      <c r="C869" s="38"/>
      <c r="D869" s="38"/>
      <c r="E869" s="38"/>
      <c r="F869" s="38"/>
      <c r="G869" s="38"/>
      <c r="H869" s="38"/>
      <c r="I869" s="38"/>
      <c r="J869" s="38"/>
      <c r="K869" s="38"/>
      <c r="L869" s="38"/>
      <c r="M869" s="38"/>
      <c r="N869" s="38"/>
      <c r="O869" s="38"/>
    </row>
    <row r="870" spans="1:15" ht="15" hidden="1" customHeight="1" x14ac:dyDescent="0.25">
      <c r="A870" s="160"/>
      <c r="B870" s="160"/>
      <c r="C870" s="38"/>
      <c r="D870" s="38"/>
      <c r="E870" s="38"/>
      <c r="F870" s="38"/>
      <c r="G870" s="38"/>
      <c r="H870" s="38"/>
      <c r="I870" s="38"/>
      <c r="J870" s="38"/>
      <c r="K870" s="38"/>
      <c r="L870" s="38"/>
      <c r="M870" s="38"/>
      <c r="N870" s="38"/>
      <c r="O870" s="38"/>
    </row>
    <row r="871" spans="1:15" ht="15" hidden="1" customHeight="1" x14ac:dyDescent="0.25">
      <c r="A871" s="160"/>
      <c r="B871" s="160"/>
      <c r="C871" s="38"/>
      <c r="D871" s="38"/>
      <c r="E871" s="38"/>
      <c r="F871" s="38"/>
      <c r="G871" s="38"/>
      <c r="H871" s="38"/>
      <c r="I871" s="38"/>
      <c r="J871" s="38"/>
      <c r="K871" s="38"/>
      <c r="L871" s="38"/>
      <c r="M871" s="38"/>
      <c r="N871" s="38"/>
      <c r="O871" s="38"/>
    </row>
    <row r="872" spans="1:15" ht="15" hidden="1" customHeight="1" x14ac:dyDescent="0.25">
      <c r="A872" s="160"/>
      <c r="B872" s="160"/>
      <c r="C872" s="38"/>
      <c r="D872" s="38"/>
      <c r="E872" s="38"/>
      <c r="F872" s="38"/>
      <c r="G872" s="38"/>
      <c r="H872" s="38"/>
      <c r="I872" s="38"/>
      <c r="J872" s="38"/>
      <c r="K872" s="38"/>
      <c r="L872" s="38"/>
      <c r="M872" s="38"/>
      <c r="N872" s="38"/>
      <c r="O872" s="38"/>
    </row>
    <row r="873" spans="1:15" ht="15" hidden="1" customHeight="1" x14ac:dyDescent="0.25">
      <c r="A873" s="160"/>
      <c r="B873" s="160"/>
      <c r="C873" s="38"/>
      <c r="D873" s="38"/>
      <c r="E873" s="38"/>
      <c r="F873" s="38"/>
      <c r="G873" s="38"/>
      <c r="H873" s="38"/>
      <c r="I873" s="38"/>
      <c r="J873" s="38"/>
      <c r="K873" s="38"/>
      <c r="L873" s="38"/>
      <c r="M873" s="38"/>
      <c r="N873" s="38"/>
      <c r="O873" s="38"/>
    </row>
    <row r="874" spans="1:15" ht="15" hidden="1" customHeight="1" x14ac:dyDescent="0.25">
      <c r="A874" s="160"/>
      <c r="B874" s="160"/>
      <c r="C874" s="38"/>
      <c r="D874" s="38"/>
      <c r="E874" s="38"/>
      <c r="F874" s="38"/>
      <c r="G874" s="38"/>
      <c r="H874" s="38"/>
      <c r="I874" s="38"/>
      <c r="J874" s="38"/>
      <c r="K874" s="38"/>
      <c r="L874" s="38"/>
      <c r="M874" s="38"/>
      <c r="N874" s="38"/>
      <c r="O874" s="38"/>
    </row>
    <row r="875" spans="1:15" ht="15" hidden="1" customHeight="1" x14ac:dyDescent="0.25">
      <c r="A875" s="160"/>
      <c r="B875" s="160"/>
      <c r="C875" s="38"/>
      <c r="D875" s="38"/>
      <c r="E875" s="38"/>
      <c r="F875" s="38"/>
      <c r="G875" s="38"/>
      <c r="H875" s="38"/>
      <c r="I875" s="38"/>
      <c r="J875" s="38"/>
      <c r="K875" s="38"/>
      <c r="L875" s="38"/>
      <c r="M875" s="38"/>
      <c r="N875" s="38"/>
      <c r="O875" s="38"/>
    </row>
    <row r="876" spans="1:15" ht="15" hidden="1" customHeight="1" x14ac:dyDescent="0.25">
      <c r="A876" s="160"/>
      <c r="B876" s="160"/>
      <c r="C876" s="38"/>
      <c r="D876" s="38"/>
      <c r="E876" s="38"/>
      <c r="F876" s="38"/>
      <c r="G876" s="38"/>
      <c r="H876" s="38"/>
      <c r="I876" s="38"/>
      <c r="J876" s="38"/>
      <c r="K876" s="38"/>
      <c r="L876" s="38"/>
      <c r="M876" s="38"/>
      <c r="N876" s="38"/>
      <c r="O876" s="38"/>
    </row>
    <row r="877" spans="1:15" ht="15" hidden="1" customHeight="1" x14ac:dyDescent="0.25">
      <c r="A877" s="160"/>
      <c r="B877" s="160"/>
      <c r="C877" s="38"/>
      <c r="D877" s="38"/>
      <c r="E877" s="38"/>
      <c r="F877" s="38"/>
      <c r="G877" s="38"/>
      <c r="H877" s="38"/>
      <c r="I877" s="38"/>
      <c r="J877" s="38"/>
      <c r="K877" s="38"/>
      <c r="L877" s="38"/>
      <c r="M877" s="38"/>
      <c r="N877" s="38"/>
      <c r="O877" s="38"/>
    </row>
    <row r="878" spans="1:15" ht="15" hidden="1" customHeight="1" x14ac:dyDescent="0.25">
      <c r="A878" s="160"/>
      <c r="B878" s="160"/>
      <c r="C878" s="38"/>
      <c r="D878" s="38"/>
      <c r="E878" s="38"/>
      <c r="F878" s="38"/>
      <c r="G878" s="38"/>
      <c r="H878" s="38"/>
      <c r="I878" s="38"/>
      <c r="J878" s="38"/>
      <c r="K878" s="38"/>
      <c r="L878" s="38"/>
      <c r="M878" s="38"/>
      <c r="N878" s="38"/>
      <c r="O878" s="38"/>
    </row>
    <row r="879" spans="1:15" ht="15" hidden="1" customHeight="1" x14ac:dyDescent="0.25">
      <c r="A879" s="160"/>
      <c r="B879" s="160"/>
      <c r="C879" s="38"/>
      <c r="D879" s="38"/>
      <c r="E879" s="38"/>
      <c r="F879" s="38"/>
      <c r="G879" s="38"/>
      <c r="H879" s="38"/>
      <c r="I879" s="38"/>
      <c r="J879" s="38"/>
      <c r="K879" s="38"/>
      <c r="L879" s="38"/>
      <c r="M879" s="38"/>
      <c r="N879" s="38"/>
      <c r="O879" s="38"/>
    </row>
    <row r="880" spans="1:15" ht="15" hidden="1" customHeight="1" x14ac:dyDescent="0.25">
      <c r="A880" s="160"/>
      <c r="B880" s="160"/>
      <c r="C880" s="38"/>
      <c r="D880" s="38"/>
      <c r="E880" s="38"/>
      <c r="F880" s="38"/>
      <c r="G880" s="38"/>
      <c r="H880" s="38"/>
      <c r="I880" s="38"/>
      <c r="J880" s="38"/>
      <c r="K880" s="38"/>
      <c r="L880" s="38"/>
      <c r="M880" s="38"/>
      <c r="N880" s="38"/>
      <c r="O880" s="38"/>
    </row>
    <row r="881" spans="1:15" ht="15" hidden="1" customHeight="1" x14ac:dyDescent="0.25">
      <c r="A881" s="160"/>
      <c r="B881" s="160"/>
      <c r="C881" s="38"/>
      <c r="D881" s="38"/>
      <c r="E881" s="38"/>
      <c r="F881" s="38"/>
      <c r="G881" s="38"/>
      <c r="H881" s="38"/>
      <c r="I881" s="38"/>
      <c r="J881" s="38"/>
      <c r="K881" s="38"/>
      <c r="L881" s="38"/>
      <c r="M881" s="38"/>
      <c r="N881" s="38"/>
      <c r="O881" s="38"/>
    </row>
    <row r="882" spans="1:15" ht="15" hidden="1" customHeight="1" x14ac:dyDescent="0.25">
      <c r="A882" s="160"/>
      <c r="B882" s="160"/>
      <c r="C882" s="38"/>
      <c r="D882" s="38"/>
      <c r="E882" s="38"/>
      <c r="F882" s="38"/>
      <c r="G882" s="38"/>
      <c r="H882" s="38"/>
      <c r="I882" s="38"/>
      <c r="J882" s="38"/>
      <c r="K882" s="38"/>
      <c r="L882" s="38"/>
      <c r="M882" s="38"/>
      <c r="N882" s="38"/>
      <c r="O882" s="38"/>
    </row>
    <row r="883" spans="1:15" ht="15" hidden="1" customHeight="1" x14ac:dyDescent="0.25">
      <c r="A883" s="160"/>
      <c r="B883" s="160"/>
      <c r="C883" s="38"/>
      <c r="D883" s="38"/>
      <c r="E883" s="38"/>
      <c r="F883" s="38"/>
      <c r="G883" s="38"/>
      <c r="H883" s="38"/>
      <c r="I883" s="38"/>
      <c r="J883" s="38"/>
      <c r="K883" s="38"/>
      <c r="L883" s="38"/>
      <c r="M883" s="38"/>
      <c r="N883" s="38"/>
      <c r="O883" s="38"/>
    </row>
    <row r="884" spans="1:15" ht="15" hidden="1" customHeight="1" x14ac:dyDescent="0.25">
      <c r="A884" s="160"/>
      <c r="B884" s="160"/>
      <c r="C884" s="38"/>
      <c r="D884" s="38"/>
      <c r="E884" s="38"/>
      <c r="F884" s="38"/>
      <c r="G884" s="38"/>
      <c r="H884" s="38"/>
      <c r="I884" s="38"/>
      <c r="J884" s="38"/>
      <c r="K884" s="38"/>
      <c r="L884" s="38"/>
      <c r="M884" s="38"/>
      <c r="N884" s="38"/>
      <c r="O884" s="38"/>
    </row>
    <row r="885" spans="1:15" ht="15" hidden="1" customHeight="1" x14ac:dyDescent="0.25">
      <c r="A885" s="160"/>
      <c r="B885" s="160"/>
      <c r="C885" s="38"/>
      <c r="D885" s="38"/>
      <c r="E885" s="38"/>
      <c r="F885" s="38"/>
      <c r="G885" s="38"/>
      <c r="H885" s="38"/>
      <c r="I885" s="38"/>
      <c r="J885" s="38"/>
      <c r="K885" s="38"/>
      <c r="L885" s="38"/>
      <c r="M885" s="38"/>
      <c r="N885" s="38"/>
      <c r="O885" s="38"/>
    </row>
    <row r="886" spans="1:15" ht="15" hidden="1" customHeight="1" x14ac:dyDescent="0.25">
      <c r="A886" s="160"/>
      <c r="B886" s="160"/>
      <c r="C886" s="38"/>
      <c r="D886" s="38"/>
      <c r="E886" s="38"/>
      <c r="F886" s="38"/>
      <c r="G886" s="38"/>
      <c r="H886" s="38"/>
      <c r="I886" s="38"/>
      <c r="J886" s="38"/>
      <c r="K886" s="38"/>
      <c r="L886" s="38"/>
      <c r="M886" s="38"/>
      <c r="N886" s="38"/>
      <c r="O886" s="38"/>
    </row>
    <row r="887" spans="1:15" ht="15" hidden="1" customHeight="1" x14ac:dyDescent="0.25">
      <c r="A887" s="160"/>
      <c r="B887" s="160"/>
      <c r="C887" s="38"/>
      <c r="D887" s="38"/>
      <c r="E887" s="38"/>
      <c r="F887" s="38"/>
      <c r="G887" s="38"/>
      <c r="H887" s="38"/>
      <c r="I887" s="38"/>
      <c r="J887" s="38"/>
      <c r="K887" s="38"/>
      <c r="L887" s="38"/>
      <c r="M887" s="38"/>
      <c r="N887" s="38"/>
      <c r="O887" s="38"/>
    </row>
    <row r="888" spans="1:15" hidden="1" x14ac:dyDescent="0.25">
      <c r="A888" s="160"/>
      <c r="B888" s="160"/>
      <c r="C888" s="38"/>
      <c r="D888" s="38"/>
      <c r="E888" s="38"/>
      <c r="F888" s="38"/>
      <c r="G888" s="38"/>
      <c r="H888" s="38"/>
      <c r="I888" s="38"/>
      <c r="J888" s="38"/>
      <c r="K888" s="38"/>
      <c r="L888" s="38"/>
      <c r="M888" s="38"/>
      <c r="N888" s="38"/>
      <c r="O888" s="38"/>
    </row>
  </sheetData>
  <mergeCells count="158">
    <mergeCell ref="A59:M59"/>
    <mergeCell ref="A54:M54"/>
    <mergeCell ref="A55:H55"/>
    <mergeCell ref="C56:F56"/>
    <mergeCell ref="G56:H56"/>
    <mergeCell ref="I56:L56"/>
    <mergeCell ref="C52:D52"/>
    <mergeCell ref="E52:F53"/>
    <mergeCell ref="G52:H53"/>
    <mergeCell ref="I52:L53"/>
    <mergeCell ref="M52:M53"/>
    <mergeCell ref="C53:D53"/>
    <mergeCell ref="F58:M58"/>
    <mergeCell ref="C50:D50"/>
    <mergeCell ref="E50:F51"/>
    <mergeCell ref="G50:H51"/>
    <mergeCell ref="I50:L51"/>
    <mergeCell ref="M50:M51"/>
    <mergeCell ref="C51:D51"/>
    <mergeCell ref="C48:D48"/>
    <mergeCell ref="E48:F49"/>
    <mergeCell ref="G48:H49"/>
    <mergeCell ref="I48:L49"/>
    <mergeCell ref="M48:M49"/>
    <mergeCell ref="C49:D49"/>
    <mergeCell ref="C46:D46"/>
    <mergeCell ref="E46:F47"/>
    <mergeCell ref="G46:H47"/>
    <mergeCell ref="I46:L47"/>
    <mergeCell ref="M46:M47"/>
    <mergeCell ref="C47:D47"/>
    <mergeCell ref="C44:D44"/>
    <mergeCell ref="E44:F45"/>
    <mergeCell ref="G44:H45"/>
    <mergeCell ref="I44:L45"/>
    <mergeCell ref="M44:M45"/>
    <mergeCell ref="C45:D45"/>
    <mergeCell ref="C42:D42"/>
    <mergeCell ref="E42:F43"/>
    <mergeCell ref="G42:H43"/>
    <mergeCell ref="I42:L43"/>
    <mergeCell ref="M42:M43"/>
    <mergeCell ref="C43:D43"/>
    <mergeCell ref="C40:D40"/>
    <mergeCell ref="E40:F41"/>
    <mergeCell ref="G40:H41"/>
    <mergeCell ref="I40:L41"/>
    <mergeCell ref="M40:M41"/>
    <mergeCell ref="C41:D41"/>
    <mergeCell ref="C38:D38"/>
    <mergeCell ref="E38:F39"/>
    <mergeCell ref="G38:H39"/>
    <mergeCell ref="I38:L39"/>
    <mergeCell ref="M38:M39"/>
    <mergeCell ref="C39:D39"/>
    <mergeCell ref="C36:D36"/>
    <mergeCell ref="E36:F37"/>
    <mergeCell ref="G36:H37"/>
    <mergeCell ref="I36:L37"/>
    <mergeCell ref="M36:M37"/>
    <mergeCell ref="C37:D37"/>
    <mergeCell ref="C34:D34"/>
    <mergeCell ref="E34:F35"/>
    <mergeCell ref="G34:H35"/>
    <mergeCell ref="I34:L35"/>
    <mergeCell ref="M34:M35"/>
    <mergeCell ref="C35:D35"/>
    <mergeCell ref="C32:D32"/>
    <mergeCell ref="E32:F33"/>
    <mergeCell ref="G32:H33"/>
    <mergeCell ref="I32:L33"/>
    <mergeCell ref="M32:M33"/>
    <mergeCell ref="C33:D33"/>
    <mergeCell ref="C30:D30"/>
    <mergeCell ref="E30:F31"/>
    <mergeCell ref="G30:H31"/>
    <mergeCell ref="I30:L31"/>
    <mergeCell ref="M30:M31"/>
    <mergeCell ref="C31:D31"/>
    <mergeCell ref="C28:D28"/>
    <mergeCell ref="E28:F29"/>
    <mergeCell ref="G28:H29"/>
    <mergeCell ref="I28:L29"/>
    <mergeCell ref="M28:M29"/>
    <mergeCell ref="C29:D29"/>
    <mergeCell ref="C26:D26"/>
    <mergeCell ref="E26:F27"/>
    <mergeCell ref="G26:H27"/>
    <mergeCell ref="I26:L27"/>
    <mergeCell ref="M26:M27"/>
    <mergeCell ref="C27:D27"/>
    <mergeCell ref="C24:D24"/>
    <mergeCell ref="E24:F25"/>
    <mergeCell ref="G24:H25"/>
    <mergeCell ref="I24:L25"/>
    <mergeCell ref="M24:M25"/>
    <mergeCell ref="C25:D25"/>
    <mergeCell ref="C22:D22"/>
    <mergeCell ref="E22:F23"/>
    <mergeCell ref="G22:H23"/>
    <mergeCell ref="I22:L23"/>
    <mergeCell ref="M22:M23"/>
    <mergeCell ref="C23:D23"/>
    <mergeCell ref="C20:D20"/>
    <mergeCell ref="E20:F21"/>
    <mergeCell ref="G20:H21"/>
    <mergeCell ref="I20:L21"/>
    <mergeCell ref="M20:M21"/>
    <mergeCell ref="C21:D21"/>
    <mergeCell ref="C18:D18"/>
    <mergeCell ref="E18:F19"/>
    <mergeCell ref="G18:H19"/>
    <mergeCell ref="I18:L19"/>
    <mergeCell ref="M18:M19"/>
    <mergeCell ref="C19:D19"/>
    <mergeCell ref="C16:D16"/>
    <mergeCell ref="E16:F17"/>
    <mergeCell ref="G16:H17"/>
    <mergeCell ref="I16:L17"/>
    <mergeCell ref="M16:M17"/>
    <mergeCell ref="C17:D17"/>
    <mergeCell ref="C14:D14"/>
    <mergeCell ref="E14:F15"/>
    <mergeCell ref="G14:H15"/>
    <mergeCell ref="I14:L15"/>
    <mergeCell ref="M14:M15"/>
    <mergeCell ref="C15:D15"/>
    <mergeCell ref="C12:D12"/>
    <mergeCell ref="E12:F13"/>
    <mergeCell ref="G12:H13"/>
    <mergeCell ref="I12:L13"/>
    <mergeCell ref="M12:M13"/>
    <mergeCell ref="C13:D13"/>
    <mergeCell ref="M8:M9"/>
    <mergeCell ref="C9:D9"/>
    <mergeCell ref="C10:D10"/>
    <mergeCell ref="E10:F11"/>
    <mergeCell ref="G10:H11"/>
    <mergeCell ref="I10:L11"/>
    <mergeCell ref="M10:M11"/>
    <mergeCell ref="C11:D11"/>
    <mergeCell ref="E7:F7"/>
    <mergeCell ref="G7:H7"/>
    <mergeCell ref="I7:L7"/>
    <mergeCell ref="C8:D8"/>
    <mergeCell ref="E8:F9"/>
    <mergeCell ref="G8:H9"/>
    <mergeCell ref="I8:L9"/>
    <mergeCell ref="A1:M1"/>
    <mergeCell ref="B4:E4"/>
    <mergeCell ref="F4:H4"/>
    <mergeCell ref="I4:M4"/>
    <mergeCell ref="C6:D6"/>
    <mergeCell ref="E6:F6"/>
    <mergeCell ref="G6:H6"/>
    <mergeCell ref="I6:L6"/>
    <mergeCell ref="M6:M7"/>
    <mergeCell ref="C7:D7"/>
  </mergeCells>
  <conditionalFormatting sqref="A8:C9 E8 G8 I8 M8">
    <cfRule type="expression" dxfId="73" priority="24">
      <formula>$A$9="Holiday"</formula>
    </cfRule>
  </conditionalFormatting>
  <conditionalFormatting sqref="A10:C11 E10 G10 I10 M10">
    <cfRule type="expression" dxfId="72" priority="23">
      <formula>$A$11="Holiday"</formula>
    </cfRule>
  </conditionalFormatting>
  <conditionalFormatting sqref="A12:C13 E12 G12 I12 M12">
    <cfRule type="expression" dxfId="71" priority="22">
      <formula>$A$13="Holiday"</formula>
    </cfRule>
  </conditionalFormatting>
  <conditionalFormatting sqref="A14:C15 E14 G14 I14 M14">
    <cfRule type="expression" dxfId="70" priority="21">
      <formula>$A$15="Holiday"</formula>
    </cfRule>
  </conditionalFormatting>
  <conditionalFormatting sqref="A16:C17 E16 G16 I16 M16">
    <cfRule type="expression" dxfId="69" priority="20">
      <formula>$A$17="Holiday"</formula>
    </cfRule>
  </conditionalFormatting>
  <conditionalFormatting sqref="A18:C19 E18 G18 I18 M18">
    <cfRule type="expression" dxfId="68" priority="19">
      <formula>$A$19="Holiday"</formula>
    </cfRule>
  </conditionalFormatting>
  <conditionalFormatting sqref="A20:C21 E20 G20 I20 M20">
    <cfRule type="expression" dxfId="67" priority="18">
      <formula>$A$21="Holiday"</formula>
    </cfRule>
  </conditionalFormatting>
  <conditionalFormatting sqref="A22:C23 E22 G22 I22 M22">
    <cfRule type="expression" dxfId="66" priority="17">
      <formula>$A$23="Holiday"</formula>
    </cfRule>
  </conditionalFormatting>
  <conditionalFormatting sqref="A24:C25 E24 G24 I24 M24">
    <cfRule type="expression" dxfId="65" priority="16">
      <formula>$A$25="Holiday"</formula>
    </cfRule>
  </conditionalFormatting>
  <conditionalFormatting sqref="A26:C27 E26 G26 I26 M26">
    <cfRule type="expression" dxfId="64" priority="15">
      <formula>$A$27="Holiday"</formula>
    </cfRule>
  </conditionalFormatting>
  <conditionalFormatting sqref="A28:C29 E28 G28 I28 M28">
    <cfRule type="expression" dxfId="63" priority="14">
      <formula>$A$29="Holiday"</formula>
    </cfRule>
  </conditionalFormatting>
  <conditionalFormatting sqref="A30:C31 E30 G30 I30 M30">
    <cfRule type="expression" dxfId="62" priority="13">
      <formula>$A$31="Holiday"</formula>
    </cfRule>
  </conditionalFormatting>
  <conditionalFormatting sqref="A32:C33 E32 G32 I32 M32">
    <cfRule type="expression" dxfId="61" priority="12">
      <formula>$A$33="Holiday"</formula>
    </cfRule>
  </conditionalFormatting>
  <conditionalFormatting sqref="A34:C35 E34 G34 I34 M34">
    <cfRule type="expression" dxfId="60" priority="11">
      <formula>$A$35="Holiday"</formula>
    </cfRule>
  </conditionalFormatting>
  <conditionalFormatting sqref="A36:C37 E36 G36 I36 M36">
    <cfRule type="expression" dxfId="59" priority="10">
      <formula>$A$37="Holiday"</formula>
    </cfRule>
  </conditionalFormatting>
  <conditionalFormatting sqref="A38:C39 E38 G38 I38 M38">
    <cfRule type="expression" dxfId="58" priority="9">
      <formula>$A$39="Holiday"</formula>
    </cfRule>
  </conditionalFormatting>
  <conditionalFormatting sqref="A40:C41 E40 G40 I40 M40">
    <cfRule type="expression" dxfId="57" priority="8">
      <formula>$A$41="Holiday"</formula>
    </cfRule>
  </conditionalFormatting>
  <conditionalFormatting sqref="A42:C43 E42 G42 I42 M42">
    <cfRule type="expression" dxfId="56" priority="7">
      <formula>$A$43="Holiday"</formula>
    </cfRule>
  </conditionalFormatting>
  <conditionalFormatting sqref="A44:C45 E44 G44 I44 M44">
    <cfRule type="expression" dxfId="55" priority="6">
      <formula>$A$45="Holiday"</formula>
    </cfRule>
  </conditionalFormatting>
  <conditionalFormatting sqref="A46:C47 E46 G46 I46 M46">
    <cfRule type="expression" dxfId="54" priority="5">
      <formula>$A$47="Holiday"</formula>
    </cfRule>
  </conditionalFormatting>
  <conditionalFormatting sqref="A48:C49 E48 G48 I48 M48">
    <cfRule type="expression" dxfId="53" priority="4">
      <formula>$A$49="Holiday"</formula>
    </cfRule>
  </conditionalFormatting>
  <conditionalFormatting sqref="A50:C51 E50 G50 I50 M50">
    <cfRule type="expression" dxfId="52" priority="3">
      <formula>$A$51="Holiday"</formula>
    </cfRule>
  </conditionalFormatting>
  <conditionalFormatting sqref="A52:C53 E52 G52 I52 M52">
    <cfRule type="expression" dxfId="51" priority="2">
      <formula>$A$53="Holiday"</formula>
    </cfRule>
  </conditionalFormatting>
  <conditionalFormatting sqref="A59">
    <cfRule type="expression" dxfId="50" priority="1">
      <formula>$A$11="Holiday"</formula>
    </cfRule>
  </conditionalFormatting>
  <printOptions horizontalCentered="1"/>
  <pageMargins left="0" right="0" top="0.6" bottom="0.2" header="0.1" footer="0"/>
  <pageSetup orientation="portrait" horizontalDpi="4294967295" verticalDpi="4294967295" r:id="rId1"/>
  <headerFooter>
    <oddHeader>&amp;C&amp;"Arial,Bold"&amp;14MONTHLY GROUP MILEAGE LOG&amp;"-,Regular"&amp;11
&amp;"Arial,Regular"County Vehicle Program / HR - CSD
&amp;R&amp;G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C8939-2E8A-43BA-B294-DD2E29804D13}">
  <sheetPr>
    <tabColor theme="6"/>
  </sheetPr>
  <dimension ref="A1:O888"/>
  <sheetViews>
    <sheetView zoomScale="120" zoomScaleNormal="120" workbookViewId="0">
      <selection sqref="A1:M1"/>
    </sheetView>
  </sheetViews>
  <sheetFormatPr defaultColWidth="0" defaultRowHeight="15" customHeight="1" zeroHeight="1" x14ac:dyDescent="0.25"/>
  <cols>
    <col min="1" max="1" width="12.7109375" style="11" customWidth="1"/>
    <col min="2" max="2" width="11.5703125" style="11" customWidth="1"/>
    <col min="3" max="3" width="7" style="10" customWidth="1"/>
    <col min="4" max="4" width="8.140625" style="10" customWidth="1"/>
    <col min="5" max="5" width="6" style="10" bestFit="1" customWidth="1"/>
    <col min="6" max="6" width="7.42578125" style="10" customWidth="1"/>
    <col min="7" max="7" width="4.42578125" style="10" customWidth="1"/>
    <col min="8" max="8" width="6.28515625" style="10" customWidth="1"/>
    <col min="9" max="9" width="10" style="10" customWidth="1"/>
    <col min="10" max="10" width="2.85546875" style="10" customWidth="1"/>
    <col min="11" max="11" width="11.85546875" style="10" customWidth="1"/>
    <col min="12" max="12" width="5.42578125" style="10" customWidth="1"/>
    <col min="13" max="13" width="10" style="10" customWidth="1"/>
    <col min="14" max="14" width="0.28515625" style="10" customWidth="1"/>
    <col min="15" max="15" width="0.140625" style="10" customWidth="1"/>
    <col min="16" max="16384" width="9.140625" style="10" hidden="1"/>
  </cols>
  <sheetData>
    <row r="1" spans="1:14" ht="37.5" customHeight="1" x14ac:dyDescent="0.25">
      <c r="A1" s="244" t="s">
        <v>1052</v>
      </c>
      <c r="B1" s="244"/>
      <c r="C1" s="244"/>
      <c r="D1" s="244"/>
      <c r="E1" s="244"/>
      <c r="F1" s="244"/>
      <c r="G1" s="244"/>
      <c r="H1" s="244"/>
      <c r="I1" s="244"/>
      <c r="J1" s="244"/>
      <c r="K1" s="244"/>
      <c r="L1" s="244"/>
      <c r="M1" s="244"/>
    </row>
    <row r="2" spans="1:14" ht="6" customHeight="1" x14ac:dyDescent="0.25">
      <c r="A2" s="156"/>
      <c r="B2" s="156"/>
      <c r="C2" s="156"/>
      <c r="D2" s="156"/>
      <c r="E2" s="156"/>
      <c r="F2" s="156"/>
      <c r="G2" s="156"/>
      <c r="H2" s="156"/>
      <c r="I2" s="156"/>
      <c r="J2" s="156"/>
      <c r="K2" s="156"/>
      <c r="L2" s="156"/>
      <c r="M2" s="156"/>
      <c r="N2" s="74"/>
    </row>
    <row r="3" spans="1:14" ht="14.25" customHeight="1" x14ac:dyDescent="0.25">
      <c r="A3" s="175" t="s">
        <v>1030</v>
      </c>
      <c r="B3" s="156" t="str">
        <f>IF('JANUARY - MILEAGE LOG'!$B$3="","",'JANUARY - MILEAGE LOG'!$B$3)</f>
        <v/>
      </c>
      <c r="C3" s="175" t="s">
        <v>997</v>
      </c>
      <c r="D3" s="156" t="str">
        <f>IF('JANUARY - MILEAGE LOG'!$D$3="","",'JANUARY - MILEAGE LOG'!$D$3)</f>
        <v/>
      </c>
      <c r="E3" s="175" t="s">
        <v>1031</v>
      </c>
      <c r="F3" s="156" t="str">
        <f>IF('JANUARY - MILEAGE LOG'!$F$3="","",'JANUARY - MILEAGE LOG'!$F$3)</f>
        <v/>
      </c>
      <c r="G3" s="178"/>
      <c r="H3" s="179" t="str">
        <f>IF('JANUARY - MILEAGE LOG'!$H$3="","",'JANUARY - MILEAGE LOG'!$H$3)</f>
        <v xml:space="preserve">AUTHORIZED MILEAGE: 00.01 - 00  </v>
      </c>
      <c r="I3" s="179"/>
      <c r="J3" s="179"/>
      <c r="K3" s="179"/>
      <c r="L3" s="180" t="str">
        <f>IF('JANUARY - MILEAGE LOG'!$L$3="","",'JANUARY - MILEAGE LOG'!$L$3)</f>
        <v>(Round Trip Miles Per Day)</v>
      </c>
      <c r="M3" s="179"/>
      <c r="N3" s="172"/>
    </row>
    <row r="4" spans="1:14" ht="14.25" customHeight="1" x14ac:dyDescent="0.25">
      <c r="A4" s="157" t="s">
        <v>1032</v>
      </c>
      <c r="B4" s="264" t="str">
        <f>IF('JANUARY - MILEAGE LOG'!$B$4="","",'JANUARY - MILEAGE LOG'!$B$4)</f>
        <v/>
      </c>
      <c r="C4" s="264" t="str">
        <f>IF('JANUARY - MILEAGE LOG'!C4="","",'JANUARY - MILEAGE LOG'!C4)</f>
        <v/>
      </c>
      <c r="D4" s="264" t="str">
        <f>IF('JANUARY - MILEAGE LOG'!D4="","",'JANUARY - MILEAGE LOG'!D4)</f>
        <v/>
      </c>
      <c r="E4" s="264" t="str">
        <f>IF('JANUARY - MILEAGE LOG'!E4="","",'JANUARY - MILEAGE LOG'!E4)</f>
        <v/>
      </c>
      <c r="F4" s="245" t="s">
        <v>1033</v>
      </c>
      <c r="G4" s="245"/>
      <c r="H4" s="245"/>
      <c r="I4" s="264" t="str">
        <f>IF('JANUARY - MILEAGE LOG'!$I$4="","",'JANUARY - MILEAGE LOG'!$I$4)</f>
        <v/>
      </c>
      <c r="J4" s="264" t="str">
        <f>IF('JANUARY - MILEAGE LOG'!J4="","",'JANUARY - MILEAGE LOG'!J4)</f>
        <v/>
      </c>
      <c r="K4" s="264" t="str">
        <f>IF('JANUARY - MILEAGE LOG'!K4="","",'JANUARY - MILEAGE LOG'!K4)</f>
        <v/>
      </c>
      <c r="L4" s="264" t="str">
        <f>IF('JANUARY - MILEAGE LOG'!L4="","",'JANUARY - MILEAGE LOG'!L4)</f>
        <v/>
      </c>
      <c r="M4" s="264" t="str">
        <f>IF('JANUARY - MILEAGE LOG'!M4="","",'JANUARY - MILEAGE LOG'!M4)</f>
        <v/>
      </c>
      <c r="N4" s="74"/>
    </row>
    <row r="5" spans="1:14" ht="8.25" customHeight="1" x14ac:dyDescent="0.25">
      <c r="A5" s="171"/>
      <c r="B5" s="161"/>
      <c r="C5" s="171"/>
      <c r="D5" s="161"/>
      <c r="E5" s="171"/>
      <c r="F5" s="161"/>
      <c r="G5" s="159"/>
      <c r="H5" s="159"/>
      <c r="I5" s="159"/>
      <c r="J5" s="159"/>
      <c r="K5" s="159"/>
      <c r="L5" s="159"/>
      <c r="M5" s="159"/>
      <c r="N5" s="74"/>
    </row>
    <row r="6" spans="1:14" ht="12.75" customHeight="1" x14ac:dyDescent="0.25">
      <c r="A6" s="189" t="s">
        <v>0</v>
      </c>
      <c r="B6" s="190" t="s">
        <v>1020</v>
      </c>
      <c r="C6" s="250" t="s">
        <v>1022</v>
      </c>
      <c r="D6" s="251"/>
      <c r="E6" s="250" t="s">
        <v>1023</v>
      </c>
      <c r="F6" s="250"/>
      <c r="G6" s="250" t="s">
        <v>1025</v>
      </c>
      <c r="H6" s="251"/>
      <c r="I6" s="250" t="s">
        <v>1028</v>
      </c>
      <c r="J6" s="251"/>
      <c r="K6" s="251"/>
      <c r="L6" s="251"/>
      <c r="M6" s="251" t="s">
        <v>1027</v>
      </c>
      <c r="N6" s="74"/>
    </row>
    <row r="7" spans="1:14" ht="11.25" customHeight="1" thickBot="1" x14ac:dyDescent="0.3">
      <c r="A7" s="188">
        <f>'YEAR SELECTION'!E2+1</f>
        <v>2026</v>
      </c>
      <c r="B7" s="191" t="s">
        <v>1021</v>
      </c>
      <c r="C7" s="248" t="s">
        <v>1021</v>
      </c>
      <c r="D7" s="249"/>
      <c r="E7" s="248" t="s">
        <v>1024</v>
      </c>
      <c r="F7" s="248"/>
      <c r="G7" s="248" t="s">
        <v>1026</v>
      </c>
      <c r="H7" s="249"/>
      <c r="I7" s="248" t="s">
        <v>1029</v>
      </c>
      <c r="J7" s="249"/>
      <c r="K7" s="249"/>
      <c r="L7" s="249"/>
      <c r="M7" s="249"/>
      <c r="N7" s="74"/>
    </row>
    <row r="8" spans="1:14" ht="12" customHeight="1" thickTop="1" x14ac:dyDescent="0.25">
      <c r="A8" s="81">
        <f ca="1">'PROCESS JANNEW - LOG'!K1</f>
        <v>1</v>
      </c>
      <c r="B8" s="77"/>
      <c r="C8" s="252"/>
      <c r="D8" s="253"/>
      <c r="E8" s="254"/>
      <c r="F8" s="255"/>
      <c r="G8" s="254"/>
      <c r="H8" s="255"/>
      <c r="I8" s="215"/>
      <c r="J8" s="216"/>
      <c r="K8" s="216"/>
      <c r="L8" s="217"/>
      <c r="M8" s="221"/>
      <c r="N8" s="74"/>
    </row>
    <row r="9" spans="1:14" ht="12" customHeight="1" x14ac:dyDescent="0.25">
      <c r="A9" s="77" t="str">
        <f ca="1">'PROCESS JANNEW - LOG'!L1</f>
        <v>Holiday</v>
      </c>
      <c r="B9" s="76"/>
      <c r="C9" s="234"/>
      <c r="D9" s="235"/>
      <c r="E9" s="238"/>
      <c r="F9" s="239"/>
      <c r="G9" s="238"/>
      <c r="H9" s="239"/>
      <c r="I9" s="218"/>
      <c r="J9" s="219"/>
      <c r="K9" s="219"/>
      <c r="L9" s="220"/>
      <c r="M9" s="222"/>
      <c r="N9" s="74"/>
    </row>
    <row r="10" spans="1:14" ht="12" customHeight="1" x14ac:dyDescent="0.25">
      <c r="A10" s="78">
        <f ca="1">'PROCESS JANNEW - LOG'!K2</f>
        <v>2</v>
      </c>
      <c r="B10" s="79"/>
      <c r="C10" s="256"/>
      <c r="D10" s="257"/>
      <c r="E10" s="240"/>
      <c r="F10" s="241"/>
      <c r="G10" s="240"/>
      <c r="H10" s="241"/>
      <c r="I10" s="227"/>
      <c r="J10" s="228"/>
      <c r="K10" s="228"/>
      <c r="L10" s="229"/>
      <c r="M10" s="246"/>
      <c r="N10" s="74"/>
    </row>
    <row r="11" spans="1:14" ht="12" customHeight="1" x14ac:dyDescent="0.25">
      <c r="A11" s="80" t="str">
        <f ca="1">'PROCESS JANNEW - LOG'!L2</f>
        <v>Friday</v>
      </c>
      <c r="B11" s="79"/>
      <c r="C11" s="256"/>
      <c r="D11" s="257"/>
      <c r="E11" s="242"/>
      <c r="F11" s="243"/>
      <c r="G11" s="242"/>
      <c r="H11" s="243"/>
      <c r="I11" s="230"/>
      <c r="J11" s="231"/>
      <c r="K11" s="231"/>
      <c r="L11" s="232"/>
      <c r="M11" s="247"/>
      <c r="N11" s="74"/>
    </row>
    <row r="12" spans="1:14" ht="12" customHeight="1" x14ac:dyDescent="0.25">
      <c r="A12" s="75">
        <f ca="1">'PROCESS JANNEW - LOG'!K3</f>
        <v>5</v>
      </c>
      <c r="B12" s="76"/>
      <c r="C12" s="234"/>
      <c r="D12" s="235"/>
      <c r="E12" s="236"/>
      <c r="F12" s="237"/>
      <c r="G12" s="236"/>
      <c r="H12" s="237"/>
      <c r="I12" s="223"/>
      <c r="J12" s="224"/>
      <c r="K12" s="224"/>
      <c r="L12" s="225"/>
      <c r="M12" s="226"/>
      <c r="N12" s="74"/>
    </row>
    <row r="13" spans="1:14" ht="12" customHeight="1" x14ac:dyDescent="0.25">
      <c r="A13" s="77" t="str">
        <f ca="1">'PROCESS JANNEW - LOG'!L3</f>
        <v>Monday</v>
      </c>
      <c r="B13" s="76"/>
      <c r="C13" s="234"/>
      <c r="D13" s="235"/>
      <c r="E13" s="238"/>
      <c r="F13" s="239"/>
      <c r="G13" s="238"/>
      <c r="H13" s="239"/>
      <c r="I13" s="218"/>
      <c r="J13" s="219"/>
      <c r="K13" s="219"/>
      <c r="L13" s="220"/>
      <c r="M13" s="222"/>
      <c r="N13" s="74"/>
    </row>
    <row r="14" spans="1:14" ht="12" customHeight="1" x14ac:dyDescent="0.25">
      <c r="A14" s="78">
        <f ca="1">'PROCESS JANNEW - LOG'!K4</f>
        <v>6</v>
      </c>
      <c r="B14" s="79"/>
      <c r="C14" s="256"/>
      <c r="D14" s="257"/>
      <c r="E14" s="240"/>
      <c r="F14" s="241"/>
      <c r="G14" s="240"/>
      <c r="H14" s="241"/>
      <c r="I14" s="227"/>
      <c r="J14" s="228"/>
      <c r="K14" s="228"/>
      <c r="L14" s="229"/>
      <c r="M14" s="246"/>
      <c r="N14" s="74"/>
    </row>
    <row r="15" spans="1:14" ht="12" customHeight="1" x14ac:dyDescent="0.25">
      <c r="A15" s="80" t="str">
        <f ca="1">'PROCESS JANNEW - LOG'!L4</f>
        <v>Tuesday</v>
      </c>
      <c r="B15" s="79"/>
      <c r="C15" s="256"/>
      <c r="D15" s="257"/>
      <c r="E15" s="242"/>
      <c r="F15" s="243"/>
      <c r="G15" s="242"/>
      <c r="H15" s="243"/>
      <c r="I15" s="230"/>
      <c r="J15" s="231"/>
      <c r="K15" s="231"/>
      <c r="L15" s="232"/>
      <c r="M15" s="247"/>
      <c r="N15" s="74"/>
    </row>
    <row r="16" spans="1:14" ht="12" customHeight="1" x14ac:dyDescent="0.25">
      <c r="A16" s="75">
        <f ca="1">'PROCESS JANNEW - LOG'!K5</f>
        <v>7</v>
      </c>
      <c r="B16" s="76"/>
      <c r="C16" s="234"/>
      <c r="D16" s="235"/>
      <c r="E16" s="236"/>
      <c r="F16" s="237"/>
      <c r="G16" s="236"/>
      <c r="H16" s="237"/>
      <c r="I16" s="223"/>
      <c r="J16" s="224"/>
      <c r="K16" s="224"/>
      <c r="L16" s="225"/>
      <c r="M16" s="226"/>
      <c r="N16" s="74"/>
    </row>
    <row r="17" spans="1:14" ht="12" customHeight="1" x14ac:dyDescent="0.25">
      <c r="A17" s="77" t="str">
        <f ca="1">'PROCESS JANNEW - LOG'!L5</f>
        <v>Wednesday</v>
      </c>
      <c r="B17" s="76"/>
      <c r="C17" s="234"/>
      <c r="D17" s="235"/>
      <c r="E17" s="238"/>
      <c r="F17" s="239"/>
      <c r="G17" s="238"/>
      <c r="H17" s="239"/>
      <c r="I17" s="218"/>
      <c r="J17" s="219"/>
      <c r="K17" s="219"/>
      <c r="L17" s="220"/>
      <c r="M17" s="222"/>
      <c r="N17" s="74"/>
    </row>
    <row r="18" spans="1:14" ht="12" customHeight="1" x14ac:dyDescent="0.25">
      <c r="A18" s="78">
        <f ca="1">'PROCESS JANNEW - LOG'!K6</f>
        <v>8</v>
      </c>
      <c r="B18" s="79"/>
      <c r="C18" s="256"/>
      <c r="D18" s="257"/>
      <c r="E18" s="240"/>
      <c r="F18" s="241"/>
      <c r="G18" s="240"/>
      <c r="H18" s="241"/>
      <c r="I18" s="227"/>
      <c r="J18" s="228"/>
      <c r="K18" s="228"/>
      <c r="L18" s="229"/>
      <c r="M18" s="246"/>
      <c r="N18" s="74"/>
    </row>
    <row r="19" spans="1:14" ht="12" customHeight="1" x14ac:dyDescent="0.25">
      <c r="A19" s="80" t="str">
        <f ca="1">'PROCESS JANNEW - LOG'!L6</f>
        <v>Thursday</v>
      </c>
      <c r="B19" s="79"/>
      <c r="C19" s="256"/>
      <c r="D19" s="257"/>
      <c r="E19" s="242"/>
      <c r="F19" s="243"/>
      <c r="G19" s="242"/>
      <c r="H19" s="243"/>
      <c r="I19" s="230"/>
      <c r="J19" s="231"/>
      <c r="K19" s="231"/>
      <c r="L19" s="232"/>
      <c r="M19" s="247"/>
      <c r="N19" s="74"/>
    </row>
    <row r="20" spans="1:14" ht="12" customHeight="1" x14ac:dyDescent="0.25">
      <c r="A20" s="75">
        <f ca="1">'PROCESS JANNEW - LOG'!K7</f>
        <v>9</v>
      </c>
      <c r="B20" s="76"/>
      <c r="C20" s="234"/>
      <c r="D20" s="235"/>
      <c r="E20" s="236"/>
      <c r="F20" s="237"/>
      <c r="G20" s="236"/>
      <c r="H20" s="237"/>
      <c r="I20" s="223"/>
      <c r="J20" s="224"/>
      <c r="K20" s="224"/>
      <c r="L20" s="225"/>
      <c r="M20" s="226"/>
      <c r="N20" s="74"/>
    </row>
    <row r="21" spans="1:14" ht="12" customHeight="1" x14ac:dyDescent="0.25">
      <c r="A21" s="77" t="str">
        <f ca="1">'PROCESS JANNEW - LOG'!L7</f>
        <v>Friday</v>
      </c>
      <c r="B21" s="76"/>
      <c r="C21" s="234"/>
      <c r="D21" s="235"/>
      <c r="E21" s="238"/>
      <c r="F21" s="239"/>
      <c r="G21" s="238"/>
      <c r="H21" s="239"/>
      <c r="I21" s="218"/>
      <c r="J21" s="219"/>
      <c r="K21" s="219"/>
      <c r="L21" s="220"/>
      <c r="M21" s="222"/>
      <c r="N21" s="74"/>
    </row>
    <row r="22" spans="1:14" ht="12" customHeight="1" x14ac:dyDescent="0.25">
      <c r="A22" s="78">
        <f ca="1">'PROCESS JANNEW - LOG'!K8</f>
        <v>12</v>
      </c>
      <c r="B22" s="79"/>
      <c r="C22" s="256"/>
      <c r="D22" s="257"/>
      <c r="E22" s="240"/>
      <c r="F22" s="241"/>
      <c r="G22" s="240"/>
      <c r="H22" s="241"/>
      <c r="I22" s="227"/>
      <c r="J22" s="228"/>
      <c r="K22" s="228"/>
      <c r="L22" s="229"/>
      <c r="M22" s="246"/>
      <c r="N22" s="74"/>
    </row>
    <row r="23" spans="1:14" ht="12" customHeight="1" x14ac:dyDescent="0.25">
      <c r="A23" s="80" t="str">
        <f ca="1">'PROCESS JANNEW - LOG'!L8</f>
        <v>Monday</v>
      </c>
      <c r="B23" s="79"/>
      <c r="C23" s="256"/>
      <c r="D23" s="257"/>
      <c r="E23" s="242"/>
      <c r="F23" s="243"/>
      <c r="G23" s="242"/>
      <c r="H23" s="243"/>
      <c r="I23" s="230"/>
      <c r="J23" s="231"/>
      <c r="K23" s="231"/>
      <c r="L23" s="232"/>
      <c r="M23" s="247"/>
      <c r="N23" s="74"/>
    </row>
    <row r="24" spans="1:14" ht="12" customHeight="1" x14ac:dyDescent="0.25">
      <c r="A24" s="75">
        <f ca="1">'PROCESS JANNEW - LOG'!K9</f>
        <v>13</v>
      </c>
      <c r="B24" s="76"/>
      <c r="C24" s="234"/>
      <c r="D24" s="235"/>
      <c r="E24" s="236"/>
      <c r="F24" s="237"/>
      <c r="G24" s="236"/>
      <c r="H24" s="237"/>
      <c r="I24" s="223"/>
      <c r="J24" s="224"/>
      <c r="K24" s="224"/>
      <c r="L24" s="225"/>
      <c r="M24" s="226"/>
      <c r="N24" s="74"/>
    </row>
    <row r="25" spans="1:14" ht="12" customHeight="1" x14ac:dyDescent="0.25">
      <c r="A25" s="77" t="str">
        <f ca="1">'PROCESS JANNEW - LOG'!L9</f>
        <v>Tuesday</v>
      </c>
      <c r="B25" s="76"/>
      <c r="C25" s="234"/>
      <c r="D25" s="235"/>
      <c r="E25" s="238"/>
      <c r="F25" s="239"/>
      <c r="G25" s="238"/>
      <c r="H25" s="239"/>
      <c r="I25" s="218"/>
      <c r="J25" s="219"/>
      <c r="K25" s="219"/>
      <c r="L25" s="220"/>
      <c r="M25" s="222"/>
      <c r="N25" s="74"/>
    </row>
    <row r="26" spans="1:14" ht="12" customHeight="1" x14ac:dyDescent="0.25">
      <c r="A26" s="78">
        <f ca="1">'PROCESS JANNEW - LOG'!K10</f>
        <v>14</v>
      </c>
      <c r="B26" s="79"/>
      <c r="C26" s="256"/>
      <c r="D26" s="257"/>
      <c r="E26" s="240"/>
      <c r="F26" s="241"/>
      <c r="G26" s="240"/>
      <c r="H26" s="241"/>
      <c r="I26" s="227"/>
      <c r="J26" s="228"/>
      <c r="K26" s="228"/>
      <c r="L26" s="229"/>
      <c r="M26" s="246"/>
      <c r="N26" s="74"/>
    </row>
    <row r="27" spans="1:14" ht="12" customHeight="1" x14ac:dyDescent="0.25">
      <c r="A27" s="80" t="str">
        <f ca="1">'PROCESS JANNEW - LOG'!L10</f>
        <v>Wednesday</v>
      </c>
      <c r="B27" s="79"/>
      <c r="C27" s="256"/>
      <c r="D27" s="257"/>
      <c r="E27" s="242"/>
      <c r="F27" s="243"/>
      <c r="G27" s="242"/>
      <c r="H27" s="243"/>
      <c r="I27" s="230"/>
      <c r="J27" s="231"/>
      <c r="K27" s="231"/>
      <c r="L27" s="232"/>
      <c r="M27" s="247"/>
      <c r="N27" s="74"/>
    </row>
    <row r="28" spans="1:14" ht="12" customHeight="1" x14ac:dyDescent="0.25">
      <c r="A28" s="75">
        <f ca="1">'PROCESS JANNEW - LOG'!K11</f>
        <v>15</v>
      </c>
      <c r="B28" s="76"/>
      <c r="C28" s="234"/>
      <c r="D28" s="235"/>
      <c r="E28" s="236"/>
      <c r="F28" s="237"/>
      <c r="G28" s="236"/>
      <c r="H28" s="237"/>
      <c r="I28" s="223"/>
      <c r="J28" s="224"/>
      <c r="K28" s="224"/>
      <c r="L28" s="225"/>
      <c r="M28" s="226"/>
      <c r="N28" s="74"/>
    </row>
    <row r="29" spans="1:14" ht="12" customHeight="1" x14ac:dyDescent="0.25">
      <c r="A29" s="77" t="str">
        <f ca="1">'PROCESS JANNEW - LOG'!L11</f>
        <v>Thursday</v>
      </c>
      <c r="B29" s="76"/>
      <c r="C29" s="234"/>
      <c r="D29" s="235"/>
      <c r="E29" s="238"/>
      <c r="F29" s="239"/>
      <c r="G29" s="238"/>
      <c r="H29" s="239"/>
      <c r="I29" s="218"/>
      <c r="J29" s="219"/>
      <c r="K29" s="219"/>
      <c r="L29" s="220"/>
      <c r="M29" s="222"/>
      <c r="N29" s="74"/>
    </row>
    <row r="30" spans="1:14" ht="12" customHeight="1" x14ac:dyDescent="0.25">
      <c r="A30" s="78">
        <f ca="1">'PROCESS JANNEW - LOG'!K12</f>
        <v>16</v>
      </c>
      <c r="B30" s="79"/>
      <c r="C30" s="256"/>
      <c r="D30" s="257"/>
      <c r="E30" s="240"/>
      <c r="F30" s="241"/>
      <c r="G30" s="240"/>
      <c r="H30" s="241"/>
      <c r="I30" s="227"/>
      <c r="J30" s="228"/>
      <c r="K30" s="228"/>
      <c r="L30" s="229"/>
      <c r="M30" s="246"/>
      <c r="N30" s="74"/>
    </row>
    <row r="31" spans="1:14" ht="12" customHeight="1" x14ac:dyDescent="0.25">
      <c r="A31" s="80" t="str">
        <f ca="1">'PROCESS JANNEW - LOG'!L12</f>
        <v>Friday</v>
      </c>
      <c r="B31" s="79"/>
      <c r="C31" s="256"/>
      <c r="D31" s="257"/>
      <c r="E31" s="242"/>
      <c r="F31" s="243"/>
      <c r="G31" s="242"/>
      <c r="H31" s="243"/>
      <c r="I31" s="230"/>
      <c r="J31" s="231"/>
      <c r="K31" s="231"/>
      <c r="L31" s="232"/>
      <c r="M31" s="247"/>
      <c r="N31" s="74"/>
    </row>
    <row r="32" spans="1:14" ht="12" customHeight="1" x14ac:dyDescent="0.25">
      <c r="A32" s="75">
        <f ca="1">'PROCESS JANNEW - LOG'!K13</f>
        <v>19</v>
      </c>
      <c r="B32" s="76"/>
      <c r="C32" s="234"/>
      <c r="D32" s="235"/>
      <c r="E32" s="236"/>
      <c r="F32" s="237"/>
      <c r="G32" s="236"/>
      <c r="H32" s="237"/>
      <c r="I32" s="223"/>
      <c r="J32" s="224"/>
      <c r="K32" s="224"/>
      <c r="L32" s="225"/>
      <c r="M32" s="226"/>
      <c r="N32" s="74"/>
    </row>
    <row r="33" spans="1:14" ht="12" customHeight="1" x14ac:dyDescent="0.25">
      <c r="A33" s="77" t="str">
        <f ca="1">'PROCESS JANNEW - LOG'!L13</f>
        <v>Holiday</v>
      </c>
      <c r="B33" s="76"/>
      <c r="C33" s="234"/>
      <c r="D33" s="235"/>
      <c r="E33" s="238"/>
      <c r="F33" s="239"/>
      <c r="G33" s="238"/>
      <c r="H33" s="239"/>
      <c r="I33" s="218"/>
      <c r="J33" s="219"/>
      <c r="K33" s="219"/>
      <c r="L33" s="220"/>
      <c r="M33" s="222"/>
      <c r="N33" s="74"/>
    </row>
    <row r="34" spans="1:14" ht="12" customHeight="1" x14ac:dyDescent="0.25">
      <c r="A34" s="78">
        <f ca="1">'PROCESS JANNEW - LOG'!K14</f>
        <v>20</v>
      </c>
      <c r="B34" s="79"/>
      <c r="C34" s="256"/>
      <c r="D34" s="257"/>
      <c r="E34" s="240"/>
      <c r="F34" s="241"/>
      <c r="G34" s="240"/>
      <c r="H34" s="241"/>
      <c r="I34" s="227"/>
      <c r="J34" s="228"/>
      <c r="K34" s="228"/>
      <c r="L34" s="229"/>
      <c r="M34" s="246"/>
      <c r="N34" s="74"/>
    </row>
    <row r="35" spans="1:14" ht="12" customHeight="1" x14ac:dyDescent="0.25">
      <c r="A35" s="80" t="str">
        <f ca="1">'PROCESS JANNEW - LOG'!L14</f>
        <v>Tuesday</v>
      </c>
      <c r="B35" s="79"/>
      <c r="C35" s="256"/>
      <c r="D35" s="257"/>
      <c r="E35" s="242"/>
      <c r="F35" s="243"/>
      <c r="G35" s="242"/>
      <c r="H35" s="243"/>
      <c r="I35" s="230"/>
      <c r="J35" s="231"/>
      <c r="K35" s="231"/>
      <c r="L35" s="232"/>
      <c r="M35" s="247"/>
      <c r="N35" s="74"/>
    </row>
    <row r="36" spans="1:14" ht="12" customHeight="1" x14ac:dyDescent="0.25">
      <c r="A36" s="75">
        <f ca="1">'PROCESS JANNEW - LOG'!K15</f>
        <v>21</v>
      </c>
      <c r="B36" s="76"/>
      <c r="C36" s="234"/>
      <c r="D36" s="235"/>
      <c r="E36" s="236"/>
      <c r="F36" s="237"/>
      <c r="G36" s="236"/>
      <c r="H36" s="237"/>
      <c r="I36" s="223"/>
      <c r="J36" s="224"/>
      <c r="K36" s="224"/>
      <c r="L36" s="225"/>
      <c r="M36" s="226"/>
      <c r="N36" s="74"/>
    </row>
    <row r="37" spans="1:14" ht="12" customHeight="1" x14ac:dyDescent="0.25">
      <c r="A37" s="77" t="str">
        <f ca="1">'PROCESS JANNEW - LOG'!L15</f>
        <v>Wednesday</v>
      </c>
      <c r="B37" s="76"/>
      <c r="C37" s="234"/>
      <c r="D37" s="235"/>
      <c r="E37" s="238"/>
      <c r="F37" s="239"/>
      <c r="G37" s="238"/>
      <c r="H37" s="239"/>
      <c r="I37" s="218"/>
      <c r="J37" s="219"/>
      <c r="K37" s="219"/>
      <c r="L37" s="220"/>
      <c r="M37" s="222"/>
      <c r="N37" s="74"/>
    </row>
    <row r="38" spans="1:14" ht="12" customHeight="1" x14ac:dyDescent="0.25">
      <c r="A38" s="78">
        <f ca="1">'PROCESS JANNEW - LOG'!K16</f>
        <v>22</v>
      </c>
      <c r="B38" s="79"/>
      <c r="C38" s="256"/>
      <c r="D38" s="257"/>
      <c r="E38" s="240"/>
      <c r="F38" s="241"/>
      <c r="G38" s="240"/>
      <c r="H38" s="241"/>
      <c r="I38" s="227"/>
      <c r="J38" s="228"/>
      <c r="K38" s="228"/>
      <c r="L38" s="229"/>
      <c r="M38" s="246"/>
      <c r="N38" s="74"/>
    </row>
    <row r="39" spans="1:14" ht="12" customHeight="1" x14ac:dyDescent="0.25">
      <c r="A39" s="80" t="str">
        <f ca="1">'PROCESS JANNEW - LOG'!L16</f>
        <v>Thursday</v>
      </c>
      <c r="B39" s="79"/>
      <c r="C39" s="256"/>
      <c r="D39" s="257"/>
      <c r="E39" s="242"/>
      <c r="F39" s="243"/>
      <c r="G39" s="242"/>
      <c r="H39" s="243"/>
      <c r="I39" s="230"/>
      <c r="J39" s="231"/>
      <c r="K39" s="231"/>
      <c r="L39" s="232"/>
      <c r="M39" s="247"/>
      <c r="N39" s="74"/>
    </row>
    <row r="40" spans="1:14" ht="12" customHeight="1" x14ac:dyDescent="0.25">
      <c r="A40" s="75">
        <f ca="1">'PROCESS JANNEW - LOG'!K17</f>
        <v>23</v>
      </c>
      <c r="B40" s="76"/>
      <c r="C40" s="234"/>
      <c r="D40" s="235"/>
      <c r="E40" s="236"/>
      <c r="F40" s="237"/>
      <c r="G40" s="236"/>
      <c r="H40" s="237"/>
      <c r="I40" s="223"/>
      <c r="J40" s="224"/>
      <c r="K40" s="224"/>
      <c r="L40" s="225"/>
      <c r="M40" s="226"/>
      <c r="N40" s="74"/>
    </row>
    <row r="41" spans="1:14" ht="12" customHeight="1" x14ac:dyDescent="0.25">
      <c r="A41" s="77" t="str">
        <f ca="1">'PROCESS JANNEW - LOG'!L17</f>
        <v>Friday</v>
      </c>
      <c r="B41" s="76"/>
      <c r="C41" s="234"/>
      <c r="D41" s="235"/>
      <c r="E41" s="238"/>
      <c r="F41" s="239"/>
      <c r="G41" s="238"/>
      <c r="H41" s="239"/>
      <c r="I41" s="218"/>
      <c r="J41" s="219"/>
      <c r="K41" s="219"/>
      <c r="L41" s="220"/>
      <c r="M41" s="222"/>
      <c r="N41" s="74"/>
    </row>
    <row r="42" spans="1:14" ht="12" customHeight="1" x14ac:dyDescent="0.25">
      <c r="A42" s="78">
        <f ca="1">'PROCESS JANNEW - LOG'!K18</f>
        <v>26</v>
      </c>
      <c r="B42" s="79"/>
      <c r="C42" s="256"/>
      <c r="D42" s="257"/>
      <c r="E42" s="240"/>
      <c r="F42" s="241"/>
      <c r="G42" s="240"/>
      <c r="H42" s="241"/>
      <c r="I42" s="227"/>
      <c r="J42" s="228"/>
      <c r="K42" s="228"/>
      <c r="L42" s="229"/>
      <c r="M42" s="246"/>
      <c r="N42" s="74"/>
    </row>
    <row r="43" spans="1:14" ht="12" customHeight="1" x14ac:dyDescent="0.25">
      <c r="A43" s="80" t="str">
        <f ca="1">'PROCESS JANNEW - LOG'!L18</f>
        <v>Monday</v>
      </c>
      <c r="B43" s="79"/>
      <c r="C43" s="256"/>
      <c r="D43" s="257"/>
      <c r="E43" s="242"/>
      <c r="F43" s="243"/>
      <c r="G43" s="242"/>
      <c r="H43" s="243"/>
      <c r="I43" s="230"/>
      <c r="J43" s="231"/>
      <c r="K43" s="231"/>
      <c r="L43" s="232"/>
      <c r="M43" s="247"/>
      <c r="N43" s="74"/>
    </row>
    <row r="44" spans="1:14" ht="12" customHeight="1" x14ac:dyDescent="0.25">
      <c r="A44" s="75">
        <f ca="1">'PROCESS JANNEW - LOG'!K19</f>
        <v>27</v>
      </c>
      <c r="B44" s="76"/>
      <c r="C44" s="234"/>
      <c r="D44" s="235"/>
      <c r="E44" s="236"/>
      <c r="F44" s="237"/>
      <c r="G44" s="236"/>
      <c r="H44" s="237"/>
      <c r="I44" s="223"/>
      <c r="J44" s="224"/>
      <c r="K44" s="224"/>
      <c r="L44" s="225"/>
      <c r="M44" s="226"/>
      <c r="N44" s="74"/>
    </row>
    <row r="45" spans="1:14" ht="12" customHeight="1" x14ac:dyDescent="0.25">
      <c r="A45" s="77" t="str">
        <f ca="1">'PROCESS JANNEW - LOG'!L19</f>
        <v>Tuesday</v>
      </c>
      <c r="B45" s="76"/>
      <c r="C45" s="234"/>
      <c r="D45" s="235"/>
      <c r="E45" s="238"/>
      <c r="F45" s="239"/>
      <c r="G45" s="238"/>
      <c r="H45" s="239"/>
      <c r="I45" s="218"/>
      <c r="J45" s="219"/>
      <c r="K45" s="219"/>
      <c r="L45" s="220"/>
      <c r="M45" s="222"/>
      <c r="N45" s="74"/>
    </row>
    <row r="46" spans="1:14" ht="12" customHeight="1" x14ac:dyDescent="0.25">
      <c r="A46" s="78">
        <f ca="1">'PROCESS JANNEW - LOG'!K20</f>
        <v>28</v>
      </c>
      <c r="B46" s="79"/>
      <c r="C46" s="256"/>
      <c r="D46" s="257"/>
      <c r="E46" s="240"/>
      <c r="F46" s="241"/>
      <c r="G46" s="240"/>
      <c r="H46" s="241"/>
      <c r="I46" s="227"/>
      <c r="J46" s="228"/>
      <c r="K46" s="228"/>
      <c r="L46" s="229"/>
      <c r="M46" s="246"/>
      <c r="N46" s="74"/>
    </row>
    <row r="47" spans="1:14" ht="12" customHeight="1" x14ac:dyDescent="0.25">
      <c r="A47" s="80" t="str">
        <f ca="1">'PROCESS JANNEW - LOG'!L20</f>
        <v>Wednesday</v>
      </c>
      <c r="B47" s="79"/>
      <c r="C47" s="256"/>
      <c r="D47" s="257"/>
      <c r="E47" s="242"/>
      <c r="F47" s="243"/>
      <c r="G47" s="242"/>
      <c r="H47" s="243"/>
      <c r="I47" s="230"/>
      <c r="J47" s="231"/>
      <c r="K47" s="231"/>
      <c r="L47" s="232"/>
      <c r="M47" s="247"/>
      <c r="N47" s="74"/>
    </row>
    <row r="48" spans="1:14" ht="12" customHeight="1" x14ac:dyDescent="0.25">
      <c r="A48" s="75">
        <f ca="1">'PROCESS JANNEW - LOG'!K21</f>
        <v>29</v>
      </c>
      <c r="B48" s="76"/>
      <c r="C48" s="234"/>
      <c r="D48" s="235"/>
      <c r="E48" s="236"/>
      <c r="F48" s="237"/>
      <c r="G48" s="236"/>
      <c r="H48" s="237"/>
      <c r="I48" s="223"/>
      <c r="J48" s="224"/>
      <c r="K48" s="224"/>
      <c r="L48" s="225"/>
      <c r="M48" s="226"/>
      <c r="N48" s="74"/>
    </row>
    <row r="49" spans="1:15" ht="12" customHeight="1" x14ac:dyDescent="0.25">
      <c r="A49" s="77" t="str">
        <f ca="1">'PROCESS JANNEW - LOG'!L21</f>
        <v>Thursday</v>
      </c>
      <c r="B49" s="76"/>
      <c r="C49" s="234"/>
      <c r="D49" s="235"/>
      <c r="E49" s="238"/>
      <c r="F49" s="239"/>
      <c r="G49" s="238"/>
      <c r="H49" s="239"/>
      <c r="I49" s="218"/>
      <c r="J49" s="219"/>
      <c r="K49" s="219"/>
      <c r="L49" s="220"/>
      <c r="M49" s="222"/>
      <c r="N49" s="74"/>
    </row>
    <row r="50" spans="1:15" ht="12" customHeight="1" x14ac:dyDescent="0.25">
      <c r="A50" s="78">
        <f ca="1">'PROCESS JANNEW - LOG'!K22</f>
        <v>30</v>
      </c>
      <c r="B50" s="79"/>
      <c r="C50" s="256"/>
      <c r="D50" s="257"/>
      <c r="E50" s="240"/>
      <c r="F50" s="241"/>
      <c r="G50" s="240"/>
      <c r="H50" s="241"/>
      <c r="I50" s="227"/>
      <c r="J50" s="228"/>
      <c r="K50" s="228"/>
      <c r="L50" s="229"/>
      <c r="M50" s="246"/>
      <c r="N50" s="74"/>
    </row>
    <row r="51" spans="1:15" ht="12" customHeight="1" x14ac:dyDescent="0.25">
      <c r="A51" s="80" t="str">
        <f ca="1">'PROCESS JANNEW - LOG'!L22</f>
        <v>Friday</v>
      </c>
      <c r="B51" s="79"/>
      <c r="C51" s="256"/>
      <c r="D51" s="257"/>
      <c r="E51" s="242"/>
      <c r="F51" s="243"/>
      <c r="G51" s="242"/>
      <c r="H51" s="243"/>
      <c r="I51" s="230"/>
      <c r="J51" s="231"/>
      <c r="K51" s="231"/>
      <c r="L51" s="232"/>
      <c r="M51" s="247"/>
      <c r="N51" s="74"/>
    </row>
    <row r="52" spans="1:15" ht="12" customHeight="1" x14ac:dyDescent="0.25">
      <c r="A52" s="75" t="str">
        <f ca="1">'PROCESS JANNEW - LOG'!K23</f>
        <v/>
      </c>
      <c r="B52" s="76"/>
      <c r="C52" s="234"/>
      <c r="D52" s="235"/>
      <c r="E52" s="236"/>
      <c r="F52" s="237"/>
      <c r="G52" s="236"/>
      <c r="H52" s="237"/>
      <c r="I52" s="223"/>
      <c r="J52" s="224"/>
      <c r="K52" s="224"/>
      <c r="L52" s="225"/>
      <c r="M52" s="226"/>
      <c r="N52" s="74"/>
    </row>
    <row r="53" spans="1:15" ht="12" customHeight="1" x14ac:dyDescent="0.25">
      <c r="A53" s="77" t="str">
        <f ca="1">'PROCESS JANNEW - LOG'!L23</f>
        <v/>
      </c>
      <c r="B53" s="76"/>
      <c r="C53" s="234"/>
      <c r="D53" s="235"/>
      <c r="E53" s="238"/>
      <c r="F53" s="239"/>
      <c r="G53" s="238"/>
      <c r="H53" s="239"/>
      <c r="I53" s="218"/>
      <c r="J53" s="219"/>
      <c r="K53" s="219"/>
      <c r="L53" s="220"/>
      <c r="M53" s="222"/>
      <c r="N53" s="74"/>
    </row>
    <row r="54" spans="1:15" ht="6.75" customHeight="1" x14ac:dyDescent="0.25">
      <c r="A54" s="258"/>
      <c r="B54" s="258"/>
      <c r="C54" s="258"/>
      <c r="D54" s="258"/>
      <c r="E54" s="258"/>
      <c r="F54" s="258"/>
      <c r="G54" s="258"/>
      <c r="H54" s="258"/>
      <c r="I54" s="258"/>
      <c r="J54" s="258"/>
      <c r="K54" s="258"/>
      <c r="L54" s="258"/>
      <c r="M54" s="258"/>
      <c r="N54" s="74"/>
    </row>
    <row r="55" spans="1:15" ht="15" customHeight="1" x14ac:dyDescent="0.25">
      <c r="A55" s="262" t="s">
        <v>1054</v>
      </c>
      <c r="B55" s="262"/>
      <c r="C55" s="262"/>
      <c r="D55" s="262"/>
      <c r="E55" s="262"/>
      <c r="F55" s="262"/>
      <c r="G55" s="262"/>
      <c r="H55" s="262"/>
      <c r="I55" s="186"/>
      <c r="J55" s="165"/>
      <c r="K55" s="165"/>
      <c r="L55" s="164"/>
      <c r="M55" s="166"/>
      <c r="N55" s="37"/>
      <c r="O55" s="38"/>
    </row>
    <row r="56" spans="1:15" ht="18" customHeight="1" x14ac:dyDescent="0.25">
      <c r="A56" s="184" t="s">
        <v>1019</v>
      </c>
      <c r="B56" s="185"/>
      <c r="C56" s="259" t="s">
        <v>1034</v>
      </c>
      <c r="D56" s="259"/>
      <c r="E56" s="259"/>
      <c r="F56" s="259"/>
      <c r="G56" s="260"/>
      <c r="H56" s="260"/>
      <c r="I56" s="259" t="s">
        <v>1035</v>
      </c>
      <c r="J56" s="259"/>
      <c r="K56" s="259"/>
      <c r="L56" s="259"/>
      <c r="M56" s="185"/>
      <c r="N56" s="37"/>
      <c r="O56" s="38"/>
    </row>
    <row r="57" spans="1:15" ht="9.75" customHeight="1" x14ac:dyDescent="0.25">
      <c r="A57" s="186"/>
      <c r="B57" s="167"/>
      <c r="C57" s="187"/>
      <c r="D57" s="187"/>
      <c r="E57" s="187"/>
      <c r="F57" s="187"/>
      <c r="G57" s="166"/>
      <c r="H57" s="166"/>
      <c r="I57" s="186"/>
      <c r="J57" s="186"/>
      <c r="K57" s="186"/>
      <c r="L57" s="186"/>
      <c r="M57" s="167"/>
      <c r="N57" s="37"/>
      <c r="O57" s="38"/>
    </row>
    <row r="58" spans="1:15" ht="17.25" customHeight="1" x14ac:dyDescent="0.25">
      <c r="A58" s="186" t="s">
        <v>1053</v>
      </c>
      <c r="B58" s="186"/>
      <c r="C58" s="186"/>
      <c r="D58" s="186"/>
      <c r="E58" s="186"/>
      <c r="F58" s="233"/>
      <c r="G58" s="233"/>
      <c r="H58" s="233"/>
      <c r="I58" s="233"/>
      <c r="J58" s="233"/>
      <c r="K58" s="233"/>
      <c r="L58" s="233"/>
      <c r="M58" s="233"/>
      <c r="N58" s="37"/>
      <c r="O58" s="38"/>
    </row>
    <row r="59" spans="1:15" ht="19.5" customHeight="1" x14ac:dyDescent="0.25">
      <c r="A59" s="261"/>
      <c r="B59" s="261"/>
      <c r="C59" s="261"/>
      <c r="D59" s="261"/>
      <c r="E59" s="261"/>
      <c r="F59" s="261"/>
      <c r="G59" s="261"/>
      <c r="H59" s="261"/>
      <c r="I59" s="261"/>
      <c r="J59" s="261"/>
      <c r="K59" s="261"/>
      <c r="L59" s="261"/>
      <c r="M59" s="261"/>
      <c r="N59" s="37"/>
      <c r="O59" s="38"/>
    </row>
    <row r="60" spans="1:15" ht="15" customHeight="1" x14ac:dyDescent="0.25">
      <c r="A60" s="162"/>
      <c r="B60" s="162"/>
      <c r="C60" s="162"/>
      <c r="D60" s="162"/>
      <c r="E60" s="162"/>
      <c r="F60" s="162"/>
      <c r="G60" s="162"/>
      <c r="H60" s="162"/>
      <c r="I60" s="162"/>
      <c r="J60" s="162"/>
      <c r="K60" s="162"/>
      <c r="L60" s="162"/>
      <c r="M60" s="162"/>
      <c r="N60" s="38"/>
      <c r="O60" s="38"/>
    </row>
    <row r="61" spans="1:15" ht="15" hidden="1" customHeight="1" x14ac:dyDescent="0.25">
      <c r="A61" s="162"/>
      <c r="B61" s="162"/>
      <c r="C61" s="162"/>
      <c r="D61" s="162"/>
      <c r="E61" s="162"/>
      <c r="F61" s="162"/>
      <c r="G61" s="162"/>
      <c r="H61" s="162"/>
      <c r="I61" s="162"/>
      <c r="J61" s="162"/>
      <c r="K61" s="162"/>
      <c r="L61" s="162"/>
      <c r="M61" s="162"/>
      <c r="N61" s="38"/>
      <c r="O61" s="38"/>
    </row>
    <row r="62" spans="1:15" ht="15" hidden="1" customHeight="1" x14ac:dyDescent="0.25">
      <c r="A62" s="162"/>
      <c r="B62" s="162"/>
      <c r="C62" s="162"/>
      <c r="D62" s="162"/>
      <c r="E62" s="162"/>
      <c r="F62" s="162"/>
      <c r="G62" s="162"/>
      <c r="H62" s="162"/>
      <c r="I62" s="162"/>
      <c r="J62" s="162"/>
      <c r="K62" s="162"/>
      <c r="L62" s="162"/>
      <c r="M62" s="162"/>
      <c r="N62" s="38"/>
      <c r="O62" s="38"/>
    </row>
    <row r="63" spans="1:15" ht="15" hidden="1" customHeight="1" x14ac:dyDescent="0.25">
      <c r="A63" s="162"/>
      <c r="B63" s="162"/>
      <c r="C63" s="162"/>
      <c r="D63" s="162"/>
      <c r="E63" s="162"/>
      <c r="F63" s="162"/>
      <c r="G63" s="162"/>
      <c r="H63" s="162"/>
      <c r="I63" s="162"/>
      <c r="J63" s="162"/>
      <c r="K63" s="162"/>
      <c r="L63" s="162"/>
      <c r="M63" s="162"/>
      <c r="N63" s="38"/>
      <c r="O63" s="38"/>
    </row>
    <row r="64" spans="1:15" ht="15" hidden="1" customHeight="1" x14ac:dyDescent="0.25">
      <c r="A64" s="162"/>
      <c r="B64" s="162"/>
      <c r="C64" s="162"/>
      <c r="D64" s="162"/>
      <c r="E64" s="162"/>
      <c r="F64" s="162"/>
      <c r="G64" s="162"/>
      <c r="H64" s="162"/>
      <c r="I64" s="162"/>
      <c r="J64" s="162"/>
      <c r="K64" s="162"/>
      <c r="L64" s="162"/>
      <c r="M64" s="162"/>
      <c r="N64" s="38"/>
      <c r="O64" s="38"/>
    </row>
    <row r="65" spans="1:15" ht="15" hidden="1" customHeight="1" x14ac:dyDescent="0.25">
      <c r="A65" s="162"/>
      <c r="B65" s="162"/>
      <c r="C65" s="162"/>
      <c r="D65" s="162"/>
      <c r="E65" s="162"/>
      <c r="F65" s="162"/>
      <c r="G65" s="162"/>
      <c r="H65" s="162"/>
      <c r="I65" s="162"/>
      <c r="J65" s="162"/>
      <c r="K65" s="162"/>
      <c r="L65" s="162"/>
      <c r="M65" s="162"/>
      <c r="N65" s="38"/>
      <c r="O65" s="38"/>
    </row>
    <row r="66" spans="1:15" ht="15" hidden="1" customHeight="1" x14ac:dyDescent="0.25">
      <c r="A66" s="162"/>
      <c r="B66" s="162"/>
      <c r="C66" s="162"/>
      <c r="D66" s="162"/>
      <c r="E66" s="162"/>
      <c r="F66" s="162"/>
      <c r="G66" s="162"/>
      <c r="H66" s="162"/>
      <c r="I66" s="162"/>
      <c r="J66" s="162"/>
      <c r="K66" s="162"/>
      <c r="L66" s="162"/>
      <c r="M66" s="162"/>
      <c r="N66" s="38"/>
      <c r="O66" s="38"/>
    </row>
    <row r="67" spans="1:15" ht="15" hidden="1" customHeight="1" x14ac:dyDescent="0.25">
      <c r="A67" s="162"/>
      <c r="B67" s="162"/>
      <c r="C67" s="162"/>
      <c r="D67" s="162"/>
      <c r="E67" s="162"/>
      <c r="F67" s="162"/>
      <c r="G67" s="162"/>
      <c r="H67" s="162"/>
      <c r="I67" s="162"/>
      <c r="J67" s="162"/>
      <c r="K67" s="162"/>
      <c r="L67" s="162"/>
      <c r="M67" s="162"/>
      <c r="N67" s="38"/>
      <c r="O67" s="38"/>
    </row>
    <row r="68" spans="1:15" ht="15" hidden="1" customHeight="1" x14ac:dyDescent="0.25">
      <c r="A68" s="162"/>
      <c r="B68" s="162"/>
      <c r="C68" s="162"/>
      <c r="D68" s="162"/>
      <c r="E68" s="162"/>
      <c r="F68" s="162"/>
      <c r="G68" s="162"/>
      <c r="H68" s="162"/>
      <c r="I68" s="162"/>
      <c r="J68" s="162"/>
      <c r="K68" s="162"/>
      <c r="L68" s="162"/>
      <c r="M68" s="162"/>
      <c r="N68" s="38"/>
      <c r="O68" s="38"/>
    </row>
    <row r="69" spans="1:15" ht="15" hidden="1" customHeight="1" x14ac:dyDescent="0.25">
      <c r="A69" s="162"/>
      <c r="B69" s="162"/>
      <c r="C69" s="162"/>
      <c r="D69" s="162"/>
      <c r="E69" s="162"/>
      <c r="F69" s="162"/>
      <c r="G69" s="162"/>
      <c r="H69" s="162"/>
      <c r="I69" s="162"/>
      <c r="J69" s="162"/>
      <c r="K69" s="162"/>
      <c r="L69" s="162"/>
      <c r="M69" s="162"/>
      <c r="N69" s="38"/>
      <c r="O69" s="38"/>
    </row>
    <row r="70" spans="1:15" ht="15" hidden="1" customHeight="1" x14ac:dyDescent="0.25">
      <c r="A70" s="162"/>
      <c r="B70" s="162"/>
      <c r="C70" s="162"/>
      <c r="D70" s="162"/>
      <c r="E70" s="162"/>
      <c r="F70" s="162"/>
      <c r="G70" s="162"/>
      <c r="H70" s="162"/>
      <c r="I70" s="162"/>
      <c r="J70" s="162"/>
      <c r="K70" s="162"/>
      <c r="L70" s="162"/>
      <c r="M70" s="162"/>
      <c r="N70" s="38"/>
      <c r="O70" s="38"/>
    </row>
    <row r="71" spans="1:15" ht="15" hidden="1" customHeight="1" x14ac:dyDescent="0.25">
      <c r="A71" s="162"/>
      <c r="B71" s="162"/>
      <c r="C71" s="162"/>
      <c r="D71" s="162"/>
      <c r="E71" s="162"/>
      <c r="F71" s="162"/>
      <c r="G71" s="162"/>
      <c r="H71" s="162"/>
      <c r="I71" s="162"/>
      <c r="J71" s="162"/>
      <c r="K71" s="162"/>
      <c r="L71" s="162"/>
      <c r="M71" s="162"/>
      <c r="N71" s="38"/>
      <c r="O71" s="38"/>
    </row>
    <row r="72" spans="1:15" ht="15" hidden="1" customHeight="1" x14ac:dyDescent="0.25">
      <c r="A72" s="162"/>
      <c r="B72" s="162"/>
      <c r="C72" s="162"/>
      <c r="D72" s="162"/>
      <c r="E72" s="162"/>
      <c r="F72" s="162"/>
      <c r="G72" s="162"/>
      <c r="H72" s="162"/>
      <c r="I72" s="162"/>
      <c r="J72" s="162"/>
      <c r="K72" s="162"/>
      <c r="L72" s="162"/>
      <c r="M72" s="162"/>
      <c r="N72" s="38"/>
      <c r="O72" s="38"/>
    </row>
    <row r="73" spans="1:15" ht="15" hidden="1" customHeight="1" x14ac:dyDescent="0.25">
      <c r="A73" s="162"/>
      <c r="B73" s="162"/>
      <c r="C73" s="162"/>
      <c r="D73" s="162"/>
      <c r="E73" s="162"/>
      <c r="F73" s="162"/>
      <c r="G73" s="162"/>
      <c r="H73" s="162"/>
      <c r="I73" s="162"/>
      <c r="J73" s="162"/>
      <c r="K73" s="162"/>
      <c r="L73" s="162"/>
      <c r="M73" s="162"/>
      <c r="N73" s="38"/>
      <c r="O73" s="38"/>
    </row>
    <row r="74" spans="1:15" ht="15" hidden="1" customHeight="1" x14ac:dyDescent="0.25">
      <c r="A74" s="162"/>
      <c r="B74" s="162"/>
      <c r="C74" s="162"/>
      <c r="D74" s="162"/>
      <c r="E74" s="162"/>
      <c r="F74" s="162"/>
      <c r="G74" s="162"/>
      <c r="H74" s="162"/>
      <c r="I74" s="162"/>
      <c r="J74" s="162"/>
      <c r="K74" s="162"/>
      <c r="L74" s="162"/>
      <c r="M74" s="162"/>
      <c r="N74" s="38"/>
      <c r="O74" s="38"/>
    </row>
    <row r="75" spans="1:15" ht="15" hidden="1" customHeight="1" x14ac:dyDescent="0.25">
      <c r="A75" s="162"/>
      <c r="B75" s="162"/>
      <c r="C75" s="162"/>
      <c r="D75" s="162"/>
      <c r="E75" s="162"/>
      <c r="F75" s="162"/>
      <c r="G75" s="162"/>
      <c r="H75" s="162"/>
      <c r="I75" s="162"/>
      <c r="J75" s="162"/>
      <c r="K75" s="162"/>
      <c r="L75" s="162"/>
      <c r="M75" s="162"/>
      <c r="N75" s="38"/>
      <c r="O75" s="38"/>
    </row>
    <row r="76" spans="1:15" ht="15" hidden="1" customHeight="1" x14ac:dyDescent="0.25">
      <c r="A76" s="162"/>
      <c r="B76" s="162"/>
      <c r="C76" s="162"/>
      <c r="D76" s="162"/>
      <c r="E76" s="162"/>
      <c r="F76" s="162"/>
      <c r="G76" s="162"/>
      <c r="H76" s="162"/>
      <c r="I76" s="162"/>
      <c r="J76" s="162"/>
      <c r="K76" s="162"/>
      <c r="L76" s="162"/>
      <c r="M76" s="162"/>
      <c r="N76" s="38"/>
      <c r="O76" s="38"/>
    </row>
    <row r="77" spans="1:15" ht="15" hidden="1" customHeight="1" x14ac:dyDescent="0.25">
      <c r="A77" s="162"/>
      <c r="B77" s="162"/>
      <c r="C77" s="162"/>
      <c r="D77" s="162"/>
      <c r="E77" s="162"/>
      <c r="F77" s="162"/>
      <c r="G77" s="162"/>
      <c r="H77" s="162"/>
      <c r="I77" s="162"/>
      <c r="J77" s="162"/>
      <c r="K77" s="162"/>
      <c r="L77" s="162"/>
      <c r="M77" s="162"/>
      <c r="N77" s="38"/>
      <c r="O77" s="38"/>
    </row>
    <row r="78" spans="1:15" ht="15" hidden="1" customHeight="1" x14ac:dyDescent="0.25">
      <c r="A78" s="162"/>
      <c r="B78" s="162"/>
      <c r="C78" s="162"/>
      <c r="D78" s="162"/>
      <c r="E78" s="162"/>
      <c r="F78" s="162"/>
      <c r="G78" s="162"/>
      <c r="H78" s="162"/>
      <c r="I78" s="162"/>
      <c r="J78" s="162"/>
      <c r="K78" s="162"/>
      <c r="L78" s="162"/>
      <c r="M78" s="162"/>
      <c r="N78" s="38"/>
      <c r="O78" s="38"/>
    </row>
    <row r="79" spans="1:15" ht="15" hidden="1" customHeight="1" x14ac:dyDescent="0.25">
      <c r="A79" s="162"/>
      <c r="B79" s="162"/>
      <c r="C79" s="162"/>
      <c r="D79" s="162"/>
      <c r="E79" s="162"/>
      <c r="F79" s="162"/>
      <c r="G79" s="162"/>
      <c r="H79" s="162"/>
      <c r="I79" s="162"/>
      <c r="J79" s="162"/>
      <c r="K79" s="162"/>
      <c r="L79" s="162"/>
      <c r="M79" s="162"/>
      <c r="N79" s="38"/>
      <c r="O79" s="38"/>
    </row>
    <row r="80" spans="1:15" ht="15" hidden="1" customHeight="1" x14ac:dyDescent="0.25">
      <c r="A80" s="162"/>
      <c r="B80" s="162"/>
      <c r="C80" s="162"/>
      <c r="D80" s="162"/>
      <c r="E80" s="162"/>
      <c r="F80" s="162"/>
      <c r="G80" s="162"/>
      <c r="H80" s="162"/>
      <c r="I80" s="162"/>
      <c r="J80" s="162"/>
      <c r="K80" s="162"/>
      <c r="L80" s="162"/>
      <c r="M80" s="162"/>
      <c r="N80" s="38"/>
      <c r="O80" s="38"/>
    </row>
    <row r="81" spans="1:15" ht="15" hidden="1" customHeight="1" x14ac:dyDescent="0.25">
      <c r="A81" s="162"/>
      <c r="B81" s="162"/>
      <c r="C81" s="162"/>
      <c r="D81" s="162"/>
      <c r="E81" s="162"/>
      <c r="F81" s="162"/>
      <c r="G81" s="162"/>
      <c r="H81" s="162"/>
      <c r="I81" s="162"/>
      <c r="J81" s="162"/>
      <c r="K81" s="162"/>
      <c r="L81" s="162"/>
      <c r="M81" s="162"/>
      <c r="N81" s="38"/>
      <c r="O81" s="38"/>
    </row>
    <row r="82" spans="1:15" ht="15" hidden="1" customHeight="1" x14ac:dyDescent="0.25">
      <c r="A82" s="162"/>
      <c r="B82" s="162"/>
      <c r="C82" s="162"/>
      <c r="D82" s="162"/>
      <c r="E82" s="162"/>
      <c r="F82" s="162"/>
      <c r="G82" s="162"/>
      <c r="H82" s="162"/>
      <c r="I82" s="162"/>
      <c r="J82" s="162"/>
      <c r="K82" s="162"/>
      <c r="L82" s="162"/>
      <c r="M82" s="162"/>
      <c r="N82" s="38"/>
      <c r="O82" s="38"/>
    </row>
    <row r="83" spans="1:15" ht="15" hidden="1" customHeight="1" x14ac:dyDescent="0.25">
      <c r="A83" s="162"/>
      <c r="B83" s="162"/>
      <c r="C83" s="162"/>
      <c r="D83" s="162"/>
      <c r="E83" s="162"/>
      <c r="F83" s="162"/>
      <c r="G83" s="162"/>
      <c r="H83" s="162"/>
      <c r="I83" s="162"/>
      <c r="J83" s="162"/>
      <c r="K83" s="162"/>
      <c r="L83" s="162"/>
      <c r="M83" s="162"/>
      <c r="N83" s="38"/>
      <c r="O83" s="38"/>
    </row>
    <row r="84" spans="1:15" ht="15" hidden="1" customHeight="1" x14ac:dyDescent="0.25">
      <c r="A84" s="162"/>
      <c r="B84" s="162"/>
      <c r="C84" s="162"/>
      <c r="D84" s="162"/>
      <c r="E84" s="162"/>
      <c r="F84" s="162"/>
      <c r="G84" s="162"/>
      <c r="H84" s="162"/>
      <c r="I84" s="162"/>
      <c r="J84" s="162"/>
      <c r="K84" s="162"/>
      <c r="L84" s="162"/>
      <c r="M84" s="162"/>
      <c r="N84" s="38"/>
      <c r="O84" s="38"/>
    </row>
    <row r="85" spans="1:15" ht="15" hidden="1" customHeight="1" x14ac:dyDescent="0.25">
      <c r="A85" s="162"/>
      <c r="B85" s="162"/>
      <c r="C85" s="162"/>
      <c r="D85" s="162"/>
      <c r="E85" s="162"/>
      <c r="F85" s="162"/>
      <c r="G85" s="162"/>
      <c r="H85" s="162"/>
      <c r="I85" s="162"/>
      <c r="J85" s="162"/>
      <c r="K85" s="162"/>
      <c r="L85" s="162"/>
      <c r="M85" s="162"/>
      <c r="N85" s="38"/>
      <c r="O85" s="38"/>
    </row>
    <row r="86" spans="1:15" ht="15" hidden="1" customHeight="1" x14ac:dyDescent="0.25">
      <c r="A86" s="162"/>
      <c r="B86" s="162"/>
      <c r="C86" s="162"/>
      <c r="D86" s="162"/>
      <c r="E86" s="162"/>
      <c r="F86" s="162"/>
      <c r="G86" s="162"/>
      <c r="H86" s="162"/>
      <c r="I86" s="162"/>
      <c r="J86" s="162"/>
      <c r="K86" s="162"/>
      <c r="L86" s="162"/>
      <c r="M86" s="162"/>
      <c r="N86" s="38"/>
      <c r="O86" s="38"/>
    </row>
    <row r="87" spans="1:15" ht="15" hidden="1" customHeight="1" x14ac:dyDescent="0.25">
      <c r="A87" s="162"/>
      <c r="B87" s="162"/>
      <c r="C87" s="162"/>
      <c r="D87" s="162"/>
      <c r="E87" s="162"/>
      <c r="F87" s="162"/>
      <c r="G87" s="162"/>
      <c r="H87" s="162"/>
      <c r="I87" s="162"/>
      <c r="J87" s="162"/>
      <c r="K87" s="162"/>
      <c r="L87" s="162"/>
      <c r="M87" s="162"/>
      <c r="N87" s="38"/>
      <c r="O87" s="38"/>
    </row>
    <row r="88" spans="1:15" ht="15" hidden="1" customHeight="1" x14ac:dyDescent="0.25">
      <c r="A88" s="162"/>
      <c r="B88" s="162"/>
      <c r="C88" s="162"/>
      <c r="D88" s="162"/>
      <c r="E88" s="162"/>
      <c r="F88" s="162"/>
      <c r="G88" s="162"/>
      <c r="H88" s="162"/>
      <c r="I88" s="162"/>
      <c r="J88" s="162"/>
      <c r="K88" s="162"/>
      <c r="L88" s="162"/>
      <c r="M88" s="162"/>
      <c r="N88" s="38"/>
      <c r="O88" s="38"/>
    </row>
    <row r="89" spans="1:15" ht="15" hidden="1" customHeight="1" x14ac:dyDescent="0.25">
      <c r="A89" s="162"/>
      <c r="B89" s="162"/>
      <c r="C89" s="162"/>
      <c r="D89" s="162"/>
      <c r="E89" s="162"/>
      <c r="F89" s="162"/>
      <c r="G89" s="162"/>
      <c r="H89" s="162"/>
      <c r="I89" s="162"/>
      <c r="J89" s="162"/>
      <c r="K89" s="162"/>
      <c r="L89" s="162"/>
      <c r="M89" s="162"/>
      <c r="N89" s="38"/>
      <c r="O89" s="38"/>
    </row>
    <row r="90" spans="1:15" ht="15" hidden="1" customHeight="1" x14ac:dyDescent="0.25">
      <c r="A90" s="162"/>
      <c r="B90" s="162"/>
      <c r="C90" s="162"/>
      <c r="D90" s="162"/>
      <c r="E90" s="162"/>
      <c r="F90" s="162"/>
      <c r="G90" s="162"/>
      <c r="H90" s="162"/>
      <c r="I90" s="162"/>
      <c r="J90" s="162"/>
      <c r="K90" s="162"/>
      <c r="L90" s="162"/>
      <c r="M90" s="162"/>
      <c r="N90" s="38"/>
      <c r="O90" s="38"/>
    </row>
    <row r="91" spans="1:15" ht="15" hidden="1" customHeight="1" x14ac:dyDescent="0.25">
      <c r="A91" s="162"/>
      <c r="B91" s="162"/>
      <c r="C91" s="162"/>
      <c r="D91" s="162"/>
      <c r="E91" s="162"/>
      <c r="F91" s="162"/>
      <c r="G91" s="162"/>
      <c r="H91" s="162"/>
      <c r="I91" s="162"/>
      <c r="J91" s="162"/>
      <c r="K91" s="162"/>
      <c r="L91" s="162"/>
      <c r="M91" s="162"/>
      <c r="N91" s="38"/>
      <c r="O91" s="38"/>
    </row>
    <row r="92" spans="1:15" ht="15" hidden="1" customHeight="1" x14ac:dyDescent="0.25">
      <c r="A92" s="162"/>
      <c r="B92" s="162"/>
      <c r="C92" s="162"/>
      <c r="D92" s="162"/>
      <c r="E92" s="162"/>
      <c r="F92" s="162"/>
      <c r="G92" s="162"/>
      <c r="H92" s="162"/>
      <c r="I92" s="162"/>
      <c r="J92" s="162"/>
      <c r="K92" s="162"/>
      <c r="L92" s="162"/>
      <c r="M92" s="162"/>
      <c r="N92" s="38"/>
      <c r="O92" s="38"/>
    </row>
    <row r="93" spans="1:15" ht="15" hidden="1" customHeight="1" x14ac:dyDescent="0.25">
      <c r="A93" s="162"/>
      <c r="B93" s="162"/>
      <c r="C93" s="162"/>
      <c r="D93" s="162"/>
      <c r="E93" s="162"/>
      <c r="F93" s="162"/>
      <c r="G93" s="162"/>
      <c r="H93" s="162"/>
      <c r="I93" s="162"/>
      <c r="J93" s="162"/>
      <c r="K93" s="162"/>
      <c r="L93" s="162"/>
      <c r="M93" s="162"/>
      <c r="N93" s="38"/>
      <c r="O93" s="38"/>
    </row>
    <row r="94" spans="1:15" ht="15" hidden="1" customHeight="1" x14ac:dyDescent="0.25">
      <c r="A94" s="162"/>
      <c r="B94" s="162"/>
      <c r="C94" s="162"/>
      <c r="D94" s="162"/>
      <c r="E94" s="162"/>
      <c r="F94" s="162"/>
      <c r="G94" s="162"/>
      <c r="H94" s="162"/>
      <c r="I94" s="162"/>
      <c r="J94" s="162"/>
      <c r="K94" s="162"/>
      <c r="L94" s="162"/>
      <c r="M94" s="162"/>
      <c r="N94" s="38"/>
      <c r="O94" s="38"/>
    </row>
    <row r="95" spans="1:15" ht="15" hidden="1" customHeight="1" x14ac:dyDescent="0.25">
      <c r="A95" s="162"/>
      <c r="B95" s="162"/>
      <c r="C95" s="162"/>
      <c r="D95" s="162"/>
      <c r="E95" s="162"/>
      <c r="F95" s="162"/>
      <c r="G95" s="162"/>
      <c r="H95" s="162"/>
      <c r="I95" s="162"/>
      <c r="J95" s="162"/>
      <c r="K95" s="162"/>
      <c r="L95" s="162"/>
      <c r="M95" s="162"/>
      <c r="N95" s="38"/>
      <c r="O95" s="38"/>
    </row>
    <row r="96" spans="1:15" ht="15" hidden="1" customHeight="1" x14ac:dyDescent="0.25">
      <c r="A96" s="162"/>
      <c r="B96" s="162"/>
      <c r="C96" s="162"/>
      <c r="D96" s="162"/>
      <c r="E96" s="162"/>
      <c r="F96" s="162"/>
      <c r="G96" s="162"/>
      <c r="H96" s="162"/>
      <c r="I96" s="162"/>
      <c r="J96" s="162"/>
      <c r="K96" s="162"/>
      <c r="L96" s="162"/>
      <c r="M96" s="162"/>
      <c r="N96" s="38"/>
      <c r="O96" s="38"/>
    </row>
    <row r="97" spans="1:15" ht="15" hidden="1" customHeight="1" x14ac:dyDescent="0.25">
      <c r="A97" s="162"/>
      <c r="B97" s="162"/>
      <c r="C97" s="162"/>
      <c r="D97" s="162"/>
      <c r="E97" s="162"/>
      <c r="F97" s="162"/>
      <c r="G97" s="162"/>
      <c r="H97" s="162"/>
      <c r="I97" s="162"/>
      <c r="J97" s="162"/>
      <c r="K97" s="162"/>
      <c r="L97" s="162"/>
      <c r="M97" s="162"/>
      <c r="N97" s="38"/>
      <c r="O97" s="38"/>
    </row>
    <row r="98" spans="1:15" ht="15" hidden="1" customHeight="1" x14ac:dyDescent="0.25">
      <c r="A98" s="162"/>
      <c r="B98" s="162"/>
      <c r="C98" s="162"/>
      <c r="D98" s="162"/>
      <c r="E98" s="162"/>
      <c r="F98" s="162"/>
      <c r="G98" s="162"/>
      <c r="H98" s="162"/>
      <c r="I98" s="162"/>
      <c r="J98" s="162"/>
      <c r="K98" s="162"/>
      <c r="L98" s="162"/>
      <c r="M98" s="162"/>
      <c r="N98" s="38"/>
      <c r="O98" s="38"/>
    </row>
    <row r="99" spans="1:15" ht="15" hidden="1" customHeight="1" x14ac:dyDescent="0.25">
      <c r="A99" s="162"/>
      <c r="B99" s="162"/>
      <c r="C99" s="162"/>
      <c r="D99" s="162"/>
      <c r="E99" s="162"/>
      <c r="F99" s="162"/>
      <c r="G99" s="162"/>
      <c r="H99" s="162"/>
      <c r="I99" s="162"/>
      <c r="J99" s="162"/>
      <c r="K99" s="162"/>
      <c r="L99" s="162"/>
      <c r="M99" s="162"/>
      <c r="N99" s="38"/>
      <c r="O99" s="38"/>
    </row>
    <row r="100" spans="1:15" ht="15" hidden="1" customHeight="1" x14ac:dyDescent="0.25">
      <c r="A100" s="162"/>
      <c r="B100" s="162"/>
      <c r="C100" s="162"/>
      <c r="D100" s="162"/>
      <c r="E100" s="162"/>
      <c r="F100" s="162"/>
      <c r="G100" s="162"/>
      <c r="H100" s="162"/>
      <c r="I100" s="162"/>
      <c r="J100" s="162"/>
      <c r="K100" s="162"/>
      <c r="L100" s="162"/>
      <c r="M100" s="162"/>
      <c r="N100" s="38"/>
      <c r="O100" s="38"/>
    </row>
    <row r="101" spans="1:15" ht="15" hidden="1" customHeight="1" x14ac:dyDescent="0.25">
      <c r="A101" s="162"/>
      <c r="B101" s="162"/>
      <c r="C101" s="162"/>
      <c r="D101" s="162"/>
      <c r="E101" s="162"/>
      <c r="F101" s="162"/>
      <c r="G101" s="162"/>
      <c r="H101" s="162"/>
      <c r="I101" s="162"/>
      <c r="J101" s="162"/>
      <c r="K101" s="162"/>
      <c r="L101" s="162"/>
      <c r="M101" s="162"/>
      <c r="N101" s="38"/>
      <c r="O101" s="38"/>
    </row>
    <row r="102" spans="1:15" ht="15" hidden="1" customHeight="1" x14ac:dyDescent="0.25">
      <c r="A102" s="162"/>
      <c r="B102" s="162"/>
      <c r="C102" s="162"/>
      <c r="D102" s="162"/>
      <c r="E102" s="162"/>
      <c r="F102" s="162"/>
      <c r="G102" s="162"/>
      <c r="H102" s="162"/>
      <c r="I102" s="162"/>
      <c r="J102" s="162"/>
      <c r="K102" s="162"/>
      <c r="L102" s="162"/>
      <c r="M102" s="162"/>
      <c r="N102" s="38"/>
      <c r="O102" s="38"/>
    </row>
    <row r="103" spans="1:15" ht="15" hidden="1" customHeight="1" x14ac:dyDescent="0.25">
      <c r="A103" s="162"/>
      <c r="B103" s="162"/>
      <c r="C103" s="162"/>
      <c r="D103" s="162"/>
      <c r="E103" s="162"/>
      <c r="F103" s="162"/>
      <c r="G103" s="162"/>
      <c r="H103" s="162"/>
      <c r="I103" s="162"/>
      <c r="J103" s="162"/>
      <c r="K103" s="162"/>
      <c r="L103" s="162"/>
      <c r="M103" s="162"/>
      <c r="N103" s="38"/>
      <c r="O103" s="38"/>
    </row>
    <row r="104" spans="1:15" ht="15" hidden="1" customHeight="1" x14ac:dyDescent="0.25">
      <c r="A104" s="162"/>
      <c r="B104" s="162"/>
      <c r="C104" s="162"/>
      <c r="D104" s="162"/>
      <c r="E104" s="162"/>
      <c r="F104" s="162"/>
      <c r="G104" s="162"/>
      <c r="H104" s="162"/>
      <c r="I104" s="162"/>
      <c r="J104" s="162"/>
      <c r="K104" s="162"/>
      <c r="L104" s="162"/>
      <c r="M104" s="162"/>
      <c r="N104" s="38"/>
      <c r="O104" s="38"/>
    </row>
    <row r="105" spans="1:15" ht="15" hidden="1" customHeight="1" x14ac:dyDescent="0.25">
      <c r="A105" s="162"/>
      <c r="B105" s="162"/>
      <c r="C105" s="162"/>
      <c r="D105" s="162"/>
      <c r="E105" s="162"/>
      <c r="F105" s="162"/>
      <c r="G105" s="162"/>
      <c r="H105" s="162"/>
      <c r="I105" s="162"/>
      <c r="J105" s="162"/>
      <c r="K105" s="162"/>
      <c r="L105" s="162"/>
      <c r="M105" s="162"/>
      <c r="N105" s="38"/>
      <c r="O105" s="38"/>
    </row>
    <row r="106" spans="1:15" ht="15" hidden="1" customHeight="1" x14ac:dyDescent="0.25">
      <c r="A106" s="162"/>
      <c r="B106" s="162"/>
      <c r="C106" s="162"/>
      <c r="D106" s="162"/>
      <c r="E106" s="162"/>
      <c r="F106" s="162"/>
      <c r="G106" s="162"/>
      <c r="H106" s="162"/>
      <c r="I106" s="162"/>
      <c r="J106" s="162"/>
      <c r="K106" s="162"/>
      <c r="L106" s="162"/>
      <c r="M106" s="162"/>
      <c r="N106" s="38"/>
      <c r="O106" s="38"/>
    </row>
    <row r="107" spans="1:15" ht="15" hidden="1" customHeight="1" x14ac:dyDescent="0.25">
      <c r="A107" s="162"/>
      <c r="B107" s="162"/>
      <c r="C107" s="162"/>
      <c r="D107" s="162"/>
      <c r="E107" s="162"/>
      <c r="F107" s="162"/>
      <c r="G107" s="162"/>
      <c r="H107" s="162"/>
      <c r="I107" s="162"/>
      <c r="J107" s="162"/>
      <c r="K107" s="162"/>
      <c r="L107" s="162"/>
      <c r="M107" s="162"/>
      <c r="N107" s="38"/>
      <c r="O107" s="38"/>
    </row>
    <row r="108" spans="1:15" ht="15" hidden="1" customHeight="1" x14ac:dyDescent="0.25">
      <c r="A108" s="162"/>
      <c r="B108" s="162"/>
      <c r="C108" s="162"/>
      <c r="D108" s="162"/>
      <c r="E108" s="162"/>
      <c r="F108" s="162"/>
      <c r="G108" s="162"/>
      <c r="H108" s="162"/>
      <c r="I108" s="162"/>
      <c r="J108" s="162"/>
      <c r="K108" s="162"/>
      <c r="L108" s="162"/>
      <c r="M108" s="162"/>
      <c r="N108" s="38"/>
      <c r="O108" s="38"/>
    </row>
    <row r="109" spans="1:15" ht="15" hidden="1" customHeight="1" x14ac:dyDescent="0.25">
      <c r="A109" s="162"/>
      <c r="B109" s="162"/>
      <c r="C109" s="162"/>
      <c r="D109" s="162"/>
      <c r="E109" s="162"/>
      <c r="F109" s="162"/>
      <c r="G109" s="162"/>
      <c r="H109" s="162"/>
      <c r="I109" s="162"/>
      <c r="J109" s="162"/>
      <c r="K109" s="162"/>
      <c r="L109" s="162"/>
      <c r="M109" s="162"/>
      <c r="N109" s="38"/>
      <c r="O109" s="38"/>
    </row>
    <row r="110" spans="1:15" ht="15" hidden="1" customHeight="1" x14ac:dyDescent="0.25">
      <c r="A110" s="162"/>
      <c r="B110" s="162"/>
      <c r="C110" s="162"/>
      <c r="D110" s="162"/>
      <c r="E110" s="162"/>
      <c r="F110" s="162"/>
      <c r="G110" s="162"/>
      <c r="H110" s="162"/>
      <c r="I110" s="162"/>
      <c r="J110" s="162"/>
      <c r="K110" s="162"/>
      <c r="L110" s="162"/>
      <c r="M110" s="162"/>
      <c r="N110" s="38"/>
      <c r="O110" s="38"/>
    </row>
    <row r="111" spans="1:15" ht="15" hidden="1" customHeight="1" x14ac:dyDescent="0.25">
      <c r="A111" s="162"/>
      <c r="B111" s="162"/>
      <c r="C111" s="162"/>
      <c r="D111" s="162"/>
      <c r="E111" s="162"/>
      <c r="F111" s="162"/>
      <c r="G111" s="162"/>
      <c r="H111" s="162"/>
      <c r="I111" s="162"/>
      <c r="J111" s="162"/>
      <c r="K111" s="162"/>
      <c r="L111" s="162"/>
      <c r="M111" s="162"/>
      <c r="N111" s="38"/>
      <c r="O111" s="38"/>
    </row>
    <row r="112" spans="1:15" ht="15" hidden="1" customHeight="1" x14ac:dyDescent="0.25">
      <c r="A112" s="162"/>
      <c r="B112" s="162"/>
      <c r="C112" s="162"/>
      <c r="D112" s="162"/>
      <c r="E112" s="162"/>
      <c r="F112" s="162"/>
      <c r="G112" s="162"/>
      <c r="H112" s="162"/>
      <c r="I112" s="162"/>
      <c r="J112" s="162"/>
      <c r="K112" s="162"/>
      <c r="L112" s="162"/>
      <c r="M112" s="162"/>
      <c r="N112" s="38"/>
      <c r="O112" s="38"/>
    </row>
    <row r="113" spans="1:15" ht="15" hidden="1" customHeight="1" x14ac:dyDescent="0.25">
      <c r="A113" s="162"/>
      <c r="B113" s="162"/>
      <c r="C113" s="162"/>
      <c r="D113" s="162"/>
      <c r="E113" s="162"/>
      <c r="F113" s="162"/>
      <c r="G113" s="162"/>
      <c r="H113" s="162"/>
      <c r="I113" s="162"/>
      <c r="J113" s="162"/>
      <c r="K113" s="162"/>
      <c r="L113" s="162"/>
      <c r="M113" s="162"/>
      <c r="N113" s="38"/>
      <c r="O113" s="38"/>
    </row>
    <row r="114" spans="1:15" ht="15" hidden="1" customHeight="1" x14ac:dyDescent="0.25">
      <c r="A114" s="162"/>
      <c r="B114" s="162"/>
      <c r="C114" s="162"/>
      <c r="D114" s="162"/>
      <c r="E114" s="162"/>
      <c r="F114" s="162"/>
      <c r="G114" s="162"/>
      <c r="H114" s="162"/>
      <c r="I114" s="162"/>
      <c r="J114" s="162"/>
      <c r="K114" s="162"/>
      <c r="L114" s="162"/>
      <c r="M114" s="162"/>
      <c r="N114" s="38"/>
      <c r="O114" s="38"/>
    </row>
    <row r="115" spans="1:15" ht="15" hidden="1" customHeight="1" x14ac:dyDescent="0.25">
      <c r="A115" s="162"/>
      <c r="B115" s="162"/>
      <c r="C115" s="162"/>
      <c r="D115" s="162"/>
      <c r="E115" s="162"/>
      <c r="F115" s="162"/>
      <c r="G115" s="162"/>
      <c r="H115" s="162"/>
      <c r="I115" s="162"/>
      <c r="J115" s="162"/>
      <c r="K115" s="162"/>
      <c r="L115" s="162"/>
      <c r="M115" s="162"/>
      <c r="N115" s="38"/>
      <c r="O115" s="38"/>
    </row>
    <row r="116" spans="1:15" ht="15" hidden="1" customHeight="1" x14ac:dyDescent="0.25">
      <c r="A116" s="162"/>
      <c r="B116" s="162"/>
      <c r="C116" s="162"/>
      <c r="D116" s="162"/>
      <c r="E116" s="162"/>
      <c r="F116" s="162"/>
      <c r="G116" s="162"/>
      <c r="H116" s="162"/>
      <c r="I116" s="162"/>
      <c r="J116" s="162"/>
      <c r="K116" s="162"/>
      <c r="L116" s="162"/>
      <c r="M116" s="162"/>
      <c r="N116" s="38"/>
      <c r="O116" s="38"/>
    </row>
    <row r="117" spans="1:15" ht="15" hidden="1" customHeight="1" x14ac:dyDescent="0.25">
      <c r="A117" s="162"/>
      <c r="B117" s="162"/>
      <c r="C117" s="162"/>
      <c r="D117" s="162"/>
      <c r="E117" s="162"/>
      <c r="F117" s="162"/>
      <c r="G117" s="162"/>
      <c r="H117" s="162"/>
      <c r="I117" s="162"/>
      <c r="J117" s="162"/>
      <c r="K117" s="162"/>
      <c r="L117" s="162"/>
      <c r="M117" s="162"/>
      <c r="N117" s="38"/>
      <c r="O117" s="38"/>
    </row>
    <row r="118" spans="1:15" ht="15" hidden="1" customHeight="1" x14ac:dyDescent="0.25">
      <c r="A118" s="162"/>
      <c r="B118" s="162"/>
      <c r="C118" s="162"/>
      <c r="D118" s="162"/>
      <c r="E118" s="162"/>
      <c r="F118" s="162"/>
      <c r="G118" s="162"/>
      <c r="H118" s="162"/>
      <c r="I118" s="162"/>
      <c r="J118" s="162"/>
      <c r="K118" s="162"/>
      <c r="L118" s="162"/>
      <c r="M118" s="162"/>
      <c r="N118" s="38"/>
      <c r="O118" s="38"/>
    </row>
    <row r="119" spans="1:15" ht="15" hidden="1" customHeight="1" x14ac:dyDescent="0.25">
      <c r="A119" s="162"/>
      <c r="B119" s="162"/>
      <c r="C119" s="162"/>
      <c r="D119" s="162"/>
      <c r="E119" s="162"/>
      <c r="F119" s="162"/>
      <c r="G119" s="162"/>
      <c r="H119" s="162"/>
      <c r="I119" s="162"/>
      <c r="J119" s="162"/>
      <c r="K119" s="162"/>
      <c r="L119" s="162"/>
      <c r="M119" s="162"/>
      <c r="N119" s="38"/>
      <c r="O119" s="38"/>
    </row>
    <row r="120" spans="1:15" ht="15" hidden="1" customHeight="1" x14ac:dyDescent="0.25">
      <c r="A120" s="162"/>
      <c r="B120" s="162"/>
      <c r="C120" s="162"/>
      <c r="D120" s="162"/>
      <c r="E120" s="162"/>
      <c r="F120" s="162"/>
      <c r="G120" s="162"/>
      <c r="H120" s="162"/>
      <c r="I120" s="162"/>
      <c r="J120" s="162"/>
      <c r="K120" s="162"/>
      <c r="L120" s="162"/>
      <c r="M120" s="162"/>
      <c r="N120" s="38"/>
      <c r="O120" s="38"/>
    </row>
    <row r="121" spans="1:15" ht="15" hidden="1" customHeight="1" x14ac:dyDescent="0.25">
      <c r="A121" s="162"/>
      <c r="B121" s="162"/>
      <c r="C121" s="162"/>
      <c r="D121" s="162"/>
      <c r="E121" s="162"/>
      <c r="F121" s="162"/>
      <c r="G121" s="162"/>
      <c r="H121" s="162"/>
      <c r="I121" s="162"/>
      <c r="J121" s="162"/>
      <c r="K121" s="162"/>
      <c r="L121" s="162"/>
      <c r="M121" s="162"/>
      <c r="N121" s="38"/>
      <c r="O121" s="38"/>
    </row>
    <row r="122" spans="1:15" ht="15" hidden="1" customHeight="1" x14ac:dyDescent="0.25">
      <c r="A122" s="162"/>
      <c r="B122" s="162"/>
      <c r="C122" s="162"/>
      <c r="D122" s="162"/>
      <c r="E122" s="162"/>
      <c r="F122" s="162"/>
      <c r="G122" s="162"/>
      <c r="H122" s="162"/>
      <c r="I122" s="162"/>
      <c r="J122" s="162"/>
      <c r="K122" s="162"/>
      <c r="L122" s="162"/>
      <c r="M122" s="162"/>
      <c r="N122" s="38"/>
      <c r="O122" s="38"/>
    </row>
    <row r="123" spans="1:15" ht="15" hidden="1" customHeight="1" x14ac:dyDescent="0.25">
      <c r="A123" s="162"/>
      <c r="B123" s="162"/>
      <c r="C123" s="162"/>
      <c r="D123" s="162"/>
      <c r="E123" s="162"/>
      <c r="F123" s="162"/>
      <c r="G123" s="162"/>
      <c r="H123" s="162"/>
      <c r="I123" s="162"/>
      <c r="J123" s="162"/>
      <c r="K123" s="162"/>
      <c r="L123" s="162"/>
      <c r="M123" s="162"/>
      <c r="N123" s="38"/>
      <c r="O123" s="38"/>
    </row>
    <row r="124" spans="1:15" ht="15" hidden="1" customHeight="1" x14ac:dyDescent="0.25">
      <c r="A124" s="162"/>
      <c r="B124" s="162"/>
      <c r="C124" s="162"/>
      <c r="D124" s="162"/>
      <c r="E124" s="162"/>
      <c r="F124" s="162"/>
      <c r="G124" s="162"/>
      <c r="H124" s="162"/>
      <c r="I124" s="162"/>
      <c r="J124" s="162"/>
      <c r="K124" s="162"/>
      <c r="L124" s="162"/>
      <c r="M124" s="162"/>
      <c r="N124" s="38"/>
      <c r="O124" s="38"/>
    </row>
    <row r="125" spans="1:15" ht="15" hidden="1" customHeight="1" x14ac:dyDescent="0.25">
      <c r="A125" s="162"/>
      <c r="B125" s="162"/>
      <c r="C125" s="162"/>
      <c r="D125" s="162"/>
      <c r="E125" s="162"/>
      <c r="F125" s="162"/>
      <c r="G125" s="162"/>
      <c r="H125" s="162"/>
      <c r="I125" s="162"/>
      <c r="J125" s="162"/>
      <c r="K125" s="162"/>
      <c r="L125" s="162"/>
      <c r="M125" s="162"/>
      <c r="N125" s="38"/>
      <c r="O125" s="38"/>
    </row>
    <row r="126" spans="1:15" ht="15" hidden="1" customHeight="1" x14ac:dyDescent="0.25">
      <c r="A126" s="162"/>
      <c r="B126" s="162"/>
      <c r="C126" s="162"/>
      <c r="D126" s="162"/>
      <c r="E126" s="162"/>
      <c r="F126" s="162"/>
      <c r="G126" s="162"/>
      <c r="H126" s="162"/>
      <c r="I126" s="162"/>
      <c r="J126" s="162"/>
      <c r="K126" s="162"/>
      <c r="L126" s="162"/>
      <c r="M126" s="162"/>
      <c r="N126" s="38"/>
      <c r="O126" s="38"/>
    </row>
    <row r="127" spans="1:15" ht="15" hidden="1" customHeight="1" x14ac:dyDescent="0.25">
      <c r="A127" s="162"/>
      <c r="B127" s="162"/>
      <c r="C127" s="162"/>
      <c r="D127" s="162"/>
      <c r="E127" s="162"/>
      <c r="F127" s="162"/>
      <c r="G127" s="162"/>
      <c r="H127" s="162"/>
      <c r="I127" s="162"/>
      <c r="J127" s="162"/>
      <c r="K127" s="162"/>
      <c r="L127" s="162"/>
      <c r="M127" s="162"/>
      <c r="N127" s="38"/>
      <c r="O127" s="38"/>
    </row>
    <row r="128" spans="1:15" ht="15" hidden="1" customHeight="1" x14ac:dyDescent="0.25">
      <c r="A128" s="162"/>
      <c r="B128" s="162"/>
      <c r="C128" s="162"/>
      <c r="D128" s="162"/>
      <c r="E128" s="162"/>
      <c r="F128" s="162"/>
      <c r="G128" s="162"/>
      <c r="H128" s="162"/>
      <c r="I128" s="162"/>
      <c r="J128" s="162"/>
      <c r="K128" s="162"/>
      <c r="L128" s="162"/>
      <c r="M128" s="162"/>
      <c r="N128" s="38"/>
      <c r="O128" s="38"/>
    </row>
    <row r="129" spans="1:15" ht="15" hidden="1" customHeight="1" x14ac:dyDescent="0.25">
      <c r="A129" s="162"/>
      <c r="B129" s="162"/>
      <c r="C129" s="162"/>
      <c r="D129" s="162"/>
      <c r="E129" s="162"/>
      <c r="F129" s="162"/>
      <c r="G129" s="162"/>
      <c r="H129" s="162"/>
      <c r="I129" s="162"/>
      <c r="J129" s="162"/>
      <c r="K129" s="162"/>
      <c r="L129" s="162"/>
      <c r="M129" s="162"/>
      <c r="N129" s="38"/>
      <c r="O129" s="38"/>
    </row>
    <row r="130" spans="1:15" ht="15" hidden="1" customHeight="1" x14ac:dyDescent="0.25">
      <c r="A130" s="162"/>
      <c r="B130" s="162"/>
      <c r="C130" s="162"/>
      <c r="D130" s="162"/>
      <c r="E130" s="162"/>
      <c r="F130" s="162"/>
      <c r="G130" s="162"/>
      <c r="H130" s="162"/>
      <c r="I130" s="162"/>
      <c r="J130" s="162"/>
      <c r="K130" s="162"/>
      <c r="L130" s="162"/>
      <c r="M130" s="162"/>
      <c r="N130" s="38"/>
      <c r="O130" s="38"/>
    </row>
    <row r="131" spans="1:15" ht="15" hidden="1" customHeight="1" x14ac:dyDescent="0.25">
      <c r="A131" s="162"/>
      <c r="B131" s="162"/>
      <c r="C131" s="162"/>
      <c r="D131" s="162"/>
      <c r="E131" s="162"/>
      <c r="F131" s="162"/>
      <c r="G131" s="162"/>
      <c r="H131" s="162"/>
      <c r="I131" s="162"/>
      <c r="J131" s="162"/>
      <c r="K131" s="162"/>
      <c r="L131" s="162"/>
      <c r="M131" s="162"/>
      <c r="N131" s="38"/>
      <c r="O131" s="38"/>
    </row>
    <row r="132" spans="1:15" ht="15" hidden="1" customHeight="1" x14ac:dyDescent="0.25">
      <c r="A132" s="162"/>
      <c r="B132" s="162"/>
      <c r="C132" s="162"/>
      <c r="D132" s="162"/>
      <c r="E132" s="162"/>
      <c r="F132" s="162"/>
      <c r="G132" s="162"/>
      <c r="H132" s="162"/>
      <c r="I132" s="162"/>
      <c r="J132" s="162"/>
      <c r="K132" s="162"/>
      <c r="L132" s="162"/>
      <c r="M132" s="162"/>
      <c r="N132" s="38"/>
      <c r="O132" s="38"/>
    </row>
    <row r="133" spans="1:15" ht="15" hidden="1" customHeight="1" x14ac:dyDescent="0.25">
      <c r="A133" s="162"/>
      <c r="B133" s="162"/>
      <c r="C133" s="162"/>
      <c r="D133" s="162"/>
      <c r="E133" s="162"/>
      <c r="F133" s="162"/>
      <c r="G133" s="162"/>
      <c r="H133" s="162"/>
      <c r="I133" s="162"/>
      <c r="J133" s="162"/>
      <c r="K133" s="162"/>
      <c r="L133" s="162"/>
      <c r="M133" s="162"/>
      <c r="N133" s="38"/>
      <c r="O133" s="38"/>
    </row>
    <row r="134" spans="1:15" ht="15" hidden="1" customHeight="1" x14ac:dyDescent="0.25">
      <c r="A134" s="162"/>
      <c r="B134" s="162"/>
      <c r="C134" s="162"/>
      <c r="D134" s="162"/>
      <c r="E134" s="162"/>
      <c r="F134" s="162"/>
      <c r="G134" s="162"/>
      <c r="H134" s="162"/>
      <c r="I134" s="162"/>
      <c r="J134" s="162"/>
      <c r="K134" s="162"/>
      <c r="L134" s="162"/>
      <c r="M134" s="162"/>
      <c r="N134" s="38"/>
      <c r="O134" s="38"/>
    </row>
    <row r="135" spans="1:15" ht="15" hidden="1" customHeight="1" x14ac:dyDescent="0.25">
      <c r="A135" s="162"/>
      <c r="B135" s="162"/>
      <c r="C135" s="162"/>
      <c r="D135" s="162"/>
      <c r="E135" s="162"/>
      <c r="F135" s="162"/>
      <c r="G135" s="162"/>
      <c r="H135" s="162"/>
      <c r="I135" s="162"/>
      <c r="J135" s="162"/>
      <c r="K135" s="162"/>
      <c r="L135" s="162"/>
      <c r="M135" s="162"/>
      <c r="N135" s="38"/>
      <c r="O135" s="38"/>
    </row>
    <row r="136" spans="1:15" ht="15" hidden="1" customHeight="1" x14ac:dyDescent="0.25">
      <c r="A136" s="162"/>
      <c r="B136" s="162"/>
      <c r="C136" s="162"/>
      <c r="D136" s="162"/>
      <c r="E136" s="162"/>
      <c r="F136" s="162"/>
      <c r="G136" s="162"/>
      <c r="H136" s="162"/>
      <c r="I136" s="162"/>
      <c r="J136" s="162"/>
      <c r="K136" s="162"/>
      <c r="L136" s="162"/>
      <c r="M136" s="162"/>
      <c r="N136" s="38"/>
      <c r="O136" s="38"/>
    </row>
    <row r="137" spans="1:15" ht="15" hidden="1" customHeight="1" x14ac:dyDescent="0.25">
      <c r="A137" s="162"/>
      <c r="B137" s="162"/>
      <c r="C137" s="162"/>
      <c r="D137" s="162"/>
      <c r="E137" s="162"/>
      <c r="F137" s="162"/>
      <c r="G137" s="162"/>
      <c r="H137" s="162"/>
      <c r="I137" s="162"/>
      <c r="J137" s="162"/>
      <c r="K137" s="162"/>
      <c r="L137" s="162"/>
      <c r="M137" s="162"/>
      <c r="N137" s="38"/>
      <c r="O137" s="38"/>
    </row>
    <row r="138" spans="1:15" ht="15" hidden="1" customHeight="1" x14ac:dyDescent="0.25">
      <c r="A138" s="162"/>
      <c r="B138" s="162"/>
      <c r="C138" s="162"/>
      <c r="D138" s="162"/>
      <c r="E138" s="162"/>
      <c r="F138" s="162"/>
      <c r="G138" s="162"/>
      <c r="H138" s="162"/>
      <c r="I138" s="162"/>
      <c r="J138" s="162"/>
      <c r="K138" s="162"/>
      <c r="L138" s="162"/>
      <c r="M138" s="162"/>
      <c r="N138" s="38"/>
      <c r="O138" s="38"/>
    </row>
    <row r="139" spans="1:15" ht="15" hidden="1" customHeight="1" x14ac:dyDescent="0.25">
      <c r="A139" s="162"/>
      <c r="B139" s="162"/>
      <c r="C139" s="162"/>
      <c r="D139" s="162"/>
      <c r="E139" s="162"/>
      <c r="F139" s="162"/>
      <c r="G139" s="162"/>
      <c r="H139" s="162"/>
      <c r="I139" s="162"/>
      <c r="J139" s="162"/>
      <c r="K139" s="162"/>
      <c r="L139" s="162"/>
      <c r="M139" s="162"/>
      <c r="N139" s="38"/>
      <c r="O139" s="38"/>
    </row>
    <row r="140" spans="1:15" ht="15" hidden="1" customHeight="1" x14ac:dyDescent="0.25">
      <c r="A140" s="162"/>
      <c r="B140" s="162"/>
      <c r="C140" s="162"/>
      <c r="D140" s="162"/>
      <c r="E140" s="162"/>
      <c r="F140" s="162"/>
      <c r="G140" s="162"/>
      <c r="H140" s="162"/>
      <c r="I140" s="162"/>
      <c r="J140" s="162"/>
      <c r="K140" s="162"/>
      <c r="L140" s="162"/>
      <c r="M140" s="162"/>
      <c r="N140" s="38"/>
      <c r="O140" s="38"/>
    </row>
    <row r="141" spans="1:15" ht="15" hidden="1" customHeight="1" x14ac:dyDescent="0.25">
      <c r="A141" s="162"/>
      <c r="B141" s="162"/>
      <c r="C141" s="162"/>
      <c r="D141" s="162"/>
      <c r="E141" s="162"/>
      <c r="F141" s="162"/>
      <c r="G141" s="162"/>
      <c r="H141" s="162"/>
      <c r="I141" s="162"/>
      <c r="J141" s="162"/>
      <c r="K141" s="162"/>
      <c r="L141" s="162"/>
      <c r="M141" s="162"/>
      <c r="N141" s="38"/>
      <c r="O141" s="38"/>
    </row>
    <row r="142" spans="1:15" ht="15" hidden="1" customHeight="1" x14ac:dyDescent="0.25">
      <c r="A142" s="162"/>
      <c r="B142" s="162"/>
      <c r="C142" s="162"/>
      <c r="D142" s="162"/>
      <c r="E142" s="162"/>
      <c r="F142" s="162"/>
      <c r="G142" s="162"/>
      <c r="H142" s="162"/>
      <c r="I142" s="162"/>
      <c r="J142" s="162"/>
      <c r="K142" s="162"/>
      <c r="L142" s="162"/>
      <c r="M142" s="162"/>
      <c r="N142" s="38"/>
      <c r="O142" s="38"/>
    </row>
    <row r="143" spans="1:15" ht="15" hidden="1" customHeight="1" x14ac:dyDescent="0.25">
      <c r="A143" s="162"/>
      <c r="B143" s="162"/>
      <c r="C143" s="162"/>
      <c r="D143" s="162"/>
      <c r="E143" s="162"/>
      <c r="F143" s="162"/>
      <c r="G143" s="162"/>
      <c r="H143" s="162"/>
      <c r="I143" s="162"/>
      <c r="J143" s="162"/>
      <c r="K143" s="162"/>
      <c r="L143" s="162"/>
      <c r="M143" s="162"/>
      <c r="N143" s="38"/>
      <c r="O143" s="38"/>
    </row>
    <row r="144" spans="1:15" ht="15" hidden="1" customHeight="1" x14ac:dyDescent="0.25">
      <c r="A144" s="162"/>
      <c r="B144" s="162"/>
      <c r="C144" s="162"/>
      <c r="D144" s="162"/>
      <c r="E144" s="162"/>
      <c r="F144" s="162"/>
      <c r="G144" s="162"/>
      <c r="H144" s="162"/>
      <c r="I144" s="162"/>
      <c r="J144" s="162"/>
      <c r="K144" s="162"/>
      <c r="L144" s="162"/>
      <c r="M144" s="162"/>
      <c r="N144" s="38"/>
      <c r="O144" s="38"/>
    </row>
    <row r="145" spans="1:15" ht="15" hidden="1" customHeight="1" x14ac:dyDescent="0.25">
      <c r="A145" s="162"/>
      <c r="B145" s="162"/>
      <c r="C145" s="162"/>
      <c r="D145" s="162"/>
      <c r="E145" s="162"/>
      <c r="F145" s="162"/>
      <c r="G145" s="162"/>
      <c r="H145" s="162"/>
      <c r="I145" s="162"/>
      <c r="J145" s="162"/>
      <c r="K145" s="162"/>
      <c r="L145" s="162"/>
      <c r="M145" s="162"/>
      <c r="N145" s="38"/>
      <c r="O145" s="38"/>
    </row>
    <row r="146" spans="1:15" ht="15" hidden="1" customHeight="1" x14ac:dyDescent="0.25">
      <c r="A146" s="162"/>
      <c r="B146" s="162"/>
      <c r="C146" s="162"/>
      <c r="D146" s="162"/>
      <c r="E146" s="162"/>
      <c r="F146" s="162"/>
      <c r="G146" s="162"/>
      <c r="H146" s="162"/>
      <c r="I146" s="162"/>
      <c r="J146" s="162"/>
      <c r="K146" s="162"/>
      <c r="L146" s="162"/>
      <c r="M146" s="162"/>
      <c r="N146" s="38"/>
      <c r="O146" s="38"/>
    </row>
    <row r="147" spans="1:15" ht="15" hidden="1" customHeight="1" x14ac:dyDescent="0.25">
      <c r="A147" s="162"/>
      <c r="B147" s="162"/>
      <c r="C147" s="162"/>
      <c r="D147" s="162"/>
      <c r="E147" s="162"/>
      <c r="F147" s="162"/>
      <c r="G147" s="162"/>
      <c r="H147" s="162"/>
      <c r="I147" s="162"/>
      <c r="J147" s="162"/>
      <c r="K147" s="162"/>
      <c r="L147" s="162"/>
      <c r="M147" s="162"/>
      <c r="N147" s="38"/>
      <c r="O147" s="38"/>
    </row>
    <row r="148" spans="1:15" ht="15" hidden="1" customHeight="1" x14ac:dyDescent="0.25">
      <c r="A148" s="162"/>
      <c r="B148" s="162"/>
      <c r="C148" s="162"/>
      <c r="D148" s="162"/>
      <c r="E148" s="162"/>
      <c r="F148" s="162"/>
      <c r="G148" s="162"/>
      <c r="H148" s="162"/>
      <c r="I148" s="162"/>
      <c r="J148" s="162"/>
      <c r="K148" s="162"/>
      <c r="L148" s="162"/>
      <c r="M148" s="162"/>
      <c r="N148" s="38"/>
      <c r="O148" s="38"/>
    </row>
    <row r="149" spans="1:15" ht="15" hidden="1" customHeight="1" x14ac:dyDescent="0.25">
      <c r="A149" s="162"/>
      <c r="B149" s="162"/>
      <c r="C149" s="162"/>
      <c r="D149" s="162"/>
      <c r="E149" s="162"/>
      <c r="F149" s="162"/>
      <c r="G149" s="162"/>
      <c r="H149" s="162"/>
      <c r="I149" s="162"/>
      <c r="J149" s="162"/>
      <c r="K149" s="162"/>
      <c r="L149" s="162"/>
      <c r="M149" s="162"/>
      <c r="N149" s="38"/>
      <c r="O149" s="38"/>
    </row>
    <row r="150" spans="1:15" ht="15" hidden="1" customHeight="1" x14ac:dyDescent="0.25">
      <c r="A150" s="162"/>
      <c r="B150" s="162"/>
      <c r="C150" s="162"/>
      <c r="D150" s="162"/>
      <c r="E150" s="162"/>
      <c r="F150" s="162"/>
      <c r="G150" s="162"/>
      <c r="H150" s="162"/>
      <c r="I150" s="162"/>
      <c r="J150" s="162"/>
      <c r="K150" s="162"/>
      <c r="L150" s="162"/>
      <c r="M150" s="162"/>
      <c r="N150" s="38"/>
      <c r="O150" s="38"/>
    </row>
    <row r="151" spans="1:15" ht="15" hidden="1" customHeight="1" x14ac:dyDescent="0.25">
      <c r="A151" s="162"/>
      <c r="B151" s="162"/>
      <c r="C151" s="162"/>
      <c r="D151" s="162"/>
      <c r="E151" s="162"/>
      <c r="F151" s="162"/>
      <c r="G151" s="162"/>
      <c r="H151" s="162"/>
      <c r="I151" s="162"/>
      <c r="J151" s="162"/>
      <c r="K151" s="162"/>
      <c r="L151" s="162"/>
      <c r="M151" s="162"/>
      <c r="N151" s="38"/>
      <c r="O151" s="38"/>
    </row>
    <row r="152" spans="1:15" ht="15" hidden="1" customHeight="1" x14ac:dyDescent="0.25">
      <c r="A152" s="162"/>
      <c r="B152" s="162"/>
      <c r="C152" s="162"/>
      <c r="D152" s="162"/>
      <c r="E152" s="162"/>
      <c r="F152" s="162"/>
      <c r="G152" s="162"/>
      <c r="H152" s="162"/>
      <c r="I152" s="162"/>
      <c r="J152" s="162"/>
      <c r="K152" s="162"/>
      <c r="L152" s="162"/>
      <c r="M152" s="162"/>
      <c r="N152" s="38"/>
      <c r="O152" s="38"/>
    </row>
    <row r="153" spans="1:15" ht="15" hidden="1" customHeight="1" x14ac:dyDescent="0.25">
      <c r="A153" s="162"/>
      <c r="B153" s="162"/>
      <c r="C153" s="162"/>
      <c r="D153" s="162"/>
      <c r="E153" s="162"/>
      <c r="F153" s="162"/>
      <c r="G153" s="162"/>
      <c r="H153" s="162"/>
      <c r="I153" s="162"/>
      <c r="J153" s="162"/>
      <c r="K153" s="162"/>
      <c r="L153" s="162"/>
      <c r="M153" s="162"/>
      <c r="N153" s="38"/>
      <c r="O153" s="38"/>
    </row>
    <row r="154" spans="1:15" ht="15" hidden="1" customHeight="1" x14ac:dyDescent="0.25">
      <c r="A154" s="162"/>
      <c r="B154" s="162"/>
      <c r="C154" s="162"/>
      <c r="D154" s="162"/>
      <c r="E154" s="162"/>
      <c r="F154" s="162"/>
      <c r="G154" s="162"/>
      <c r="H154" s="162"/>
      <c r="I154" s="162"/>
      <c r="J154" s="162"/>
      <c r="K154" s="162"/>
      <c r="L154" s="162"/>
      <c r="M154" s="162"/>
      <c r="N154" s="38"/>
      <c r="O154" s="38"/>
    </row>
    <row r="155" spans="1:15" ht="15" hidden="1" customHeight="1" x14ac:dyDescent="0.25">
      <c r="A155" s="162"/>
      <c r="B155" s="162"/>
      <c r="C155" s="162"/>
      <c r="D155" s="162"/>
      <c r="E155" s="162"/>
      <c r="F155" s="162"/>
      <c r="G155" s="162"/>
      <c r="H155" s="162"/>
      <c r="I155" s="162"/>
      <c r="J155" s="162"/>
      <c r="K155" s="162"/>
      <c r="L155" s="162"/>
      <c r="M155" s="162"/>
      <c r="N155" s="38"/>
      <c r="O155" s="38"/>
    </row>
    <row r="156" spans="1:15" ht="15" hidden="1" customHeight="1" x14ac:dyDescent="0.25">
      <c r="A156" s="162"/>
      <c r="B156" s="162"/>
      <c r="C156" s="162"/>
      <c r="D156" s="162"/>
      <c r="E156" s="162"/>
      <c r="F156" s="162"/>
      <c r="G156" s="162"/>
      <c r="H156" s="162"/>
      <c r="I156" s="162"/>
      <c r="J156" s="162"/>
      <c r="K156" s="162"/>
      <c r="L156" s="162"/>
      <c r="M156" s="162"/>
      <c r="N156" s="38"/>
      <c r="O156" s="38"/>
    </row>
    <row r="157" spans="1:15" ht="15" hidden="1" customHeight="1" x14ac:dyDescent="0.25">
      <c r="A157" s="162"/>
      <c r="B157" s="162"/>
      <c r="C157" s="162"/>
      <c r="D157" s="162"/>
      <c r="E157" s="162"/>
      <c r="F157" s="162"/>
      <c r="G157" s="162"/>
      <c r="H157" s="162"/>
      <c r="I157" s="162"/>
      <c r="J157" s="162"/>
      <c r="K157" s="162"/>
      <c r="L157" s="162"/>
      <c r="M157" s="162"/>
      <c r="N157" s="38"/>
      <c r="O157" s="38"/>
    </row>
    <row r="158" spans="1:15" ht="15" hidden="1" customHeight="1" x14ac:dyDescent="0.25">
      <c r="A158" s="162"/>
      <c r="B158" s="162"/>
      <c r="C158" s="162"/>
      <c r="D158" s="162"/>
      <c r="E158" s="162"/>
      <c r="F158" s="162"/>
      <c r="G158" s="162"/>
      <c r="H158" s="162"/>
      <c r="I158" s="162"/>
      <c r="J158" s="162"/>
      <c r="K158" s="162"/>
      <c r="L158" s="162"/>
      <c r="M158" s="162"/>
      <c r="N158" s="38"/>
      <c r="O158" s="38"/>
    </row>
    <row r="159" spans="1:15" ht="15" hidden="1" customHeight="1" x14ac:dyDescent="0.25">
      <c r="A159" s="162"/>
      <c r="B159" s="162"/>
      <c r="C159" s="162"/>
      <c r="D159" s="162"/>
      <c r="E159" s="162"/>
      <c r="F159" s="162"/>
      <c r="G159" s="162"/>
      <c r="H159" s="162"/>
      <c r="I159" s="162"/>
      <c r="J159" s="162"/>
      <c r="K159" s="162"/>
      <c r="L159" s="162"/>
      <c r="M159" s="162"/>
      <c r="N159" s="38"/>
      <c r="O159" s="38"/>
    </row>
    <row r="160" spans="1:15" ht="15" hidden="1" customHeight="1" x14ac:dyDescent="0.25">
      <c r="A160" s="162"/>
      <c r="B160" s="162"/>
      <c r="C160" s="162"/>
      <c r="D160" s="162"/>
      <c r="E160" s="162"/>
      <c r="F160" s="162"/>
      <c r="G160" s="162"/>
      <c r="H160" s="162"/>
      <c r="I160" s="162"/>
      <c r="J160" s="162"/>
      <c r="K160" s="162"/>
      <c r="L160" s="162"/>
      <c r="M160" s="162"/>
      <c r="N160" s="38"/>
      <c r="O160" s="38"/>
    </row>
    <row r="161" spans="1:15" ht="15" hidden="1" customHeight="1" x14ac:dyDescent="0.25">
      <c r="A161" s="162"/>
      <c r="B161" s="162"/>
      <c r="C161" s="162"/>
      <c r="D161" s="162"/>
      <c r="E161" s="162"/>
      <c r="F161" s="162"/>
      <c r="G161" s="162"/>
      <c r="H161" s="162"/>
      <c r="I161" s="162"/>
      <c r="J161" s="162"/>
      <c r="K161" s="162"/>
      <c r="L161" s="162"/>
      <c r="M161" s="162"/>
      <c r="N161" s="38"/>
      <c r="O161" s="38"/>
    </row>
    <row r="162" spans="1:15" ht="15" hidden="1" customHeight="1" x14ac:dyDescent="0.25">
      <c r="A162" s="162"/>
      <c r="B162" s="162"/>
      <c r="C162" s="162"/>
      <c r="D162" s="162"/>
      <c r="E162" s="162"/>
      <c r="F162" s="162"/>
      <c r="G162" s="162"/>
      <c r="H162" s="162"/>
      <c r="I162" s="162"/>
      <c r="J162" s="162"/>
      <c r="K162" s="162"/>
      <c r="L162" s="162"/>
      <c r="M162" s="162"/>
      <c r="N162" s="38"/>
      <c r="O162" s="38"/>
    </row>
    <row r="163" spans="1:15" ht="15" hidden="1" customHeight="1" x14ac:dyDescent="0.25">
      <c r="A163" s="162"/>
      <c r="B163" s="162"/>
      <c r="C163" s="162"/>
      <c r="D163" s="162"/>
      <c r="E163" s="162"/>
      <c r="F163" s="162"/>
      <c r="G163" s="162"/>
      <c r="H163" s="162"/>
      <c r="I163" s="162"/>
      <c r="J163" s="162"/>
      <c r="K163" s="162"/>
      <c r="L163" s="162"/>
      <c r="M163" s="162"/>
      <c r="N163" s="38"/>
      <c r="O163" s="38"/>
    </row>
    <row r="164" spans="1:15" ht="15" hidden="1" customHeight="1" x14ac:dyDescent="0.25">
      <c r="A164" s="162"/>
      <c r="B164" s="162"/>
      <c r="C164" s="162"/>
      <c r="D164" s="162"/>
      <c r="E164" s="162"/>
      <c r="F164" s="162"/>
      <c r="G164" s="162"/>
      <c r="H164" s="162"/>
      <c r="I164" s="162"/>
      <c r="J164" s="162"/>
      <c r="K164" s="162"/>
      <c r="L164" s="162"/>
      <c r="M164" s="162"/>
      <c r="N164" s="38"/>
      <c r="O164" s="38"/>
    </row>
    <row r="165" spans="1:15" ht="15" hidden="1" customHeight="1" x14ac:dyDescent="0.25">
      <c r="A165" s="162"/>
      <c r="B165" s="162"/>
      <c r="C165" s="162"/>
      <c r="D165" s="162"/>
      <c r="E165" s="162"/>
      <c r="F165" s="162"/>
      <c r="G165" s="162"/>
      <c r="H165" s="162"/>
      <c r="I165" s="162"/>
      <c r="J165" s="162"/>
      <c r="K165" s="162"/>
      <c r="L165" s="162"/>
      <c r="M165" s="162"/>
      <c r="N165" s="38"/>
      <c r="O165" s="38"/>
    </row>
    <row r="166" spans="1:15" ht="15" hidden="1" customHeight="1" x14ac:dyDescent="0.25">
      <c r="A166" s="162"/>
      <c r="B166" s="162"/>
      <c r="C166" s="162"/>
      <c r="D166" s="162"/>
      <c r="E166" s="162"/>
      <c r="F166" s="162"/>
      <c r="G166" s="162"/>
      <c r="H166" s="162"/>
      <c r="I166" s="162"/>
      <c r="J166" s="162"/>
      <c r="K166" s="162"/>
      <c r="L166" s="162"/>
      <c r="M166" s="162"/>
      <c r="N166" s="38"/>
      <c r="O166" s="38"/>
    </row>
    <row r="167" spans="1:15" ht="15" hidden="1" customHeight="1" x14ac:dyDescent="0.25">
      <c r="A167" s="162"/>
      <c r="B167" s="162"/>
      <c r="C167" s="162"/>
      <c r="D167" s="162"/>
      <c r="E167" s="162"/>
      <c r="F167" s="162"/>
      <c r="G167" s="162"/>
      <c r="H167" s="162"/>
      <c r="I167" s="162"/>
      <c r="J167" s="162"/>
      <c r="K167" s="162"/>
      <c r="L167" s="162"/>
      <c r="M167" s="162"/>
      <c r="N167" s="38"/>
      <c r="O167" s="38"/>
    </row>
    <row r="168" spans="1:15" ht="15" hidden="1" customHeight="1" x14ac:dyDescent="0.25">
      <c r="A168" s="162"/>
      <c r="B168" s="162"/>
      <c r="C168" s="162"/>
      <c r="D168" s="162"/>
      <c r="E168" s="162"/>
      <c r="F168" s="162"/>
      <c r="G168" s="162"/>
      <c r="H168" s="162"/>
      <c r="I168" s="162"/>
      <c r="J168" s="162"/>
      <c r="K168" s="162"/>
      <c r="L168" s="162"/>
      <c r="M168" s="162"/>
      <c r="N168" s="38"/>
      <c r="O168" s="38"/>
    </row>
    <row r="169" spans="1:15" ht="15" hidden="1" customHeight="1" x14ac:dyDescent="0.25">
      <c r="A169" s="162"/>
      <c r="B169" s="162"/>
      <c r="C169" s="162"/>
      <c r="D169" s="162"/>
      <c r="E169" s="162"/>
      <c r="F169" s="162"/>
      <c r="G169" s="162"/>
      <c r="H169" s="162"/>
      <c r="I169" s="162"/>
      <c r="J169" s="162"/>
      <c r="K169" s="162"/>
      <c r="L169" s="162"/>
      <c r="M169" s="162"/>
      <c r="N169" s="38"/>
      <c r="O169" s="38"/>
    </row>
    <row r="170" spans="1:15" ht="15" hidden="1" customHeight="1" x14ac:dyDescent="0.25">
      <c r="A170" s="162"/>
      <c r="B170" s="162"/>
      <c r="C170" s="162"/>
      <c r="D170" s="162"/>
      <c r="E170" s="162"/>
      <c r="F170" s="162"/>
      <c r="G170" s="162"/>
      <c r="H170" s="162"/>
      <c r="I170" s="162"/>
      <c r="J170" s="162"/>
      <c r="K170" s="162"/>
      <c r="L170" s="162"/>
      <c r="M170" s="162"/>
      <c r="N170" s="38"/>
      <c r="O170" s="38"/>
    </row>
    <row r="171" spans="1:15" ht="15" hidden="1" customHeight="1" x14ac:dyDescent="0.25">
      <c r="A171" s="162"/>
      <c r="B171" s="162"/>
      <c r="C171" s="162"/>
      <c r="D171" s="162"/>
      <c r="E171" s="162"/>
      <c r="F171" s="162"/>
      <c r="G171" s="162"/>
      <c r="H171" s="162"/>
      <c r="I171" s="162"/>
      <c r="J171" s="162"/>
      <c r="K171" s="162"/>
      <c r="L171" s="162"/>
      <c r="M171" s="162"/>
      <c r="N171" s="38"/>
      <c r="O171" s="38"/>
    </row>
    <row r="172" spans="1:15" ht="15" hidden="1" customHeight="1" x14ac:dyDescent="0.25">
      <c r="A172" s="162"/>
      <c r="B172" s="162"/>
      <c r="C172" s="162"/>
      <c r="D172" s="162"/>
      <c r="E172" s="162"/>
      <c r="F172" s="162"/>
      <c r="G172" s="162"/>
      <c r="H172" s="162"/>
      <c r="I172" s="162"/>
      <c r="J172" s="162"/>
      <c r="K172" s="162"/>
      <c r="L172" s="162"/>
      <c r="M172" s="162"/>
      <c r="N172" s="38"/>
      <c r="O172" s="38"/>
    </row>
    <row r="173" spans="1:15" ht="15" hidden="1" customHeight="1" x14ac:dyDescent="0.25">
      <c r="A173" s="162"/>
      <c r="B173" s="162"/>
      <c r="C173" s="162"/>
      <c r="D173" s="162"/>
      <c r="E173" s="162"/>
      <c r="F173" s="162"/>
      <c r="G173" s="162"/>
      <c r="H173" s="162"/>
      <c r="I173" s="162"/>
      <c r="J173" s="162"/>
      <c r="K173" s="162"/>
      <c r="L173" s="162"/>
      <c r="M173" s="162"/>
      <c r="N173" s="38"/>
      <c r="O173" s="38"/>
    </row>
    <row r="174" spans="1:15" ht="15" hidden="1" customHeight="1" x14ac:dyDescent="0.25">
      <c r="A174" s="162"/>
      <c r="B174" s="162"/>
      <c r="C174" s="162"/>
      <c r="D174" s="162"/>
      <c r="E174" s="162"/>
      <c r="F174" s="162"/>
      <c r="G174" s="162"/>
      <c r="H174" s="162"/>
      <c r="I174" s="162"/>
      <c r="J174" s="162"/>
      <c r="K174" s="162"/>
      <c r="L174" s="162"/>
      <c r="M174" s="162"/>
      <c r="N174" s="38"/>
      <c r="O174" s="38"/>
    </row>
    <row r="175" spans="1:15" ht="15" hidden="1" customHeight="1" x14ac:dyDescent="0.25">
      <c r="A175" s="162"/>
      <c r="B175" s="162"/>
      <c r="C175" s="162"/>
      <c r="D175" s="162"/>
      <c r="E175" s="162"/>
      <c r="F175" s="162"/>
      <c r="G175" s="162"/>
      <c r="H175" s="162"/>
      <c r="I175" s="162"/>
      <c r="J175" s="162"/>
      <c r="K175" s="162"/>
      <c r="L175" s="162"/>
      <c r="M175" s="162"/>
      <c r="N175" s="38"/>
      <c r="O175" s="38"/>
    </row>
    <row r="176" spans="1:15" ht="15" hidden="1" customHeight="1" x14ac:dyDescent="0.25">
      <c r="A176" s="162"/>
      <c r="B176" s="162"/>
      <c r="C176" s="162"/>
      <c r="D176" s="162"/>
      <c r="E176" s="162"/>
      <c r="F176" s="162"/>
      <c r="G176" s="162"/>
      <c r="H176" s="162"/>
      <c r="I176" s="162"/>
      <c r="J176" s="162"/>
      <c r="K176" s="162"/>
      <c r="L176" s="162"/>
      <c r="M176" s="162"/>
      <c r="N176" s="38"/>
      <c r="O176" s="38"/>
    </row>
    <row r="177" spans="1:15" ht="15" hidden="1" customHeight="1" x14ac:dyDescent="0.25">
      <c r="A177" s="162"/>
      <c r="B177" s="162"/>
      <c r="C177" s="162"/>
      <c r="D177" s="162"/>
      <c r="E177" s="162"/>
      <c r="F177" s="162"/>
      <c r="G177" s="162"/>
      <c r="H177" s="162"/>
      <c r="I177" s="162"/>
      <c r="J177" s="162"/>
      <c r="K177" s="162"/>
      <c r="L177" s="162"/>
      <c r="M177" s="162"/>
      <c r="N177" s="38"/>
      <c r="O177" s="38"/>
    </row>
    <row r="178" spans="1:15" ht="15" hidden="1" customHeight="1" x14ac:dyDescent="0.25">
      <c r="A178" s="162"/>
      <c r="B178" s="162"/>
      <c r="C178" s="162"/>
      <c r="D178" s="162"/>
      <c r="E178" s="162"/>
      <c r="F178" s="162"/>
      <c r="G178" s="162"/>
      <c r="H178" s="162"/>
      <c r="I178" s="162"/>
      <c r="J178" s="162"/>
      <c r="K178" s="162"/>
      <c r="L178" s="162"/>
      <c r="M178" s="162"/>
      <c r="N178" s="38"/>
      <c r="O178" s="38"/>
    </row>
    <row r="179" spans="1:15" ht="15" hidden="1" customHeight="1" x14ac:dyDescent="0.25">
      <c r="A179" s="162"/>
      <c r="B179" s="162"/>
      <c r="C179" s="162"/>
      <c r="D179" s="162"/>
      <c r="E179" s="162"/>
      <c r="F179" s="162"/>
      <c r="G179" s="162"/>
      <c r="H179" s="162"/>
      <c r="I179" s="162"/>
      <c r="J179" s="162"/>
      <c r="K179" s="162"/>
      <c r="L179" s="162"/>
      <c r="M179" s="162"/>
      <c r="N179" s="38"/>
      <c r="O179" s="38"/>
    </row>
    <row r="180" spans="1:15" ht="15" hidden="1" customHeight="1" x14ac:dyDescent="0.25">
      <c r="A180" s="162"/>
      <c r="B180" s="162"/>
      <c r="C180" s="162"/>
      <c r="D180" s="162"/>
      <c r="E180" s="162"/>
      <c r="F180" s="162"/>
      <c r="G180" s="162"/>
      <c r="H180" s="162"/>
      <c r="I180" s="162"/>
      <c r="J180" s="162"/>
      <c r="K180" s="162"/>
      <c r="L180" s="162"/>
      <c r="M180" s="162"/>
      <c r="N180" s="38"/>
      <c r="O180" s="38"/>
    </row>
    <row r="181" spans="1:15" ht="15" hidden="1" customHeight="1" x14ac:dyDescent="0.25">
      <c r="A181" s="162"/>
      <c r="B181" s="162"/>
      <c r="C181" s="162"/>
      <c r="D181" s="162"/>
      <c r="E181" s="162"/>
      <c r="F181" s="162"/>
      <c r="G181" s="162"/>
      <c r="H181" s="162"/>
      <c r="I181" s="162"/>
      <c r="J181" s="162"/>
      <c r="K181" s="162"/>
      <c r="L181" s="162"/>
      <c r="M181" s="162"/>
      <c r="N181" s="38"/>
      <c r="O181" s="38"/>
    </row>
    <row r="182" spans="1:15" ht="15" hidden="1" customHeight="1" x14ac:dyDescent="0.25">
      <c r="A182" s="162"/>
      <c r="B182" s="162"/>
      <c r="C182" s="162"/>
      <c r="D182" s="162"/>
      <c r="E182" s="162"/>
      <c r="F182" s="162"/>
      <c r="G182" s="162"/>
      <c r="H182" s="162"/>
      <c r="I182" s="162"/>
      <c r="J182" s="162"/>
      <c r="K182" s="162"/>
      <c r="L182" s="162"/>
      <c r="M182" s="162"/>
      <c r="N182" s="38"/>
      <c r="O182" s="38"/>
    </row>
    <row r="183" spans="1:15" ht="15" hidden="1" customHeight="1" x14ac:dyDescent="0.25">
      <c r="A183" s="162"/>
      <c r="B183" s="162"/>
      <c r="C183" s="162"/>
      <c r="D183" s="162"/>
      <c r="E183" s="162"/>
      <c r="F183" s="162"/>
      <c r="G183" s="162"/>
      <c r="H183" s="162"/>
      <c r="I183" s="162"/>
      <c r="J183" s="162"/>
      <c r="K183" s="162"/>
      <c r="L183" s="162"/>
      <c r="M183" s="162"/>
      <c r="N183" s="38"/>
      <c r="O183" s="38"/>
    </row>
    <row r="184" spans="1:15" ht="15" hidden="1" customHeight="1" x14ac:dyDescent="0.25">
      <c r="A184" s="162"/>
      <c r="B184" s="162"/>
      <c r="C184" s="162"/>
      <c r="D184" s="162"/>
      <c r="E184" s="162"/>
      <c r="F184" s="162"/>
      <c r="G184" s="162"/>
      <c r="H184" s="162"/>
      <c r="I184" s="162"/>
      <c r="J184" s="162"/>
      <c r="K184" s="162"/>
      <c r="L184" s="162"/>
      <c r="M184" s="162"/>
      <c r="N184" s="38"/>
      <c r="O184" s="38"/>
    </row>
    <row r="185" spans="1:15" ht="15" hidden="1" customHeight="1" x14ac:dyDescent="0.25">
      <c r="A185" s="162"/>
      <c r="B185" s="162"/>
      <c r="C185" s="162"/>
      <c r="D185" s="162"/>
      <c r="E185" s="162"/>
      <c r="F185" s="162"/>
      <c r="G185" s="162"/>
      <c r="H185" s="162"/>
      <c r="I185" s="162"/>
      <c r="J185" s="162"/>
      <c r="K185" s="162"/>
      <c r="L185" s="162"/>
      <c r="M185" s="162"/>
      <c r="N185" s="38"/>
      <c r="O185" s="38"/>
    </row>
    <row r="186" spans="1:15" ht="15" hidden="1" customHeight="1" x14ac:dyDescent="0.25">
      <c r="A186" s="162"/>
      <c r="B186" s="162"/>
      <c r="C186" s="162"/>
      <c r="D186" s="162"/>
      <c r="E186" s="162"/>
      <c r="F186" s="162"/>
      <c r="G186" s="162"/>
      <c r="H186" s="162"/>
      <c r="I186" s="162"/>
      <c r="J186" s="162"/>
      <c r="K186" s="162"/>
      <c r="L186" s="162"/>
      <c r="M186" s="162"/>
      <c r="N186" s="38"/>
      <c r="O186" s="38"/>
    </row>
    <row r="187" spans="1:15" ht="15" hidden="1" customHeight="1" x14ac:dyDescent="0.25">
      <c r="A187" s="162"/>
      <c r="B187" s="162"/>
      <c r="C187" s="162"/>
      <c r="D187" s="162"/>
      <c r="E187" s="162"/>
      <c r="F187" s="162"/>
      <c r="G187" s="162"/>
      <c r="H187" s="162"/>
      <c r="I187" s="162"/>
      <c r="J187" s="162"/>
      <c r="K187" s="162"/>
      <c r="L187" s="162"/>
      <c r="M187" s="162"/>
      <c r="N187" s="38"/>
      <c r="O187" s="38"/>
    </row>
    <row r="188" spans="1:15" ht="15" hidden="1" customHeight="1" x14ac:dyDescent="0.25">
      <c r="A188" s="162"/>
      <c r="B188" s="162"/>
      <c r="C188" s="162"/>
      <c r="D188" s="162"/>
      <c r="E188" s="162"/>
      <c r="F188" s="162"/>
      <c r="G188" s="162"/>
      <c r="H188" s="162"/>
      <c r="I188" s="162"/>
      <c r="J188" s="162"/>
      <c r="K188" s="162"/>
      <c r="L188" s="162"/>
      <c r="M188" s="162"/>
      <c r="N188" s="38"/>
      <c r="O188" s="38"/>
    </row>
    <row r="189" spans="1:15" ht="15" hidden="1" customHeight="1" x14ac:dyDescent="0.25">
      <c r="A189" s="162"/>
      <c r="B189" s="162"/>
      <c r="C189" s="162"/>
      <c r="D189" s="162"/>
      <c r="E189" s="162"/>
      <c r="F189" s="162"/>
      <c r="G189" s="162"/>
      <c r="H189" s="162"/>
      <c r="I189" s="162"/>
      <c r="J189" s="162"/>
      <c r="K189" s="162"/>
      <c r="L189" s="162"/>
      <c r="M189" s="162"/>
      <c r="N189" s="38"/>
      <c r="O189" s="38"/>
    </row>
    <row r="190" spans="1:15" ht="15" hidden="1" customHeight="1" x14ac:dyDescent="0.25">
      <c r="A190" s="162"/>
      <c r="B190" s="162"/>
      <c r="C190" s="162"/>
      <c r="D190" s="162"/>
      <c r="E190" s="162"/>
      <c r="F190" s="162"/>
      <c r="G190" s="162"/>
      <c r="H190" s="162"/>
      <c r="I190" s="162"/>
      <c r="J190" s="162"/>
      <c r="K190" s="162"/>
      <c r="L190" s="162"/>
      <c r="M190" s="162"/>
      <c r="N190" s="38"/>
      <c r="O190" s="38"/>
    </row>
    <row r="191" spans="1:15" ht="15" hidden="1" customHeight="1" x14ac:dyDescent="0.25">
      <c r="A191" s="162"/>
      <c r="B191" s="162"/>
      <c r="C191" s="162"/>
      <c r="D191" s="162"/>
      <c r="E191" s="162"/>
      <c r="F191" s="162"/>
      <c r="G191" s="162"/>
      <c r="H191" s="162"/>
      <c r="I191" s="162"/>
      <c r="J191" s="162"/>
      <c r="K191" s="162"/>
      <c r="L191" s="162"/>
      <c r="M191" s="162"/>
      <c r="N191" s="38"/>
      <c r="O191" s="38"/>
    </row>
    <row r="192" spans="1:15" ht="15" hidden="1" customHeight="1" x14ac:dyDescent="0.25">
      <c r="A192" s="162"/>
      <c r="B192" s="162"/>
      <c r="C192" s="162"/>
      <c r="D192" s="162"/>
      <c r="E192" s="162"/>
      <c r="F192" s="162"/>
      <c r="G192" s="162"/>
      <c r="H192" s="162"/>
      <c r="I192" s="162"/>
      <c r="J192" s="162"/>
      <c r="K192" s="162"/>
      <c r="L192" s="162"/>
      <c r="M192" s="162"/>
      <c r="N192" s="38"/>
      <c r="O192" s="38"/>
    </row>
    <row r="193" spans="1:15" ht="15" hidden="1" customHeight="1" x14ac:dyDescent="0.25">
      <c r="A193" s="162"/>
      <c r="B193" s="162"/>
      <c r="C193" s="162"/>
      <c r="D193" s="162"/>
      <c r="E193" s="162"/>
      <c r="F193" s="162"/>
      <c r="G193" s="162"/>
      <c r="H193" s="162"/>
      <c r="I193" s="162"/>
      <c r="J193" s="162"/>
      <c r="K193" s="162"/>
      <c r="L193" s="162"/>
      <c r="M193" s="162"/>
      <c r="N193" s="38"/>
      <c r="O193" s="38"/>
    </row>
    <row r="194" spans="1:15" ht="15" hidden="1" customHeight="1" x14ac:dyDescent="0.25">
      <c r="A194" s="162"/>
      <c r="B194" s="162"/>
      <c r="C194" s="162"/>
      <c r="D194" s="162"/>
      <c r="E194" s="162"/>
      <c r="F194" s="162"/>
      <c r="G194" s="162"/>
      <c r="H194" s="162"/>
      <c r="I194" s="162"/>
      <c r="J194" s="162"/>
      <c r="K194" s="162"/>
      <c r="L194" s="162"/>
      <c r="M194" s="162"/>
      <c r="N194" s="38"/>
      <c r="O194" s="38"/>
    </row>
    <row r="195" spans="1:15" ht="15" hidden="1" customHeight="1" x14ac:dyDescent="0.25">
      <c r="A195" s="162"/>
      <c r="B195" s="162"/>
      <c r="C195" s="162"/>
      <c r="D195" s="162"/>
      <c r="E195" s="162"/>
      <c r="F195" s="162"/>
      <c r="G195" s="162"/>
      <c r="H195" s="162"/>
      <c r="I195" s="162"/>
      <c r="J195" s="162"/>
      <c r="K195" s="162"/>
      <c r="L195" s="162"/>
      <c r="M195" s="162"/>
      <c r="N195" s="38"/>
      <c r="O195" s="38"/>
    </row>
    <row r="196" spans="1:15" ht="15" hidden="1" customHeight="1" x14ac:dyDescent="0.25">
      <c r="A196" s="162"/>
      <c r="B196" s="162"/>
      <c r="C196" s="162"/>
      <c r="D196" s="162"/>
      <c r="E196" s="162"/>
      <c r="F196" s="162"/>
      <c r="G196" s="162"/>
      <c r="H196" s="162"/>
      <c r="I196" s="162"/>
      <c r="J196" s="162"/>
      <c r="K196" s="162"/>
      <c r="L196" s="162"/>
      <c r="M196" s="162"/>
      <c r="N196" s="38"/>
      <c r="O196" s="38"/>
    </row>
    <row r="197" spans="1:15" ht="15" hidden="1" customHeight="1" x14ac:dyDescent="0.25">
      <c r="A197" s="162"/>
      <c r="B197" s="162"/>
      <c r="C197" s="162"/>
      <c r="D197" s="162"/>
      <c r="E197" s="162"/>
      <c r="F197" s="162"/>
      <c r="G197" s="162"/>
      <c r="H197" s="162"/>
      <c r="I197" s="162"/>
      <c r="J197" s="162"/>
      <c r="K197" s="162"/>
      <c r="L197" s="162"/>
      <c r="M197" s="162"/>
      <c r="N197" s="38"/>
      <c r="O197" s="38"/>
    </row>
    <row r="198" spans="1:15" ht="15" hidden="1" customHeight="1" x14ac:dyDescent="0.25">
      <c r="A198" s="162"/>
      <c r="B198" s="162"/>
      <c r="C198" s="162"/>
      <c r="D198" s="162"/>
      <c r="E198" s="162"/>
      <c r="F198" s="162"/>
      <c r="G198" s="162"/>
      <c r="H198" s="162"/>
      <c r="I198" s="162"/>
      <c r="J198" s="162"/>
      <c r="K198" s="162"/>
      <c r="L198" s="162"/>
      <c r="M198" s="162"/>
      <c r="N198" s="38"/>
      <c r="O198" s="38"/>
    </row>
    <row r="199" spans="1:15" ht="15" hidden="1" customHeight="1" x14ac:dyDescent="0.25">
      <c r="A199" s="162"/>
      <c r="B199" s="162"/>
      <c r="C199" s="162"/>
      <c r="D199" s="162"/>
      <c r="E199" s="162"/>
      <c r="F199" s="162"/>
      <c r="G199" s="162"/>
      <c r="H199" s="162"/>
      <c r="I199" s="162"/>
      <c r="J199" s="162"/>
      <c r="K199" s="162"/>
      <c r="L199" s="162"/>
      <c r="M199" s="162"/>
      <c r="N199" s="38"/>
      <c r="O199" s="38"/>
    </row>
    <row r="200" spans="1:15" ht="15" hidden="1" customHeight="1" x14ac:dyDescent="0.25">
      <c r="A200" s="162"/>
      <c r="B200" s="162"/>
      <c r="C200" s="162"/>
      <c r="D200" s="162"/>
      <c r="E200" s="162"/>
      <c r="F200" s="162"/>
      <c r="G200" s="162"/>
      <c r="H200" s="162"/>
      <c r="I200" s="162"/>
      <c r="J200" s="162"/>
      <c r="K200" s="162"/>
      <c r="L200" s="162"/>
      <c r="M200" s="162"/>
      <c r="N200" s="38"/>
      <c r="O200" s="38"/>
    </row>
    <row r="201" spans="1:15" ht="15" hidden="1" customHeight="1" x14ac:dyDescent="0.25">
      <c r="A201" s="162"/>
      <c r="B201" s="162"/>
      <c r="C201" s="162"/>
      <c r="D201" s="162"/>
      <c r="E201" s="162"/>
      <c r="F201" s="162"/>
      <c r="G201" s="162"/>
      <c r="H201" s="162"/>
      <c r="I201" s="162"/>
      <c r="J201" s="162"/>
      <c r="K201" s="162"/>
      <c r="L201" s="162"/>
      <c r="M201" s="162"/>
      <c r="N201" s="38"/>
      <c r="O201" s="38"/>
    </row>
    <row r="202" spans="1:15" ht="15" hidden="1" customHeight="1" x14ac:dyDescent="0.25">
      <c r="A202" s="162"/>
      <c r="B202" s="162"/>
      <c r="C202" s="162"/>
      <c r="D202" s="162"/>
      <c r="E202" s="162"/>
      <c r="F202" s="162"/>
      <c r="G202" s="162"/>
      <c r="H202" s="162"/>
      <c r="I202" s="162"/>
      <c r="J202" s="162"/>
      <c r="K202" s="162"/>
      <c r="L202" s="162"/>
      <c r="M202" s="162"/>
      <c r="N202" s="38"/>
      <c r="O202" s="38"/>
    </row>
    <row r="203" spans="1:15" ht="15" hidden="1" customHeight="1" x14ac:dyDescent="0.25">
      <c r="A203" s="162"/>
      <c r="B203" s="162"/>
      <c r="C203" s="162"/>
      <c r="D203" s="162"/>
      <c r="E203" s="162"/>
      <c r="F203" s="162"/>
      <c r="G203" s="162"/>
      <c r="H203" s="162"/>
      <c r="I203" s="162"/>
      <c r="J203" s="162"/>
      <c r="K203" s="162"/>
      <c r="L203" s="162"/>
      <c r="M203" s="162"/>
      <c r="N203" s="38"/>
      <c r="O203" s="38"/>
    </row>
    <row r="204" spans="1:15" ht="15" hidden="1" customHeight="1" x14ac:dyDescent="0.25">
      <c r="A204" s="162"/>
      <c r="B204" s="162"/>
      <c r="C204" s="162"/>
      <c r="D204" s="162"/>
      <c r="E204" s="162"/>
      <c r="F204" s="162"/>
      <c r="G204" s="162"/>
      <c r="H204" s="162"/>
      <c r="I204" s="162"/>
      <c r="J204" s="162"/>
      <c r="K204" s="162"/>
      <c r="L204" s="162"/>
      <c r="M204" s="162"/>
      <c r="N204" s="38"/>
      <c r="O204" s="38"/>
    </row>
    <row r="205" spans="1:15" ht="15" hidden="1" customHeight="1" x14ac:dyDescent="0.25">
      <c r="A205" s="162"/>
      <c r="B205" s="162"/>
      <c r="C205" s="162"/>
      <c r="D205" s="162"/>
      <c r="E205" s="162"/>
      <c r="F205" s="162"/>
      <c r="G205" s="162"/>
      <c r="H205" s="162"/>
      <c r="I205" s="162"/>
      <c r="J205" s="162"/>
      <c r="K205" s="162"/>
      <c r="L205" s="162"/>
      <c r="M205" s="162"/>
      <c r="N205" s="38"/>
      <c r="O205" s="38"/>
    </row>
    <row r="206" spans="1:15" ht="15" hidden="1" customHeight="1" x14ac:dyDescent="0.25">
      <c r="A206" s="162"/>
      <c r="B206" s="162"/>
      <c r="C206" s="162"/>
      <c r="D206" s="162"/>
      <c r="E206" s="162"/>
      <c r="F206" s="162"/>
      <c r="G206" s="162"/>
      <c r="H206" s="162"/>
      <c r="I206" s="162"/>
      <c r="J206" s="162"/>
      <c r="K206" s="162"/>
      <c r="L206" s="162"/>
      <c r="M206" s="162"/>
      <c r="N206" s="38"/>
      <c r="O206" s="38"/>
    </row>
    <row r="207" spans="1:15" ht="15" hidden="1" customHeight="1" x14ac:dyDescent="0.25">
      <c r="A207" s="162"/>
      <c r="B207" s="162"/>
      <c r="C207" s="162"/>
      <c r="D207" s="162"/>
      <c r="E207" s="162"/>
      <c r="F207" s="162"/>
      <c r="G207" s="162"/>
      <c r="H207" s="162"/>
      <c r="I207" s="162"/>
      <c r="J207" s="162"/>
      <c r="K207" s="162"/>
      <c r="L207" s="162"/>
      <c r="M207" s="162"/>
      <c r="N207" s="38"/>
      <c r="O207" s="38"/>
    </row>
    <row r="208" spans="1:15" ht="15" hidden="1" customHeight="1" x14ac:dyDescent="0.25">
      <c r="A208" s="162"/>
      <c r="B208" s="162"/>
      <c r="C208" s="162"/>
      <c r="D208" s="162"/>
      <c r="E208" s="162"/>
      <c r="F208" s="162"/>
      <c r="G208" s="162"/>
      <c r="H208" s="162"/>
      <c r="I208" s="162"/>
      <c r="J208" s="162"/>
      <c r="K208" s="162"/>
      <c r="L208" s="162"/>
      <c r="M208" s="162"/>
      <c r="N208" s="38"/>
      <c r="O208" s="38"/>
    </row>
    <row r="209" spans="1:15" ht="15" hidden="1" customHeight="1" x14ac:dyDescent="0.25">
      <c r="A209" s="162"/>
      <c r="B209" s="162"/>
      <c r="C209" s="162"/>
      <c r="D209" s="162"/>
      <c r="E209" s="162"/>
      <c r="F209" s="162"/>
      <c r="G209" s="162"/>
      <c r="H209" s="162"/>
      <c r="I209" s="162"/>
      <c r="J209" s="162"/>
      <c r="K209" s="162"/>
      <c r="L209" s="162"/>
      <c r="M209" s="162"/>
      <c r="N209" s="38"/>
      <c r="O209" s="38"/>
    </row>
    <row r="210" spans="1:15" ht="15" hidden="1" customHeight="1" x14ac:dyDescent="0.25">
      <c r="A210" s="162"/>
      <c r="B210" s="162"/>
      <c r="C210" s="162"/>
      <c r="D210" s="162"/>
      <c r="E210" s="162"/>
      <c r="F210" s="162"/>
      <c r="G210" s="162"/>
      <c r="H210" s="162"/>
      <c r="I210" s="162"/>
      <c r="J210" s="162"/>
      <c r="K210" s="162"/>
      <c r="L210" s="162"/>
      <c r="M210" s="162"/>
      <c r="N210" s="38"/>
      <c r="O210" s="38"/>
    </row>
    <row r="211" spans="1:15" ht="15" hidden="1" customHeight="1" x14ac:dyDescent="0.25">
      <c r="A211" s="162"/>
      <c r="B211" s="162"/>
      <c r="C211" s="162"/>
      <c r="D211" s="162"/>
      <c r="E211" s="162"/>
      <c r="F211" s="162"/>
      <c r="G211" s="162"/>
      <c r="H211" s="162"/>
      <c r="I211" s="162"/>
      <c r="J211" s="162"/>
      <c r="K211" s="162"/>
      <c r="L211" s="162"/>
      <c r="M211" s="162"/>
      <c r="N211" s="38"/>
      <c r="O211" s="38"/>
    </row>
    <row r="212" spans="1:15" ht="15" hidden="1" customHeight="1" x14ac:dyDescent="0.25">
      <c r="A212" s="162"/>
      <c r="B212" s="162"/>
      <c r="C212" s="162"/>
      <c r="D212" s="162"/>
      <c r="E212" s="162"/>
      <c r="F212" s="162"/>
      <c r="G212" s="162"/>
      <c r="H212" s="162"/>
      <c r="I212" s="162"/>
      <c r="J212" s="162"/>
      <c r="K212" s="162"/>
      <c r="L212" s="162"/>
      <c r="M212" s="162"/>
      <c r="N212" s="38"/>
      <c r="O212" s="38"/>
    </row>
    <row r="213" spans="1:15" ht="15" hidden="1" customHeight="1" x14ac:dyDescent="0.25">
      <c r="A213" s="162"/>
      <c r="B213" s="162"/>
      <c r="C213" s="162"/>
      <c r="D213" s="162"/>
      <c r="E213" s="162"/>
      <c r="F213" s="162"/>
      <c r="G213" s="162"/>
      <c r="H213" s="162"/>
      <c r="I213" s="162"/>
      <c r="J213" s="162"/>
      <c r="K213" s="162"/>
      <c r="L213" s="162"/>
      <c r="M213" s="162"/>
      <c r="N213" s="38"/>
      <c r="O213" s="38"/>
    </row>
    <row r="214" spans="1:15" ht="15" hidden="1" customHeight="1" x14ac:dyDescent="0.25">
      <c r="A214" s="162"/>
      <c r="B214" s="162"/>
      <c r="C214" s="162"/>
      <c r="D214" s="162"/>
      <c r="E214" s="162"/>
      <c r="F214" s="162"/>
      <c r="G214" s="162"/>
      <c r="H214" s="162"/>
      <c r="I214" s="162"/>
      <c r="J214" s="162"/>
      <c r="K214" s="162"/>
      <c r="L214" s="162"/>
      <c r="M214" s="162"/>
      <c r="N214" s="38"/>
      <c r="O214" s="38"/>
    </row>
    <row r="215" spans="1:15" ht="15" hidden="1" customHeight="1" x14ac:dyDescent="0.25">
      <c r="A215" s="162"/>
      <c r="B215" s="162"/>
      <c r="C215" s="162"/>
      <c r="D215" s="162"/>
      <c r="E215" s="162"/>
      <c r="F215" s="162"/>
      <c r="G215" s="162"/>
      <c r="H215" s="162"/>
      <c r="I215" s="162"/>
      <c r="J215" s="162"/>
      <c r="K215" s="162"/>
      <c r="L215" s="162"/>
      <c r="M215" s="162"/>
      <c r="N215" s="38"/>
      <c r="O215" s="38"/>
    </row>
    <row r="216" spans="1:15" ht="15" hidden="1" customHeight="1" x14ac:dyDescent="0.25">
      <c r="A216" s="162"/>
      <c r="B216" s="162"/>
      <c r="C216" s="162"/>
      <c r="D216" s="162"/>
      <c r="E216" s="162"/>
      <c r="F216" s="162"/>
      <c r="G216" s="162"/>
      <c r="H216" s="162"/>
      <c r="I216" s="162"/>
      <c r="J216" s="162"/>
      <c r="K216" s="162"/>
      <c r="L216" s="162"/>
      <c r="M216" s="162"/>
      <c r="N216" s="38"/>
      <c r="O216" s="38"/>
    </row>
    <row r="217" spans="1:15" ht="15" hidden="1" customHeight="1" x14ac:dyDescent="0.25">
      <c r="A217" s="162"/>
      <c r="B217" s="162"/>
      <c r="C217" s="162"/>
      <c r="D217" s="162"/>
      <c r="E217" s="162"/>
      <c r="F217" s="162"/>
      <c r="G217" s="162"/>
      <c r="H217" s="162"/>
      <c r="I217" s="162"/>
      <c r="J217" s="162"/>
      <c r="K217" s="162"/>
      <c r="L217" s="162"/>
      <c r="M217" s="162"/>
      <c r="N217" s="38"/>
      <c r="O217" s="38"/>
    </row>
    <row r="218" spans="1:15" ht="15" hidden="1" customHeight="1" x14ac:dyDescent="0.25">
      <c r="A218" s="162"/>
      <c r="B218" s="162"/>
      <c r="C218" s="162"/>
      <c r="D218" s="162"/>
      <c r="E218" s="162"/>
      <c r="F218" s="162"/>
      <c r="G218" s="162"/>
      <c r="H218" s="162"/>
      <c r="I218" s="162"/>
      <c r="J218" s="162"/>
      <c r="K218" s="162"/>
      <c r="L218" s="162"/>
      <c r="M218" s="162"/>
      <c r="N218" s="38"/>
      <c r="O218" s="38"/>
    </row>
    <row r="219" spans="1:15" ht="15" hidden="1" customHeight="1" x14ac:dyDescent="0.25">
      <c r="A219" s="162"/>
      <c r="B219" s="162"/>
      <c r="C219" s="162"/>
      <c r="D219" s="162"/>
      <c r="E219" s="162"/>
      <c r="F219" s="162"/>
      <c r="G219" s="162"/>
      <c r="H219" s="162"/>
      <c r="I219" s="162"/>
      <c r="J219" s="162"/>
      <c r="K219" s="162"/>
      <c r="L219" s="162"/>
      <c r="M219" s="162"/>
      <c r="N219" s="38"/>
      <c r="O219" s="38"/>
    </row>
    <row r="220" spans="1:15" ht="15" hidden="1" customHeight="1" x14ac:dyDescent="0.25">
      <c r="A220" s="162"/>
      <c r="B220" s="162"/>
      <c r="C220" s="162"/>
      <c r="D220" s="162"/>
      <c r="E220" s="162"/>
      <c r="F220" s="162"/>
      <c r="G220" s="162"/>
      <c r="H220" s="162"/>
      <c r="I220" s="162"/>
      <c r="J220" s="162"/>
      <c r="K220" s="162"/>
      <c r="L220" s="162"/>
      <c r="M220" s="162"/>
      <c r="N220" s="38"/>
      <c r="O220" s="38"/>
    </row>
    <row r="221" spans="1:15" ht="15" hidden="1" customHeight="1" x14ac:dyDescent="0.25">
      <c r="A221" s="162"/>
      <c r="B221" s="162"/>
      <c r="C221" s="162"/>
      <c r="D221" s="162"/>
      <c r="E221" s="162"/>
      <c r="F221" s="162"/>
      <c r="G221" s="162"/>
      <c r="H221" s="162"/>
      <c r="I221" s="162"/>
      <c r="J221" s="162"/>
      <c r="K221" s="162"/>
      <c r="L221" s="162"/>
      <c r="M221" s="162"/>
      <c r="N221" s="38"/>
      <c r="O221" s="38"/>
    </row>
    <row r="222" spans="1:15" ht="15" hidden="1" customHeight="1" x14ac:dyDescent="0.25">
      <c r="A222" s="162"/>
      <c r="B222" s="162"/>
      <c r="C222" s="162"/>
      <c r="D222" s="162"/>
      <c r="E222" s="162"/>
      <c r="F222" s="162"/>
      <c r="G222" s="162"/>
      <c r="H222" s="162"/>
      <c r="I222" s="162"/>
      <c r="J222" s="162"/>
      <c r="K222" s="162"/>
      <c r="L222" s="162"/>
      <c r="M222" s="162"/>
      <c r="N222" s="38"/>
      <c r="O222" s="38"/>
    </row>
    <row r="223" spans="1:15" ht="15" hidden="1" customHeight="1" x14ac:dyDescent="0.25">
      <c r="A223" s="162"/>
      <c r="B223" s="162"/>
      <c r="C223" s="162"/>
      <c r="D223" s="162"/>
      <c r="E223" s="162"/>
      <c r="F223" s="162"/>
      <c r="G223" s="162"/>
      <c r="H223" s="162"/>
      <c r="I223" s="162"/>
      <c r="J223" s="162"/>
      <c r="K223" s="162"/>
      <c r="L223" s="162"/>
      <c r="M223" s="162"/>
      <c r="N223" s="38"/>
      <c r="O223" s="38"/>
    </row>
    <row r="224" spans="1:15" ht="15" hidden="1" customHeight="1" x14ac:dyDescent="0.25">
      <c r="A224" s="162"/>
      <c r="B224" s="162"/>
      <c r="C224" s="162"/>
      <c r="D224" s="162"/>
      <c r="E224" s="162"/>
      <c r="F224" s="162"/>
      <c r="G224" s="162"/>
      <c r="H224" s="162"/>
      <c r="I224" s="162"/>
      <c r="J224" s="162"/>
      <c r="K224" s="162"/>
      <c r="L224" s="162"/>
      <c r="M224" s="162"/>
      <c r="N224" s="38"/>
      <c r="O224" s="38"/>
    </row>
    <row r="225" spans="1:15" ht="15" hidden="1" customHeight="1" x14ac:dyDescent="0.25">
      <c r="A225" s="162"/>
      <c r="B225" s="162"/>
      <c r="C225" s="162"/>
      <c r="D225" s="162"/>
      <c r="E225" s="162"/>
      <c r="F225" s="162"/>
      <c r="G225" s="162"/>
      <c r="H225" s="162"/>
      <c r="I225" s="162"/>
      <c r="J225" s="162"/>
      <c r="K225" s="162"/>
      <c r="L225" s="162"/>
      <c r="M225" s="162"/>
      <c r="N225" s="38"/>
      <c r="O225" s="38"/>
    </row>
    <row r="226" spans="1:15" ht="15" hidden="1" customHeight="1" x14ac:dyDescent="0.25">
      <c r="A226" s="162"/>
      <c r="B226" s="162"/>
      <c r="C226" s="162"/>
      <c r="D226" s="162"/>
      <c r="E226" s="162"/>
      <c r="F226" s="162"/>
      <c r="G226" s="162"/>
      <c r="H226" s="162"/>
      <c r="I226" s="162"/>
      <c r="J226" s="162"/>
      <c r="K226" s="162"/>
      <c r="L226" s="162"/>
      <c r="M226" s="162"/>
      <c r="N226" s="38"/>
      <c r="O226" s="38"/>
    </row>
    <row r="227" spans="1:15" ht="15" hidden="1" customHeight="1" x14ac:dyDescent="0.25">
      <c r="A227" s="162"/>
      <c r="B227" s="162"/>
      <c r="C227" s="162"/>
      <c r="D227" s="162"/>
      <c r="E227" s="162"/>
      <c r="F227" s="162"/>
      <c r="G227" s="162"/>
      <c r="H227" s="162"/>
      <c r="I227" s="162"/>
      <c r="J227" s="162"/>
      <c r="K227" s="162"/>
      <c r="L227" s="162"/>
      <c r="M227" s="162"/>
      <c r="N227" s="38"/>
      <c r="O227" s="38"/>
    </row>
    <row r="228" spans="1:15" ht="15" hidden="1" customHeight="1" x14ac:dyDescent="0.25">
      <c r="A228" s="162"/>
      <c r="B228" s="162"/>
      <c r="C228" s="162"/>
      <c r="D228" s="162"/>
      <c r="E228" s="162"/>
      <c r="F228" s="162"/>
      <c r="G228" s="162"/>
      <c r="H228" s="162"/>
      <c r="I228" s="162"/>
      <c r="J228" s="162"/>
      <c r="K228" s="162"/>
      <c r="L228" s="162"/>
      <c r="M228" s="162"/>
      <c r="N228" s="38"/>
      <c r="O228" s="38"/>
    </row>
    <row r="229" spans="1:15" ht="15" hidden="1" customHeight="1" x14ac:dyDescent="0.25">
      <c r="A229" s="162"/>
      <c r="B229" s="162"/>
      <c r="C229" s="162"/>
      <c r="D229" s="162"/>
      <c r="E229" s="162"/>
      <c r="F229" s="162"/>
      <c r="G229" s="162"/>
      <c r="H229" s="162"/>
      <c r="I229" s="162"/>
      <c r="J229" s="162"/>
      <c r="K229" s="162"/>
      <c r="L229" s="162"/>
      <c r="M229" s="162"/>
      <c r="N229" s="38"/>
      <c r="O229" s="38"/>
    </row>
    <row r="230" spans="1:15" ht="15" hidden="1" customHeight="1" x14ac:dyDescent="0.25">
      <c r="A230" s="162"/>
      <c r="B230" s="162"/>
      <c r="C230" s="162"/>
      <c r="D230" s="162"/>
      <c r="E230" s="162"/>
      <c r="F230" s="162"/>
      <c r="G230" s="162"/>
      <c r="H230" s="162"/>
      <c r="I230" s="162"/>
      <c r="J230" s="162"/>
      <c r="K230" s="162"/>
      <c r="L230" s="162"/>
      <c r="M230" s="162"/>
      <c r="N230" s="38"/>
      <c r="O230" s="38"/>
    </row>
    <row r="231" spans="1:15" ht="15" hidden="1" customHeight="1" x14ac:dyDescent="0.25">
      <c r="A231" s="162"/>
      <c r="B231" s="162"/>
      <c r="C231" s="162"/>
      <c r="D231" s="162"/>
      <c r="E231" s="162"/>
      <c r="F231" s="162"/>
      <c r="G231" s="162"/>
      <c r="H231" s="162"/>
      <c r="I231" s="162"/>
      <c r="J231" s="162"/>
      <c r="K231" s="162"/>
      <c r="L231" s="162"/>
      <c r="M231" s="162"/>
      <c r="N231" s="38"/>
      <c r="O231" s="38"/>
    </row>
    <row r="232" spans="1:15" ht="15" hidden="1" customHeight="1" x14ac:dyDescent="0.25">
      <c r="A232" s="162"/>
      <c r="B232" s="162"/>
      <c r="C232" s="162"/>
      <c r="D232" s="162"/>
      <c r="E232" s="162"/>
      <c r="F232" s="162"/>
      <c r="G232" s="162"/>
      <c r="H232" s="162"/>
      <c r="I232" s="162"/>
      <c r="J232" s="162"/>
      <c r="K232" s="162"/>
      <c r="L232" s="162"/>
      <c r="M232" s="162"/>
      <c r="N232" s="38"/>
      <c r="O232" s="38"/>
    </row>
    <row r="233" spans="1:15" ht="15" hidden="1" customHeight="1" x14ac:dyDescent="0.25">
      <c r="A233" s="162"/>
      <c r="B233" s="162"/>
      <c r="C233" s="162"/>
      <c r="D233" s="162"/>
      <c r="E233" s="162"/>
      <c r="F233" s="162"/>
      <c r="G233" s="162"/>
      <c r="H233" s="162"/>
      <c r="I233" s="162"/>
      <c r="J233" s="162"/>
      <c r="K233" s="162"/>
      <c r="L233" s="162"/>
      <c r="M233" s="162"/>
      <c r="N233" s="38"/>
      <c r="O233" s="38"/>
    </row>
    <row r="234" spans="1:15" ht="15" hidden="1" customHeight="1" x14ac:dyDescent="0.25">
      <c r="A234" s="162"/>
      <c r="B234" s="162"/>
      <c r="C234" s="162"/>
      <c r="D234" s="162"/>
      <c r="E234" s="162"/>
      <c r="F234" s="162"/>
      <c r="G234" s="162"/>
      <c r="H234" s="162"/>
      <c r="I234" s="162"/>
      <c r="J234" s="162"/>
      <c r="K234" s="162"/>
      <c r="L234" s="162"/>
      <c r="M234" s="162"/>
      <c r="N234" s="38"/>
      <c r="O234" s="38"/>
    </row>
    <row r="235" spans="1:15" ht="15" hidden="1" customHeight="1" x14ac:dyDescent="0.25">
      <c r="A235" s="162"/>
      <c r="B235" s="162"/>
      <c r="C235" s="162"/>
      <c r="D235" s="162"/>
      <c r="E235" s="162"/>
      <c r="F235" s="162"/>
      <c r="G235" s="162"/>
      <c r="H235" s="162"/>
      <c r="I235" s="162"/>
      <c r="J235" s="162"/>
      <c r="K235" s="162"/>
      <c r="L235" s="162"/>
      <c r="M235" s="162"/>
      <c r="N235" s="38"/>
      <c r="O235" s="38"/>
    </row>
    <row r="236" spans="1:15" ht="15" hidden="1" customHeight="1" x14ac:dyDescent="0.25">
      <c r="A236" s="162"/>
      <c r="B236" s="162"/>
      <c r="C236" s="162"/>
      <c r="D236" s="162"/>
      <c r="E236" s="162"/>
      <c r="F236" s="162"/>
      <c r="G236" s="162"/>
      <c r="H236" s="162"/>
      <c r="I236" s="162"/>
      <c r="J236" s="162"/>
      <c r="K236" s="162"/>
      <c r="L236" s="162"/>
      <c r="M236" s="162"/>
      <c r="N236" s="38"/>
      <c r="O236" s="38"/>
    </row>
    <row r="237" spans="1:15" ht="15" hidden="1" customHeight="1" x14ac:dyDescent="0.25">
      <c r="A237" s="162"/>
      <c r="B237" s="162"/>
      <c r="C237" s="162"/>
      <c r="D237" s="162"/>
      <c r="E237" s="162"/>
      <c r="F237" s="162"/>
      <c r="G237" s="162"/>
      <c r="H237" s="162"/>
      <c r="I237" s="162"/>
      <c r="J237" s="162"/>
      <c r="K237" s="162"/>
      <c r="L237" s="162"/>
      <c r="M237" s="162"/>
      <c r="N237" s="38"/>
      <c r="O237" s="38"/>
    </row>
    <row r="238" spans="1:15" ht="15" hidden="1" customHeight="1" x14ac:dyDescent="0.25">
      <c r="A238" s="162"/>
      <c r="B238" s="162"/>
      <c r="C238" s="162"/>
      <c r="D238" s="162"/>
      <c r="E238" s="162"/>
      <c r="F238" s="162"/>
      <c r="G238" s="162"/>
      <c r="H238" s="162"/>
      <c r="I238" s="162"/>
      <c r="J238" s="162"/>
      <c r="K238" s="162"/>
      <c r="L238" s="162"/>
      <c r="M238" s="162"/>
      <c r="N238" s="38"/>
      <c r="O238" s="38"/>
    </row>
    <row r="239" spans="1:15" ht="15" hidden="1" customHeight="1" x14ac:dyDescent="0.25">
      <c r="A239" s="162"/>
      <c r="B239" s="162"/>
      <c r="C239" s="162"/>
      <c r="D239" s="162"/>
      <c r="E239" s="162"/>
      <c r="F239" s="162"/>
      <c r="G239" s="162"/>
      <c r="H239" s="162"/>
      <c r="I239" s="162"/>
      <c r="J239" s="162"/>
      <c r="K239" s="162"/>
      <c r="L239" s="162"/>
      <c r="M239" s="162"/>
      <c r="N239" s="38"/>
      <c r="O239" s="38"/>
    </row>
    <row r="240" spans="1:15" ht="15" hidden="1" customHeight="1" x14ac:dyDescent="0.25">
      <c r="A240" s="162"/>
      <c r="B240" s="162"/>
      <c r="C240" s="162"/>
      <c r="D240" s="162"/>
      <c r="E240" s="162"/>
      <c r="F240" s="162"/>
      <c r="G240" s="162"/>
      <c r="H240" s="162"/>
      <c r="I240" s="162"/>
      <c r="J240" s="162"/>
      <c r="K240" s="162"/>
      <c r="L240" s="162"/>
      <c r="M240" s="162"/>
      <c r="N240" s="38"/>
      <c r="O240" s="38"/>
    </row>
    <row r="241" spans="1:15" ht="15" hidden="1" customHeight="1" x14ac:dyDescent="0.25">
      <c r="A241" s="162"/>
      <c r="B241" s="162"/>
      <c r="C241" s="162"/>
      <c r="D241" s="162"/>
      <c r="E241" s="162"/>
      <c r="F241" s="162"/>
      <c r="G241" s="162"/>
      <c r="H241" s="162"/>
      <c r="I241" s="162"/>
      <c r="J241" s="162"/>
      <c r="K241" s="162"/>
      <c r="L241" s="162"/>
      <c r="M241" s="162"/>
      <c r="N241" s="38"/>
      <c r="O241" s="38"/>
    </row>
    <row r="242" spans="1:15" ht="15" hidden="1" customHeight="1" x14ac:dyDescent="0.25">
      <c r="A242" s="162"/>
      <c r="B242" s="162"/>
      <c r="C242" s="162"/>
      <c r="D242" s="162"/>
      <c r="E242" s="162"/>
      <c r="F242" s="162"/>
      <c r="G242" s="162"/>
      <c r="H242" s="162"/>
      <c r="I242" s="162"/>
      <c r="J242" s="162"/>
      <c r="K242" s="162"/>
      <c r="L242" s="162"/>
      <c r="M242" s="162"/>
      <c r="N242" s="38"/>
      <c r="O242" s="38"/>
    </row>
    <row r="243" spans="1:15" ht="15" hidden="1" customHeight="1" x14ac:dyDescent="0.25">
      <c r="A243" s="162"/>
      <c r="B243" s="162"/>
      <c r="C243" s="162"/>
      <c r="D243" s="162"/>
      <c r="E243" s="162"/>
      <c r="F243" s="162"/>
      <c r="G243" s="162"/>
      <c r="H243" s="162"/>
      <c r="I243" s="162"/>
      <c r="J243" s="162"/>
      <c r="K243" s="162"/>
      <c r="L243" s="162"/>
      <c r="M243" s="162"/>
      <c r="N243" s="38"/>
      <c r="O243" s="38"/>
    </row>
    <row r="244" spans="1:15" ht="15" hidden="1" customHeight="1" x14ac:dyDescent="0.25">
      <c r="A244" s="162"/>
      <c r="B244" s="162"/>
      <c r="C244" s="162"/>
      <c r="D244" s="162"/>
      <c r="E244" s="162"/>
      <c r="F244" s="162"/>
      <c r="G244" s="162"/>
      <c r="H244" s="162"/>
      <c r="I244" s="162"/>
      <c r="J244" s="162"/>
      <c r="K244" s="162"/>
      <c r="L244" s="162"/>
      <c r="M244" s="162"/>
      <c r="N244" s="38"/>
      <c r="O244" s="38"/>
    </row>
    <row r="245" spans="1:15" ht="15" hidden="1" customHeight="1" x14ac:dyDescent="0.25">
      <c r="A245" s="162"/>
      <c r="B245" s="162"/>
      <c r="C245" s="162"/>
      <c r="D245" s="162"/>
      <c r="E245" s="162"/>
      <c r="F245" s="162"/>
      <c r="G245" s="162"/>
      <c r="H245" s="162"/>
      <c r="I245" s="162"/>
      <c r="J245" s="162"/>
      <c r="K245" s="162"/>
      <c r="L245" s="162"/>
      <c r="M245" s="162"/>
      <c r="N245" s="38"/>
      <c r="O245" s="38"/>
    </row>
    <row r="246" spans="1:15" ht="15" hidden="1" customHeight="1" x14ac:dyDescent="0.25">
      <c r="A246" s="162"/>
      <c r="B246" s="162"/>
      <c r="C246" s="162"/>
      <c r="D246" s="162"/>
      <c r="E246" s="162"/>
      <c r="F246" s="162"/>
      <c r="G246" s="162"/>
      <c r="H246" s="162"/>
      <c r="I246" s="162"/>
      <c r="J246" s="162"/>
      <c r="K246" s="162"/>
      <c r="L246" s="162"/>
      <c r="M246" s="162"/>
      <c r="N246" s="38"/>
      <c r="O246" s="38"/>
    </row>
    <row r="247" spans="1:15" ht="15" hidden="1" customHeight="1" x14ac:dyDescent="0.25">
      <c r="A247" s="162"/>
      <c r="B247" s="162"/>
      <c r="C247" s="162"/>
      <c r="D247" s="162"/>
      <c r="E247" s="162"/>
      <c r="F247" s="162"/>
      <c r="G247" s="162"/>
      <c r="H247" s="162"/>
      <c r="I247" s="162"/>
      <c r="J247" s="162"/>
      <c r="K247" s="162"/>
      <c r="L247" s="162"/>
      <c r="M247" s="162"/>
      <c r="N247" s="38"/>
      <c r="O247" s="38"/>
    </row>
    <row r="248" spans="1:15" ht="15" hidden="1" customHeight="1" x14ac:dyDescent="0.25">
      <c r="A248" s="162"/>
      <c r="B248" s="162"/>
      <c r="C248" s="162"/>
      <c r="D248" s="162"/>
      <c r="E248" s="162"/>
      <c r="F248" s="162"/>
      <c r="G248" s="162"/>
      <c r="H248" s="162"/>
      <c r="I248" s="162"/>
      <c r="J248" s="162"/>
      <c r="K248" s="162"/>
      <c r="L248" s="162"/>
      <c r="M248" s="162"/>
      <c r="N248" s="38"/>
      <c r="O248" s="38"/>
    </row>
    <row r="249" spans="1:15" ht="15" hidden="1" customHeight="1" x14ac:dyDescent="0.25">
      <c r="A249" s="162"/>
      <c r="B249" s="162"/>
      <c r="C249" s="162"/>
      <c r="D249" s="162"/>
      <c r="E249" s="162"/>
      <c r="F249" s="162"/>
      <c r="G249" s="162"/>
      <c r="H249" s="162"/>
      <c r="I249" s="162"/>
      <c r="J249" s="162"/>
      <c r="K249" s="162"/>
      <c r="L249" s="162"/>
      <c r="M249" s="162"/>
      <c r="N249" s="38"/>
      <c r="O249" s="38"/>
    </row>
    <row r="250" spans="1:15" ht="15" hidden="1" customHeight="1" x14ac:dyDescent="0.25">
      <c r="A250" s="162"/>
      <c r="B250" s="162"/>
      <c r="C250" s="162"/>
      <c r="D250" s="162"/>
      <c r="E250" s="162"/>
      <c r="F250" s="162"/>
      <c r="G250" s="162"/>
      <c r="H250" s="162"/>
      <c r="I250" s="162"/>
      <c r="J250" s="162"/>
      <c r="K250" s="162"/>
      <c r="L250" s="162"/>
      <c r="M250" s="162"/>
      <c r="N250" s="38"/>
      <c r="O250" s="38"/>
    </row>
    <row r="251" spans="1:15" ht="15" hidden="1" customHeight="1" x14ac:dyDescent="0.25">
      <c r="A251" s="162"/>
      <c r="B251" s="162"/>
      <c r="C251" s="162"/>
      <c r="D251" s="162"/>
      <c r="E251" s="162"/>
      <c r="F251" s="162"/>
      <c r="G251" s="162"/>
      <c r="H251" s="162"/>
      <c r="I251" s="162"/>
      <c r="J251" s="162"/>
      <c r="K251" s="162"/>
      <c r="L251" s="162"/>
      <c r="M251" s="162"/>
      <c r="N251" s="38"/>
      <c r="O251" s="38"/>
    </row>
    <row r="252" spans="1:15" ht="15" hidden="1" customHeight="1" x14ac:dyDescent="0.25">
      <c r="A252" s="162"/>
      <c r="B252" s="162"/>
      <c r="C252" s="162"/>
      <c r="D252" s="162"/>
      <c r="E252" s="162"/>
      <c r="F252" s="162"/>
      <c r="G252" s="162"/>
      <c r="H252" s="162"/>
      <c r="I252" s="162"/>
      <c r="J252" s="162"/>
      <c r="K252" s="162"/>
      <c r="L252" s="162"/>
      <c r="M252" s="162"/>
      <c r="N252" s="38"/>
      <c r="O252" s="38"/>
    </row>
    <row r="253" spans="1:15" ht="15" hidden="1" customHeight="1" x14ac:dyDescent="0.25">
      <c r="A253" s="162"/>
      <c r="B253" s="162"/>
      <c r="C253" s="162"/>
      <c r="D253" s="162"/>
      <c r="E253" s="162"/>
      <c r="F253" s="162"/>
      <c r="G253" s="162"/>
      <c r="H253" s="162"/>
      <c r="I253" s="162"/>
      <c r="J253" s="162"/>
      <c r="K253" s="162"/>
      <c r="L253" s="162"/>
      <c r="M253" s="162"/>
      <c r="N253" s="38"/>
      <c r="O253" s="38"/>
    </row>
    <row r="254" spans="1:15" ht="15" hidden="1" customHeight="1" x14ac:dyDescent="0.25">
      <c r="A254" s="162"/>
      <c r="B254" s="162"/>
      <c r="C254" s="162"/>
      <c r="D254" s="162"/>
      <c r="E254" s="162"/>
      <c r="F254" s="162"/>
      <c r="G254" s="162"/>
      <c r="H254" s="162"/>
      <c r="I254" s="162"/>
      <c r="J254" s="162"/>
      <c r="K254" s="162"/>
      <c r="L254" s="162"/>
      <c r="M254" s="162"/>
      <c r="N254" s="38"/>
      <c r="O254" s="38"/>
    </row>
    <row r="255" spans="1:15" ht="15" hidden="1" customHeight="1" x14ac:dyDescent="0.25">
      <c r="A255" s="162"/>
      <c r="B255" s="162"/>
      <c r="C255" s="162"/>
      <c r="D255" s="162"/>
      <c r="E255" s="162"/>
      <c r="F255" s="162"/>
      <c r="G255" s="162"/>
      <c r="H255" s="162"/>
      <c r="I255" s="162"/>
      <c r="J255" s="162"/>
      <c r="K255" s="162"/>
      <c r="L255" s="162"/>
      <c r="M255" s="162"/>
      <c r="N255" s="38"/>
      <c r="O255" s="38"/>
    </row>
    <row r="256" spans="1:15" ht="15" hidden="1" customHeight="1" x14ac:dyDescent="0.25">
      <c r="A256" s="162"/>
      <c r="B256" s="162"/>
      <c r="C256" s="162"/>
      <c r="D256" s="162"/>
      <c r="E256" s="162"/>
      <c r="F256" s="162"/>
      <c r="G256" s="162"/>
      <c r="H256" s="162"/>
      <c r="I256" s="162"/>
      <c r="J256" s="162"/>
      <c r="K256" s="162"/>
      <c r="L256" s="162"/>
      <c r="M256" s="162"/>
      <c r="N256" s="38"/>
      <c r="O256" s="38"/>
    </row>
    <row r="257" spans="1:15" ht="15" hidden="1" customHeight="1" x14ac:dyDescent="0.25">
      <c r="A257" s="162"/>
      <c r="B257" s="162"/>
      <c r="C257" s="162"/>
      <c r="D257" s="162"/>
      <c r="E257" s="162"/>
      <c r="F257" s="162"/>
      <c r="G257" s="162"/>
      <c r="H257" s="162"/>
      <c r="I257" s="162"/>
      <c r="J257" s="162"/>
      <c r="K257" s="162"/>
      <c r="L257" s="162"/>
      <c r="M257" s="162"/>
      <c r="N257" s="38"/>
      <c r="O257" s="38"/>
    </row>
    <row r="258" spans="1:15" ht="15" hidden="1" customHeight="1" x14ac:dyDescent="0.25">
      <c r="A258" s="162"/>
      <c r="B258" s="162"/>
      <c r="C258" s="162"/>
      <c r="D258" s="162"/>
      <c r="E258" s="162"/>
      <c r="F258" s="162"/>
      <c r="G258" s="162"/>
      <c r="H258" s="162"/>
      <c r="I258" s="162"/>
      <c r="J258" s="162"/>
      <c r="K258" s="162"/>
      <c r="L258" s="162"/>
      <c r="M258" s="162"/>
      <c r="N258" s="38"/>
      <c r="O258" s="38"/>
    </row>
    <row r="259" spans="1:15" ht="15" hidden="1" customHeight="1" x14ac:dyDescent="0.25">
      <c r="A259" s="162"/>
      <c r="B259" s="162"/>
      <c r="C259" s="162"/>
      <c r="D259" s="162"/>
      <c r="E259" s="162"/>
      <c r="F259" s="162"/>
      <c r="G259" s="162"/>
      <c r="H259" s="162"/>
      <c r="I259" s="162"/>
      <c r="J259" s="162"/>
      <c r="K259" s="162"/>
      <c r="L259" s="162"/>
      <c r="M259" s="162"/>
      <c r="N259" s="38"/>
      <c r="O259" s="38"/>
    </row>
    <row r="260" spans="1:15" ht="15" hidden="1" customHeight="1" x14ac:dyDescent="0.25">
      <c r="A260" s="162"/>
      <c r="B260" s="162"/>
      <c r="C260" s="162"/>
      <c r="D260" s="162"/>
      <c r="E260" s="162"/>
      <c r="F260" s="162"/>
      <c r="G260" s="162"/>
      <c r="H260" s="162"/>
      <c r="I260" s="162"/>
      <c r="J260" s="162"/>
      <c r="K260" s="162"/>
      <c r="L260" s="162"/>
      <c r="M260" s="162"/>
      <c r="N260" s="38"/>
      <c r="O260" s="38"/>
    </row>
    <row r="261" spans="1:15" ht="15" hidden="1" customHeight="1" x14ac:dyDescent="0.25">
      <c r="A261" s="162"/>
      <c r="B261" s="162"/>
      <c r="C261" s="162"/>
      <c r="D261" s="162"/>
      <c r="E261" s="162"/>
      <c r="F261" s="162"/>
      <c r="G261" s="162"/>
      <c r="H261" s="162"/>
      <c r="I261" s="162"/>
      <c r="J261" s="162"/>
      <c r="K261" s="162"/>
      <c r="L261" s="162"/>
      <c r="M261" s="162"/>
      <c r="N261" s="38"/>
      <c r="O261" s="38"/>
    </row>
    <row r="262" spans="1:15" ht="15" hidden="1" customHeight="1" x14ac:dyDescent="0.25">
      <c r="A262" s="162"/>
      <c r="B262" s="162"/>
      <c r="C262" s="162"/>
      <c r="D262" s="162"/>
      <c r="E262" s="162"/>
      <c r="F262" s="162"/>
      <c r="G262" s="162"/>
      <c r="H262" s="162"/>
      <c r="I262" s="162"/>
      <c r="J262" s="162"/>
      <c r="K262" s="162"/>
      <c r="L262" s="162"/>
      <c r="M262" s="162"/>
      <c r="N262" s="38"/>
      <c r="O262" s="38"/>
    </row>
    <row r="263" spans="1:15" ht="15" hidden="1" customHeight="1" x14ac:dyDescent="0.25">
      <c r="A263" s="162"/>
      <c r="B263" s="162"/>
      <c r="C263" s="162"/>
      <c r="D263" s="162"/>
      <c r="E263" s="162"/>
      <c r="F263" s="162"/>
      <c r="G263" s="162"/>
      <c r="H263" s="162"/>
      <c r="I263" s="162"/>
      <c r="J263" s="162"/>
      <c r="K263" s="162"/>
      <c r="L263" s="162"/>
      <c r="M263" s="162"/>
      <c r="N263" s="38"/>
      <c r="O263" s="38"/>
    </row>
    <row r="264" spans="1:15" ht="15" hidden="1" customHeight="1" x14ac:dyDescent="0.25">
      <c r="A264" s="162"/>
      <c r="B264" s="162"/>
      <c r="C264" s="162"/>
      <c r="D264" s="162"/>
      <c r="E264" s="162"/>
      <c r="F264" s="162"/>
      <c r="G264" s="162"/>
      <c r="H264" s="162"/>
      <c r="I264" s="162"/>
      <c r="J264" s="162"/>
      <c r="K264" s="162"/>
      <c r="L264" s="162"/>
      <c r="M264" s="162"/>
      <c r="N264" s="38"/>
      <c r="O264" s="38"/>
    </row>
    <row r="265" spans="1:15" ht="15" hidden="1" customHeight="1" x14ac:dyDescent="0.25">
      <c r="A265" s="162"/>
      <c r="B265" s="162"/>
      <c r="C265" s="162"/>
      <c r="D265" s="162"/>
      <c r="E265" s="162"/>
      <c r="F265" s="162"/>
      <c r="G265" s="162"/>
      <c r="H265" s="162"/>
      <c r="I265" s="162"/>
      <c r="J265" s="162"/>
      <c r="K265" s="162"/>
      <c r="L265" s="162"/>
      <c r="M265" s="162"/>
      <c r="N265" s="38"/>
      <c r="O265" s="38"/>
    </row>
    <row r="266" spans="1:15" ht="15" hidden="1" customHeight="1" x14ac:dyDescent="0.25">
      <c r="A266" s="162"/>
      <c r="B266" s="162"/>
      <c r="C266" s="162"/>
      <c r="D266" s="162"/>
      <c r="E266" s="162"/>
      <c r="F266" s="162"/>
      <c r="G266" s="162"/>
      <c r="H266" s="162"/>
      <c r="I266" s="162"/>
      <c r="J266" s="162"/>
      <c r="K266" s="162"/>
      <c r="L266" s="162"/>
      <c r="M266" s="162"/>
      <c r="N266" s="38"/>
      <c r="O266" s="38"/>
    </row>
    <row r="267" spans="1:15" ht="15" hidden="1" customHeight="1" x14ac:dyDescent="0.25">
      <c r="A267" s="162"/>
      <c r="B267" s="162"/>
      <c r="C267" s="162"/>
      <c r="D267" s="162"/>
      <c r="E267" s="162"/>
      <c r="F267" s="162"/>
      <c r="G267" s="162"/>
      <c r="H267" s="162"/>
      <c r="I267" s="162"/>
      <c r="J267" s="162"/>
      <c r="K267" s="162"/>
      <c r="L267" s="162"/>
      <c r="M267" s="162"/>
      <c r="N267" s="38"/>
      <c r="O267" s="38"/>
    </row>
    <row r="268" spans="1:15" ht="15" hidden="1" customHeight="1" x14ac:dyDescent="0.25">
      <c r="A268" s="162"/>
      <c r="B268" s="162"/>
      <c r="C268" s="162"/>
      <c r="D268" s="162"/>
      <c r="E268" s="162"/>
      <c r="F268" s="162"/>
      <c r="G268" s="162"/>
      <c r="H268" s="162"/>
      <c r="I268" s="162"/>
      <c r="J268" s="162"/>
      <c r="K268" s="162"/>
      <c r="L268" s="162"/>
      <c r="M268" s="162"/>
      <c r="N268" s="38"/>
      <c r="O268" s="38"/>
    </row>
    <row r="269" spans="1:15" ht="15" hidden="1" customHeight="1" x14ac:dyDescent="0.25">
      <c r="A269" s="162"/>
      <c r="B269" s="162"/>
      <c r="C269" s="162"/>
      <c r="D269" s="162"/>
      <c r="E269" s="162"/>
      <c r="F269" s="162"/>
      <c r="G269" s="162"/>
      <c r="H269" s="162"/>
      <c r="I269" s="162"/>
      <c r="J269" s="162"/>
      <c r="K269" s="162"/>
      <c r="L269" s="162"/>
      <c r="M269" s="162"/>
      <c r="N269" s="38"/>
      <c r="O269" s="38"/>
    </row>
    <row r="270" spans="1:15" ht="15" hidden="1" customHeight="1" x14ac:dyDescent="0.25">
      <c r="A270" s="162"/>
      <c r="B270" s="162"/>
      <c r="C270" s="162"/>
      <c r="D270" s="162"/>
      <c r="E270" s="162"/>
      <c r="F270" s="162"/>
      <c r="G270" s="162"/>
      <c r="H270" s="162"/>
      <c r="I270" s="162"/>
      <c r="J270" s="162"/>
      <c r="K270" s="162"/>
      <c r="L270" s="162"/>
      <c r="M270" s="162"/>
      <c r="N270" s="38"/>
      <c r="O270" s="38"/>
    </row>
    <row r="271" spans="1:15" ht="15" hidden="1" customHeight="1" x14ac:dyDescent="0.25">
      <c r="A271" s="162"/>
      <c r="B271" s="162"/>
      <c r="C271" s="162"/>
      <c r="D271" s="162"/>
      <c r="E271" s="162"/>
      <c r="F271" s="162"/>
      <c r="G271" s="162"/>
      <c r="H271" s="162"/>
      <c r="I271" s="162"/>
      <c r="J271" s="162"/>
      <c r="K271" s="162"/>
      <c r="L271" s="162"/>
      <c r="M271" s="162"/>
      <c r="N271" s="38"/>
      <c r="O271" s="38"/>
    </row>
    <row r="272" spans="1:15" ht="15" hidden="1" customHeight="1" x14ac:dyDescent="0.25">
      <c r="A272" s="162"/>
      <c r="B272" s="162"/>
      <c r="C272" s="162"/>
      <c r="D272" s="162"/>
      <c r="E272" s="162"/>
      <c r="F272" s="162"/>
      <c r="G272" s="162"/>
      <c r="H272" s="162"/>
      <c r="I272" s="162"/>
      <c r="J272" s="162"/>
      <c r="K272" s="162"/>
      <c r="L272" s="162"/>
      <c r="M272" s="162"/>
      <c r="N272" s="38"/>
      <c r="O272" s="38"/>
    </row>
    <row r="273" spans="1:15" ht="15" hidden="1" customHeight="1" x14ac:dyDescent="0.25">
      <c r="A273" s="162"/>
      <c r="B273" s="162"/>
      <c r="C273" s="162"/>
      <c r="D273" s="162"/>
      <c r="E273" s="162"/>
      <c r="F273" s="162"/>
      <c r="G273" s="162"/>
      <c r="H273" s="162"/>
      <c r="I273" s="162"/>
      <c r="J273" s="162"/>
      <c r="K273" s="162"/>
      <c r="L273" s="162"/>
      <c r="M273" s="162"/>
      <c r="N273" s="38"/>
      <c r="O273" s="38"/>
    </row>
    <row r="274" spans="1:15" ht="15" hidden="1" customHeight="1" x14ac:dyDescent="0.25">
      <c r="A274" s="162"/>
      <c r="B274" s="162"/>
      <c r="C274" s="162"/>
      <c r="D274" s="162"/>
      <c r="E274" s="162"/>
      <c r="F274" s="162"/>
      <c r="G274" s="162"/>
      <c r="H274" s="162"/>
      <c r="I274" s="162"/>
      <c r="J274" s="162"/>
      <c r="K274" s="162"/>
      <c r="L274" s="162"/>
      <c r="M274" s="162"/>
      <c r="N274" s="38"/>
      <c r="O274" s="38"/>
    </row>
    <row r="275" spans="1:15" ht="15" hidden="1" customHeight="1" x14ac:dyDescent="0.25">
      <c r="A275" s="162"/>
      <c r="B275" s="162"/>
      <c r="C275" s="162"/>
      <c r="D275" s="162"/>
      <c r="E275" s="162"/>
      <c r="F275" s="162"/>
      <c r="G275" s="162"/>
      <c r="H275" s="162"/>
      <c r="I275" s="162"/>
      <c r="J275" s="162"/>
      <c r="K275" s="162"/>
      <c r="L275" s="162"/>
      <c r="M275" s="162"/>
      <c r="N275" s="38"/>
      <c r="O275" s="38"/>
    </row>
    <row r="276" spans="1:15" ht="15" hidden="1" customHeight="1" x14ac:dyDescent="0.25">
      <c r="A276" s="162"/>
      <c r="B276" s="162"/>
      <c r="C276" s="162"/>
      <c r="D276" s="162"/>
      <c r="E276" s="162"/>
      <c r="F276" s="162"/>
      <c r="G276" s="162"/>
      <c r="H276" s="162"/>
      <c r="I276" s="162"/>
      <c r="J276" s="162"/>
      <c r="K276" s="162"/>
      <c r="L276" s="162"/>
      <c r="M276" s="162"/>
      <c r="N276" s="38"/>
      <c r="O276" s="38"/>
    </row>
    <row r="277" spans="1:15" ht="15" hidden="1" customHeight="1" x14ac:dyDescent="0.25">
      <c r="A277" s="162"/>
      <c r="B277" s="162"/>
      <c r="C277" s="162"/>
      <c r="D277" s="162"/>
      <c r="E277" s="162"/>
      <c r="F277" s="162"/>
      <c r="G277" s="162"/>
      <c r="H277" s="162"/>
      <c r="I277" s="162"/>
      <c r="J277" s="162"/>
      <c r="K277" s="162"/>
      <c r="L277" s="162"/>
      <c r="M277" s="162"/>
      <c r="N277" s="38"/>
      <c r="O277" s="38"/>
    </row>
    <row r="278" spans="1:15" ht="15" hidden="1" customHeight="1" x14ac:dyDescent="0.25">
      <c r="A278" s="162"/>
      <c r="B278" s="162"/>
      <c r="C278" s="162"/>
      <c r="D278" s="162"/>
      <c r="E278" s="162"/>
      <c r="F278" s="162"/>
      <c r="G278" s="162"/>
      <c r="H278" s="162"/>
      <c r="I278" s="162"/>
      <c r="J278" s="162"/>
      <c r="K278" s="162"/>
      <c r="L278" s="162"/>
      <c r="M278" s="162"/>
      <c r="N278" s="38"/>
      <c r="O278" s="38"/>
    </row>
    <row r="279" spans="1:15" ht="15" hidden="1" customHeight="1" x14ac:dyDescent="0.25">
      <c r="A279" s="162"/>
      <c r="B279" s="162"/>
      <c r="C279" s="162"/>
      <c r="D279" s="162"/>
      <c r="E279" s="162"/>
      <c r="F279" s="162"/>
      <c r="G279" s="162"/>
      <c r="H279" s="162"/>
      <c r="I279" s="162"/>
      <c r="J279" s="162"/>
      <c r="K279" s="162"/>
      <c r="L279" s="162"/>
      <c r="M279" s="162"/>
      <c r="N279" s="38"/>
      <c r="O279" s="38"/>
    </row>
    <row r="280" spans="1:15" ht="15" hidden="1" customHeight="1" x14ac:dyDescent="0.25">
      <c r="A280" s="162"/>
      <c r="B280" s="162"/>
      <c r="C280" s="162"/>
      <c r="D280" s="162"/>
      <c r="E280" s="162"/>
      <c r="F280" s="162"/>
      <c r="G280" s="162"/>
      <c r="H280" s="162"/>
      <c r="I280" s="162"/>
      <c r="J280" s="162"/>
      <c r="K280" s="162"/>
      <c r="L280" s="162"/>
      <c r="M280" s="162"/>
      <c r="N280" s="38"/>
      <c r="O280" s="38"/>
    </row>
    <row r="281" spans="1:15" ht="15" hidden="1" customHeight="1" x14ac:dyDescent="0.25">
      <c r="A281" s="162"/>
      <c r="B281" s="162"/>
      <c r="C281" s="162"/>
      <c r="D281" s="162"/>
      <c r="E281" s="162"/>
      <c r="F281" s="162"/>
      <c r="G281" s="162"/>
      <c r="H281" s="162"/>
      <c r="I281" s="162"/>
      <c r="J281" s="162"/>
      <c r="K281" s="162"/>
      <c r="L281" s="162"/>
      <c r="M281" s="162"/>
      <c r="N281" s="38"/>
      <c r="O281" s="38"/>
    </row>
    <row r="282" spans="1:15" ht="15" hidden="1" customHeight="1" x14ac:dyDescent="0.25">
      <c r="A282" s="162"/>
      <c r="B282" s="162"/>
      <c r="C282" s="162"/>
      <c r="D282" s="162"/>
      <c r="E282" s="162"/>
      <c r="F282" s="162"/>
      <c r="G282" s="162"/>
      <c r="H282" s="162"/>
      <c r="I282" s="162"/>
      <c r="J282" s="162"/>
      <c r="K282" s="162"/>
      <c r="L282" s="162"/>
      <c r="M282" s="162"/>
      <c r="N282" s="38"/>
      <c r="O282" s="38"/>
    </row>
    <row r="283" spans="1:15" ht="15" hidden="1" customHeight="1" x14ac:dyDescent="0.25">
      <c r="A283" s="162"/>
      <c r="B283" s="162"/>
      <c r="C283" s="162"/>
      <c r="D283" s="162"/>
      <c r="E283" s="162"/>
      <c r="F283" s="162"/>
      <c r="G283" s="162"/>
      <c r="H283" s="162"/>
      <c r="I283" s="162"/>
      <c r="J283" s="162"/>
      <c r="K283" s="162"/>
      <c r="L283" s="162"/>
      <c r="M283" s="162"/>
      <c r="N283" s="38"/>
      <c r="O283" s="38"/>
    </row>
    <row r="284" spans="1:15" ht="15" hidden="1" customHeight="1" x14ac:dyDescent="0.25">
      <c r="A284" s="162"/>
      <c r="B284" s="162"/>
      <c r="C284" s="162"/>
      <c r="D284" s="162"/>
      <c r="E284" s="162"/>
      <c r="F284" s="162"/>
      <c r="G284" s="162"/>
      <c r="H284" s="162"/>
      <c r="I284" s="162"/>
      <c r="J284" s="162"/>
      <c r="K284" s="162"/>
      <c r="L284" s="162"/>
      <c r="M284" s="162"/>
      <c r="N284" s="38"/>
      <c r="O284" s="38"/>
    </row>
    <row r="285" spans="1:15" ht="15" hidden="1" customHeight="1" x14ac:dyDescent="0.25">
      <c r="A285" s="162"/>
      <c r="B285" s="162"/>
      <c r="C285" s="162"/>
      <c r="D285" s="162"/>
      <c r="E285" s="162"/>
      <c r="F285" s="162"/>
      <c r="G285" s="162"/>
      <c r="H285" s="162"/>
      <c r="I285" s="162"/>
      <c r="J285" s="162"/>
      <c r="K285" s="162"/>
      <c r="L285" s="162"/>
      <c r="M285" s="162"/>
      <c r="N285" s="38"/>
      <c r="O285" s="38"/>
    </row>
    <row r="286" spans="1:15" ht="15" hidden="1" customHeight="1" x14ac:dyDescent="0.25">
      <c r="A286" s="162"/>
      <c r="B286" s="162"/>
      <c r="C286" s="162"/>
      <c r="D286" s="162"/>
      <c r="E286" s="162"/>
      <c r="F286" s="162"/>
      <c r="G286" s="162"/>
      <c r="H286" s="162"/>
      <c r="I286" s="162"/>
      <c r="J286" s="162"/>
      <c r="K286" s="162"/>
      <c r="L286" s="162"/>
      <c r="M286" s="162"/>
      <c r="N286" s="38"/>
      <c r="O286" s="38"/>
    </row>
    <row r="287" spans="1:15" ht="15" hidden="1" customHeight="1" x14ac:dyDescent="0.25">
      <c r="A287" s="162"/>
      <c r="B287" s="162"/>
      <c r="C287" s="162"/>
      <c r="D287" s="162"/>
      <c r="E287" s="162"/>
      <c r="F287" s="162"/>
      <c r="G287" s="162"/>
      <c r="H287" s="162"/>
      <c r="I287" s="162"/>
      <c r="J287" s="162"/>
      <c r="K287" s="162"/>
      <c r="L287" s="162"/>
      <c r="M287" s="162"/>
      <c r="N287" s="38"/>
      <c r="O287" s="38"/>
    </row>
    <row r="288" spans="1:15" ht="15" hidden="1" customHeight="1" x14ac:dyDescent="0.25">
      <c r="A288" s="162"/>
      <c r="B288" s="162"/>
      <c r="C288" s="162"/>
      <c r="D288" s="162"/>
      <c r="E288" s="162"/>
      <c r="F288" s="162"/>
      <c r="G288" s="162"/>
      <c r="H288" s="162"/>
      <c r="I288" s="162"/>
      <c r="J288" s="162"/>
      <c r="K288" s="162"/>
      <c r="L288" s="162"/>
      <c r="M288" s="162"/>
      <c r="N288" s="38"/>
      <c r="O288" s="38"/>
    </row>
    <row r="289" spans="1:15" ht="15" hidden="1" customHeight="1" x14ac:dyDescent="0.25">
      <c r="A289" s="162"/>
      <c r="B289" s="162"/>
      <c r="C289" s="162"/>
      <c r="D289" s="162"/>
      <c r="E289" s="162"/>
      <c r="F289" s="162"/>
      <c r="G289" s="162"/>
      <c r="H289" s="162"/>
      <c r="I289" s="162"/>
      <c r="J289" s="162"/>
      <c r="K289" s="162"/>
      <c r="L289" s="162"/>
      <c r="M289" s="162"/>
      <c r="N289" s="38"/>
      <c r="O289" s="38"/>
    </row>
    <row r="290" spans="1:15" ht="15" hidden="1" customHeight="1" x14ac:dyDescent="0.25">
      <c r="A290" s="162"/>
      <c r="B290" s="162"/>
      <c r="C290" s="162"/>
      <c r="D290" s="162"/>
      <c r="E290" s="162"/>
      <c r="F290" s="162"/>
      <c r="G290" s="162"/>
      <c r="H290" s="162"/>
      <c r="I290" s="162"/>
      <c r="J290" s="162"/>
      <c r="K290" s="162"/>
      <c r="L290" s="162"/>
      <c r="M290" s="162"/>
      <c r="N290" s="38"/>
      <c r="O290" s="38"/>
    </row>
    <row r="291" spans="1:15" ht="15" hidden="1" customHeight="1" x14ac:dyDescent="0.25">
      <c r="A291" s="162"/>
      <c r="B291" s="162"/>
      <c r="C291" s="162"/>
      <c r="D291" s="162"/>
      <c r="E291" s="162"/>
      <c r="F291" s="162"/>
      <c r="G291" s="162"/>
      <c r="H291" s="162"/>
      <c r="I291" s="162"/>
      <c r="J291" s="162"/>
      <c r="K291" s="162"/>
      <c r="L291" s="162"/>
      <c r="M291" s="162"/>
      <c r="N291" s="38"/>
      <c r="O291" s="38"/>
    </row>
    <row r="292" spans="1:15" ht="15" hidden="1" customHeight="1" x14ac:dyDescent="0.25">
      <c r="A292" s="162"/>
      <c r="B292" s="162"/>
      <c r="C292" s="162"/>
      <c r="D292" s="162"/>
      <c r="E292" s="162"/>
      <c r="F292" s="162"/>
      <c r="G292" s="162"/>
      <c r="H292" s="162"/>
      <c r="I292" s="162"/>
      <c r="J292" s="162"/>
      <c r="K292" s="162"/>
      <c r="L292" s="162"/>
      <c r="M292" s="162"/>
      <c r="N292" s="38"/>
      <c r="O292" s="38"/>
    </row>
    <row r="293" spans="1:15" ht="15" hidden="1" customHeight="1" x14ac:dyDescent="0.25">
      <c r="A293" s="162"/>
      <c r="B293" s="162"/>
      <c r="C293" s="162"/>
      <c r="D293" s="162"/>
      <c r="E293" s="162"/>
      <c r="F293" s="162"/>
      <c r="G293" s="162"/>
      <c r="H293" s="162"/>
      <c r="I293" s="162"/>
      <c r="J293" s="162"/>
      <c r="K293" s="162"/>
      <c r="L293" s="162"/>
      <c r="M293" s="162"/>
      <c r="N293" s="38"/>
      <c r="O293" s="38"/>
    </row>
    <row r="294" spans="1:15" ht="15" hidden="1" customHeight="1" x14ac:dyDescent="0.25">
      <c r="A294" s="162"/>
      <c r="B294" s="162"/>
      <c r="C294" s="162"/>
      <c r="D294" s="162"/>
      <c r="E294" s="162"/>
      <c r="F294" s="162"/>
      <c r="G294" s="162"/>
      <c r="H294" s="162"/>
      <c r="I294" s="162"/>
      <c r="J294" s="162"/>
      <c r="K294" s="162"/>
      <c r="L294" s="162"/>
      <c r="M294" s="162"/>
      <c r="N294" s="38"/>
      <c r="O294" s="38"/>
    </row>
    <row r="295" spans="1:15" ht="15" hidden="1" customHeight="1" x14ac:dyDescent="0.25">
      <c r="A295" s="162"/>
      <c r="B295" s="162"/>
      <c r="C295" s="162"/>
      <c r="D295" s="162"/>
      <c r="E295" s="162"/>
      <c r="F295" s="162"/>
      <c r="G295" s="162"/>
      <c r="H295" s="162"/>
      <c r="I295" s="162"/>
      <c r="J295" s="162"/>
      <c r="K295" s="162"/>
      <c r="L295" s="162"/>
      <c r="M295" s="162"/>
      <c r="N295" s="38"/>
      <c r="O295" s="38"/>
    </row>
    <row r="296" spans="1:15" ht="15" hidden="1" customHeight="1" x14ac:dyDescent="0.25">
      <c r="A296" s="162"/>
      <c r="B296" s="162"/>
      <c r="C296" s="162"/>
      <c r="D296" s="162"/>
      <c r="E296" s="162"/>
      <c r="F296" s="162"/>
      <c r="G296" s="162"/>
      <c r="H296" s="162"/>
      <c r="I296" s="162"/>
      <c r="J296" s="162"/>
      <c r="K296" s="162"/>
      <c r="L296" s="162"/>
      <c r="M296" s="162"/>
      <c r="N296" s="38"/>
      <c r="O296" s="38"/>
    </row>
    <row r="297" spans="1:15" ht="15" hidden="1" customHeight="1" x14ac:dyDescent="0.25">
      <c r="A297" s="162"/>
      <c r="B297" s="162"/>
      <c r="C297" s="162"/>
      <c r="D297" s="162"/>
      <c r="E297" s="162"/>
      <c r="F297" s="162"/>
      <c r="G297" s="162"/>
      <c r="H297" s="162"/>
      <c r="I297" s="162"/>
      <c r="J297" s="162"/>
      <c r="K297" s="162"/>
      <c r="L297" s="162"/>
      <c r="M297" s="162"/>
      <c r="N297" s="38"/>
      <c r="O297" s="38"/>
    </row>
    <row r="298" spans="1:15" ht="15" hidden="1" customHeight="1" x14ac:dyDescent="0.25">
      <c r="A298" s="162"/>
      <c r="B298" s="162"/>
      <c r="C298" s="162"/>
      <c r="D298" s="162"/>
      <c r="E298" s="162"/>
      <c r="F298" s="162"/>
      <c r="G298" s="162"/>
      <c r="H298" s="162"/>
      <c r="I298" s="162"/>
      <c r="J298" s="162"/>
      <c r="K298" s="162"/>
      <c r="L298" s="162"/>
      <c r="M298" s="162"/>
      <c r="N298" s="38"/>
      <c r="O298" s="38"/>
    </row>
    <row r="299" spans="1:15" ht="15" hidden="1" customHeight="1" x14ac:dyDescent="0.25">
      <c r="A299" s="162"/>
      <c r="B299" s="162"/>
      <c r="C299" s="162"/>
      <c r="D299" s="162"/>
      <c r="E299" s="162"/>
      <c r="F299" s="162"/>
      <c r="G299" s="162"/>
      <c r="H299" s="162"/>
      <c r="I299" s="162"/>
      <c r="J299" s="162"/>
      <c r="K299" s="162"/>
      <c r="L299" s="162"/>
      <c r="M299" s="162"/>
      <c r="N299" s="38"/>
      <c r="O299" s="38"/>
    </row>
    <row r="300" spans="1:15" ht="15" hidden="1" customHeight="1" x14ac:dyDescent="0.25">
      <c r="A300" s="162"/>
      <c r="B300" s="162"/>
      <c r="C300" s="162"/>
      <c r="D300" s="162"/>
      <c r="E300" s="162"/>
      <c r="F300" s="162"/>
      <c r="G300" s="162"/>
      <c r="H300" s="162"/>
      <c r="I300" s="162"/>
      <c r="J300" s="162"/>
      <c r="K300" s="162"/>
      <c r="L300" s="162"/>
      <c r="M300" s="162"/>
      <c r="N300" s="38"/>
      <c r="O300" s="38"/>
    </row>
    <row r="301" spans="1:15" ht="15" hidden="1" customHeight="1" x14ac:dyDescent="0.25">
      <c r="A301" s="162"/>
      <c r="B301" s="162"/>
      <c r="C301" s="162"/>
      <c r="D301" s="162"/>
      <c r="E301" s="162"/>
      <c r="F301" s="162"/>
      <c r="G301" s="162"/>
      <c r="H301" s="162"/>
      <c r="I301" s="162"/>
      <c r="J301" s="162"/>
      <c r="K301" s="162"/>
      <c r="L301" s="162"/>
      <c r="M301" s="162"/>
      <c r="N301" s="38"/>
      <c r="O301" s="38"/>
    </row>
    <row r="302" spans="1:15" ht="15" hidden="1" customHeight="1" x14ac:dyDescent="0.25">
      <c r="A302" s="162"/>
      <c r="B302" s="162"/>
      <c r="C302" s="162"/>
      <c r="D302" s="162"/>
      <c r="E302" s="162"/>
      <c r="F302" s="162"/>
      <c r="G302" s="162"/>
      <c r="H302" s="162"/>
      <c r="I302" s="162"/>
      <c r="J302" s="162"/>
      <c r="K302" s="162"/>
      <c r="L302" s="162"/>
      <c r="M302" s="162"/>
      <c r="N302" s="38"/>
      <c r="O302" s="38"/>
    </row>
    <row r="303" spans="1:15" ht="15" hidden="1" customHeight="1" x14ac:dyDescent="0.25">
      <c r="A303" s="162"/>
      <c r="B303" s="162"/>
      <c r="C303" s="162"/>
      <c r="D303" s="162"/>
      <c r="E303" s="162"/>
      <c r="F303" s="162"/>
      <c r="G303" s="162"/>
      <c r="H303" s="162"/>
      <c r="I303" s="162"/>
      <c r="J303" s="162"/>
      <c r="K303" s="162"/>
      <c r="L303" s="162"/>
      <c r="M303" s="162"/>
      <c r="N303" s="38"/>
      <c r="O303" s="38"/>
    </row>
    <row r="304" spans="1:15" ht="15" hidden="1" customHeight="1" x14ac:dyDescent="0.25">
      <c r="A304" s="162"/>
      <c r="B304" s="162"/>
      <c r="C304" s="162"/>
      <c r="D304" s="162"/>
      <c r="E304" s="162"/>
      <c r="F304" s="162"/>
      <c r="G304" s="162"/>
      <c r="H304" s="162"/>
      <c r="I304" s="162"/>
      <c r="J304" s="162"/>
      <c r="K304" s="162"/>
      <c r="L304" s="162"/>
      <c r="M304" s="162"/>
      <c r="N304" s="38"/>
      <c r="O304" s="38"/>
    </row>
    <row r="305" spans="1:15" ht="15" hidden="1" customHeight="1" x14ac:dyDescent="0.25">
      <c r="A305" s="162"/>
      <c r="B305" s="162"/>
      <c r="C305" s="162"/>
      <c r="D305" s="162"/>
      <c r="E305" s="162"/>
      <c r="F305" s="162"/>
      <c r="G305" s="162"/>
      <c r="H305" s="162"/>
      <c r="I305" s="162"/>
      <c r="J305" s="162"/>
      <c r="K305" s="162"/>
      <c r="L305" s="162"/>
      <c r="M305" s="162"/>
      <c r="N305" s="38"/>
      <c r="O305" s="38"/>
    </row>
    <row r="306" spans="1:15" ht="15" hidden="1" customHeight="1" x14ac:dyDescent="0.25">
      <c r="A306" s="162"/>
      <c r="B306" s="162"/>
      <c r="C306" s="162"/>
      <c r="D306" s="162"/>
      <c r="E306" s="162"/>
      <c r="F306" s="162"/>
      <c r="G306" s="162"/>
      <c r="H306" s="162"/>
      <c r="I306" s="162"/>
      <c r="J306" s="162"/>
      <c r="K306" s="162"/>
      <c r="L306" s="162"/>
      <c r="M306" s="162"/>
      <c r="N306" s="38"/>
      <c r="O306" s="38"/>
    </row>
    <row r="307" spans="1:15" ht="15" hidden="1" customHeight="1" x14ac:dyDescent="0.25">
      <c r="A307" s="162"/>
      <c r="B307" s="162"/>
      <c r="C307" s="162"/>
      <c r="D307" s="162"/>
      <c r="E307" s="162"/>
      <c r="F307" s="162"/>
      <c r="G307" s="162"/>
      <c r="H307" s="162"/>
      <c r="I307" s="162"/>
      <c r="J307" s="162"/>
      <c r="K307" s="162"/>
      <c r="L307" s="162"/>
      <c r="M307" s="162"/>
      <c r="N307" s="38"/>
      <c r="O307" s="38"/>
    </row>
    <row r="308" spans="1:15" ht="15" hidden="1" customHeight="1" x14ac:dyDescent="0.25">
      <c r="A308" s="162"/>
      <c r="B308" s="162"/>
      <c r="C308" s="162"/>
      <c r="D308" s="162"/>
      <c r="E308" s="162"/>
      <c r="F308" s="162"/>
      <c r="G308" s="162"/>
      <c r="H308" s="162"/>
      <c r="I308" s="162"/>
      <c r="J308" s="162"/>
      <c r="K308" s="162"/>
      <c r="L308" s="162"/>
      <c r="M308" s="162"/>
      <c r="N308" s="38"/>
      <c r="O308" s="38"/>
    </row>
    <row r="309" spans="1:15" ht="15" hidden="1" customHeight="1" x14ac:dyDescent="0.25">
      <c r="A309" s="162"/>
      <c r="B309" s="162"/>
      <c r="C309" s="162"/>
      <c r="D309" s="162"/>
      <c r="E309" s="162"/>
      <c r="F309" s="162"/>
      <c r="G309" s="162"/>
      <c r="H309" s="162"/>
      <c r="I309" s="162"/>
      <c r="J309" s="162"/>
      <c r="K309" s="162"/>
      <c r="L309" s="162"/>
      <c r="M309" s="162"/>
      <c r="N309" s="38"/>
      <c r="O309" s="38"/>
    </row>
    <row r="310" spans="1:15" ht="15" hidden="1" customHeight="1" x14ac:dyDescent="0.25">
      <c r="A310" s="162"/>
      <c r="B310" s="162"/>
      <c r="C310" s="162"/>
      <c r="D310" s="162"/>
      <c r="E310" s="162"/>
      <c r="F310" s="162"/>
      <c r="G310" s="162"/>
      <c r="H310" s="162"/>
      <c r="I310" s="162"/>
      <c r="J310" s="162"/>
      <c r="K310" s="162"/>
      <c r="L310" s="162"/>
      <c r="M310" s="162"/>
      <c r="N310" s="38"/>
      <c r="O310" s="38"/>
    </row>
    <row r="311" spans="1:15" ht="15" hidden="1" customHeight="1" x14ac:dyDescent="0.25">
      <c r="A311" s="162"/>
      <c r="B311" s="162"/>
      <c r="C311" s="162"/>
      <c r="D311" s="162"/>
      <c r="E311" s="162"/>
      <c r="F311" s="162"/>
      <c r="G311" s="162"/>
      <c r="H311" s="162"/>
      <c r="I311" s="162"/>
      <c r="J311" s="162"/>
      <c r="K311" s="162"/>
      <c r="L311" s="162"/>
      <c r="M311" s="162"/>
      <c r="N311" s="38"/>
      <c r="O311" s="38"/>
    </row>
    <row r="312" spans="1:15" ht="15" hidden="1" customHeight="1" x14ac:dyDescent="0.25">
      <c r="A312" s="162"/>
      <c r="B312" s="162"/>
      <c r="C312" s="162"/>
      <c r="D312" s="162"/>
      <c r="E312" s="162"/>
      <c r="F312" s="162"/>
      <c r="G312" s="162"/>
      <c r="H312" s="162"/>
      <c r="I312" s="162"/>
      <c r="J312" s="162"/>
      <c r="K312" s="162"/>
      <c r="L312" s="162"/>
      <c r="M312" s="162"/>
      <c r="N312" s="38"/>
      <c r="O312" s="38"/>
    </row>
    <row r="313" spans="1:15" ht="15" hidden="1" customHeight="1" x14ac:dyDescent="0.25">
      <c r="A313" s="162"/>
      <c r="B313" s="162"/>
      <c r="C313" s="162"/>
      <c r="D313" s="162"/>
      <c r="E313" s="162"/>
      <c r="F313" s="162"/>
      <c r="G313" s="162"/>
      <c r="H313" s="162"/>
      <c r="I313" s="162"/>
      <c r="J313" s="162"/>
      <c r="K313" s="162"/>
      <c r="L313" s="162"/>
      <c r="M313" s="162"/>
      <c r="N313" s="38"/>
      <c r="O313" s="38"/>
    </row>
    <row r="314" spans="1:15" ht="15" hidden="1" customHeight="1" x14ac:dyDescent="0.25">
      <c r="A314" s="162"/>
      <c r="B314" s="162"/>
      <c r="C314" s="162"/>
      <c r="D314" s="162"/>
      <c r="E314" s="162"/>
      <c r="F314" s="162"/>
      <c r="G314" s="162"/>
      <c r="H314" s="162"/>
      <c r="I314" s="162"/>
      <c r="J314" s="162"/>
      <c r="K314" s="162"/>
      <c r="L314" s="162"/>
      <c r="M314" s="162"/>
      <c r="N314" s="38"/>
      <c r="O314" s="38"/>
    </row>
    <row r="315" spans="1:15" ht="15" hidden="1" customHeight="1" x14ac:dyDescent="0.25">
      <c r="A315" s="162"/>
      <c r="B315" s="162"/>
      <c r="C315" s="162"/>
      <c r="D315" s="162"/>
      <c r="E315" s="162"/>
      <c r="F315" s="162"/>
      <c r="G315" s="162"/>
      <c r="H315" s="162"/>
      <c r="I315" s="162"/>
      <c r="J315" s="162"/>
      <c r="K315" s="162"/>
      <c r="L315" s="162"/>
      <c r="M315" s="162"/>
      <c r="N315" s="38"/>
      <c r="O315" s="38"/>
    </row>
    <row r="316" spans="1:15" ht="15" hidden="1" customHeight="1" x14ac:dyDescent="0.25">
      <c r="A316" s="162"/>
      <c r="B316" s="162"/>
      <c r="C316" s="162"/>
      <c r="D316" s="162"/>
      <c r="E316" s="162"/>
      <c r="F316" s="162"/>
      <c r="G316" s="162"/>
      <c r="H316" s="162"/>
      <c r="I316" s="162"/>
      <c r="J316" s="162"/>
      <c r="K316" s="162"/>
      <c r="L316" s="162"/>
      <c r="M316" s="162"/>
      <c r="N316" s="38"/>
      <c r="O316" s="38"/>
    </row>
    <row r="317" spans="1:15" ht="15" hidden="1" customHeight="1" x14ac:dyDescent="0.25">
      <c r="A317" s="162"/>
      <c r="B317" s="162"/>
      <c r="C317" s="162"/>
      <c r="D317" s="162"/>
      <c r="E317" s="162"/>
      <c r="F317" s="162"/>
      <c r="G317" s="162"/>
      <c r="H317" s="162"/>
      <c r="I317" s="162"/>
      <c r="J317" s="162"/>
      <c r="K317" s="162"/>
      <c r="L317" s="162"/>
      <c r="M317" s="162"/>
      <c r="N317" s="38"/>
      <c r="O317" s="38"/>
    </row>
    <row r="318" spans="1:15" ht="15" hidden="1" customHeight="1" x14ac:dyDescent="0.25">
      <c r="A318" s="162"/>
      <c r="B318" s="162"/>
      <c r="C318" s="162"/>
      <c r="D318" s="162"/>
      <c r="E318" s="162"/>
      <c r="F318" s="162"/>
      <c r="G318" s="162"/>
      <c r="H318" s="162"/>
      <c r="I318" s="162"/>
      <c r="J318" s="162"/>
      <c r="K318" s="162"/>
      <c r="L318" s="162"/>
      <c r="M318" s="162"/>
      <c r="N318" s="38"/>
      <c r="O318" s="38"/>
    </row>
    <row r="319" spans="1:15" ht="15" hidden="1" customHeight="1" x14ac:dyDescent="0.25">
      <c r="A319" s="162"/>
      <c r="B319" s="162"/>
      <c r="C319" s="162"/>
      <c r="D319" s="162"/>
      <c r="E319" s="162"/>
      <c r="F319" s="162"/>
      <c r="G319" s="162"/>
      <c r="H319" s="162"/>
      <c r="I319" s="162"/>
      <c r="J319" s="162"/>
      <c r="K319" s="162"/>
      <c r="L319" s="162"/>
      <c r="M319" s="162"/>
      <c r="N319" s="38"/>
      <c r="O319" s="38"/>
    </row>
    <row r="320" spans="1:15" ht="15" hidden="1" customHeight="1" x14ac:dyDescent="0.25">
      <c r="A320" s="162"/>
      <c r="B320" s="162"/>
      <c r="C320" s="162"/>
      <c r="D320" s="162"/>
      <c r="E320" s="162"/>
      <c r="F320" s="162"/>
      <c r="G320" s="162"/>
      <c r="H320" s="162"/>
      <c r="I320" s="162"/>
      <c r="J320" s="162"/>
      <c r="K320" s="162"/>
      <c r="L320" s="162"/>
      <c r="M320" s="162"/>
      <c r="N320" s="38"/>
      <c r="O320" s="38"/>
    </row>
    <row r="321" spans="1:15" ht="15" hidden="1" customHeight="1" x14ac:dyDescent="0.25">
      <c r="A321" s="162"/>
      <c r="B321" s="162"/>
      <c r="C321" s="162"/>
      <c r="D321" s="162"/>
      <c r="E321" s="162"/>
      <c r="F321" s="162"/>
      <c r="G321" s="162"/>
      <c r="H321" s="162"/>
      <c r="I321" s="162"/>
      <c r="J321" s="162"/>
      <c r="K321" s="162"/>
      <c r="L321" s="162"/>
      <c r="M321" s="162"/>
      <c r="N321" s="38"/>
      <c r="O321" s="38"/>
    </row>
    <row r="322" spans="1:15" ht="15" hidden="1" customHeight="1" x14ac:dyDescent="0.25">
      <c r="A322" s="162"/>
      <c r="B322" s="162"/>
      <c r="C322" s="162"/>
      <c r="D322" s="162"/>
      <c r="E322" s="162"/>
      <c r="F322" s="162"/>
      <c r="G322" s="162"/>
      <c r="H322" s="162"/>
      <c r="I322" s="162"/>
      <c r="J322" s="162"/>
      <c r="K322" s="162"/>
      <c r="L322" s="162"/>
      <c r="M322" s="162"/>
      <c r="N322" s="38"/>
      <c r="O322" s="38"/>
    </row>
    <row r="323" spans="1:15" ht="15" hidden="1" customHeight="1" x14ac:dyDescent="0.25">
      <c r="A323" s="162"/>
      <c r="B323" s="162"/>
      <c r="C323" s="162"/>
      <c r="D323" s="162"/>
      <c r="E323" s="162"/>
      <c r="F323" s="162"/>
      <c r="G323" s="162"/>
      <c r="H323" s="162"/>
      <c r="I323" s="162"/>
      <c r="J323" s="162"/>
      <c r="K323" s="162"/>
      <c r="L323" s="162"/>
      <c r="M323" s="162"/>
      <c r="N323" s="38"/>
      <c r="O323" s="38"/>
    </row>
    <row r="324" spans="1:15" ht="15" hidden="1" customHeight="1" x14ac:dyDescent="0.25">
      <c r="A324" s="162"/>
      <c r="B324" s="162"/>
      <c r="C324" s="162"/>
      <c r="D324" s="162"/>
      <c r="E324" s="162"/>
      <c r="F324" s="162"/>
      <c r="G324" s="162"/>
      <c r="H324" s="162"/>
      <c r="I324" s="162"/>
      <c r="J324" s="162"/>
      <c r="K324" s="162"/>
      <c r="L324" s="162"/>
      <c r="M324" s="162"/>
      <c r="N324" s="38"/>
      <c r="O324" s="38"/>
    </row>
    <row r="325" spans="1:15" ht="15" hidden="1" customHeight="1" x14ac:dyDescent="0.25">
      <c r="A325" s="162"/>
      <c r="B325" s="162"/>
      <c r="C325" s="162"/>
      <c r="D325" s="162"/>
      <c r="E325" s="162"/>
      <c r="F325" s="162"/>
      <c r="G325" s="162"/>
      <c r="H325" s="162"/>
      <c r="I325" s="162"/>
      <c r="J325" s="162"/>
      <c r="K325" s="162"/>
      <c r="L325" s="162"/>
      <c r="M325" s="162"/>
      <c r="N325" s="38"/>
      <c r="O325" s="38"/>
    </row>
    <row r="326" spans="1:15" ht="15" hidden="1" customHeight="1" x14ac:dyDescent="0.25">
      <c r="A326" s="162"/>
      <c r="B326" s="162"/>
      <c r="C326" s="162"/>
      <c r="D326" s="162"/>
      <c r="E326" s="162"/>
      <c r="F326" s="162"/>
      <c r="G326" s="162"/>
      <c r="H326" s="162"/>
      <c r="I326" s="162"/>
      <c r="J326" s="162"/>
      <c r="K326" s="162"/>
      <c r="L326" s="162"/>
      <c r="M326" s="162"/>
      <c r="N326" s="38"/>
      <c r="O326" s="38"/>
    </row>
    <row r="327" spans="1:15" ht="15" hidden="1" customHeight="1" x14ac:dyDescent="0.25">
      <c r="A327" s="162"/>
      <c r="B327" s="162"/>
      <c r="C327" s="162"/>
      <c r="D327" s="162"/>
      <c r="E327" s="162"/>
      <c r="F327" s="162"/>
      <c r="G327" s="162"/>
      <c r="H327" s="162"/>
      <c r="I327" s="162"/>
      <c r="J327" s="162"/>
      <c r="K327" s="162"/>
      <c r="L327" s="162"/>
      <c r="M327" s="162"/>
      <c r="N327" s="38"/>
      <c r="O327" s="38"/>
    </row>
    <row r="328" spans="1:15" ht="15" hidden="1" customHeight="1" x14ac:dyDescent="0.25">
      <c r="A328" s="162"/>
      <c r="B328" s="162"/>
      <c r="C328" s="162"/>
      <c r="D328" s="162"/>
      <c r="E328" s="162"/>
      <c r="F328" s="162"/>
      <c r="G328" s="162"/>
      <c r="H328" s="162"/>
      <c r="I328" s="162"/>
      <c r="J328" s="162"/>
      <c r="K328" s="162"/>
      <c r="L328" s="162"/>
      <c r="M328" s="162"/>
      <c r="N328" s="38"/>
      <c r="O328" s="38"/>
    </row>
    <row r="329" spans="1:15" ht="15" hidden="1" customHeight="1" x14ac:dyDescent="0.25">
      <c r="A329" s="162"/>
      <c r="B329" s="162"/>
      <c r="C329" s="162"/>
      <c r="D329" s="162"/>
      <c r="E329" s="162"/>
      <c r="F329" s="162"/>
      <c r="G329" s="162"/>
      <c r="H329" s="162"/>
      <c r="I329" s="162"/>
      <c r="J329" s="162"/>
      <c r="K329" s="162"/>
      <c r="L329" s="162"/>
      <c r="M329" s="162"/>
      <c r="N329" s="38"/>
      <c r="O329" s="38"/>
    </row>
    <row r="330" spans="1:15" ht="15" hidden="1" customHeight="1" x14ac:dyDescent="0.25">
      <c r="A330" s="162"/>
      <c r="B330" s="162"/>
      <c r="C330" s="162"/>
      <c r="D330" s="162"/>
      <c r="E330" s="162"/>
      <c r="F330" s="162"/>
      <c r="G330" s="162"/>
      <c r="H330" s="162"/>
      <c r="I330" s="162"/>
      <c r="J330" s="162"/>
      <c r="K330" s="162"/>
      <c r="L330" s="162"/>
      <c r="M330" s="162"/>
      <c r="N330" s="38"/>
      <c r="O330" s="38"/>
    </row>
    <row r="331" spans="1:15" ht="15" hidden="1" customHeight="1" x14ac:dyDescent="0.25">
      <c r="A331" s="162"/>
      <c r="B331" s="162"/>
      <c r="C331" s="162"/>
      <c r="D331" s="162"/>
      <c r="E331" s="162"/>
      <c r="F331" s="162"/>
      <c r="G331" s="162"/>
      <c r="H331" s="162"/>
      <c r="I331" s="162"/>
      <c r="J331" s="162"/>
      <c r="K331" s="162"/>
      <c r="L331" s="162"/>
      <c r="M331" s="162"/>
      <c r="N331" s="38"/>
      <c r="O331" s="38"/>
    </row>
    <row r="332" spans="1:15" ht="15" hidden="1" customHeight="1" x14ac:dyDescent="0.25">
      <c r="A332" s="162"/>
      <c r="B332" s="162"/>
      <c r="C332" s="162"/>
      <c r="D332" s="162"/>
      <c r="E332" s="162"/>
      <c r="F332" s="162"/>
      <c r="G332" s="162"/>
      <c r="H332" s="162"/>
      <c r="I332" s="162"/>
      <c r="J332" s="162"/>
      <c r="K332" s="162"/>
      <c r="L332" s="162"/>
      <c r="M332" s="162"/>
      <c r="N332" s="38"/>
      <c r="O332" s="38"/>
    </row>
    <row r="333" spans="1:15" ht="15" hidden="1" customHeight="1" x14ac:dyDescent="0.25">
      <c r="A333" s="162"/>
      <c r="B333" s="162"/>
      <c r="C333" s="162"/>
      <c r="D333" s="162"/>
      <c r="E333" s="162"/>
      <c r="F333" s="162"/>
      <c r="G333" s="162"/>
      <c r="H333" s="162"/>
      <c r="I333" s="162"/>
      <c r="J333" s="162"/>
      <c r="K333" s="162"/>
      <c r="L333" s="162"/>
      <c r="M333" s="162"/>
      <c r="N333" s="38"/>
      <c r="O333" s="38"/>
    </row>
    <row r="334" spans="1:15" ht="15" hidden="1" customHeight="1" x14ac:dyDescent="0.25">
      <c r="A334" s="162"/>
      <c r="B334" s="162"/>
      <c r="C334" s="162"/>
      <c r="D334" s="162"/>
      <c r="E334" s="162"/>
      <c r="F334" s="162"/>
      <c r="G334" s="162"/>
      <c r="H334" s="162"/>
      <c r="I334" s="162"/>
      <c r="J334" s="162"/>
      <c r="K334" s="162"/>
      <c r="L334" s="162"/>
      <c r="M334" s="162"/>
      <c r="N334" s="38"/>
      <c r="O334" s="38"/>
    </row>
    <row r="335" spans="1:15" ht="15" hidden="1" customHeight="1" x14ac:dyDescent="0.25">
      <c r="A335" s="162"/>
      <c r="B335" s="162"/>
      <c r="C335" s="162"/>
      <c r="D335" s="162"/>
      <c r="E335" s="162"/>
      <c r="F335" s="162"/>
      <c r="G335" s="162"/>
      <c r="H335" s="162"/>
      <c r="I335" s="162"/>
      <c r="J335" s="162"/>
      <c r="K335" s="162"/>
      <c r="L335" s="162"/>
      <c r="M335" s="162"/>
      <c r="N335" s="38"/>
      <c r="O335" s="38"/>
    </row>
    <row r="336" spans="1:15" ht="15" hidden="1" customHeight="1" x14ac:dyDescent="0.25">
      <c r="A336" s="162"/>
      <c r="B336" s="162"/>
      <c r="C336" s="162"/>
      <c r="D336" s="162"/>
      <c r="E336" s="162"/>
      <c r="F336" s="162"/>
      <c r="G336" s="162"/>
      <c r="H336" s="162"/>
      <c r="I336" s="162"/>
      <c r="J336" s="162"/>
      <c r="K336" s="162"/>
      <c r="L336" s="162"/>
      <c r="M336" s="162"/>
      <c r="N336" s="38"/>
      <c r="O336" s="38"/>
    </row>
    <row r="337" spans="1:15" ht="15" hidden="1" customHeight="1" x14ac:dyDescent="0.25">
      <c r="A337" s="162"/>
      <c r="B337" s="162"/>
      <c r="C337" s="162"/>
      <c r="D337" s="162"/>
      <c r="E337" s="162"/>
      <c r="F337" s="162"/>
      <c r="G337" s="162"/>
      <c r="H337" s="162"/>
      <c r="I337" s="162"/>
      <c r="J337" s="162"/>
      <c r="K337" s="162"/>
      <c r="L337" s="162"/>
      <c r="M337" s="162"/>
      <c r="N337" s="38"/>
      <c r="O337" s="38"/>
    </row>
    <row r="338" spans="1:15" ht="15" hidden="1" customHeight="1" x14ac:dyDescent="0.25">
      <c r="A338" s="162"/>
      <c r="B338" s="162"/>
      <c r="C338" s="162"/>
      <c r="D338" s="162"/>
      <c r="E338" s="162"/>
      <c r="F338" s="162"/>
      <c r="G338" s="162"/>
      <c r="H338" s="162"/>
      <c r="I338" s="162"/>
      <c r="J338" s="162"/>
      <c r="K338" s="162"/>
      <c r="L338" s="162"/>
      <c r="M338" s="162"/>
      <c r="N338" s="38"/>
      <c r="O338" s="38"/>
    </row>
    <row r="339" spans="1:15" ht="15" hidden="1" customHeight="1" x14ac:dyDescent="0.25">
      <c r="A339" s="162"/>
      <c r="B339" s="162"/>
      <c r="C339" s="162"/>
      <c r="D339" s="162"/>
      <c r="E339" s="162"/>
      <c r="F339" s="162"/>
      <c r="G339" s="162"/>
      <c r="H339" s="162"/>
      <c r="I339" s="162"/>
      <c r="J339" s="162"/>
      <c r="K339" s="162"/>
      <c r="L339" s="162"/>
      <c r="M339" s="162"/>
      <c r="N339" s="38"/>
      <c r="O339" s="38"/>
    </row>
    <row r="340" spans="1:15" ht="15" hidden="1" customHeight="1" x14ac:dyDescent="0.25">
      <c r="A340" s="162"/>
      <c r="B340" s="162"/>
      <c r="C340" s="162"/>
      <c r="D340" s="162"/>
      <c r="E340" s="162"/>
      <c r="F340" s="162"/>
      <c r="G340" s="162"/>
      <c r="H340" s="162"/>
      <c r="I340" s="162"/>
      <c r="J340" s="162"/>
      <c r="K340" s="162"/>
      <c r="L340" s="162"/>
      <c r="M340" s="162"/>
      <c r="N340" s="38"/>
      <c r="O340" s="38"/>
    </row>
    <row r="341" spans="1:15" ht="15" hidden="1" customHeight="1" x14ac:dyDescent="0.25">
      <c r="A341" s="162"/>
      <c r="B341" s="162"/>
      <c r="C341" s="162"/>
      <c r="D341" s="162"/>
      <c r="E341" s="162"/>
      <c r="F341" s="162"/>
      <c r="G341" s="162"/>
      <c r="H341" s="162"/>
      <c r="I341" s="162"/>
      <c r="J341" s="162"/>
      <c r="K341" s="162"/>
      <c r="L341" s="162"/>
      <c r="M341" s="162"/>
      <c r="N341" s="38"/>
      <c r="O341" s="38"/>
    </row>
    <row r="342" spans="1:15" ht="15" hidden="1" customHeight="1" x14ac:dyDescent="0.25">
      <c r="A342" s="162"/>
      <c r="B342" s="162"/>
      <c r="C342" s="162"/>
      <c r="D342" s="162"/>
      <c r="E342" s="162"/>
      <c r="F342" s="162"/>
      <c r="G342" s="162"/>
      <c r="H342" s="162"/>
      <c r="I342" s="162"/>
      <c r="J342" s="162"/>
      <c r="K342" s="162"/>
      <c r="L342" s="162"/>
      <c r="M342" s="162"/>
      <c r="N342" s="38"/>
      <c r="O342" s="38"/>
    </row>
    <row r="343" spans="1:15" ht="15" hidden="1" customHeight="1" x14ac:dyDescent="0.25">
      <c r="A343" s="162"/>
      <c r="B343" s="162"/>
      <c r="C343" s="162"/>
      <c r="D343" s="162"/>
      <c r="E343" s="162"/>
      <c r="F343" s="162"/>
      <c r="G343" s="162"/>
      <c r="H343" s="162"/>
      <c r="I343" s="162"/>
      <c r="J343" s="162"/>
      <c r="K343" s="162"/>
      <c r="L343" s="162"/>
      <c r="M343" s="162"/>
      <c r="N343" s="38"/>
      <c r="O343" s="38"/>
    </row>
    <row r="344" spans="1:15" ht="15" hidden="1" customHeight="1" x14ac:dyDescent="0.25">
      <c r="A344" s="162"/>
      <c r="B344" s="162"/>
      <c r="C344" s="162"/>
      <c r="D344" s="162"/>
      <c r="E344" s="162"/>
      <c r="F344" s="162"/>
      <c r="G344" s="162"/>
      <c r="H344" s="162"/>
      <c r="I344" s="162"/>
      <c r="J344" s="162"/>
      <c r="K344" s="162"/>
      <c r="L344" s="162"/>
      <c r="M344" s="162"/>
      <c r="N344" s="38"/>
      <c r="O344" s="38"/>
    </row>
    <row r="345" spans="1:15" ht="15" hidden="1" customHeight="1" x14ac:dyDescent="0.25">
      <c r="A345" s="162"/>
      <c r="B345" s="162"/>
      <c r="C345" s="162"/>
      <c r="D345" s="162"/>
      <c r="E345" s="162"/>
      <c r="F345" s="162"/>
      <c r="G345" s="162"/>
      <c r="H345" s="162"/>
      <c r="I345" s="162"/>
      <c r="J345" s="162"/>
      <c r="K345" s="162"/>
      <c r="L345" s="162"/>
      <c r="M345" s="162"/>
      <c r="N345" s="38"/>
      <c r="O345" s="38"/>
    </row>
    <row r="346" spans="1:15" ht="15" hidden="1" customHeight="1" x14ac:dyDescent="0.25">
      <c r="A346" s="162"/>
      <c r="B346" s="162"/>
      <c r="C346" s="162"/>
      <c r="D346" s="162"/>
      <c r="E346" s="162"/>
      <c r="F346" s="162"/>
      <c r="G346" s="162"/>
      <c r="H346" s="162"/>
      <c r="I346" s="162"/>
      <c r="J346" s="162"/>
      <c r="K346" s="162"/>
      <c r="L346" s="162"/>
      <c r="M346" s="162"/>
      <c r="N346" s="38"/>
      <c r="O346" s="38"/>
    </row>
    <row r="347" spans="1:15" ht="15" hidden="1" customHeight="1" x14ac:dyDescent="0.25">
      <c r="A347" s="162"/>
      <c r="B347" s="162"/>
      <c r="C347" s="162"/>
      <c r="D347" s="162"/>
      <c r="E347" s="162"/>
      <c r="F347" s="162"/>
      <c r="G347" s="162"/>
      <c r="H347" s="162"/>
      <c r="I347" s="162"/>
      <c r="J347" s="162"/>
      <c r="K347" s="162"/>
      <c r="L347" s="162"/>
      <c r="M347" s="162"/>
      <c r="N347" s="38"/>
      <c r="O347" s="38"/>
    </row>
    <row r="348" spans="1:15" ht="15" hidden="1" customHeight="1" x14ac:dyDescent="0.25">
      <c r="A348" s="162"/>
      <c r="B348" s="162"/>
      <c r="C348" s="162"/>
      <c r="D348" s="162"/>
      <c r="E348" s="162"/>
      <c r="F348" s="162"/>
      <c r="G348" s="162"/>
      <c r="H348" s="162"/>
      <c r="I348" s="162"/>
      <c r="J348" s="162"/>
      <c r="K348" s="162"/>
      <c r="L348" s="162"/>
      <c r="M348" s="162"/>
      <c r="N348" s="38"/>
      <c r="O348" s="38"/>
    </row>
    <row r="349" spans="1:15" ht="15" hidden="1" customHeight="1" x14ac:dyDescent="0.25">
      <c r="A349" s="162"/>
      <c r="B349" s="162"/>
      <c r="C349" s="162"/>
      <c r="D349" s="162"/>
      <c r="E349" s="162"/>
      <c r="F349" s="162"/>
      <c r="G349" s="162"/>
      <c r="H349" s="162"/>
      <c r="I349" s="162"/>
      <c r="J349" s="162"/>
      <c r="K349" s="162"/>
      <c r="L349" s="162"/>
      <c r="M349" s="162"/>
      <c r="N349" s="38"/>
      <c r="O349" s="38"/>
    </row>
    <row r="350" spans="1:15" ht="15" hidden="1" customHeight="1" x14ac:dyDescent="0.25">
      <c r="A350" s="162"/>
      <c r="B350" s="162"/>
      <c r="C350" s="162"/>
      <c r="D350" s="162"/>
      <c r="E350" s="162"/>
      <c r="F350" s="162"/>
      <c r="G350" s="162"/>
      <c r="H350" s="162"/>
      <c r="I350" s="162"/>
      <c r="J350" s="162"/>
      <c r="K350" s="162"/>
      <c r="L350" s="162"/>
      <c r="M350" s="162"/>
      <c r="N350" s="38"/>
      <c r="O350" s="38"/>
    </row>
    <row r="351" spans="1:15" ht="15" hidden="1" customHeight="1" x14ac:dyDescent="0.25">
      <c r="A351" s="162"/>
      <c r="B351" s="162"/>
      <c r="C351" s="162"/>
      <c r="D351" s="162"/>
      <c r="E351" s="162"/>
      <c r="F351" s="162"/>
      <c r="G351" s="162"/>
      <c r="H351" s="162"/>
      <c r="I351" s="162"/>
      <c r="J351" s="162"/>
      <c r="K351" s="162"/>
      <c r="L351" s="162"/>
      <c r="M351" s="162"/>
      <c r="N351" s="38"/>
      <c r="O351" s="38"/>
    </row>
    <row r="352" spans="1:15" ht="15" hidden="1" customHeight="1" x14ac:dyDescent="0.25">
      <c r="A352" s="162"/>
      <c r="B352" s="162"/>
      <c r="C352" s="162"/>
      <c r="D352" s="162"/>
      <c r="E352" s="162"/>
      <c r="F352" s="162"/>
      <c r="G352" s="162"/>
      <c r="H352" s="162"/>
      <c r="I352" s="162"/>
      <c r="J352" s="162"/>
      <c r="K352" s="162"/>
      <c r="L352" s="162"/>
      <c r="M352" s="162"/>
      <c r="N352" s="38"/>
      <c r="O352" s="38"/>
    </row>
    <row r="353" spans="1:15" ht="15" hidden="1" customHeight="1" x14ac:dyDescent="0.25">
      <c r="A353" s="162"/>
      <c r="B353" s="162"/>
      <c r="C353" s="162"/>
      <c r="D353" s="162"/>
      <c r="E353" s="162"/>
      <c r="F353" s="162"/>
      <c r="G353" s="162"/>
      <c r="H353" s="162"/>
      <c r="I353" s="162"/>
      <c r="J353" s="162"/>
      <c r="K353" s="162"/>
      <c r="L353" s="162"/>
      <c r="M353" s="162"/>
      <c r="N353" s="38"/>
      <c r="O353" s="38"/>
    </row>
    <row r="354" spans="1:15" ht="15" hidden="1" customHeight="1" x14ac:dyDescent="0.25">
      <c r="A354" s="162"/>
      <c r="B354" s="162"/>
      <c r="C354" s="162"/>
      <c r="D354" s="162"/>
      <c r="E354" s="162"/>
      <c r="F354" s="162"/>
      <c r="G354" s="162"/>
      <c r="H354" s="162"/>
      <c r="I354" s="162"/>
      <c r="J354" s="162"/>
      <c r="K354" s="162"/>
      <c r="L354" s="162"/>
      <c r="M354" s="162"/>
      <c r="N354" s="38"/>
      <c r="O354" s="38"/>
    </row>
    <row r="355" spans="1:15" ht="15" hidden="1" customHeight="1" x14ac:dyDescent="0.25">
      <c r="A355" s="162"/>
      <c r="B355" s="162"/>
      <c r="C355" s="162"/>
      <c r="D355" s="162"/>
      <c r="E355" s="162"/>
      <c r="F355" s="162"/>
      <c r="G355" s="162"/>
      <c r="H355" s="162"/>
      <c r="I355" s="162"/>
      <c r="J355" s="162"/>
      <c r="K355" s="162"/>
      <c r="L355" s="162"/>
      <c r="M355" s="162"/>
      <c r="N355" s="38"/>
      <c r="O355" s="38"/>
    </row>
    <row r="356" spans="1:15" ht="15" hidden="1" customHeight="1" x14ac:dyDescent="0.25">
      <c r="A356" s="162"/>
      <c r="B356" s="162"/>
      <c r="C356" s="162"/>
      <c r="D356" s="162"/>
      <c r="E356" s="162"/>
      <c r="F356" s="162"/>
      <c r="G356" s="162"/>
      <c r="H356" s="162"/>
      <c r="I356" s="162"/>
      <c r="J356" s="162"/>
      <c r="K356" s="162"/>
      <c r="L356" s="162"/>
      <c r="M356" s="162"/>
      <c r="N356" s="38"/>
      <c r="O356" s="38"/>
    </row>
    <row r="357" spans="1:15" ht="15" hidden="1" customHeight="1" x14ac:dyDescent="0.25">
      <c r="A357" s="162"/>
      <c r="B357" s="162"/>
      <c r="C357" s="162"/>
      <c r="D357" s="162"/>
      <c r="E357" s="162"/>
      <c r="F357" s="162"/>
      <c r="G357" s="162"/>
      <c r="H357" s="162"/>
      <c r="I357" s="162"/>
      <c r="J357" s="162"/>
      <c r="K357" s="162"/>
      <c r="L357" s="162"/>
      <c r="M357" s="162"/>
      <c r="N357" s="38"/>
      <c r="O357" s="38"/>
    </row>
    <row r="358" spans="1:15" ht="15" hidden="1" customHeight="1" x14ac:dyDescent="0.25">
      <c r="A358" s="162"/>
      <c r="B358" s="162"/>
      <c r="C358" s="162"/>
      <c r="D358" s="162"/>
      <c r="E358" s="162"/>
      <c r="F358" s="162"/>
      <c r="G358" s="162"/>
      <c r="H358" s="162"/>
      <c r="I358" s="162"/>
      <c r="J358" s="162"/>
      <c r="K358" s="162"/>
      <c r="L358" s="162"/>
      <c r="M358" s="162"/>
      <c r="N358" s="38"/>
      <c r="O358" s="38"/>
    </row>
    <row r="359" spans="1:15" ht="15" hidden="1" customHeight="1" x14ac:dyDescent="0.25">
      <c r="A359" s="162"/>
      <c r="B359" s="162"/>
      <c r="C359" s="162"/>
      <c r="D359" s="162"/>
      <c r="E359" s="162"/>
      <c r="F359" s="162"/>
      <c r="G359" s="162"/>
      <c r="H359" s="162"/>
      <c r="I359" s="162"/>
      <c r="J359" s="162"/>
      <c r="K359" s="162"/>
      <c r="L359" s="162"/>
      <c r="M359" s="162"/>
      <c r="N359" s="38"/>
      <c r="O359" s="38"/>
    </row>
    <row r="360" spans="1:15" ht="15" hidden="1" customHeight="1" x14ac:dyDescent="0.25">
      <c r="A360" s="162"/>
      <c r="B360" s="162"/>
      <c r="C360" s="162"/>
      <c r="D360" s="162"/>
      <c r="E360" s="162"/>
      <c r="F360" s="162"/>
      <c r="G360" s="162"/>
      <c r="H360" s="162"/>
      <c r="I360" s="162"/>
      <c r="J360" s="162"/>
      <c r="K360" s="162"/>
      <c r="L360" s="162"/>
      <c r="M360" s="162"/>
      <c r="N360" s="38"/>
      <c r="O360" s="38"/>
    </row>
    <row r="361" spans="1:15" ht="15" hidden="1" customHeight="1" x14ac:dyDescent="0.25">
      <c r="A361" s="162"/>
      <c r="B361" s="162"/>
      <c r="C361" s="162"/>
      <c r="D361" s="162"/>
      <c r="E361" s="162"/>
      <c r="F361" s="162"/>
      <c r="G361" s="162"/>
      <c r="H361" s="162"/>
      <c r="I361" s="162"/>
      <c r="J361" s="162"/>
      <c r="K361" s="162"/>
      <c r="L361" s="162"/>
      <c r="M361" s="162"/>
      <c r="N361" s="38"/>
      <c r="O361" s="38"/>
    </row>
    <row r="362" spans="1:15" ht="15" hidden="1" customHeight="1" x14ac:dyDescent="0.25">
      <c r="A362" s="162"/>
      <c r="B362" s="162"/>
      <c r="C362" s="162"/>
      <c r="D362" s="162"/>
      <c r="E362" s="162"/>
      <c r="F362" s="162"/>
      <c r="G362" s="162"/>
      <c r="H362" s="162"/>
      <c r="I362" s="162"/>
      <c r="J362" s="162"/>
      <c r="K362" s="162"/>
      <c r="L362" s="162"/>
      <c r="M362" s="162"/>
      <c r="N362" s="38"/>
      <c r="O362" s="38"/>
    </row>
    <row r="363" spans="1:15" ht="15" hidden="1" customHeight="1" x14ac:dyDescent="0.25">
      <c r="A363" s="162"/>
      <c r="B363" s="162"/>
      <c r="C363" s="162"/>
      <c r="D363" s="162"/>
      <c r="E363" s="162"/>
      <c r="F363" s="162"/>
      <c r="G363" s="162"/>
      <c r="H363" s="162"/>
      <c r="I363" s="162"/>
      <c r="J363" s="162"/>
      <c r="K363" s="162"/>
      <c r="L363" s="162"/>
      <c r="M363" s="162"/>
      <c r="N363" s="38"/>
      <c r="O363" s="38"/>
    </row>
    <row r="364" spans="1:15" ht="15" hidden="1" customHeight="1" x14ac:dyDescent="0.25">
      <c r="A364" s="162"/>
      <c r="B364" s="162"/>
      <c r="C364" s="162"/>
      <c r="D364" s="162"/>
      <c r="E364" s="162"/>
      <c r="F364" s="162"/>
      <c r="G364" s="162"/>
      <c r="H364" s="162"/>
      <c r="I364" s="162"/>
      <c r="J364" s="162"/>
      <c r="K364" s="162"/>
      <c r="L364" s="162"/>
      <c r="M364" s="162"/>
      <c r="N364" s="38"/>
      <c r="O364" s="38"/>
    </row>
    <row r="365" spans="1:15" ht="15" hidden="1" customHeight="1" x14ac:dyDescent="0.25">
      <c r="A365" s="162"/>
      <c r="B365" s="162"/>
      <c r="C365" s="162"/>
      <c r="D365" s="162"/>
      <c r="E365" s="162"/>
      <c r="F365" s="162"/>
      <c r="G365" s="162"/>
      <c r="H365" s="162"/>
      <c r="I365" s="162"/>
      <c r="J365" s="162"/>
      <c r="K365" s="162"/>
      <c r="L365" s="162"/>
      <c r="M365" s="162"/>
      <c r="N365" s="38"/>
      <c r="O365" s="38"/>
    </row>
    <row r="366" spans="1:15" ht="15" hidden="1" customHeight="1" x14ac:dyDescent="0.25">
      <c r="A366" s="162"/>
      <c r="B366" s="162"/>
      <c r="C366" s="162"/>
      <c r="D366" s="162"/>
      <c r="E366" s="162"/>
      <c r="F366" s="162"/>
      <c r="G366" s="162"/>
      <c r="H366" s="162"/>
      <c r="I366" s="162"/>
      <c r="J366" s="162"/>
      <c r="K366" s="162"/>
      <c r="L366" s="162"/>
      <c r="M366" s="162"/>
      <c r="N366" s="38"/>
      <c r="O366" s="38"/>
    </row>
    <row r="367" spans="1:15" ht="15" hidden="1" customHeight="1" x14ac:dyDescent="0.25">
      <c r="A367" s="162"/>
      <c r="B367" s="162"/>
      <c r="C367" s="162"/>
      <c r="D367" s="162"/>
      <c r="E367" s="162"/>
      <c r="F367" s="162"/>
      <c r="G367" s="162"/>
      <c r="H367" s="162"/>
      <c r="I367" s="162"/>
      <c r="J367" s="162"/>
      <c r="K367" s="162"/>
      <c r="L367" s="162"/>
      <c r="M367" s="162"/>
      <c r="N367" s="38"/>
      <c r="O367" s="38"/>
    </row>
    <row r="368" spans="1:15" ht="15" hidden="1" customHeight="1" x14ac:dyDescent="0.25">
      <c r="A368" s="162"/>
      <c r="B368" s="162"/>
      <c r="C368" s="162"/>
      <c r="D368" s="162"/>
      <c r="E368" s="162"/>
      <c r="F368" s="162"/>
      <c r="G368" s="162"/>
      <c r="H368" s="162"/>
      <c r="I368" s="162"/>
      <c r="J368" s="162"/>
      <c r="K368" s="162"/>
      <c r="L368" s="162"/>
      <c r="M368" s="162"/>
      <c r="N368" s="38"/>
      <c r="O368" s="38"/>
    </row>
    <row r="369" spans="1:15" ht="15" hidden="1" customHeight="1" x14ac:dyDescent="0.25">
      <c r="A369" s="162"/>
      <c r="B369" s="162"/>
      <c r="C369" s="162"/>
      <c r="D369" s="162"/>
      <c r="E369" s="162"/>
      <c r="F369" s="162"/>
      <c r="G369" s="162"/>
      <c r="H369" s="162"/>
      <c r="I369" s="162"/>
      <c r="J369" s="162"/>
      <c r="K369" s="162"/>
      <c r="L369" s="162"/>
      <c r="M369" s="162"/>
      <c r="N369" s="38"/>
      <c r="O369" s="38"/>
    </row>
    <row r="370" spans="1:15" ht="15" hidden="1" customHeight="1" x14ac:dyDescent="0.25">
      <c r="A370" s="162"/>
      <c r="B370" s="162"/>
      <c r="C370" s="162"/>
      <c r="D370" s="162"/>
      <c r="E370" s="162"/>
      <c r="F370" s="162"/>
      <c r="G370" s="162"/>
      <c r="H370" s="162"/>
      <c r="I370" s="162"/>
      <c r="J370" s="162"/>
      <c r="K370" s="162"/>
      <c r="L370" s="162"/>
      <c r="M370" s="162"/>
      <c r="N370" s="38"/>
      <c r="O370" s="38"/>
    </row>
    <row r="371" spans="1:15" ht="15" hidden="1" customHeight="1" x14ac:dyDescent="0.25">
      <c r="A371" s="162"/>
      <c r="B371" s="162"/>
      <c r="C371" s="162"/>
      <c r="D371" s="162"/>
      <c r="E371" s="162"/>
      <c r="F371" s="162"/>
      <c r="G371" s="162"/>
      <c r="H371" s="162"/>
      <c r="I371" s="162"/>
      <c r="J371" s="162"/>
      <c r="K371" s="162"/>
      <c r="L371" s="162"/>
      <c r="M371" s="162"/>
      <c r="N371" s="38"/>
      <c r="O371" s="38"/>
    </row>
    <row r="372" spans="1:15" ht="15" hidden="1" customHeight="1" x14ac:dyDescent="0.25">
      <c r="A372" s="162"/>
      <c r="B372" s="162"/>
      <c r="C372" s="162"/>
      <c r="D372" s="162"/>
      <c r="E372" s="162"/>
      <c r="F372" s="162"/>
      <c r="G372" s="162"/>
      <c r="H372" s="162"/>
      <c r="I372" s="162"/>
      <c r="J372" s="162"/>
      <c r="K372" s="162"/>
      <c r="L372" s="162"/>
      <c r="M372" s="162"/>
      <c r="N372" s="38"/>
      <c r="O372" s="38"/>
    </row>
    <row r="373" spans="1:15" ht="15" hidden="1" customHeight="1" x14ac:dyDescent="0.25">
      <c r="A373" s="162"/>
      <c r="B373" s="162"/>
      <c r="C373" s="162"/>
      <c r="D373" s="162"/>
      <c r="E373" s="162"/>
      <c r="F373" s="162"/>
      <c r="G373" s="162"/>
      <c r="H373" s="162"/>
      <c r="I373" s="162"/>
      <c r="J373" s="162"/>
      <c r="K373" s="162"/>
      <c r="L373" s="162"/>
      <c r="M373" s="162"/>
      <c r="N373" s="38"/>
      <c r="O373" s="38"/>
    </row>
    <row r="374" spans="1:15" ht="15" hidden="1" customHeight="1" x14ac:dyDescent="0.25">
      <c r="A374" s="162"/>
      <c r="B374" s="162"/>
      <c r="C374" s="162"/>
      <c r="D374" s="162"/>
      <c r="E374" s="162"/>
      <c r="F374" s="162"/>
      <c r="G374" s="162"/>
      <c r="H374" s="162"/>
      <c r="I374" s="162"/>
      <c r="J374" s="162"/>
      <c r="K374" s="162"/>
      <c r="L374" s="162"/>
      <c r="M374" s="162"/>
      <c r="N374" s="38"/>
      <c r="O374" s="38"/>
    </row>
    <row r="375" spans="1:15" ht="15" hidden="1" customHeight="1" x14ac:dyDescent="0.25">
      <c r="A375" s="162"/>
      <c r="B375" s="162"/>
      <c r="C375" s="162"/>
      <c r="D375" s="162"/>
      <c r="E375" s="162"/>
      <c r="F375" s="162"/>
      <c r="G375" s="162"/>
      <c r="H375" s="162"/>
      <c r="I375" s="162"/>
      <c r="J375" s="162"/>
      <c r="K375" s="162"/>
      <c r="L375" s="162"/>
      <c r="M375" s="162"/>
      <c r="N375" s="38"/>
      <c r="O375" s="38"/>
    </row>
    <row r="376" spans="1:15" ht="15" hidden="1" customHeight="1" x14ac:dyDescent="0.25">
      <c r="A376" s="162"/>
      <c r="B376" s="162"/>
      <c r="C376" s="162"/>
      <c r="D376" s="162"/>
      <c r="E376" s="162"/>
      <c r="F376" s="162"/>
      <c r="G376" s="162"/>
      <c r="H376" s="162"/>
      <c r="I376" s="162"/>
      <c r="J376" s="162"/>
      <c r="K376" s="162"/>
      <c r="L376" s="162"/>
      <c r="M376" s="162"/>
      <c r="N376" s="38"/>
      <c r="O376" s="38"/>
    </row>
    <row r="377" spans="1:15" ht="15" hidden="1" customHeight="1" x14ac:dyDescent="0.25">
      <c r="A377" s="162"/>
      <c r="B377" s="162"/>
      <c r="C377" s="162"/>
      <c r="D377" s="162"/>
      <c r="E377" s="162"/>
      <c r="F377" s="162"/>
      <c r="G377" s="162"/>
      <c r="H377" s="162"/>
      <c r="I377" s="162"/>
      <c r="J377" s="162"/>
      <c r="K377" s="162"/>
      <c r="L377" s="162"/>
      <c r="M377" s="162"/>
      <c r="N377" s="38"/>
      <c r="O377" s="38"/>
    </row>
    <row r="378" spans="1:15" ht="15" hidden="1" customHeight="1" x14ac:dyDescent="0.25">
      <c r="A378" s="162"/>
      <c r="B378" s="162"/>
      <c r="C378" s="162"/>
      <c r="D378" s="162"/>
      <c r="E378" s="162"/>
      <c r="F378" s="162"/>
      <c r="G378" s="162"/>
      <c r="H378" s="162"/>
      <c r="I378" s="162"/>
      <c r="J378" s="162"/>
      <c r="K378" s="162"/>
      <c r="L378" s="162"/>
      <c r="M378" s="162"/>
      <c r="N378" s="38"/>
      <c r="O378" s="38"/>
    </row>
    <row r="379" spans="1:15" ht="15" hidden="1" customHeight="1" x14ac:dyDescent="0.25">
      <c r="A379" s="162"/>
      <c r="B379" s="162"/>
      <c r="C379" s="162"/>
      <c r="D379" s="162"/>
      <c r="E379" s="162"/>
      <c r="F379" s="162"/>
      <c r="G379" s="162"/>
      <c r="H379" s="162"/>
      <c r="I379" s="162"/>
      <c r="J379" s="162"/>
      <c r="K379" s="162"/>
      <c r="L379" s="162"/>
      <c r="M379" s="162"/>
      <c r="N379" s="38"/>
      <c r="O379" s="38"/>
    </row>
    <row r="380" spans="1:15" ht="15" hidden="1" customHeight="1" x14ac:dyDescent="0.25">
      <c r="A380" s="162"/>
      <c r="B380" s="162"/>
      <c r="C380" s="162"/>
      <c r="D380" s="162"/>
      <c r="E380" s="162"/>
      <c r="F380" s="162"/>
      <c r="G380" s="162"/>
      <c r="H380" s="162"/>
      <c r="I380" s="162"/>
      <c r="J380" s="162"/>
      <c r="K380" s="162"/>
      <c r="L380" s="162"/>
      <c r="M380" s="162"/>
      <c r="N380" s="38"/>
      <c r="O380" s="38"/>
    </row>
    <row r="381" spans="1:15" ht="15" hidden="1" customHeight="1" x14ac:dyDescent="0.25">
      <c r="A381" s="162"/>
      <c r="B381" s="162"/>
      <c r="C381" s="162"/>
      <c r="D381" s="162"/>
      <c r="E381" s="162"/>
      <c r="F381" s="162"/>
      <c r="G381" s="162"/>
      <c r="H381" s="162"/>
      <c r="I381" s="162"/>
      <c r="J381" s="162"/>
      <c r="K381" s="162"/>
      <c r="L381" s="162"/>
      <c r="M381" s="162"/>
      <c r="N381" s="38"/>
      <c r="O381" s="38"/>
    </row>
    <row r="382" spans="1:15" ht="15" hidden="1" customHeight="1" x14ac:dyDescent="0.25">
      <c r="A382" s="162"/>
      <c r="B382" s="162"/>
      <c r="C382" s="162"/>
      <c r="D382" s="162"/>
      <c r="E382" s="162"/>
      <c r="F382" s="162"/>
      <c r="G382" s="162"/>
      <c r="H382" s="162"/>
      <c r="I382" s="162"/>
      <c r="J382" s="162"/>
      <c r="K382" s="162"/>
      <c r="L382" s="162"/>
      <c r="M382" s="162"/>
      <c r="N382" s="38"/>
      <c r="O382" s="38"/>
    </row>
    <row r="383" spans="1:15" ht="15" hidden="1" customHeight="1" x14ac:dyDescent="0.25">
      <c r="A383" s="162"/>
      <c r="B383" s="162"/>
      <c r="C383" s="162"/>
      <c r="D383" s="162"/>
      <c r="E383" s="162"/>
      <c r="F383" s="162"/>
      <c r="G383" s="162"/>
      <c r="H383" s="162"/>
      <c r="I383" s="162"/>
      <c r="J383" s="162"/>
      <c r="K383" s="162"/>
      <c r="L383" s="162"/>
      <c r="M383" s="162"/>
      <c r="N383" s="38"/>
      <c r="O383" s="38"/>
    </row>
    <row r="384" spans="1:15" ht="15" hidden="1" customHeight="1" x14ac:dyDescent="0.25">
      <c r="A384" s="162"/>
      <c r="B384" s="162"/>
      <c r="C384" s="162"/>
      <c r="D384" s="162"/>
      <c r="E384" s="162"/>
      <c r="F384" s="162"/>
      <c r="G384" s="162"/>
      <c r="H384" s="162"/>
      <c r="I384" s="162"/>
      <c r="J384" s="162"/>
      <c r="K384" s="162"/>
      <c r="L384" s="162"/>
      <c r="M384" s="162"/>
      <c r="N384" s="38"/>
      <c r="O384" s="38"/>
    </row>
    <row r="385" spans="1:15" ht="15" hidden="1" customHeight="1" x14ac:dyDescent="0.25">
      <c r="A385" s="162"/>
      <c r="B385" s="162"/>
      <c r="C385" s="162"/>
      <c r="D385" s="162"/>
      <c r="E385" s="162"/>
      <c r="F385" s="162"/>
      <c r="G385" s="162"/>
      <c r="H385" s="162"/>
      <c r="I385" s="162"/>
      <c r="J385" s="162"/>
      <c r="K385" s="162"/>
      <c r="L385" s="162"/>
      <c r="M385" s="162"/>
      <c r="N385" s="38"/>
      <c r="O385" s="38"/>
    </row>
    <row r="386" spans="1:15" ht="15" hidden="1" customHeight="1" x14ac:dyDescent="0.25">
      <c r="A386" s="162"/>
      <c r="B386" s="162"/>
      <c r="C386" s="162"/>
      <c r="D386" s="162"/>
      <c r="E386" s="162"/>
      <c r="F386" s="162"/>
      <c r="G386" s="162"/>
      <c r="H386" s="162"/>
      <c r="I386" s="162"/>
      <c r="J386" s="162"/>
      <c r="K386" s="162"/>
      <c r="L386" s="162"/>
      <c r="M386" s="162"/>
      <c r="N386" s="38"/>
      <c r="O386" s="38"/>
    </row>
    <row r="387" spans="1:15" ht="15" hidden="1" customHeight="1" x14ac:dyDescent="0.25">
      <c r="A387" s="162"/>
      <c r="B387" s="162"/>
      <c r="C387" s="162"/>
      <c r="D387" s="162"/>
      <c r="E387" s="162"/>
      <c r="F387" s="162"/>
      <c r="G387" s="162"/>
      <c r="H387" s="162"/>
      <c r="I387" s="162"/>
      <c r="J387" s="162"/>
      <c r="K387" s="162"/>
      <c r="L387" s="162"/>
      <c r="M387" s="162"/>
      <c r="N387" s="38"/>
      <c r="O387" s="38"/>
    </row>
    <row r="388" spans="1:15" ht="15" hidden="1" customHeight="1" x14ac:dyDescent="0.25">
      <c r="A388" s="162"/>
      <c r="B388" s="162"/>
      <c r="C388" s="162"/>
      <c r="D388" s="162"/>
      <c r="E388" s="162"/>
      <c r="F388" s="162"/>
      <c r="G388" s="162"/>
      <c r="H388" s="162"/>
      <c r="I388" s="162"/>
      <c r="J388" s="162"/>
      <c r="K388" s="162"/>
      <c r="L388" s="162"/>
      <c r="M388" s="162"/>
      <c r="N388" s="38"/>
      <c r="O388" s="38"/>
    </row>
    <row r="389" spans="1:15" ht="15" hidden="1" customHeight="1" x14ac:dyDescent="0.25">
      <c r="A389" s="162"/>
      <c r="B389" s="162"/>
      <c r="C389" s="162"/>
      <c r="D389" s="162"/>
      <c r="E389" s="162"/>
      <c r="F389" s="162"/>
      <c r="G389" s="162"/>
      <c r="H389" s="162"/>
      <c r="I389" s="162"/>
      <c r="J389" s="162"/>
      <c r="K389" s="162"/>
      <c r="L389" s="162"/>
      <c r="M389" s="162"/>
      <c r="N389" s="38"/>
      <c r="O389" s="38"/>
    </row>
    <row r="390" spans="1:15" ht="15" hidden="1" customHeight="1" x14ac:dyDescent="0.25">
      <c r="A390" s="162"/>
      <c r="B390" s="162"/>
      <c r="C390" s="162"/>
      <c r="D390" s="162"/>
      <c r="E390" s="162"/>
      <c r="F390" s="162"/>
      <c r="G390" s="162"/>
      <c r="H390" s="162"/>
      <c r="I390" s="162"/>
      <c r="J390" s="162"/>
      <c r="K390" s="162"/>
      <c r="L390" s="162"/>
      <c r="M390" s="162"/>
      <c r="N390" s="38"/>
      <c r="O390" s="38"/>
    </row>
    <row r="391" spans="1:15" ht="15" hidden="1" customHeight="1" x14ac:dyDescent="0.25">
      <c r="A391" s="162"/>
      <c r="B391" s="162"/>
      <c r="C391" s="162"/>
      <c r="D391" s="162"/>
      <c r="E391" s="162"/>
      <c r="F391" s="162"/>
      <c r="G391" s="162"/>
      <c r="H391" s="162"/>
      <c r="I391" s="162"/>
      <c r="J391" s="162"/>
      <c r="K391" s="162"/>
      <c r="L391" s="162"/>
      <c r="M391" s="162"/>
      <c r="N391" s="38"/>
      <c r="O391" s="38"/>
    </row>
    <row r="392" spans="1:15" ht="15" hidden="1" customHeight="1" x14ac:dyDescent="0.25">
      <c r="A392" s="162"/>
      <c r="B392" s="162"/>
      <c r="C392" s="162"/>
      <c r="D392" s="162"/>
      <c r="E392" s="162"/>
      <c r="F392" s="162"/>
      <c r="G392" s="162"/>
      <c r="H392" s="162"/>
      <c r="I392" s="162"/>
      <c r="J392" s="162"/>
      <c r="K392" s="162"/>
      <c r="L392" s="162"/>
      <c r="M392" s="162"/>
      <c r="N392" s="38"/>
      <c r="O392" s="38"/>
    </row>
    <row r="393" spans="1:15" ht="15" hidden="1" customHeight="1" x14ac:dyDescent="0.25">
      <c r="A393" s="162"/>
      <c r="B393" s="162"/>
      <c r="C393" s="162"/>
      <c r="D393" s="162"/>
      <c r="E393" s="162"/>
      <c r="F393" s="162"/>
      <c r="G393" s="162"/>
      <c r="H393" s="162"/>
      <c r="I393" s="162"/>
      <c r="J393" s="162"/>
      <c r="K393" s="162"/>
      <c r="L393" s="162"/>
      <c r="M393" s="162"/>
      <c r="N393" s="38"/>
      <c r="O393" s="38"/>
    </row>
    <row r="394" spans="1:15" ht="15" hidden="1" customHeight="1" x14ac:dyDescent="0.25">
      <c r="A394" s="162"/>
      <c r="B394" s="162"/>
      <c r="C394" s="162"/>
      <c r="D394" s="162"/>
      <c r="E394" s="162"/>
      <c r="F394" s="162"/>
      <c r="G394" s="162"/>
      <c r="H394" s="162"/>
      <c r="I394" s="162"/>
      <c r="J394" s="162"/>
      <c r="K394" s="162"/>
      <c r="L394" s="162"/>
      <c r="M394" s="162"/>
      <c r="N394" s="38"/>
      <c r="O394" s="38"/>
    </row>
    <row r="395" spans="1:15" ht="15" hidden="1" customHeight="1" x14ac:dyDescent="0.25">
      <c r="A395" s="162"/>
      <c r="B395" s="162"/>
      <c r="C395" s="162"/>
      <c r="D395" s="162"/>
      <c r="E395" s="162"/>
      <c r="F395" s="162"/>
      <c r="G395" s="162"/>
      <c r="H395" s="162"/>
      <c r="I395" s="162"/>
      <c r="J395" s="162"/>
      <c r="K395" s="162"/>
      <c r="L395" s="162"/>
      <c r="M395" s="162"/>
      <c r="N395" s="38"/>
      <c r="O395" s="38"/>
    </row>
    <row r="396" spans="1:15" ht="15" hidden="1" customHeight="1" x14ac:dyDescent="0.25">
      <c r="A396" s="162"/>
      <c r="B396" s="162"/>
      <c r="C396" s="162"/>
      <c r="D396" s="162"/>
      <c r="E396" s="162"/>
      <c r="F396" s="162"/>
      <c r="G396" s="162"/>
      <c r="H396" s="162"/>
      <c r="I396" s="162"/>
      <c r="J396" s="162"/>
      <c r="K396" s="162"/>
      <c r="L396" s="162"/>
      <c r="M396" s="162"/>
      <c r="N396" s="38"/>
      <c r="O396" s="38"/>
    </row>
    <row r="397" spans="1:15" ht="15" hidden="1" customHeight="1" x14ac:dyDescent="0.25">
      <c r="A397" s="162"/>
      <c r="B397" s="162"/>
      <c r="C397" s="162"/>
      <c r="D397" s="162"/>
      <c r="E397" s="162"/>
      <c r="F397" s="162"/>
      <c r="G397" s="162"/>
      <c r="H397" s="162"/>
      <c r="I397" s="162"/>
      <c r="J397" s="162"/>
      <c r="K397" s="162"/>
      <c r="L397" s="162"/>
      <c r="M397" s="162"/>
      <c r="N397" s="38"/>
      <c r="O397" s="38"/>
    </row>
    <row r="398" spans="1:15" ht="15" hidden="1" customHeight="1" x14ac:dyDescent="0.25">
      <c r="A398" s="162"/>
      <c r="B398" s="162"/>
      <c r="C398" s="162"/>
      <c r="D398" s="162"/>
      <c r="E398" s="162"/>
      <c r="F398" s="162"/>
      <c r="G398" s="162"/>
      <c r="H398" s="162"/>
      <c r="I398" s="162"/>
      <c r="J398" s="162"/>
      <c r="K398" s="162"/>
      <c r="L398" s="162"/>
      <c r="M398" s="162"/>
      <c r="N398" s="38"/>
      <c r="O398" s="38"/>
    </row>
    <row r="399" spans="1:15" ht="15" hidden="1" customHeight="1" x14ac:dyDescent="0.25">
      <c r="A399" s="162"/>
      <c r="B399" s="162"/>
      <c r="C399" s="162"/>
      <c r="D399" s="162"/>
      <c r="E399" s="162"/>
      <c r="F399" s="162"/>
      <c r="G399" s="162"/>
      <c r="H399" s="162"/>
      <c r="I399" s="162"/>
      <c r="J399" s="162"/>
      <c r="K399" s="162"/>
      <c r="L399" s="162"/>
      <c r="M399" s="162"/>
      <c r="N399" s="38"/>
      <c r="O399" s="38"/>
    </row>
    <row r="400" spans="1:15" ht="15" hidden="1" customHeight="1" x14ac:dyDescent="0.25">
      <c r="A400" s="162"/>
      <c r="B400" s="162"/>
      <c r="C400" s="162"/>
      <c r="D400" s="162"/>
      <c r="E400" s="162"/>
      <c r="F400" s="162"/>
      <c r="G400" s="162"/>
      <c r="H400" s="162"/>
      <c r="I400" s="162"/>
      <c r="J400" s="162"/>
      <c r="K400" s="162"/>
      <c r="L400" s="162"/>
      <c r="M400" s="162"/>
      <c r="N400" s="38"/>
      <c r="O400" s="38"/>
    </row>
    <row r="401" spans="1:15" ht="15" hidden="1" customHeight="1" x14ac:dyDescent="0.25">
      <c r="A401" s="162"/>
      <c r="B401" s="162"/>
      <c r="C401" s="162"/>
      <c r="D401" s="162"/>
      <c r="E401" s="162"/>
      <c r="F401" s="162"/>
      <c r="G401" s="162"/>
      <c r="H401" s="162"/>
      <c r="I401" s="162"/>
      <c r="J401" s="162"/>
      <c r="K401" s="162"/>
      <c r="L401" s="162"/>
      <c r="M401" s="162"/>
      <c r="N401" s="38"/>
      <c r="O401" s="38"/>
    </row>
    <row r="402" spans="1:15" ht="15" hidden="1" customHeight="1" x14ac:dyDescent="0.25">
      <c r="A402" s="162"/>
      <c r="B402" s="162"/>
      <c r="C402" s="162"/>
      <c r="D402" s="162"/>
      <c r="E402" s="162"/>
      <c r="F402" s="162"/>
      <c r="G402" s="162"/>
      <c r="H402" s="162"/>
      <c r="I402" s="162"/>
      <c r="J402" s="162"/>
      <c r="K402" s="162"/>
      <c r="L402" s="162"/>
      <c r="M402" s="162"/>
      <c r="N402" s="38"/>
      <c r="O402" s="38"/>
    </row>
    <row r="403" spans="1:15" ht="15" hidden="1" customHeight="1" x14ac:dyDescent="0.25">
      <c r="A403" s="162"/>
      <c r="B403" s="162"/>
      <c r="C403" s="162"/>
      <c r="D403" s="162"/>
      <c r="E403" s="162"/>
      <c r="F403" s="162"/>
      <c r="G403" s="162"/>
      <c r="H403" s="162"/>
      <c r="I403" s="162"/>
      <c r="J403" s="162"/>
      <c r="K403" s="162"/>
      <c r="L403" s="162"/>
      <c r="M403" s="162"/>
      <c r="N403" s="38"/>
      <c r="O403" s="38"/>
    </row>
    <row r="404" spans="1:15" ht="15" hidden="1" customHeight="1" x14ac:dyDescent="0.25">
      <c r="A404" s="162"/>
      <c r="B404" s="162"/>
      <c r="C404" s="162"/>
      <c r="D404" s="162"/>
      <c r="E404" s="162"/>
      <c r="F404" s="162"/>
      <c r="G404" s="162"/>
      <c r="H404" s="162"/>
      <c r="I404" s="162"/>
      <c r="J404" s="162"/>
      <c r="K404" s="162"/>
      <c r="L404" s="162"/>
      <c r="M404" s="162"/>
      <c r="N404" s="38"/>
      <c r="O404" s="38"/>
    </row>
    <row r="405" spans="1:15" ht="15" hidden="1" customHeight="1" x14ac:dyDescent="0.25">
      <c r="A405" s="162"/>
      <c r="B405" s="162"/>
      <c r="C405" s="162"/>
      <c r="D405" s="162"/>
      <c r="E405" s="162"/>
      <c r="F405" s="162"/>
      <c r="G405" s="162"/>
      <c r="H405" s="162"/>
      <c r="I405" s="162"/>
      <c r="J405" s="162"/>
      <c r="K405" s="162"/>
      <c r="L405" s="162"/>
      <c r="M405" s="162"/>
      <c r="N405" s="38"/>
      <c r="O405" s="38"/>
    </row>
    <row r="406" spans="1:15" ht="15" hidden="1" customHeight="1" x14ac:dyDescent="0.25">
      <c r="A406" s="162"/>
      <c r="B406" s="162"/>
      <c r="C406" s="162"/>
      <c r="D406" s="162"/>
      <c r="E406" s="162"/>
      <c r="F406" s="162"/>
      <c r="G406" s="162"/>
      <c r="H406" s="162"/>
      <c r="I406" s="162"/>
      <c r="J406" s="162"/>
      <c r="K406" s="162"/>
      <c r="L406" s="162"/>
      <c r="M406" s="162"/>
      <c r="N406" s="38"/>
      <c r="O406" s="38"/>
    </row>
    <row r="407" spans="1:15" ht="15" hidden="1" customHeight="1" x14ac:dyDescent="0.25">
      <c r="A407" s="162"/>
      <c r="B407" s="162"/>
      <c r="C407" s="162"/>
      <c r="D407" s="162"/>
      <c r="E407" s="162"/>
      <c r="F407" s="162"/>
      <c r="G407" s="162"/>
      <c r="H407" s="162"/>
      <c r="I407" s="162"/>
      <c r="J407" s="162"/>
      <c r="K407" s="162"/>
      <c r="L407" s="162"/>
      <c r="M407" s="162"/>
      <c r="N407" s="38"/>
      <c r="O407" s="38"/>
    </row>
    <row r="408" spans="1:15" ht="15" hidden="1" customHeight="1" x14ac:dyDescent="0.25">
      <c r="A408" s="162"/>
      <c r="B408" s="162"/>
      <c r="C408" s="162"/>
      <c r="D408" s="162"/>
      <c r="E408" s="162"/>
      <c r="F408" s="162"/>
      <c r="G408" s="162"/>
      <c r="H408" s="162"/>
      <c r="I408" s="162"/>
      <c r="J408" s="162"/>
      <c r="K408" s="162"/>
      <c r="L408" s="162"/>
      <c r="M408" s="162"/>
      <c r="N408" s="38"/>
      <c r="O408" s="38"/>
    </row>
    <row r="409" spans="1:15" ht="15" hidden="1" customHeight="1" x14ac:dyDescent="0.25">
      <c r="A409" s="162"/>
      <c r="B409" s="162"/>
      <c r="C409" s="162"/>
      <c r="D409" s="162"/>
      <c r="E409" s="162"/>
      <c r="F409" s="162"/>
      <c r="G409" s="162"/>
      <c r="H409" s="162"/>
      <c r="I409" s="162"/>
      <c r="J409" s="162"/>
      <c r="K409" s="162"/>
      <c r="L409" s="162"/>
      <c r="M409" s="162"/>
      <c r="N409" s="38"/>
      <c r="O409" s="38"/>
    </row>
    <row r="410" spans="1:15" ht="15" hidden="1" customHeight="1" x14ac:dyDescent="0.25">
      <c r="A410" s="162"/>
      <c r="B410" s="162"/>
      <c r="C410" s="162"/>
      <c r="D410" s="162"/>
      <c r="E410" s="162"/>
      <c r="F410" s="162"/>
      <c r="G410" s="162"/>
      <c r="H410" s="162"/>
      <c r="I410" s="162"/>
      <c r="J410" s="162"/>
      <c r="K410" s="162"/>
      <c r="L410" s="162"/>
      <c r="M410" s="162"/>
      <c r="N410" s="38"/>
      <c r="O410" s="38"/>
    </row>
    <row r="411" spans="1:15" ht="15" hidden="1" customHeight="1" x14ac:dyDescent="0.25">
      <c r="A411" s="162"/>
      <c r="B411" s="162"/>
      <c r="C411" s="162"/>
      <c r="D411" s="162"/>
      <c r="E411" s="162"/>
      <c r="F411" s="162"/>
      <c r="G411" s="162"/>
      <c r="H411" s="162"/>
      <c r="I411" s="162"/>
      <c r="J411" s="162"/>
      <c r="K411" s="162"/>
      <c r="L411" s="162"/>
      <c r="M411" s="162"/>
      <c r="N411" s="38"/>
      <c r="O411" s="38"/>
    </row>
    <row r="412" spans="1:15" ht="15" hidden="1" customHeight="1" x14ac:dyDescent="0.25">
      <c r="A412" s="162"/>
      <c r="B412" s="162"/>
      <c r="C412" s="162"/>
      <c r="D412" s="162"/>
      <c r="E412" s="162"/>
      <c r="F412" s="162"/>
      <c r="G412" s="162"/>
      <c r="H412" s="162"/>
      <c r="I412" s="162"/>
      <c r="J412" s="162"/>
      <c r="K412" s="162"/>
      <c r="L412" s="162"/>
      <c r="M412" s="162"/>
      <c r="N412" s="38"/>
      <c r="O412" s="38"/>
    </row>
    <row r="413" spans="1:15" ht="15" hidden="1" customHeight="1" x14ac:dyDescent="0.25">
      <c r="A413" s="162"/>
      <c r="B413" s="162"/>
      <c r="C413" s="162"/>
      <c r="D413" s="162"/>
      <c r="E413" s="162"/>
      <c r="F413" s="162"/>
      <c r="G413" s="162"/>
      <c r="H413" s="162"/>
      <c r="I413" s="162"/>
      <c r="J413" s="162"/>
      <c r="K413" s="162"/>
      <c r="L413" s="162"/>
      <c r="M413" s="162"/>
      <c r="N413" s="38"/>
      <c r="O413" s="38"/>
    </row>
    <row r="414" spans="1:15" ht="15" hidden="1" customHeight="1" x14ac:dyDescent="0.25">
      <c r="A414" s="162"/>
      <c r="B414" s="162"/>
      <c r="C414" s="162"/>
      <c r="D414" s="162"/>
      <c r="E414" s="162"/>
      <c r="F414" s="162"/>
      <c r="G414" s="162"/>
      <c r="H414" s="162"/>
      <c r="I414" s="162"/>
      <c r="J414" s="162"/>
      <c r="K414" s="162"/>
      <c r="L414" s="162"/>
      <c r="M414" s="162"/>
      <c r="N414" s="38"/>
      <c r="O414" s="38"/>
    </row>
    <row r="415" spans="1:15" ht="15" hidden="1" customHeight="1" x14ac:dyDescent="0.25">
      <c r="A415" s="162"/>
      <c r="B415" s="162"/>
      <c r="C415" s="162"/>
      <c r="D415" s="162"/>
      <c r="E415" s="162"/>
      <c r="F415" s="162"/>
      <c r="G415" s="162"/>
      <c r="H415" s="162"/>
      <c r="I415" s="162"/>
      <c r="J415" s="162"/>
      <c r="K415" s="162"/>
      <c r="L415" s="162"/>
      <c r="M415" s="162"/>
      <c r="N415" s="38"/>
      <c r="O415" s="38"/>
    </row>
    <row r="416" spans="1:15" ht="15" hidden="1" customHeight="1" x14ac:dyDescent="0.25">
      <c r="A416" s="162"/>
      <c r="B416" s="162"/>
      <c r="C416" s="162"/>
      <c r="D416" s="162"/>
      <c r="E416" s="162"/>
      <c r="F416" s="162"/>
      <c r="G416" s="162"/>
      <c r="H416" s="162"/>
      <c r="I416" s="162"/>
      <c r="J416" s="162"/>
      <c r="K416" s="162"/>
      <c r="L416" s="162"/>
      <c r="M416" s="162"/>
      <c r="N416" s="38"/>
      <c r="O416" s="38"/>
    </row>
    <row r="417" spans="1:15" ht="15" hidden="1" customHeight="1" x14ac:dyDescent="0.25">
      <c r="A417" s="162"/>
      <c r="B417" s="162"/>
      <c r="C417" s="162"/>
      <c r="D417" s="162"/>
      <c r="E417" s="162"/>
      <c r="F417" s="162"/>
      <c r="G417" s="162"/>
      <c r="H417" s="162"/>
      <c r="I417" s="162"/>
      <c r="J417" s="162"/>
      <c r="K417" s="162"/>
      <c r="L417" s="162"/>
      <c r="M417" s="162"/>
      <c r="N417" s="38"/>
      <c r="O417" s="38"/>
    </row>
    <row r="418" spans="1:15" ht="15" hidden="1" customHeight="1" x14ac:dyDescent="0.25">
      <c r="A418" s="162"/>
      <c r="B418" s="162"/>
      <c r="C418" s="162"/>
      <c r="D418" s="162"/>
      <c r="E418" s="162"/>
      <c r="F418" s="162"/>
      <c r="G418" s="162"/>
      <c r="H418" s="162"/>
      <c r="I418" s="162"/>
      <c r="J418" s="162"/>
      <c r="K418" s="162"/>
      <c r="L418" s="162"/>
      <c r="M418" s="162"/>
      <c r="N418" s="38"/>
      <c r="O418" s="38"/>
    </row>
    <row r="419" spans="1:15" ht="15" hidden="1" customHeight="1" x14ac:dyDescent="0.25">
      <c r="A419" s="162"/>
      <c r="B419" s="162"/>
      <c r="C419" s="162"/>
      <c r="D419" s="162"/>
      <c r="E419" s="162"/>
      <c r="F419" s="162"/>
      <c r="G419" s="162"/>
      <c r="H419" s="162"/>
      <c r="I419" s="162"/>
      <c r="J419" s="162"/>
      <c r="K419" s="162"/>
      <c r="L419" s="162"/>
      <c r="M419" s="162"/>
      <c r="N419" s="38"/>
      <c r="O419" s="38"/>
    </row>
    <row r="420" spans="1:15" ht="15" hidden="1" customHeight="1" x14ac:dyDescent="0.25">
      <c r="A420" s="162"/>
      <c r="B420" s="162"/>
      <c r="C420" s="162"/>
      <c r="D420" s="162"/>
      <c r="E420" s="162"/>
      <c r="F420" s="162"/>
      <c r="G420" s="162"/>
      <c r="H420" s="162"/>
      <c r="I420" s="162"/>
      <c r="J420" s="162"/>
      <c r="K420" s="162"/>
      <c r="L420" s="162"/>
      <c r="M420" s="162"/>
      <c r="N420" s="38"/>
      <c r="O420" s="38"/>
    </row>
    <row r="421" spans="1:15" ht="15" hidden="1" customHeight="1" x14ac:dyDescent="0.25">
      <c r="A421" s="162"/>
      <c r="B421" s="162"/>
      <c r="C421" s="162"/>
      <c r="D421" s="162"/>
      <c r="E421" s="162"/>
      <c r="F421" s="162"/>
      <c r="G421" s="162"/>
      <c r="H421" s="162"/>
      <c r="I421" s="162"/>
      <c r="J421" s="162"/>
      <c r="K421" s="162"/>
      <c r="L421" s="162"/>
      <c r="M421" s="162"/>
      <c r="N421" s="38"/>
      <c r="O421" s="38"/>
    </row>
    <row r="422" spans="1:15" ht="15" hidden="1" customHeight="1" x14ac:dyDescent="0.25">
      <c r="A422" s="162"/>
      <c r="B422" s="162"/>
      <c r="C422" s="162"/>
      <c r="D422" s="162"/>
      <c r="E422" s="162"/>
      <c r="F422" s="162"/>
      <c r="G422" s="162"/>
      <c r="H422" s="162"/>
      <c r="I422" s="162"/>
      <c r="J422" s="162"/>
      <c r="K422" s="162"/>
      <c r="L422" s="162"/>
      <c r="M422" s="162"/>
      <c r="N422" s="38"/>
      <c r="O422" s="38"/>
    </row>
    <row r="423" spans="1:15" ht="15" hidden="1" customHeight="1" x14ac:dyDescent="0.25">
      <c r="A423" s="162"/>
      <c r="B423" s="162"/>
      <c r="C423" s="162"/>
      <c r="D423" s="162"/>
      <c r="E423" s="162"/>
      <c r="F423" s="162"/>
      <c r="G423" s="162"/>
      <c r="H423" s="162"/>
      <c r="I423" s="162"/>
      <c r="J423" s="162"/>
      <c r="K423" s="162"/>
      <c r="L423" s="162"/>
      <c r="M423" s="162"/>
      <c r="N423" s="38"/>
      <c r="O423" s="38"/>
    </row>
    <row r="424" spans="1:15" ht="15" hidden="1" customHeight="1" x14ac:dyDescent="0.25">
      <c r="A424" s="162"/>
      <c r="B424" s="162"/>
      <c r="C424" s="162"/>
      <c r="D424" s="162"/>
      <c r="E424" s="162"/>
      <c r="F424" s="162"/>
      <c r="G424" s="162"/>
      <c r="H424" s="162"/>
      <c r="I424" s="162"/>
      <c r="J424" s="162"/>
      <c r="K424" s="162"/>
      <c r="L424" s="162"/>
      <c r="M424" s="162"/>
      <c r="N424" s="38"/>
      <c r="O424" s="38"/>
    </row>
    <row r="425" spans="1:15" ht="15" hidden="1" customHeight="1" x14ac:dyDescent="0.25">
      <c r="A425" s="162"/>
      <c r="B425" s="162"/>
      <c r="C425" s="162"/>
      <c r="D425" s="162"/>
      <c r="E425" s="162"/>
      <c r="F425" s="162"/>
      <c r="G425" s="162"/>
      <c r="H425" s="162"/>
      <c r="I425" s="162"/>
      <c r="J425" s="162"/>
      <c r="K425" s="162"/>
      <c r="L425" s="162"/>
      <c r="M425" s="162"/>
      <c r="N425" s="38"/>
      <c r="O425" s="38"/>
    </row>
    <row r="426" spans="1:15" ht="15" hidden="1" customHeight="1" x14ac:dyDescent="0.25">
      <c r="A426" s="162"/>
      <c r="B426" s="162"/>
      <c r="C426" s="162"/>
      <c r="D426" s="162"/>
      <c r="E426" s="162"/>
      <c r="F426" s="162"/>
      <c r="G426" s="162"/>
      <c r="H426" s="162"/>
      <c r="I426" s="162"/>
      <c r="J426" s="162"/>
      <c r="K426" s="162"/>
      <c r="L426" s="162"/>
      <c r="M426" s="162"/>
      <c r="N426" s="38"/>
      <c r="O426" s="38"/>
    </row>
    <row r="427" spans="1:15" ht="15" hidden="1" customHeight="1" x14ac:dyDescent="0.25">
      <c r="A427" s="162"/>
      <c r="B427" s="162"/>
      <c r="C427" s="162"/>
      <c r="D427" s="162"/>
      <c r="E427" s="162"/>
      <c r="F427" s="162"/>
      <c r="G427" s="162"/>
      <c r="H427" s="162"/>
      <c r="I427" s="162"/>
      <c r="J427" s="162"/>
      <c r="K427" s="162"/>
      <c r="L427" s="162"/>
      <c r="M427" s="162"/>
      <c r="N427" s="38"/>
      <c r="O427" s="38"/>
    </row>
    <row r="428" spans="1:15" ht="15" hidden="1" customHeight="1" x14ac:dyDescent="0.25">
      <c r="A428" s="162"/>
      <c r="B428" s="162"/>
      <c r="C428" s="162"/>
      <c r="D428" s="162"/>
      <c r="E428" s="162"/>
      <c r="F428" s="162"/>
      <c r="G428" s="162"/>
      <c r="H428" s="162"/>
      <c r="I428" s="162"/>
      <c r="J428" s="162"/>
      <c r="K428" s="162"/>
      <c r="L428" s="162"/>
      <c r="M428" s="162"/>
      <c r="N428" s="38"/>
      <c r="O428" s="38"/>
    </row>
    <row r="429" spans="1:15" ht="15" hidden="1" customHeight="1" x14ac:dyDescent="0.25">
      <c r="A429" s="162"/>
      <c r="B429" s="162"/>
      <c r="C429" s="162"/>
      <c r="D429" s="162"/>
      <c r="E429" s="162"/>
      <c r="F429" s="162"/>
      <c r="G429" s="162"/>
      <c r="H429" s="162"/>
      <c r="I429" s="162"/>
      <c r="J429" s="162"/>
      <c r="K429" s="162"/>
      <c r="L429" s="162"/>
      <c r="M429" s="162"/>
      <c r="N429" s="38"/>
      <c r="O429" s="38"/>
    </row>
    <row r="430" spans="1:15" ht="15" hidden="1" customHeight="1" x14ac:dyDescent="0.25">
      <c r="A430" s="162"/>
      <c r="B430" s="162"/>
      <c r="C430" s="162"/>
      <c r="D430" s="162"/>
      <c r="E430" s="162"/>
      <c r="F430" s="162"/>
      <c r="G430" s="162"/>
      <c r="H430" s="162"/>
      <c r="I430" s="162"/>
      <c r="J430" s="162"/>
      <c r="K430" s="162"/>
      <c r="L430" s="162"/>
      <c r="M430" s="162"/>
      <c r="N430" s="38"/>
      <c r="O430" s="38"/>
    </row>
    <row r="431" spans="1:15" ht="15" hidden="1" customHeight="1" x14ac:dyDescent="0.25">
      <c r="A431" s="162"/>
      <c r="B431" s="162"/>
      <c r="C431" s="162"/>
      <c r="D431" s="162"/>
      <c r="E431" s="162"/>
      <c r="F431" s="162"/>
      <c r="G431" s="162"/>
      <c r="H431" s="162"/>
      <c r="I431" s="162"/>
      <c r="J431" s="162"/>
      <c r="K431" s="162"/>
      <c r="L431" s="162"/>
      <c r="M431" s="162"/>
      <c r="N431" s="38"/>
      <c r="O431" s="38"/>
    </row>
    <row r="432" spans="1:15" ht="15" hidden="1" customHeight="1" x14ac:dyDescent="0.25">
      <c r="A432" s="162"/>
      <c r="B432" s="162"/>
      <c r="C432" s="162"/>
      <c r="D432" s="162"/>
      <c r="E432" s="162"/>
      <c r="F432" s="162"/>
      <c r="G432" s="162"/>
      <c r="H432" s="162"/>
      <c r="I432" s="162"/>
      <c r="J432" s="162"/>
      <c r="K432" s="162"/>
      <c r="L432" s="162"/>
      <c r="M432" s="162"/>
      <c r="N432" s="38"/>
      <c r="O432" s="38"/>
    </row>
    <row r="433" spans="1:15" ht="15" hidden="1" customHeight="1" x14ac:dyDescent="0.25">
      <c r="A433" s="162"/>
      <c r="B433" s="162"/>
      <c r="C433" s="162"/>
      <c r="D433" s="162"/>
      <c r="E433" s="162"/>
      <c r="F433" s="162"/>
      <c r="G433" s="162"/>
      <c r="H433" s="162"/>
      <c r="I433" s="162"/>
      <c r="J433" s="162"/>
      <c r="K433" s="162"/>
      <c r="L433" s="162"/>
      <c r="M433" s="162"/>
      <c r="N433" s="38"/>
      <c r="O433" s="38"/>
    </row>
    <row r="434" spans="1:15" ht="15" hidden="1" customHeight="1" x14ac:dyDescent="0.25">
      <c r="A434" s="162"/>
      <c r="B434" s="162"/>
      <c r="C434" s="162"/>
      <c r="D434" s="162"/>
      <c r="E434" s="162"/>
      <c r="F434" s="162"/>
      <c r="G434" s="162"/>
      <c r="H434" s="162"/>
      <c r="I434" s="162"/>
      <c r="J434" s="162"/>
      <c r="K434" s="162"/>
      <c r="L434" s="162"/>
      <c r="M434" s="162"/>
      <c r="N434" s="38"/>
      <c r="O434" s="38"/>
    </row>
    <row r="435" spans="1:15" ht="15" hidden="1" customHeight="1" x14ac:dyDescent="0.25">
      <c r="A435" s="162"/>
      <c r="B435" s="162"/>
      <c r="C435" s="162"/>
      <c r="D435" s="162"/>
      <c r="E435" s="162"/>
      <c r="F435" s="162"/>
      <c r="G435" s="162"/>
      <c r="H435" s="162"/>
      <c r="I435" s="162"/>
      <c r="J435" s="162"/>
      <c r="K435" s="162"/>
      <c r="L435" s="162"/>
      <c r="M435" s="162"/>
      <c r="N435" s="38"/>
      <c r="O435" s="38"/>
    </row>
    <row r="436" spans="1:15" ht="15" hidden="1" customHeight="1" x14ac:dyDescent="0.25">
      <c r="A436" s="162"/>
      <c r="B436" s="162"/>
      <c r="C436" s="162"/>
      <c r="D436" s="162"/>
      <c r="E436" s="162"/>
      <c r="F436" s="162"/>
      <c r="G436" s="162"/>
      <c r="H436" s="162"/>
      <c r="I436" s="162"/>
      <c r="J436" s="162"/>
      <c r="K436" s="162"/>
      <c r="L436" s="162"/>
      <c r="M436" s="162"/>
      <c r="N436" s="38"/>
      <c r="O436" s="38"/>
    </row>
    <row r="437" spans="1:15" ht="15" hidden="1" customHeight="1" x14ac:dyDescent="0.25">
      <c r="A437" s="162"/>
      <c r="B437" s="162"/>
      <c r="C437" s="162"/>
      <c r="D437" s="162"/>
      <c r="E437" s="162"/>
      <c r="F437" s="162"/>
      <c r="G437" s="162"/>
      <c r="H437" s="162"/>
      <c r="I437" s="162"/>
      <c r="J437" s="162"/>
      <c r="K437" s="162"/>
      <c r="L437" s="162"/>
      <c r="M437" s="162"/>
      <c r="N437" s="38"/>
      <c r="O437" s="38"/>
    </row>
    <row r="438" spans="1:15" ht="15" hidden="1" customHeight="1" x14ac:dyDescent="0.25">
      <c r="A438" s="162"/>
      <c r="B438" s="162"/>
      <c r="C438" s="162"/>
      <c r="D438" s="162"/>
      <c r="E438" s="162"/>
      <c r="F438" s="162"/>
      <c r="G438" s="162"/>
      <c r="H438" s="162"/>
      <c r="I438" s="162"/>
      <c r="J438" s="162"/>
      <c r="K438" s="162"/>
      <c r="L438" s="162"/>
      <c r="M438" s="162"/>
      <c r="N438" s="38"/>
      <c r="O438" s="38"/>
    </row>
    <row r="439" spans="1:15" ht="15" hidden="1" customHeight="1" x14ac:dyDescent="0.25">
      <c r="A439" s="162"/>
      <c r="B439" s="162"/>
      <c r="C439" s="162"/>
      <c r="D439" s="162"/>
      <c r="E439" s="162"/>
      <c r="F439" s="162"/>
      <c r="G439" s="162"/>
      <c r="H439" s="162"/>
      <c r="I439" s="162"/>
      <c r="J439" s="162"/>
      <c r="K439" s="162"/>
      <c r="L439" s="162"/>
      <c r="M439" s="162"/>
      <c r="N439" s="38"/>
      <c r="O439" s="38"/>
    </row>
    <row r="440" spans="1:15" ht="15" hidden="1" customHeight="1" x14ac:dyDescent="0.25">
      <c r="A440" s="162"/>
      <c r="B440" s="162"/>
      <c r="C440" s="162"/>
      <c r="D440" s="162"/>
      <c r="E440" s="162"/>
      <c r="F440" s="162"/>
      <c r="G440" s="162"/>
      <c r="H440" s="162"/>
      <c r="I440" s="162"/>
      <c r="J440" s="162"/>
      <c r="K440" s="162"/>
      <c r="L440" s="162"/>
      <c r="M440" s="162"/>
      <c r="N440" s="38"/>
      <c r="O440" s="38"/>
    </row>
    <row r="441" spans="1:15" ht="15" hidden="1" customHeight="1" x14ac:dyDescent="0.25">
      <c r="A441" s="162"/>
      <c r="B441" s="162"/>
      <c r="C441" s="162"/>
      <c r="D441" s="162"/>
      <c r="E441" s="162"/>
      <c r="F441" s="162"/>
      <c r="G441" s="162"/>
      <c r="H441" s="162"/>
      <c r="I441" s="162"/>
      <c r="J441" s="162"/>
      <c r="K441" s="162"/>
      <c r="L441" s="162"/>
      <c r="M441" s="162"/>
      <c r="N441" s="38"/>
      <c r="O441" s="38"/>
    </row>
    <row r="442" spans="1:15" ht="15" hidden="1" customHeight="1" x14ac:dyDescent="0.25">
      <c r="A442" s="162"/>
      <c r="B442" s="162"/>
      <c r="C442" s="162"/>
      <c r="D442" s="162"/>
      <c r="E442" s="162"/>
      <c r="F442" s="162"/>
      <c r="G442" s="162"/>
      <c r="H442" s="162"/>
      <c r="I442" s="162"/>
      <c r="J442" s="162"/>
      <c r="K442" s="162"/>
      <c r="L442" s="162"/>
      <c r="M442" s="162"/>
      <c r="N442" s="38"/>
      <c r="O442" s="38"/>
    </row>
    <row r="443" spans="1:15" ht="15" hidden="1" customHeight="1" x14ac:dyDescent="0.25">
      <c r="A443" s="162"/>
      <c r="B443" s="162"/>
      <c r="C443" s="162"/>
      <c r="D443" s="162"/>
      <c r="E443" s="162"/>
      <c r="F443" s="162"/>
      <c r="G443" s="162"/>
      <c r="H443" s="162"/>
      <c r="I443" s="162"/>
      <c r="J443" s="162"/>
      <c r="K443" s="162"/>
      <c r="L443" s="162"/>
      <c r="M443" s="162"/>
      <c r="N443" s="38"/>
      <c r="O443" s="38"/>
    </row>
    <row r="444" spans="1:15" ht="15" hidden="1" customHeight="1" x14ac:dyDescent="0.25">
      <c r="A444" s="162"/>
      <c r="B444" s="162"/>
      <c r="C444" s="162"/>
      <c r="D444" s="162"/>
      <c r="E444" s="162"/>
      <c r="F444" s="162"/>
      <c r="G444" s="162"/>
      <c r="H444" s="162"/>
      <c r="I444" s="162"/>
      <c r="J444" s="162"/>
      <c r="K444" s="162"/>
      <c r="L444" s="162"/>
      <c r="M444" s="162"/>
      <c r="N444" s="38"/>
      <c r="O444" s="38"/>
    </row>
    <row r="445" spans="1:15" ht="15" hidden="1" customHeight="1" x14ac:dyDescent="0.25">
      <c r="A445" s="162"/>
      <c r="B445" s="162"/>
      <c r="C445" s="162"/>
      <c r="D445" s="162"/>
      <c r="E445" s="162"/>
      <c r="F445" s="162"/>
      <c r="G445" s="162"/>
      <c r="H445" s="162"/>
      <c r="I445" s="162"/>
      <c r="J445" s="162"/>
      <c r="K445" s="162"/>
      <c r="L445" s="162"/>
      <c r="M445" s="162"/>
      <c r="N445" s="38"/>
      <c r="O445" s="38"/>
    </row>
    <row r="446" spans="1:15" ht="15" hidden="1" customHeight="1" x14ac:dyDescent="0.25">
      <c r="A446" s="162"/>
      <c r="B446" s="162"/>
      <c r="C446" s="162"/>
      <c r="D446" s="162"/>
      <c r="E446" s="162"/>
      <c r="F446" s="162"/>
      <c r="G446" s="162"/>
      <c r="H446" s="162"/>
      <c r="I446" s="162"/>
      <c r="J446" s="162"/>
      <c r="K446" s="162"/>
      <c r="L446" s="162"/>
      <c r="M446" s="162"/>
      <c r="N446" s="38"/>
      <c r="O446" s="38"/>
    </row>
    <row r="447" spans="1:15" ht="15" hidden="1" customHeight="1" x14ac:dyDescent="0.25">
      <c r="A447" s="162"/>
      <c r="B447" s="162"/>
      <c r="C447" s="162"/>
      <c r="D447" s="162"/>
      <c r="E447" s="162"/>
      <c r="F447" s="162"/>
      <c r="G447" s="162"/>
      <c r="H447" s="162"/>
      <c r="I447" s="162"/>
      <c r="J447" s="162"/>
      <c r="K447" s="162"/>
      <c r="L447" s="162"/>
      <c r="M447" s="162"/>
      <c r="N447" s="38"/>
      <c r="O447" s="38"/>
    </row>
    <row r="448" spans="1:15" ht="15" hidden="1" customHeight="1" x14ac:dyDescent="0.25">
      <c r="A448" s="162"/>
      <c r="B448" s="162"/>
      <c r="C448" s="162"/>
      <c r="D448" s="162"/>
      <c r="E448" s="162"/>
      <c r="F448" s="162"/>
      <c r="G448" s="162"/>
      <c r="H448" s="162"/>
      <c r="I448" s="162"/>
      <c r="J448" s="162"/>
      <c r="K448" s="162"/>
      <c r="L448" s="162"/>
      <c r="M448" s="162"/>
      <c r="N448" s="38"/>
      <c r="O448" s="38"/>
    </row>
    <row r="449" spans="1:15" ht="15" hidden="1" customHeight="1" x14ac:dyDescent="0.25">
      <c r="A449" s="162"/>
      <c r="B449" s="162"/>
      <c r="C449" s="162"/>
      <c r="D449" s="162"/>
      <c r="E449" s="162"/>
      <c r="F449" s="162"/>
      <c r="G449" s="162"/>
      <c r="H449" s="162"/>
      <c r="I449" s="162"/>
      <c r="J449" s="162"/>
      <c r="K449" s="162"/>
      <c r="L449" s="162"/>
      <c r="M449" s="162"/>
      <c r="N449" s="38"/>
      <c r="O449" s="38"/>
    </row>
    <row r="450" spans="1:15" ht="15" hidden="1" customHeight="1" x14ac:dyDescent="0.25">
      <c r="A450" s="162"/>
      <c r="B450" s="162"/>
      <c r="C450" s="162"/>
      <c r="D450" s="162"/>
      <c r="E450" s="162"/>
      <c r="F450" s="162"/>
      <c r="G450" s="162"/>
      <c r="H450" s="162"/>
      <c r="I450" s="162"/>
      <c r="J450" s="162"/>
      <c r="K450" s="162"/>
      <c r="L450" s="162"/>
      <c r="M450" s="162"/>
      <c r="N450" s="38"/>
      <c r="O450" s="38"/>
    </row>
    <row r="451" spans="1:15" ht="15" hidden="1" customHeight="1" x14ac:dyDescent="0.25">
      <c r="A451" s="162"/>
      <c r="B451" s="162"/>
      <c r="C451" s="162"/>
      <c r="D451" s="162"/>
      <c r="E451" s="162"/>
      <c r="F451" s="162"/>
      <c r="G451" s="162"/>
      <c r="H451" s="162"/>
      <c r="I451" s="162"/>
      <c r="J451" s="162"/>
      <c r="K451" s="162"/>
      <c r="L451" s="162"/>
      <c r="M451" s="162"/>
      <c r="N451" s="38"/>
      <c r="O451" s="38"/>
    </row>
    <row r="452" spans="1:15" ht="15" hidden="1" customHeight="1" x14ac:dyDescent="0.25">
      <c r="A452" s="162"/>
      <c r="B452" s="162"/>
      <c r="C452" s="162"/>
      <c r="D452" s="162"/>
      <c r="E452" s="162"/>
      <c r="F452" s="162"/>
      <c r="G452" s="162"/>
      <c r="H452" s="162"/>
      <c r="I452" s="162"/>
      <c r="J452" s="162"/>
      <c r="K452" s="162"/>
      <c r="L452" s="162"/>
      <c r="M452" s="162"/>
      <c r="N452" s="38"/>
      <c r="O452" s="38"/>
    </row>
    <row r="453" spans="1:15" ht="15" hidden="1" customHeight="1" x14ac:dyDescent="0.25">
      <c r="A453" s="162"/>
      <c r="B453" s="162"/>
      <c r="C453" s="162"/>
      <c r="D453" s="162"/>
      <c r="E453" s="162"/>
      <c r="F453" s="162"/>
      <c r="G453" s="162"/>
      <c r="H453" s="162"/>
      <c r="I453" s="162"/>
      <c r="J453" s="162"/>
      <c r="K453" s="162"/>
      <c r="L453" s="162"/>
      <c r="M453" s="162"/>
      <c r="N453" s="38"/>
      <c r="O453" s="38"/>
    </row>
    <row r="454" spans="1:15" ht="15" hidden="1" customHeight="1" x14ac:dyDescent="0.25">
      <c r="A454" s="162"/>
      <c r="B454" s="162"/>
      <c r="C454" s="162"/>
      <c r="D454" s="162"/>
      <c r="E454" s="162"/>
      <c r="F454" s="162"/>
      <c r="G454" s="162"/>
      <c r="H454" s="162"/>
      <c r="I454" s="162"/>
      <c r="J454" s="162"/>
      <c r="K454" s="162"/>
      <c r="L454" s="162"/>
      <c r="M454" s="162"/>
      <c r="N454" s="38"/>
      <c r="O454" s="38"/>
    </row>
    <row r="455" spans="1:15" ht="15" hidden="1" customHeight="1" x14ac:dyDescent="0.25">
      <c r="A455" s="162"/>
      <c r="B455" s="162"/>
      <c r="C455" s="162"/>
      <c r="D455" s="162"/>
      <c r="E455" s="162"/>
      <c r="F455" s="162"/>
      <c r="G455" s="162"/>
      <c r="H455" s="162"/>
      <c r="I455" s="162"/>
      <c r="J455" s="162"/>
      <c r="K455" s="162"/>
      <c r="L455" s="162"/>
      <c r="M455" s="162"/>
      <c r="N455" s="38"/>
      <c r="O455" s="38"/>
    </row>
    <row r="456" spans="1:15" ht="15" hidden="1" customHeight="1" x14ac:dyDescent="0.25">
      <c r="A456" s="162"/>
      <c r="B456" s="162"/>
      <c r="C456" s="162"/>
      <c r="D456" s="162"/>
      <c r="E456" s="162"/>
      <c r="F456" s="162"/>
      <c r="G456" s="162"/>
      <c r="H456" s="162"/>
      <c r="I456" s="162"/>
      <c r="J456" s="162"/>
      <c r="K456" s="162"/>
      <c r="L456" s="162"/>
      <c r="M456" s="162"/>
      <c r="N456" s="38"/>
      <c r="O456" s="38"/>
    </row>
    <row r="457" spans="1:15" ht="15" hidden="1" customHeight="1" x14ac:dyDescent="0.25">
      <c r="A457" s="162"/>
      <c r="B457" s="162"/>
      <c r="C457" s="162"/>
      <c r="D457" s="162"/>
      <c r="E457" s="162"/>
      <c r="F457" s="162"/>
      <c r="G457" s="162"/>
      <c r="H457" s="162"/>
      <c r="I457" s="162"/>
      <c r="J457" s="162"/>
      <c r="K457" s="162"/>
      <c r="L457" s="162"/>
      <c r="M457" s="162"/>
      <c r="N457" s="38"/>
      <c r="O457" s="38"/>
    </row>
    <row r="458" spans="1:15" ht="15" hidden="1" customHeight="1" x14ac:dyDescent="0.25">
      <c r="A458" s="162"/>
      <c r="B458" s="162"/>
      <c r="C458" s="162"/>
      <c r="D458" s="162"/>
      <c r="E458" s="162"/>
      <c r="F458" s="162"/>
      <c r="G458" s="162"/>
      <c r="H458" s="162"/>
      <c r="I458" s="162"/>
      <c r="J458" s="162"/>
      <c r="K458" s="162"/>
      <c r="L458" s="162"/>
      <c r="M458" s="162"/>
      <c r="N458" s="38"/>
      <c r="O458" s="38"/>
    </row>
    <row r="459" spans="1:15" ht="15" hidden="1" customHeight="1" x14ac:dyDescent="0.25">
      <c r="A459" s="162"/>
      <c r="B459" s="162"/>
      <c r="C459" s="162"/>
      <c r="D459" s="162"/>
      <c r="E459" s="162"/>
      <c r="F459" s="162"/>
      <c r="G459" s="162"/>
      <c r="H459" s="162"/>
      <c r="I459" s="162"/>
      <c r="J459" s="162"/>
      <c r="K459" s="162"/>
      <c r="L459" s="162"/>
      <c r="M459" s="162"/>
      <c r="N459" s="38"/>
      <c r="O459" s="38"/>
    </row>
    <row r="460" spans="1:15" ht="15" hidden="1" customHeight="1" x14ac:dyDescent="0.25">
      <c r="A460" s="162"/>
      <c r="B460" s="162"/>
      <c r="C460" s="162"/>
      <c r="D460" s="162"/>
      <c r="E460" s="162"/>
      <c r="F460" s="162"/>
      <c r="G460" s="162"/>
      <c r="H460" s="162"/>
      <c r="I460" s="162"/>
      <c r="J460" s="162"/>
      <c r="K460" s="162"/>
      <c r="L460" s="162"/>
      <c r="M460" s="162"/>
      <c r="N460" s="38"/>
      <c r="O460" s="38"/>
    </row>
    <row r="461" spans="1:15" ht="15" hidden="1" customHeight="1" x14ac:dyDescent="0.25">
      <c r="A461" s="162"/>
      <c r="B461" s="162"/>
      <c r="C461" s="162"/>
      <c r="D461" s="162"/>
      <c r="E461" s="162"/>
      <c r="F461" s="162"/>
      <c r="G461" s="162"/>
      <c r="H461" s="162"/>
      <c r="I461" s="162"/>
      <c r="J461" s="162"/>
      <c r="K461" s="162"/>
      <c r="L461" s="162"/>
      <c r="M461" s="162"/>
      <c r="N461" s="38"/>
      <c r="O461" s="38"/>
    </row>
    <row r="462" spans="1:15" ht="15" hidden="1" customHeight="1" x14ac:dyDescent="0.25">
      <c r="A462" s="162"/>
      <c r="B462" s="162"/>
      <c r="C462" s="162"/>
      <c r="D462" s="162"/>
      <c r="E462" s="162"/>
      <c r="F462" s="162"/>
      <c r="G462" s="162"/>
      <c r="H462" s="162"/>
      <c r="I462" s="162"/>
      <c r="J462" s="162"/>
      <c r="K462" s="162"/>
      <c r="L462" s="162"/>
      <c r="M462" s="162"/>
      <c r="N462" s="38"/>
      <c r="O462" s="38"/>
    </row>
    <row r="463" spans="1:15" ht="15" hidden="1" customHeight="1" x14ac:dyDescent="0.25">
      <c r="A463" s="162"/>
      <c r="B463" s="162"/>
      <c r="C463" s="162"/>
      <c r="D463" s="162"/>
      <c r="E463" s="162"/>
      <c r="F463" s="162"/>
      <c r="G463" s="162"/>
      <c r="H463" s="162"/>
      <c r="I463" s="162"/>
      <c r="J463" s="162"/>
      <c r="K463" s="162"/>
      <c r="L463" s="162"/>
      <c r="M463" s="162"/>
      <c r="N463" s="38"/>
      <c r="O463" s="38"/>
    </row>
    <row r="464" spans="1:15" ht="15" hidden="1" customHeight="1" x14ac:dyDescent="0.25">
      <c r="A464" s="162"/>
      <c r="B464" s="162"/>
      <c r="C464" s="162"/>
      <c r="D464" s="162"/>
      <c r="E464" s="162"/>
      <c r="F464" s="162"/>
      <c r="G464" s="162"/>
      <c r="H464" s="162"/>
      <c r="I464" s="162"/>
      <c r="J464" s="162"/>
      <c r="K464" s="162"/>
      <c r="L464" s="162"/>
      <c r="M464" s="162"/>
      <c r="N464" s="38"/>
      <c r="O464" s="38"/>
    </row>
    <row r="465" spans="1:15" ht="15" hidden="1" customHeight="1" x14ac:dyDescent="0.25">
      <c r="A465" s="162"/>
      <c r="B465" s="162"/>
      <c r="C465" s="162"/>
      <c r="D465" s="162"/>
      <c r="E465" s="162"/>
      <c r="F465" s="162"/>
      <c r="G465" s="162"/>
      <c r="H465" s="162"/>
      <c r="I465" s="162"/>
      <c r="J465" s="162"/>
      <c r="K465" s="162"/>
      <c r="L465" s="162"/>
      <c r="M465" s="162"/>
      <c r="N465" s="38"/>
      <c r="O465" s="38"/>
    </row>
    <row r="466" spans="1:15" ht="15" hidden="1" customHeight="1" x14ac:dyDescent="0.25">
      <c r="A466" s="162"/>
      <c r="B466" s="162"/>
      <c r="C466" s="162"/>
      <c r="D466" s="162"/>
      <c r="E466" s="162"/>
      <c r="F466" s="162"/>
      <c r="G466" s="162"/>
      <c r="H466" s="162"/>
      <c r="I466" s="162"/>
      <c r="J466" s="162"/>
      <c r="K466" s="162"/>
      <c r="L466" s="162"/>
      <c r="M466" s="162"/>
      <c r="N466" s="38"/>
      <c r="O466" s="38"/>
    </row>
    <row r="467" spans="1:15" ht="15" hidden="1" customHeight="1" x14ac:dyDescent="0.25">
      <c r="A467" s="162"/>
      <c r="B467" s="162"/>
      <c r="C467" s="162"/>
      <c r="D467" s="162"/>
      <c r="E467" s="162"/>
      <c r="F467" s="162"/>
      <c r="G467" s="162"/>
      <c r="H467" s="162"/>
      <c r="I467" s="162"/>
      <c r="J467" s="162"/>
      <c r="K467" s="162"/>
      <c r="L467" s="162"/>
      <c r="M467" s="162"/>
      <c r="N467" s="38"/>
      <c r="O467" s="38"/>
    </row>
    <row r="468" spans="1:15" ht="15" hidden="1" customHeight="1" x14ac:dyDescent="0.25">
      <c r="A468" s="162"/>
      <c r="B468" s="162"/>
      <c r="C468" s="162"/>
      <c r="D468" s="162"/>
      <c r="E468" s="162"/>
      <c r="F468" s="162"/>
      <c r="G468" s="162"/>
      <c r="H468" s="162"/>
      <c r="I468" s="162"/>
      <c r="J468" s="162"/>
      <c r="K468" s="162"/>
      <c r="L468" s="162"/>
      <c r="M468" s="162"/>
      <c r="N468" s="38"/>
      <c r="O468" s="38"/>
    </row>
    <row r="469" spans="1:15" ht="15" hidden="1" customHeight="1" x14ac:dyDescent="0.25">
      <c r="A469" s="162"/>
      <c r="B469" s="162"/>
      <c r="C469" s="162"/>
      <c r="D469" s="162"/>
      <c r="E469" s="162"/>
      <c r="F469" s="162"/>
      <c r="G469" s="162"/>
      <c r="H469" s="162"/>
      <c r="I469" s="162"/>
      <c r="J469" s="162"/>
      <c r="K469" s="162"/>
      <c r="L469" s="162"/>
      <c r="M469" s="162"/>
      <c r="N469" s="38"/>
      <c r="O469" s="38"/>
    </row>
    <row r="470" spans="1:15" ht="15" hidden="1" customHeight="1" x14ac:dyDescent="0.25">
      <c r="A470" s="162"/>
      <c r="B470" s="162"/>
      <c r="C470" s="162"/>
      <c r="D470" s="162"/>
      <c r="E470" s="162"/>
      <c r="F470" s="162"/>
      <c r="G470" s="162"/>
      <c r="H470" s="162"/>
      <c r="I470" s="162"/>
      <c r="J470" s="162"/>
      <c r="K470" s="162"/>
      <c r="L470" s="162"/>
      <c r="M470" s="162"/>
      <c r="N470" s="38"/>
      <c r="O470" s="38"/>
    </row>
    <row r="471" spans="1:15" ht="15" hidden="1" customHeight="1" x14ac:dyDescent="0.25">
      <c r="A471" s="162"/>
      <c r="B471" s="162"/>
      <c r="C471" s="162"/>
      <c r="D471" s="162"/>
      <c r="E471" s="162"/>
      <c r="F471" s="162"/>
      <c r="G471" s="162"/>
      <c r="H471" s="162"/>
      <c r="I471" s="162"/>
      <c r="J471" s="162"/>
      <c r="K471" s="162"/>
      <c r="L471" s="162"/>
      <c r="M471" s="162"/>
      <c r="N471" s="38"/>
      <c r="O471" s="38"/>
    </row>
    <row r="472" spans="1:15" ht="15" hidden="1" customHeight="1" x14ac:dyDescent="0.25">
      <c r="A472" s="162"/>
      <c r="B472" s="162"/>
      <c r="C472" s="162"/>
      <c r="D472" s="162"/>
      <c r="E472" s="162"/>
      <c r="F472" s="162"/>
      <c r="G472" s="162"/>
      <c r="H472" s="162"/>
      <c r="I472" s="162"/>
      <c r="J472" s="162"/>
      <c r="K472" s="162"/>
      <c r="L472" s="162"/>
      <c r="M472" s="162"/>
      <c r="N472" s="38"/>
      <c r="O472" s="38"/>
    </row>
    <row r="473" spans="1:15" ht="15" hidden="1" customHeight="1" x14ac:dyDescent="0.25">
      <c r="A473" s="162"/>
      <c r="B473" s="162"/>
      <c r="C473" s="162"/>
      <c r="D473" s="162"/>
      <c r="E473" s="162"/>
      <c r="F473" s="162"/>
      <c r="G473" s="162"/>
      <c r="H473" s="162"/>
      <c r="I473" s="162"/>
      <c r="J473" s="162"/>
      <c r="K473" s="162"/>
      <c r="L473" s="162"/>
      <c r="M473" s="162"/>
      <c r="N473" s="38"/>
      <c r="O473" s="38"/>
    </row>
    <row r="474" spans="1:15" ht="15" hidden="1" customHeight="1" x14ac:dyDescent="0.25">
      <c r="A474" s="162"/>
      <c r="B474" s="162"/>
      <c r="C474" s="162"/>
      <c r="D474" s="162"/>
      <c r="E474" s="162"/>
      <c r="F474" s="162"/>
      <c r="G474" s="162"/>
      <c r="H474" s="162"/>
      <c r="I474" s="162"/>
      <c r="J474" s="162"/>
      <c r="K474" s="162"/>
      <c r="L474" s="162"/>
      <c r="M474" s="162"/>
      <c r="N474" s="38"/>
      <c r="O474" s="38"/>
    </row>
    <row r="475" spans="1:15" ht="15" hidden="1" customHeight="1" x14ac:dyDescent="0.25">
      <c r="A475" s="162"/>
      <c r="B475" s="162"/>
      <c r="C475" s="162"/>
      <c r="D475" s="162"/>
      <c r="E475" s="162"/>
      <c r="F475" s="162"/>
      <c r="G475" s="162"/>
      <c r="H475" s="162"/>
      <c r="I475" s="162"/>
      <c r="J475" s="162"/>
      <c r="K475" s="162"/>
      <c r="L475" s="162"/>
      <c r="M475" s="162"/>
      <c r="N475" s="38"/>
      <c r="O475" s="38"/>
    </row>
    <row r="476" spans="1:15" ht="15" hidden="1" customHeight="1" x14ac:dyDescent="0.25">
      <c r="A476" s="162"/>
      <c r="B476" s="162"/>
      <c r="C476" s="162"/>
      <c r="D476" s="162"/>
      <c r="E476" s="162"/>
      <c r="F476" s="162"/>
      <c r="G476" s="162"/>
      <c r="H476" s="162"/>
      <c r="I476" s="162"/>
      <c r="J476" s="162"/>
      <c r="K476" s="162"/>
      <c r="L476" s="162"/>
      <c r="M476" s="162"/>
      <c r="N476" s="38"/>
      <c r="O476" s="38"/>
    </row>
    <row r="477" spans="1:15" ht="15" hidden="1" customHeight="1" x14ac:dyDescent="0.25">
      <c r="A477" s="162"/>
      <c r="B477" s="162"/>
      <c r="C477" s="162"/>
      <c r="D477" s="162"/>
      <c r="E477" s="162"/>
      <c r="F477" s="162"/>
      <c r="G477" s="162"/>
      <c r="H477" s="162"/>
      <c r="I477" s="162"/>
      <c r="J477" s="162"/>
      <c r="K477" s="162"/>
      <c r="L477" s="162"/>
      <c r="M477" s="162"/>
      <c r="N477" s="38"/>
      <c r="O477" s="38"/>
    </row>
    <row r="478" spans="1:15" ht="15" hidden="1" customHeight="1" x14ac:dyDescent="0.25">
      <c r="A478" s="162"/>
      <c r="B478" s="162"/>
      <c r="C478" s="162"/>
      <c r="D478" s="162"/>
      <c r="E478" s="162"/>
      <c r="F478" s="162"/>
      <c r="G478" s="162"/>
      <c r="H478" s="162"/>
      <c r="I478" s="162"/>
      <c r="J478" s="162"/>
      <c r="K478" s="162"/>
      <c r="L478" s="162"/>
      <c r="M478" s="162"/>
      <c r="N478" s="38"/>
      <c r="O478" s="38"/>
    </row>
    <row r="479" spans="1:15" ht="15" hidden="1" customHeight="1" x14ac:dyDescent="0.25">
      <c r="A479" s="162"/>
      <c r="B479" s="162"/>
      <c r="C479" s="162"/>
      <c r="D479" s="162"/>
      <c r="E479" s="162"/>
      <c r="F479" s="162"/>
      <c r="G479" s="162"/>
      <c r="H479" s="162"/>
      <c r="I479" s="162"/>
      <c r="J479" s="162"/>
      <c r="K479" s="162"/>
      <c r="L479" s="162"/>
      <c r="M479" s="162"/>
      <c r="N479" s="38"/>
      <c r="O479" s="38"/>
    </row>
    <row r="480" spans="1:15" ht="15" hidden="1" customHeight="1" x14ac:dyDescent="0.25">
      <c r="A480" s="162"/>
      <c r="B480" s="162"/>
      <c r="C480" s="162"/>
      <c r="D480" s="162"/>
      <c r="E480" s="162"/>
      <c r="F480" s="162"/>
      <c r="G480" s="162"/>
      <c r="H480" s="162"/>
      <c r="I480" s="162"/>
      <c r="J480" s="162"/>
      <c r="K480" s="162"/>
      <c r="L480" s="162"/>
      <c r="M480" s="162"/>
      <c r="N480" s="38"/>
      <c r="O480" s="38"/>
    </row>
    <row r="481" spans="1:15" ht="15" hidden="1" customHeight="1" x14ac:dyDescent="0.25">
      <c r="A481" s="162"/>
      <c r="B481" s="162"/>
      <c r="C481" s="162"/>
      <c r="D481" s="162"/>
      <c r="E481" s="162"/>
      <c r="F481" s="162"/>
      <c r="G481" s="162"/>
      <c r="H481" s="162"/>
      <c r="I481" s="162"/>
      <c r="J481" s="162"/>
      <c r="K481" s="162"/>
      <c r="L481" s="162"/>
      <c r="M481" s="162"/>
      <c r="N481" s="38"/>
      <c r="O481" s="38"/>
    </row>
    <row r="482" spans="1:15" ht="15" hidden="1" customHeight="1" x14ac:dyDescent="0.25">
      <c r="A482" s="162"/>
      <c r="B482" s="162"/>
      <c r="C482" s="162"/>
      <c r="D482" s="162"/>
      <c r="E482" s="162"/>
      <c r="F482" s="162"/>
      <c r="G482" s="162"/>
      <c r="H482" s="162"/>
      <c r="I482" s="162"/>
      <c r="J482" s="162"/>
      <c r="K482" s="162"/>
      <c r="L482" s="162"/>
      <c r="M482" s="162"/>
      <c r="N482" s="38"/>
      <c r="O482" s="38"/>
    </row>
    <row r="483" spans="1:15" ht="15" hidden="1" customHeight="1" x14ac:dyDescent="0.25">
      <c r="A483" s="162"/>
      <c r="B483" s="162"/>
      <c r="C483" s="162"/>
      <c r="D483" s="162"/>
      <c r="E483" s="162"/>
      <c r="F483" s="162"/>
      <c r="G483" s="162"/>
      <c r="H483" s="162"/>
      <c r="I483" s="162"/>
      <c r="J483" s="162"/>
      <c r="K483" s="162"/>
      <c r="L483" s="162"/>
      <c r="M483" s="162"/>
      <c r="N483" s="38"/>
      <c r="O483" s="38"/>
    </row>
    <row r="484" spans="1:15" ht="15" hidden="1" customHeight="1" x14ac:dyDescent="0.25">
      <c r="A484" s="162"/>
      <c r="B484" s="162"/>
      <c r="C484" s="162"/>
      <c r="D484" s="162"/>
      <c r="E484" s="162"/>
      <c r="F484" s="162"/>
      <c r="G484" s="162"/>
      <c r="H484" s="162"/>
      <c r="I484" s="162"/>
      <c r="J484" s="162"/>
      <c r="K484" s="162"/>
      <c r="L484" s="162"/>
      <c r="M484" s="162"/>
      <c r="N484" s="38"/>
      <c r="O484" s="38"/>
    </row>
    <row r="485" spans="1:15" ht="15" hidden="1" customHeight="1" x14ac:dyDescent="0.25">
      <c r="A485" s="162"/>
      <c r="B485" s="162"/>
      <c r="C485" s="162"/>
      <c r="D485" s="162"/>
      <c r="E485" s="162"/>
      <c r="F485" s="162"/>
      <c r="G485" s="162"/>
      <c r="H485" s="162"/>
      <c r="I485" s="162"/>
      <c r="J485" s="162"/>
      <c r="K485" s="162"/>
      <c r="L485" s="162"/>
      <c r="M485" s="162"/>
      <c r="N485" s="38"/>
      <c r="O485" s="38"/>
    </row>
    <row r="486" spans="1:15" ht="15" hidden="1" customHeight="1" x14ac:dyDescent="0.25">
      <c r="A486" s="162"/>
      <c r="B486" s="162"/>
      <c r="C486" s="162"/>
      <c r="D486" s="162"/>
      <c r="E486" s="162"/>
      <c r="F486" s="162"/>
      <c r="G486" s="162"/>
      <c r="H486" s="162"/>
      <c r="I486" s="162"/>
      <c r="J486" s="162"/>
      <c r="K486" s="162"/>
      <c r="L486" s="162"/>
      <c r="M486" s="162"/>
      <c r="N486" s="38"/>
      <c r="O486" s="38"/>
    </row>
    <row r="487" spans="1:15" ht="15" hidden="1" customHeight="1" x14ac:dyDescent="0.25">
      <c r="A487" s="162"/>
      <c r="B487" s="162"/>
      <c r="C487" s="162"/>
      <c r="D487" s="162"/>
      <c r="E487" s="162"/>
      <c r="F487" s="162"/>
      <c r="G487" s="162"/>
      <c r="H487" s="162"/>
      <c r="I487" s="162"/>
      <c r="J487" s="162"/>
      <c r="K487" s="162"/>
      <c r="L487" s="162"/>
      <c r="M487" s="162"/>
      <c r="N487" s="38"/>
      <c r="O487" s="38"/>
    </row>
    <row r="488" spans="1:15" ht="15" hidden="1" customHeight="1" x14ac:dyDescent="0.25">
      <c r="A488" s="162"/>
      <c r="B488" s="162"/>
      <c r="C488" s="162"/>
      <c r="D488" s="162"/>
      <c r="E488" s="162"/>
      <c r="F488" s="162"/>
      <c r="G488" s="162"/>
      <c r="H488" s="162"/>
      <c r="I488" s="162"/>
      <c r="J488" s="162"/>
      <c r="K488" s="162"/>
      <c r="L488" s="162"/>
      <c r="M488" s="162"/>
      <c r="N488" s="38"/>
      <c r="O488" s="38"/>
    </row>
    <row r="489" spans="1:15" ht="15" hidden="1" customHeight="1" x14ac:dyDescent="0.25">
      <c r="A489" s="162"/>
      <c r="B489" s="162"/>
      <c r="C489" s="162"/>
      <c r="D489" s="162"/>
      <c r="E489" s="162"/>
      <c r="F489" s="162"/>
      <c r="G489" s="162"/>
      <c r="H489" s="162"/>
      <c r="I489" s="162"/>
      <c r="J489" s="162"/>
      <c r="K489" s="162"/>
      <c r="L489" s="162"/>
      <c r="M489" s="162"/>
      <c r="N489" s="38"/>
      <c r="O489" s="38"/>
    </row>
    <row r="490" spans="1:15" ht="15" hidden="1" customHeight="1" x14ac:dyDescent="0.25">
      <c r="A490" s="162"/>
      <c r="B490" s="162"/>
      <c r="C490" s="162"/>
      <c r="D490" s="162"/>
      <c r="E490" s="162"/>
      <c r="F490" s="162"/>
      <c r="G490" s="162"/>
      <c r="H490" s="162"/>
      <c r="I490" s="162"/>
      <c r="J490" s="162"/>
      <c r="K490" s="162"/>
      <c r="L490" s="162"/>
      <c r="M490" s="162"/>
      <c r="N490" s="38"/>
      <c r="O490" s="38"/>
    </row>
    <row r="491" spans="1:15" ht="15" hidden="1" customHeight="1" x14ac:dyDescent="0.25">
      <c r="A491" s="162"/>
      <c r="B491" s="162"/>
      <c r="C491" s="162"/>
      <c r="D491" s="162"/>
      <c r="E491" s="162"/>
      <c r="F491" s="162"/>
      <c r="G491" s="162"/>
      <c r="H491" s="162"/>
      <c r="I491" s="162"/>
      <c r="J491" s="162"/>
      <c r="K491" s="162"/>
      <c r="L491" s="162"/>
      <c r="M491" s="162"/>
      <c r="N491" s="38"/>
      <c r="O491" s="38"/>
    </row>
    <row r="492" spans="1:15" ht="15" hidden="1" customHeight="1" x14ac:dyDescent="0.25">
      <c r="A492" s="162"/>
      <c r="B492" s="162"/>
      <c r="C492" s="162"/>
      <c r="D492" s="162"/>
      <c r="E492" s="162"/>
      <c r="F492" s="162"/>
      <c r="G492" s="162"/>
      <c r="H492" s="162"/>
      <c r="I492" s="162"/>
      <c r="J492" s="162"/>
      <c r="K492" s="162"/>
      <c r="L492" s="162"/>
      <c r="M492" s="162"/>
      <c r="N492" s="38"/>
      <c r="O492" s="38"/>
    </row>
    <row r="493" spans="1:15" ht="15" hidden="1" customHeight="1" x14ac:dyDescent="0.25">
      <c r="A493" s="162"/>
      <c r="B493" s="162"/>
      <c r="C493" s="162"/>
      <c r="D493" s="162"/>
      <c r="E493" s="162"/>
      <c r="F493" s="162"/>
      <c r="G493" s="162"/>
      <c r="H493" s="162"/>
      <c r="I493" s="162"/>
      <c r="J493" s="162"/>
      <c r="K493" s="162"/>
      <c r="L493" s="162"/>
      <c r="M493" s="162"/>
      <c r="N493" s="38"/>
      <c r="O493" s="38"/>
    </row>
    <row r="494" spans="1:15" ht="15" hidden="1" customHeight="1" x14ac:dyDescent="0.25">
      <c r="A494" s="162"/>
      <c r="B494" s="162"/>
      <c r="C494" s="162"/>
      <c r="D494" s="162"/>
      <c r="E494" s="162"/>
      <c r="F494" s="162"/>
      <c r="G494" s="162"/>
      <c r="H494" s="162"/>
      <c r="I494" s="162"/>
      <c r="J494" s="162"/>
      <c r="K494" s="162"/>
      <c r="L494" s="162"/>
      <c r="M494" s="162"/>
      <c r="N494" s="38"/>
      <c r="O494" s="38"/>
    </row>
    <row r="495" spans="1:15" ht="15" hidden="1" customHeight="1" x14ac:dyDescent="0.25">
      <c r="A495" s="162"/>
      <c r="B495" s="162"/>
      <c r="C495" s="162"/>
      <c r="D495" s="162"/>
      <c r="E495" s="162"/>
      <c r="F495" s="162"/>
      <c r="G495" s="162"/>
      <c r="H495" s="162"/>
      <c r="I495" s="162"/>
      <c r="J495" s="162"/>
      <c r="K495" s="162"/>
      <c r="L495" s="162"/>
      <c r="M495" s="162"/>
      <c r="N495" s="38"/>
      <c r="O495" s="38"/>
    </row>
    <row r="496" spans="1:15" ht="15" hidden="1" customHeight="1" x14ac:dyDescent="0.25">
      <c r="A496" s="162"/>
      <c r="B496" s="162"/>
      <c r="C496" s="162"/>
      <c r="D496" s="162"/>
      <c r="E496" s="162"/>
      <c r="F496" s="162"/>
      <c r="G496" s="162"/>
      <c r="H496" s="162"/>
      <c r="I496" s="162"/>
      <c r="J496" s="162"/>
      <c r="K496" s="162"/>
      <c r="L496" s="162"/>
      <c r="M496" s="162"/>
      <c r="N496" s="38"/>
      <c r="O496" s="38"/>
    </row>
    <row r="497" spans="1:15" ht="15" hidden="1" customHeight="1" x14ac:dyDescent="0.25">
      <c r="A497" s="162"/>
      <c r="B497" s="162"/>
      <c r="C497" s="162"/>
      <c r="D497" s="162"/>
      <c r="E497" s="162"/>
      <c r="F497" s="162"/>
      <c r="G497" s="162"/>
      <c r="H497" s="162"/>
      <c r="I497" s="162"/>
      <c r="J497" s="162"/>
      <c r="K497" s="162"/>
      <c r="L497" s="162"/>
      <c r="M497" s="162"/>
      <c r="N497" s="38"/>
      <c r="O497" s="38"/>
    </row>
    <row r="498" spans="1:15" ht="15" hidden="1" customHeight="1" x14ac:dyDescent="0.25">
      <c r="A498" s="162"/>
      <c r="B498" s="162"/>
      <c r="C498" s="162"/>
      <c r="D498" s="162"/>
      <c r="E498" s="162"/>
      <c r="F498" s="162"/>
      <c r="G498" s="162"/>
      <c r="H498" s="162"/>
      <c r="I498" s="162"/>
      <c r="J498" s="162"/>
      <c r="K498" s="162"/>
      <c r="L498" s="162"/>
      <c r="M498" s="162"/>
      <c r="N498" s="38"/>
      <c r="O498" s="38"/>
    </row>
    <row r="499" spans="1:15" ht="15" hidden="1" customHeight="1" x14ac:dyDescent="0.25">
      <c r="A499" s="162"/>
      <c r="B499" s="162"/>
      <c r="C499" s="162"/>
      <c r="D499" s="162"/>
      <c r="E499" s="162"/>
      <c r="F499" s="162"/>
      <c r="G499" s="162"/>
      <c r="H499" s="162"/>
      <c r="I499" s="162"/>
      <c r="J499" s="162"/>
      <c r="K499" s="162"/>
      <c r="L499" s="162"/>
      <c r="M499" s="162"/>
      <c r="N499" s="38"/>
      <c r="O499" s="38"/>
    </row>
    <row r="500" spans="1:15" ht="15" hidden="1" customHeight="1" x14ac:dyDescent="0.25">
      <c r="A500" s="162"/>
      <c r="B500" s="162"/>
      <c r="C500" s="162"/>
      <c r="D500" s="162"/>
      <c r="E500" s="162"/>
      <c r="F500" s="162"/>
      <c r="G500" s="162"/>
      <c r="H500" s="162"/>
      <c r="I500" s="162"/>
      <c r="J500" s="162"/>
      <c r="K500" s="162"/>
      <c r="L500" s="162"/>
      <c r="M500" s="162"/>
      <c r="N500" s="38"/>
      <c r="O500" s="38"/>
    </row>
    <row r="501" spans="1:15" ht="15" hidden="1" customHeight="1" x14ac:dyDescent="0.25">
      <c r="A501" s="162"/>
      <c r="B501" s="162"/>
      <c r="C501" s="162"/>
      <c r="D501" s="162"/>
      <c r="E501" s="162"/>
      <c r="F501" s="162"/>
      <c r="G501" s="162"/>
      <c r="H501" s="162"/>
      <c r="I501" s="162"/>
      <c r="J501" s="162"/>
      <c r="K501" s="162"/>
      <c r="L501" s="162"/>
      <c r="M501" s="162"/>
      <c r="N501" s="38"/>
      <c r="O501" s="38"/>
    </row>
    <row r="502" spans="1:15" ht="15" hidden="1" customHeight="1" x14ac:dyDescent="0.25">
      <c r="A502" s="162"/>
      <c r="B502" s="162"/>
      <c r="C502" s="162"/>
      <c r="D502" s="162"/>
      <c r="E502" s="162"/>
      <c r="F502" s="162"/>
      <c r="G502" s="162"/>
      <c r="H502" s="162"/>
      <c r="I502" s="162"/>
      <c r="J502" s="162"/>
      <c r="K502" s="162"/>
      <c r="L502" s="162"/>
      <c r="M502" s="162"/>
      <c r="N502" s="38"/>
      <c r="O502" s="38"/>
    </row>
    <row r="503" spans="1:15" ht="15" hidden="1" customHeight="1" x14ac:dyDescent="0.25">
      <c r="A503" s="162"/>
      <c r="B503" s="162"/>
      <c r="C503" s="162"/>
      <c r="D503" s="162"/>
      <c r="E503" s="162"/>
      <c r="F503" s="162"/>
      <c r="G503" s="162"/>
      <c r="H503" s="162"/>
      <c r="I503" s="162"/>
      <c r="J503" s="162"/>
      <c r="K503" s="162"/>
      <c r="L503" s="162"/>
      <c r="M503" s="162"/>
      <c r="N503" s="38"/>
      <c r="O503" s="38"/>
    </row>
    <row r="504" spans="1:15" ht="15" hidden="1" customHeight="1" x14ac:dyDescent="0.25">
      <c r="A504" s="162"/>
      <c r="B504" s="162"/>
      <c r="C504" s="162"/>
      <c r="D504" s="162"/>
      <c r="E504" s="162"/>
      <c r="F504" s="162"/>
      <c r="G504" s="162"/>
      <c r="H504" s="162"/>
      <c r="I504" s="162"/>
      <c r="J504" s="162"/>
      <c r="K504" s="162"/>
      <c r="L504" s="162"/>
      <c r="M504" s="162"/>
      <c r="N504" s="38"/>
      <c r="O504" s="38"/>
    </row>
    <row r="505" spans="1:15" ht="15" hidden="1" customHeight="1" x14ac:dyDescent="0.25">
      <c r="A505" s="162"/>
      <c r="B505" s="162"/>
      <c r="C505" s="162"/>
      <c r="D505" s="162"/>
      <c r="E505" s="162"/>
      <c r="F505" s="162"/>
      <c r="G505" s="162"/>
      <c r="H505" s="162"/>
      <c r="I505" s="162"/>
      <c r="J505" s="162"/>
      <c r="K505" s="162"/>
      <c r="L505" s="162"/>
      <c r="M505" s="162"/>
      <c r="N505" s="38"/>
      <c r="O505" s="38"/>
    </row>
    <row r="506" spans="1:15" ht="15" hidden="1" customHeight="1" x14ac:dyDescent="0.25">
      <c r="A506" s="162"/>
      <c r="B506" s="162"/>
      <c r="C506" s="162"/>
      <c r="D506" s="162"/>
      <c r="E506" s="162"/>
      <c r="F506" s="162"/>
      <c r="G506" s="162"/>
      <c r="H506" s="162"/>
      <c r="I506" s="162"/>
      <c r="J506" s="162"/>
      <c r="K506" s="162"/>
      <c r="L506" s="162"/>
      <c r="M506" s="162"/>
      <c r="N506" s="38"/>
      <c r="O506" s="38"/>
    </row>
    <row r="507" spans="1:15" ht="15" hidden="1" customHeight="1" x14ac:dyDescent="0.25">
      <c r="A507" s="162"/>
      <c r="B507" s="162"/>
      <c r="C507" s="162"/>
      <c r="D507" s="162"/>
      <c r="E507" s="162"/>
      <c r="F507" s="162"/>
      <c r="G507" s="162"/>
      <c r="H507" s="162"/>
      <c r="I507" s="162"/>
      <c r="J507" s="162"/>
      <c r="K507" s="162"/>
      <c r="L507" s="162"/>
      <c r="M507" s="162"/>
      <c r="N507" s="38"/>
      <c r="O507" s="38"/>
    </row>
    <row r="508" spans="1:15" ht="15" hidden="1" customHeight="1" x14ac:dyDescent="0.25">
      <c r="A508" s="162"/>
      <c r="B508" s="162"/>
      <c r="C508" s="162"/>
      <c r="D508" s="162"/>
      <c r="E508" s="162"/>
      <c r="F508" s="162"/>
      <c r="G508" s="162"/>
      <c r="H508" s="162"/>
      <c r="I508" s="162"/>
      <c r="J508" s="162"/>
      <c r="K508" s="162"/>
      <c r="L508" s="162"/>
      <c r="M508" s="162"/>
      <c r="N508" s="38"/>
      <c r="O508" s="38"/>
    </row>
    <row r="509" spans="1:15" ht="15" hidden="1" customHeight="1" x14ac:dyDescent="0.25">
      <c r="A509" s="162"/>
      <c r="B509" s="162"/>
      <c r="C509" s="162"/>
      <c r="D509" s="162"/>
      <c r="E509" s="162"/>
      <c r="F509" s="162"/>
      <c r="G509" s="162"/>
      <c r="H509" s="162"/>
      <c r="I509" s="162"/>
      <c r="J509" s="162"/>
      <c r="K509" s="162"/>
      <c r="L509" s="162"/>
      <c r="M509" s="162"/>
      <c r="N509" s="38"/>
      <c r="O509" s="38"/>
    </row>
    <row r="510" spans="1:15" ht="15" hidden="1" customHeight="1" x14ac:dyDescent="0.25">
      <c r="A510" s="162"/>
      <c r="B510" s="162"/>
      <c r="C510" s="162"/>
      <c r="D510" s="162"/>
      <c r="E510" s="162"/>
      <c r="F510" s="162"/>
      <c r="G510" s="162"/>
      <c r="H510" s="162"/>
      <c r="I510" s="162"/>
      <c r="J510" s="162"/>
      <c r="K510" s="162"/>
      <c r="L510" s="162"/>
      <c r="M510" s="162"/>
      <c r="N510" s="38"/>
      <c r="O510" s="38"/>
    </row>
    <row r="511" spans="1:15" ht="15" hidden="1" customHeight="1" x14ac:dyDescent="0.25">
      <c r="A511" s="162"/>
      <c r="B511" s="162"/>
      <c r="C511" s="162"/>
      <c r="D511" s="162"/>
      <c r="E511" s="162"/>
      <c r="F511" s="162"/>
      <c r="G511" s="162"/>
      <c r="H511" s="162"/>
      <c r="I511" s="162"/>
      <c r="J511" s="162"/>
      <c r="K511" s="162"/>
      <c r="L511" s="162"/>
      <c r="M511" s="162"/>
      <c r="N511" s="38"/>
      <c r="O511" s="38"/>
    </row>
    <row r="512" spans="1:15" ht="15" hidden="1" customHeight="1" x14ac:dyDescent="0.25">
      <c r="A512" s="162"/>
      <c r="B512" s="162"/>
      <c r="C512" s="162"/>
      <c r="D512" s="162"/>
      <c r="E512" s="162"/>
      <c r="F512" s="162"/>
      <c r="G512" s="162"/>
      <c r="H512" s="162"/>
      <c r="I512" s="162"/>
      <c r="J512" s="162"/>
      <c r="K512" s="162"/>
      <c r="L512" s="162"/>
      <c r="M512" s="162"/>
      <c r="N512" s="38"/>
      <c r="O512" s="38"/>
    </row>
    <row r="513" spans="1:15" ht="15" hidden="1" customHeight="1" x14ac:dyDescent="0.25">
      <c r="A513" s="162"/>
      <c r="B513" s="162"/>
      <c r="C513" s="162"/>
      <c r="D513" s="162"/>
      <c r="E513" s="162"/>
      <c r="F513" s="162"/>
      <c r="G513" s="162"/>
      <c r="H513" s="162"/>
      <c r="I513" s="162"/>
      <c r="J513" s="162"/>
      <c r="K513" s="162"/>
      <c r="L513" s="162"/>
      <c r="M513" s="162"/>
      <c r="N513" s="38"/>
      <c r="O513" s="38"/>
    </row>
    <row r="514" spans="1:15" ht="15" hidden="1" customHeight="1" x14ac:dyDescent="0.25">
      <c r="A514" s="162"/>
      <c r="B514" s="162"/>
      <c r="C514" s="162"/>
      <c r="D514" s="162"/>
      <c r="E514" s="162"/>
      <c r="F514" s="162"/>
      <c r="G514" s="162"/>
      <c r="H514" s="162"/>
      <c r="I514" s="162"/>
      <c r="J514" s="162"/>
      <c r="K514" s="162"/>
      <c r="L514" s="162"/>
      <c r="M514" s="162"/>
      <c r="N514" s="38"/>
      <c r="O514" s="38"/>
    </row>
    <row r="515" spans="1:15" ht="15" hidden="1" customHeight="1" x14ac:dyDescent="0.25">
      <c r="A515" s="162"/>
      <c r="B515" s="162"/>
      <c r="C515" s="162"/>
      <c r="D515" s="162"/>
      <c r="E515" s="162"/>
      <c r="F515" s="162"/>
      <c r="G515" s="162"/>
      <c r="H515" s="162"/>
      <c r="I515" s="162"/>
      <c r="J515" s="162"/>
      <c r="K515" s="162"/>
      <c r="L515" s="162"/>
      <c r="M515" s="162"/>
      <c r="N515" s="38"/>
      <c r="O515" s="38"/>
    </row>
    <row r="516" spans="1:15" ht="15" hidden="1" customHeight="1" x14ac:dyDescent="0.25">
      <c r="A516" s="162"/>
      <c r="B516" s="162"/>
      <c r="C516" s="162"/>
      <c r="D516" s="162"/>
      <c r="E516" s="162"/>
      <c r="F516" s="162"/>
      <c r="G516" s="162"/>
      <c r="H516" s="162"/>
      <c r="I516" s="162"/>
      <c r="J516" s="162"/>
      <c r="K516" s="162"/>
      <c r="L516" s="162"/>
      <c r="M516" s="162"/>
      <c r="N516" s="38"/>
      <c r="O516" s="38"/>
    </row>
    <row r="517" spans="1:15" ht="15" hidden="1" customHeight="1" x14ac:dyDescent="0.25">
      <c r="A517" s="162"/>
      <c r="B517" s="162"/>
      <c r="C517" s="162"/>
      <c r="D517" s="162"/>
      <c r="E517" s="162"/>
      <c r="F517" s="162"/>
      <c r="G517" s="162"/>
      <c r="H517" s="162"/>
      <c r="I517" s="162"/>
      <c r="J517" s="162"/>
      <c r="K517" s="162"/>
      <c r="L517" s="162"/>
      <c r="M517" s="162"/>
      <c r="N517" s="38"/>
      <c r="O517" s="38"/>
    </row>
    <row r="518" spans="1:15" ht="15" hidden="1" customHeight="1" x14ac:dyDescent="0.25">
      <c r="A518" s="162"/>
      <c r="B518" s="162"/>
      <c r="C518" s="162"/>
      <c r="D518" s="162"/>
      <c r="E518" s="162"/>
      <c r="F518" s="162"/>
      <c r="G518" s="162"/>
      <c r="H518" s="162"/>
      <c r="I518" s="162"/>
      <c r="J518" s="162"/>
      <c r="K518" s="162"/>
      <c r="L518" s="162"/>
      <c r="M518" s="162"/>
      <c r="N518" s="38"/>
      <c r="O518" s="38"/>
    </row>
    <row r="519" spans="1:15" ht="15" hidden="1" customHeight="1" x14ac:dyDescent="0.25">
      <c r="A519" s="162"/>
      <c r="B519" s="162"/>
      <c r="C519" s="162"/>
      <c r="D519" s="162"/>
      <c r="E519" s="162"/>
      <c r="F519" s="162"/>
      <c r="G519" s="162"/>
      <c r="H519" s="162"/>
      <c r="I519" s="162"/>
      <c r="J519" s="162"/>
      <c r="K519" s="162"/>
      <c r="L519" s="162"/>
      <c r="M519" s="162"/>
      <c r="N519" s="38"/>
      <c r="O519" s="38"/>
    </row>
    <row r="520" spans="1:15" ht="15" hidden="1" customHeight="1" x14ac:dyDescent="0.25">
      <c r="A520" s="162"/>
      <c r="B520" s="162"/>
      <c r="C520" s="162"/>
      <c r="D520" s="162"/>
      <c r="E520" s="162"/>
      <c r="F520" s="162"/>
      <c r="G520" s="162"/>
      <c r="H520" s="162"/>
      <c r="I520" s="162"/>
      <c r="J520" s="162"/>
      <c r="K520" s="162"/>
      <c r="L520" s="162"/>
      <c r="M520" s="162"/>
      <c r="N520" s="38"/>
      <c r="O520" s="38"/>
    </row>
    <row r="521" spans="1:15" ht="15" hidden="1" customHeight="1" x14ac:dyDescent="0.25">
      <c r="A521" s="162"/>
      <c r="B521" s="162"/>
      <c r="C521" s="162"/>
      <c r="D521" s="162"/>
      <c r="E521" s="162"/>
      <c r="F521" s="162"/>
      <c r="G521" s="162"/>
      <c r="H521" s="162"/>
      <c r="I521" s="162"/>
      <c r="J521" s="162"/>
      <c r="K521" s="162"/>
      <c r="L521" s="162"/>
      <c r="M521" s="162"/>
      <c r="N521" s="38"/>
      <c r="O521" s="38"/>
    </row>
    <row r="522" spans="1:15" ht="15" hidden="1" customHeight="1" x14ac:dyDescent="0.25">
      <c r="A522" s="162"/>
      <c r="B522" s="162"/>
      <c r="C522" s="162"/>
      <c r="D522" s="162"/>
      <c r="E522" s="162"/>
      <c r="F522" s="162"/>
      <c r="G522" s="162"/>
      <c r="H522" s="162"/>
      <c r="I522" s="162"/>
      <c r="J522" s="162"/>
      <c r="K522" s="162"/>
      <c r="L522" s="162"/>
      <c r="M522" s="162"/>
      <c r="N522" s="38"/>
      <c r="O522" s="38"/>
    </row>
    <row r="523" spans="1:15" ht="15" hidden="1" customHeight="1" x14ac:dyDescent="0.25">
      <c r="A523" s="162"/>
      <c r="B523" s="162"/>
      <c r="C523" s="162"/>
      <c r="D523" s="162"/>
      <c r="E523" s="162"/>
      <c r="F523" s="162"/>
      <c r="G523" s="162"/>
      <c r="H523" s="162"/>
      <c r="I523" s="162"/>
      <c r="J523" s="162"/>
      <c r="K523" s="162"/>
      <c r="L523" s="162"/>
      <c r="M523" s="162"/>
      <c r="N523" s="38"/>
      <c r="O523" s="38"/>
    </row>
    <row r="524" spans="1:15" ht="15" hidden="1" customHeight="1" x14ac:dyDescent="0.25">
      <c r="A524" s="162"/>
      <c r="B524" s="162"/>
      <c r="C524" s="162"/>
      <c r="D524" s="162"/>
      <c r="E524" s="162"/>
      <c r="F524" s="162"/>
      <c r="G524" s="162"/>
      <c r="H524" s="162"/>
      <c r="I524" s="162"/>
      <c r="J524" s="162"/>
      <c r="K524" s="162"/>
      <c r="L524" s="162"/>
      <c r="M524" s="162"/>
      <c r="N524" s="38"/>
      <c r="O524" s="38"/>
    </row>
    <row r="525" spans="1:15" ht="15" hidden="1" customHeight="1" x14ac:dyDescent="0.25">
      <c r="A525" s="162"/>
      <c r="B525" s="162"/>
      <c r="C525" s="162"/>
      <c r="D525" s="162"/>
      <c r="E525" s="162"/>
      <c r="F525" s="162"/>
      <c r="G525" s="162"/>
      <c r="H525" s="162"/>
      <c r="I525" s="162"/>
      <c r="J525" s="162"/>
      <c r="K525" s="162"/>
      <c r="L525" s="162"/>
      <c r="M525" s="162"/>
      <c r="N525" s="38"/>
      <c r="O525" s="38"/>
    </row>
    <row r="526" spans="1:15" ht="15" hidden="1" customHeight="1" x14ac:dyDescent="0.25">
      <c r="A526" s="162"/>
      <c r="B526" s="162"/>
      <c r="C526" s="162"/>
      <c r="D526" s="162"/>
      <c r="E526" s="162"/>
      <c r="F526" s="162"/>
      <c r="G526" s="162"/>
      <c r="H526" s="162"/>
      <c r="I526" s="162"/>
      <c r="J526" s="162"/>
      <c r="K526" s="162"/>
      <c r="L526" s="162"/>
      <c r="M526" s="162"/>
      <c r="N526" s="38"/>
      <c r="O526" s="38"/>
    </row>
    <row r="527" spans="1:15" ht="15" hidden="1" customHeight="1" x14ac:dyDescent="0.25">
      <c r="A527" s="162"/>
      <c r="B527" s="162"/>
      <c r="C527" s="162"/>
      <c r="D527" s="162"/>
      <c r="E527" s="162"/>
      <c r="F527" s="162"/>
      <c r="G527" s="162"/>
      <c r="H527" s="162"/>
      <c r="I527" s="162"/>
      <c r="J527" s="162"/>
      <c r="K527" s="162"/>
      <c r="L527" s="162"/>
      <c r="M527" s="162"/>
      <c r="N527" s="38"/>
      <c r="O527" s="38"/>
    </row>
    <row r="528" spans="1:15" ht="15" hidden="1" customHeight="1" x14ac:dyDescent="0.25">
      <c r="A528" s="162"/>
      <c r="B528" s="162"/>
      <c r="C528" s="162"/>
      <c r="D528" s="162"/>
      <c r="E528" s="162"/>
      <c r="F528" s="162"/>
      <c r="G528" s="162"/>
      <c r="H528" s="162"/>
      <c r="I528" s="162"/>
      <c r="J528" s="162"/>
      <c r="K528" s="162"/>
      <c r="L528" s="162"/>
      <c r="M528" s="162"/>
      <c r="N528" s="38"/>
      <c r="O528" s="38"/>
    </row>
    <row r="529" spans="1:15" ht="15" hidden="1" customHeight="1" x14ac:dyDescent="0.25">
      <c r="A529" s="162"/>
      <c r="B529" s="162"/>
      <c r="C529" s="162"/>
      <c r="D529" s="162"/>
      <c r="E529" s="162"/>
      <c r="F529" s="162"/>
      <c r="G529" s="162"/>
      <c r="H529" s="162"/>
      <c r="I529" s="162"/>
      <c r="J529" s="162"/>
      <c r="K529" s="162"/>
      <c r="L529" s="162"/>
      <c r="M529" s="162"/>
      <c r="N529" s="38"/>
      <c r="O529" s="38"/>
    </row>
    <row r="530" spans="1:15" ht="15" hidden="1" customHeight="1" x14ac:dyDescent="0.25">
      <c r="A530" s="162"/>
      <c r="B530" s="162"/>
      <c r="C530" s="162"/>
      <c r="D530" s="162"/>
      <c r="E530" s="162"/>
      <c r="F530" s="162"/>
      <c r="G530" s="162"/>
      <c r="H530" s="162"/>
      <c r="I530" s="162"/>
      <c r="J530" s="162"/>
      <c r="K530" s="162"/>
      <c r="L530" s="162"/>
      <c r="M530" s="162"/>
      <c r="N530" s="38"/>
      <c r="O530" s="38"/>
    </row>
    <row r="531" spans="1:15" ht="15" hidden="1" customHeight="1" x14ac:dyDescent="0.25">
      <c r="A531" s="162"/>
      <c r="B531" s="162"/>
      <c r="C531" s="162"/>
      <c r="D531" s="162"/>
      <c r="E531" s="162"/>
      <c r="F531" s="162"/>
      <c r="G531" s="162"/>
      <c r="H531" s="162"/>
      <c r="I531" s="162"/>
      <c r="J531" s="162"/>
      <c r="K531" s="162"/>
      <c r="L531" s="162"/>
      <c r="M531" s="162"/>
      <c r="N531" s="38"/>
      <c r="O531" s="38"/>
    </row>
    <row r="532" spans="1:15" ht="15" hidden="1" customHeight="1" x14ac:dyDescent="0.25">
      <c r="A532" s="162"/>
      <c r="B532" s="162"/>
      <c r="C532" s="162"/>
      <c r="D532" s="162"/>
      <c r="E532" s="162"/>
      <c r="F532" s="162"/>
      <c r="G532" s="162"/>
      <c r="H532" s="162"/>
      <c r="I532" s="162"/>
      <c r="J532" s="162"/>
      <c r="K532" s="162"/>
      <c r="L532" s="162"/>
      <c r="M532" s="162"/>
      <c r="N532" s="38"/>
      <c r="O532" s="38"/>
    </row>
    <row r="533" spans="1:15" ht="15" hidden="1" customHeight="1" x14ac:dyDescent="0.25">
      <c r="A533" s="162"/>
      <c r="B533" s="162"/>
      <c r="C533" s="162"/>
      <c r="D533" s="162"/>
      <c r="E533" s="162"/>
      <c r="F533" s="162"/>
      <c r="G533" s="162"/>
      <c r="H533" s="162"/>
      <c r="I533" s="162"/>
      <c r="J533" s="162"/>
      <c r="K533" s="162"/>
      <c r="L533" s="162"/>
      <c r="M533" s="162"/>
      <c r="N533" s="38"/>
      <c r="O533" s="38"/>
    </row>
    <row r="534" spans="1:15" ht="15" hidden="1" customHeight="1" x14ac:dyDescent="0.25">
      <c r="A534" s="162"/>
      <c r="B534" s="162"/>
      <c r="C534" s="162"/>
      <c r="D534" s="162"/>
      <c r="E534" s="162"/>
      <c r="F534" s="162"/>
      <c r="G534" s="162"/>
      <c r="H534" s="162"/>
      <c r="I534" s="162"/>
      <c r="J534" s="162"/>
      <c r="K534" s="162"/>
      <c r="L534" s="162"/>
      <c r="M534" s="162"/>
      <c r="N534" s="38"/>
      <c r="O534" s="38"/>
    </row>
    <row r="535" spans="1:15" ht="15" hidden="1" customHeight="1" x14ac:dyDescent="0.25">
      <c r="A535" s="162"/>
      <c r="B535" s="162"/>
      <c r="C535" s="162"/>
      <c r="D535" s="162"/>
      <c r="E535" s="162"/>
      <c r="F535" s="162"/>
      <c r="G535" s="162"/>
      <c r="H535" s="162"/>
      <c r="I535" s="162"/>
      <c r="J535" s="162"/>
      <c r="K535" s="162"/>
      <c r="L535" s="162"/>
      <c r="M535" s="162"/>
      <c r="N535" s="38"/>
      <c r="O535" s="38"/>
    </row>
    <row r="536" spans="1:15" ht="15" hidden="1" customHeight="1" x14ac:dyDescent="0.25">
      <c r="A536" s="162"/>
      <c r="B536" s="162"/>
      <c r="C536" s="162"/>
      <c r="D536" s="162"/>
      <c r="E536" s="162"/>
      <c r="F536" s="162"/>
      <c r="G536" s="162"/>
      <c r="H536" s="162"/>
      <c r="I536" s="162"/>
      <c r="J536" s="162"/>
      <c r="K536" s="162"/>
      <c r="L536" s="162"/>
      <c r="M536" s="162"/>
      <c r="N536" s="38"/>
      <c r="O536" s="38"/>
    </row>
    <row r="537" spans="1:15" ht="15" hidden="1" customHeight="1" x14ac:dyDescent="0.25">
      <c r="A537" s="162"/>
      <c r="B537" s="162"/>
      <c r="C537" s="162"/>
      <c r="D537" s="162"/>
      <c r="E537" s="162"/>
      <c r="F537" s="162"/>
      <c r="G537" s="162"/>
      <c r="H537" s="162"/>
      <c r="I537" s="162"/>
      <c r="J537" s="162"/>
      <c r="K537" s="162"/>
      <c r="L537" s="162"/>
      <c r="M537" s="162"/>
      <c r="N537" s="38"/>
      <c r="O537" s="38"/>
    </row>
    <row r="538" spans="1:15" ht="15" hidden="1" customHeight="1" x14ac:dyDescent="0.25">
      <c r="A538" s="162"/>
      <c r="B538" s="162"/>
      <c r="C538" s="162"/>
      <c r="D538" s="162"/>
      <c r="E538" s="162"/>
      <c r="F538" s="162"/>
      <c r="G538" s="162"/>
      <c r="H538" s="162"/>
      <c r="I538" s="162"/>
      <c r="J538" s="162"/>
      <c r="K538" s="162"/>
      <c r="L538" s="162"/>
      <c r="M538" s="162"/>
      <c r="N538" s="38"/>
      <c r="O538" s="38"/>
    </row>
    <row r="539" spans="1:15" ht="15" hidden="1" customHeight="1" x14ac:dyDescent="0.25">
      <c r="A539" s="162"/>
      <c r="B539" s="162"/>
      <c r="C539" s="162"/>
      <c r="D539" s="162"/>
      <c r="E539" s="162"/>
      <c r="F539" s="162"/>
      <c r="G539" s="162"/>
      <c r="H539" s="162"/>
      <c r="I539" s="162"/>
      <c r="J539" s="162"/>
      <c r="K539" s="162"/>
      <c r="L539" s="162"/>
      <c r="M539" s="162"/>
      <c r="N539" s="38"/>
      <c r="O539" s="38"/>
    </row>
    <row r="540" spans="1:15" ht="15" hidden="1" customHeight="1" x14ac:dyDescent="0.25">
      <c r="A540" s="162"/>
      <c r="B540" s="162"/>
      <c r="C540" s="162"/>
      <c r="D540" s="162"/>
      <c r="E540" s="162"/>
      <c r="F540" s="162"/>
      <c r="G540" s="162"/>
      <c r="H540" s="162"/>
      <c r="I540" s="162"/>
      <c r="J540" s="162"/>
      <c r="K540" s="162"/>
      <c r="L540" s="162"/>
      <c r="M540" s="162"/>
      <c r="N540" s="38"/>
      <c r="O540" s="38"/>
    </row>
    <row r="541" spans="1:15" ht="15" hidden="1" customHeight="1" x14ac:dyDescent="0.25">
      <c r="A541" s="162"/>
      <c r="B541" s="162"/>
      <c r="C541" s="162"/>
      <c r="D541" s="162"/>
      <c r="E541" s="162"/>
      <c r="F541" s="162"/>
      <c r="G541" s="162"/>
      <c r="H541" s="162"/>
      <c r="I541" s="162"/>
      <c r="J541" s="162"/>
      <c r="K541" s="162"/>
      <c r="L541" s="162"/>
      <c r="M541" s="162"/>
      <c r="N541" s="38"/>
      <c r="O541" s="38"/>
    </row>
    <row r="542" spans="1:15" ht="15" hidden="1" customHeight="1" x14ac:dyDescent="0.25">
      <c r="A542" s="162"/>
      <c r="B542" s="162"/>
      <c r="C542" s="162"/>
      <c r="D542" s="162"/>
      <c r="E542" s="162"/>
      <c r="F542" s="162"/>
      <c r="G542" s="162"/>
      <c r="H542" s="162"/>
      <c r="I542" s="162"/>
      <c r="J542" s="162"/>
      <c r="K542" s="162"/>
      <c r="L542" s="162"/>
      <c r="M542" s="162"/>
      <c r="N542" s="38"/>
      <c r="O542" s="38"/>
    </row>
    <row r="543" spans="1:15" ht="15" hidden="1" customHeight="1" x14ac:dyDescent="0.25">
      <c r="A543" s="162"/>
      <c r="B543" s="162"/>
      <c r="C543" s="162"/>
      <c r="D543" s="162"/>
      <c r="E543" s="162"/>
      <c r="F543" s="162"/>
      <c r="G543" s="162"/>
      <c r="H543" s="162"/>
      <c r="I543" s="162"/>
      <c r="J543" s="162"/>
      <c r="K543" s="162"/>
      <c r="L543" s="162"/>
      <c r="M543" s="162"/>
      <c r="N543" s="38"/>
      <c r="O543" s="38"/>
    </row>
    <row r="544" spans="1:15" ht="15" hidden="1" customHeight="1" x14ac:dyDescent="0.25">
      <c r="A544" s="162"/>
      <c r="B544" s="162"/>
      <c r="C544" s="162"/>
      <c r="D544" s="162"/>
      <c r="E544" s="162"/>
      <c r="F544" s="162"/>
      <c r="G544" s="162"/>
      <c r="H544" s="162"/>
      <c r="I544" s="162"/>
      <c r="J544" s="162"/>
      <c r="K544" s="162"/>
      <c r="L544" s="162"/>
      <c r="M544" s="162"/>
      <c r="N544" s="38"/>
      <c r="O544" s="38"/>
    </row>
    <row r="545" spans="1:15" ht="15" hidden="1" customHeight="1" x14ac:dyDescent="0.25">
      <c r="A545" s="162"/>
      <c r="B545" s="162"/>
      <c r="C545" s="162"/>
      <c r="D545" s="162"/>
      <c r="E545" s="162"/>
      <c r="F545" s="162"/>
      <c r="G545" s="162"/>
      <c r="H545" s="162"/>
      <c r="I545" s="162"/>
      <c r="J545" s="162"/>
      <c r="K545" s="162"/>
      <c r="L545" s="162"/>
      <c r="M545" s="162"/>
      <c r="N545" s="38"/>
      <c r="O545" s="38"/>
    </row>
    <row r="546" spans="1:15" ht="15" hidden="1" customHeight="1" x14ac:dyDescent="0.25">
      <c r="A546" s="162"/>
      <c r="B546" s="162"/>
      <c r="C546" s="162"/>
      <c r="D546" s="162"/>
      <c r="E546" s="162"/>
      <c r="F546" s="162"/>
      <c r="G546" s="162"/>
      <c r="H546" s="162"/>
      <c r="I546" s="162"/>
      <c r="J546" s="162"/>
      <c r="K546" s="162"/>
      <c r="L546" s="162"/>
      <c r="M546" s="162"/>
      <c r="N546" s="38"/>
      <c r="O546" s="38"/>
    </row>
    <row r="547" spans="1:15" ht="15" hidden="1" customHeight="1" x14ac:dyDescent="0.25">
      <c r="A547" s="162"/>
      <c r="B547" s="162"/>
      <c r="C547" s="162"/>
      <c r="D547" s="162"/>
      <c r="E547" s="162"/>
      <c r="F547" s="162"/>
      <c r="G547" s="162"/>
      <c r="H547" s="162"/>
      <c r="I547" s="162"/>
      <c r="J547" s="162"/>
      <c r="K547" s="162"/>
      <c r="L547" s="162"/>
      <c r="M547" s="162"/>
      <c r="N547" s="38"/>
      <c r="O547" s="38"/>
    </row>
    <row r="548" spans="1:15" ht="15" hidden="1" customHeight="1" x14ac:dyDescent="0.25">
      <c r="A548" s="162"/>
      <c r="B548" s="162"/>
      <c r="C548" s="162"/>
      <c r="D548" s="162"/>
      <c r="E548" s="162"/>
      <c r="F548" s="162"/>
      <c r="G548" s="162"/>
      <c r="H548" s="162"/>
      <c r="I548" s="162"/>
      <c r="J548" s="162"/>
      <c r="K548" s="162"/>
      <c r="L548" s="162"/>
      <c r="M548" s="162"/>
      <c r="N548" s="38"/>
      <c r="O548" s="38"/>
    </row>
    <row r="549" spans="1:15" ht="15" hidden="1" customHeight="1" x14ac:dyDescent="0.25">
      <c r="A549" s="162"/>
      <c r="B549" s="162"/>
      <c r="C549" s="162"/>
      <c r="D549" s="162"/>
      <c r="E549" s="162"/>
      <c r="F549" s="162"/>
      <c r="G549" s="162"/>
      <c r="H549" s="162"/>
      <c r="I549" s="162"/>
      <c r="J549" s="162"/>
      <c r="K549" s="162"/>
      <c r="L549" s="162"/>
      <c r="M549" s="162"/>
      <c r="N549" s="38"/>
      <c r="O549" s="38"/>
    </row>
    <row r="550" spans="1:15" ht="15" hidden="1" customHeight="1" x14ac:dyDescent="0.25">
      <c r="A550" s="162"/>
      <c r="B550" s="162"/>
      <c r="C550" s="162"/>
      <c r="D550" s="162"/>
      <c r="E550" s="162"/>
      <c r="F550" s="162"/>
      <c r="G550" s="162"/>
      <c r="H550" s="162"/>
      <c r="I550" s="162"/>
      <c r="J550" s="162"/>
      <c r="K550" s="162"/>
      <c r="L550" s="162"/>
      <c r="M550" s="162"/>
      <c r="N550" s="38"/>
      <c r="O550" s="38"/>
    </row>
    <row r="551" spans="1:15" ht="15" hidden="1" customHeight="1" x14ac:dyDescent="0.25">
      <c r="A551" s="162"/>
      <c r="B551" s="162"/>
      <c r="C551" s="162"/>
      <c r="D551" s="162"/>
      <c r="E551" s="162"/>
      <c r="F551" s="162"/>
      <c r="G551" s="162"/>
      <c r="H551" s="162"/>
      <c r="I551" s="162"/>
      <c r="J551" s="162"/>
      <c r="K551" s="162"/>
      <c r="L551" s="162"/>
      <c r="M551" s="162"/>
      <c r="N551" s="38"/>
      <c r="O551" s="38"/>
    </row>
    <row r="552" spans="1:15" ht="15" hidden="1" customHeight="1" x14ac:dyDescent="0.25">
      <c r="A552" s="162"/>
      <c r="B552" s="162"/>
      <c r="C552" s="162"/>
      <c r="D552" s="162"/>
      <c r="E552" s="162"/>
      <c r="F552" s="162"/>
      <c r="G552" s="162"/>
      <c r="H552" s="162"/>
      <c r="I552" s="162"/>
      <c r="J552" s="162"/>
      <c r="K552" s="162"/>
      <c r="L552" s="162"/>
      <c r="M552" s="162"/>
      <c r="N552" s="38"/>
      <c r="O552" s="38"/>
    </row>
    <row r="553" spans="1:15" ht="15" hidden="1" customHeight="1" x14ac:dyDescent="0.25">
      <c r="A553" s="162"/>
      <c r="B553" s="162"/>
      <c r="C553" s="162"/>
      <c r="D553" s="162"/>
      <c r="E553" s="162"/>
      <c r="F553" s="162"/>
      <c r="G553" s="162"/>
      <c r="H553" s="162"/>
      <c r="I553" s="162"/>
      <c r="J553" s="162"/>
      <c r="K553" s="162"/>
      <c r="L553" s="162"/>
      <c r="M553" s="162"/>
      <c r="N553" s="38"/>
      <c r="O553" s="38"/>
    </row>
    <row r="554" spans="1:15" ht="15" hidden="1" customHeight="1" x14ac:dyDescent="0.25">
      <c r="A554" s="162"/>
      <c r="B554" s="162"/>
      <c r="C554" s="162"/>
      <c r="D554" s="162"/>
      <c r="E554" s="162"/>
      <c r="F554" s="162"/>
      <c r="G554" s="162"/>
      <c r="H554" s="162"/>
      <c r="I554" s="162"/>
      <c r="J554" s="162"/>
      <c r="K554" s="162"/>
      <c r="L554" s="162"/>
      <c r="M554" s="162"/>
      <c r="N554" s="38"/>
      <c r="O554" s="38"/>
    </row>
    <row r="555" spans="1:15" ht="15" hidden="1" customHeight="1" x14ac:dyDescent="0.25">
      <c r="A555" s="162"/>
      <c r="B555" s="162"/>
      <c r="C555" s="162"/>
      <c r="D555" s="162"/>
      <c r="E555" s="162"/>
      <c r="F555" s="162"/>
      <c r="G555" s="162"/>
      <c r="H555" s="162"/>
      <c r="I555" s="162"/>
      <c r="J555" s="162"/>
      <c r="K555" s="162"/>
      <c r="L555" s="162"/>
      <c r="M555" s="162"/>
      <c r="N555" s="38"/>
      <c r="O555" s="38"/>
    </row>
    <row r="556" spans="1:15" ht="15" hidden="1" customHeight="1" x14ac:dyDescent="0.25">
      <c r="A556" s="162"/>
      <c r="B556" s="162"/>
      <c r="C556" s="162"/>
      <c r="D556" s="162"/>
      <c r="E556" s="162"/>
      <c r="F556" s="162"/>
      <c r="G556" s="162"/>
      <c r="H556" s="162"/>
      <c r="I556" s="162"/>
      <c r="J556" s="162"/>
      <c r="K556" s="162"/>
      <c r="L556" s="162"/>
      <c r="M556" s="162"/>
      <c r="N556" s="38"/>
      <c r="O556" s="38"/>
    </row>
    <row r="557" spans="1:15" ht="15" hidden="1" customHeight="1" x14ac:dyDescent="0.25">
      <c r="A557" s="162"/>
      <c r="B557" s="162"/>
      <c r="C557" s="162"/>
      <c r="D557" s="162"/>
      <c r="E557" s="162"/>
      <c r="F557" s="162"/>
      <c r="G557" s="162"/>
      <c r="H557" s="162"/>
      <c r="I557" s="162"/>
      <c r="J557" s="162"/>
      <c r="K557" s="162"/>
      <c r="L557" s="162"/>
      <c r="M557" s="162"/>
      <c r="N557" s="38"/>
      <c r="O557" s="38"/>
    </row>
    <row r="558" spans="1:15" ht="15" hidden="1" customHeight="1" x14ac:dyDescent="0.25">
      <c r="A558" s="162"/>
      <c r="B558" s="162"/>
      <c r="C558" s="162"/>
      <c r="D558" s="162"/>
      <c r="E558" s="162"/>
      <c r="F558" s="162"/>
      <c r="G558" s="162"/>
      <c r="H558" s="162"/>
      <c r="I558" s="162"/>
      <c r="J558" s="162"/>
      <c r="K558" s="162"/>
      <c r="L558" s="162"/>
      <c r="M558" s="162"/>
      <c r="N558" s="38"/>
      <c r="O558" s="38"/>
    </row>
    <row r="559" spans="1:15" ht="15" hidden="1" customHeight="1" x14ac:dyDescent="0.25">
      <c r="A559" s="162"/>
      <c r="B559" s="162"/>
      <c r="C559" s="162"/>
      <c r="D559" s="162"/>
      <c r="E559" s="162"/>
      <c r="F559" s="162"/>
      <c r="G559" s="162"/>
      <c r="H559" s="162"/>
      <c r="I559" s="162"/>
      <c r="J559" s="162"/>
      <c r="K559" s="162"/>
      <c r="L559" s="162"/>
      <c r="M559" s="162"/>
      <c r="N559" s="38"/>
      <c r="O559" s="38"/>
    </row>
    <row r="560" spans="1:15" ht="15" hidden="1" customHeight="1" x14ac:dyDescent="0.25">
      <c r="A560" s="162"/>
      <c r="B560" s="162"/>
      <c r="C560" s="162"/>
      <c r="D560" s="162"/>
      <c r="E560" s="162"/>
      <c r="F560" s="162"/>
      <c r="G560" s="162"/>
      <c r="H560" s="162"/>
      <c r="I560" s="162"/>
      <c r="J560" s="162"/>
      <c r="K560" s="162"/>
      <c r="L560" s="162"/>
      <c r="M560" s="162"/>
      <c r="N560" s="38"/>
      <c r="O560" s="38"/>
    </row>
    <row r="561" spans="1:15" ht="15" hidden="1" customHeight="1" x14ac:dyDescent="0.25">
      <c r="A561" s="162"/>
      <c r="B561" s="162"/>
      <c r="C561" s="162"/>
      <c r="D561" s="162"/>
      <c r="E561" s="162"/>
      <c r="F561" s="162"/>
      <c r="G561" s="162"/>
      <c r="H561" s="162"/>
      <c r="I561" s="162"/>
      <c r="J561" s="162"/>
      <c r="K561" s="162"/>
      <c r="L561" s="162"/>
      <c r="M561" s="162"/>
      <c r="N561" s="38"/>
      <c r="O561" s="38"/>
    </row>
    <row r="562" spans="1:15" ht="15" hidden="1" customHeight="1" x14ac:dyDescent="0.25">
      <c r="A562" s="162"/>
      <c r="B562" s="162"/>
      <c r="C562" s="162"/>
      <c r="D562" s="162"/>
      <c r="E562" s="162"/>
      <c r="F562" s="162"/>
      <c r="G562" s="162"/>
      <c r="H562" s="162"/>
      <c r="I562" s="162"/>
      <c r="J562" s="162"/>
      <c r="K562" s="162"/>
      <c r="L562" s="162"/>
      <c r="M562" s="162"/>
      <c r="N562" s="38"/>
      <c r="O562" s="38"/>
    </row>
    <row r="563" spans="1:15" ht="15" hidden="1" customHeight="1" x14ac:dyDescent="0.25">
      <c r="A563" s="162"/>
      <c r="B563" s="162"/>
      <c r="C563" s="162"/>
      <c r="D563" s="162"/>
      <c r="E563" s="162"/>
      <c r="F563" s="162"/>
      <c r="G563" s="162"/>
      <c r="H563" s="162"/>
      <c r="I563" s="162"/>
      <c r="J563" s="162"/>
      <c r="K563" s="162"/>
      <c r="L563" s="162"/>
      <c r="M563" s="162"/>
      <c r="N563" s="38"/>
      <c r="O563" s="38"/>
    </row>
    <row r="564" spans="1:15" ht="15" hidden="1" customHeight="1" x14ac:dyDescent="0.25">
      <c r="A564" s="162"/>
      <c r="B564" s="162"/>
      <c r="C564" s="162"/>
      <c r="D564" s="162"/>
      <c r="E564" s="162"/>
      <c r="F564" s="162"/>
      <c r="G564" s="162"/>
      <c r="H564" s="162"/>
      <c r="I564" s="162"/>
      <c r="J564" s="162"/>
      <c r="K564" s="162"/>
      <c r="L564" s="162"/>
      <c r="M564" s="162"/>
      <c r="N564" s="38"/>
      <c r="O564" s="38"/>
    </row>
    <row r="565" spans="1:15" ht="15" hidden="1" customHeight="1" x14ac:dyDescent="0.25">
      <c r="A565" s="162"/>
      <c r="B565" s="162"/>
      <c r="C565" s="162"/>
      <c r="D565" s="162"/>
      <c r="E565" s="162"/>
      <c r="F565" s="162"/>
      <c r="G565" s="162"/>
      <c r="H565" s="162"/>
      <c r="I565" s="162"/>
      <c r="J565" s="162"/>
      <c r="K565" s="162"/>
      <c r="L565" s="162"/>
      <c r="M565" s="162"/>
      <c r="N565" s="38"/>
      <c r="O565" s="38"/>
    </row>
    <row r="566" spans="1:15" ht="15" hidden="1" customHeight="1" x14ac:dyDescent="0.25">
      <c r="A566" s="162"/>
      <c r="B566" s="162"/>
      <c r="C566" s="162"/>
      <c r="D566" s="162"/>
      <c r="E566" s="162"/>
      <c r="F566" s="162"/>
      <c r="G566" s="162"/>
      <c r="H566" s="162"/>
      <c r="I566" s="162"/>
      <c r="J566" s="162"/>
      <c r="K566" s="162"/>
      <c r="L566" s="162"/>
      <c r="M566" s="162"/>
      <c r="N566" s="38"/>
      <c r="O566" s="38"/>
    </row>
    <row r="567" spans="1:15" ht="15" hidden="1" customHeight="1" x14ac:dyDescent="0.25">
      <c r="A567" s="162"/>
      <c r="B567" s="162"/>
      <c r="C567" s="162"/>
      <c r="D567" s="162"/>
      <c r="E567" s="162"/>
      <c r="F567" s="162"/>
      <c r="G567" s="162"/>
      <c r="H567" s="162"/>
      <c r="I567" s="162"/>
      <c r="J567" s="162"/>
      <c r="K567" s="162"/>
      <c r="L567" s="162"/>
      <c r="M567" s="162"/>
      <c r="N567" s="38"/>
      <c r="O567" s="38"/>
    </row>
    <row r="568" spans="1:15" ht="15" hidden="1" customHeight="1" x14ac:dyDescent="0.25">
      <c r="A568" s="162"/>
      <c r="B568" s="162"/>
      <c r="C568" s="162"/>
      <c r="D568" s="162"/>
      <c r="E568" s="162"/>
      <c r="F568" s="162"/>
      <c r="G568" s="162"/>
      <c r="H568" s="162"/>
      <c r="I568" s="162"/>
      <c r="J568" s="162"/>
      <c r="K568" s="162"/>
      <c r="L568" s="162"/>
      <c r="M568" s="162"/>
      <c r="N568" s="38"/>
      <c r="O568" s="38"/>
    </row>
    <row r="569" spans="1:15" ht="15" hidden="1" customHeight="1" x14ac:dyDescent="0.25">
      <c r="A569" s="162"/>
      <c r="B569" s="162"/>
      <c r="C569" s="162"/>
      <c r="D569" s="162"/>
      <c r="E569" s="162"/>
      <c r="F569" s="162"/>
      <c r="G569" s="162"/>
      <c r="H569" s="162"/>
      <c r="I569" s="162"/>
      <c r="J569" s="162"/>
      <c r="K569" s="162"/>
      <c r="L569" s="162"/>
      <c r="M569" s="162"/>
      <c r="N569" s="38"/>
      <c r="O569" s="38"/>
    </row>
    <row r="570" spans="1:15" ht="15" hidden="1" customHeight="1" x14ac:dyDescent="0.25">
      <c r="A570" s="162"/>
      <c r="B570" s="162"/>
      <c r="C570" s="162"/>
      <c r="D570" s="162"/>
      <c r="E570" s="162"/>
      <c r="F570" s="162"/>
      <c r="G570" s="162"/>
      <c r="H570" s="162"/>
      <c r="I570" s="162"/>
      <c r="J570" s="162"/>
      <c r="K570" s="162"/>
      <c r="L570" s="162"/>
      <c r="M570" s="162"/>
      <c r="N570" s="38"/>
      <c r="O570" s="38"/>
    </row>
    <row r="571" spans="1:15" ht="15" hidden="1" customHeight="1" x14ac:dyDescent="0.25">
      <c r="A571" s="162"/>
      <c r="B571" s="162"/>
      <c r="C571" s="162"/>
      <c r="D571" s="162"/>
      <c r="E571" s="162"/>
      <c r="F571" s="162"/>
      <c r="G571" s="162"/>
      <c r="H571" s="162"/>
      <c r="I571" s="162"/>
      <c r="J571" s="162"/>
      <c r="K571" s="162"/>
      <c r="L571" s="162"/>
      <c r="M571" s="162"/>
      <c r="N571" s="38"/>
      <c r="O571" s="38"/>
    </row>
    <row r="572" spans="1:15" ht="15" hidden="1" customHeight="1" x14ac:dyDescent="0.25">
      <c r="A572" s="162"/>
      <c r="B572" s="162"/>
      <c r="C572" s="162"/>
      <c r="D572" s="162"/>
      <c r="E572" s="162"/>
      <c r="F572" s="162"/>
      <c r="G572" s="162"/>
      <c r="H572" s="162"/>
      <c r="I572" s="162"/>
      <c r="J572" s="162"/>
      <c r="K572" s="162"/>
      <c r="L572" s="162"/>
      <c r="M572" s="162"/>
      <c r="N572" s="38"/>
      <c r="O572" s="38"/>
    </row>
    <row r="573" spans="1:15" ht="15" hidden="1" customHeight="1" x14ac:dyDescent="0.25">
      <c r="A573" s="162"/>
      <c r="B573" s="162"/>
      <c r="C573" s="162"/>
      <c r="D573" s="162"/>
      <c r="E573" s="162"/>
      <c r="F573" s="162"/>
      <c r="G573" s="162"/>
      <c r="H573" s="162"/>
      <c r="I573" s="162"/>
      <c r="J573" s="162"/>
      <c r="K573" s="162"/>
      <c r="L573" s="162"/>
      <c r="M573" s="162"/>
      <c r="N573" s="38"/>
      <c r="O573" s="38"/>
    </row>
    <row r="574" spans="1:15" ht="15" hidden="1" customHeight="1" x14ac:dyDescent="0.25">
      <c r="A574" s="162"/>
      <c r="B574" s="162"/>
      <c r="C574" s="162"/>
      <c r="D574" s="162"/>
      <c r="E574" s="162"/>
      <c r="F574" s="162"/>
      <c r="G574" s="162"/>
      <c r="H574" s="162"/>
      <c r="I574" s="162"/>
      <c r="J574" s="162"/>
      <c r="K574" s="162"/>
      <c r="L574" s="162"/>
      <c r="M574" s="162"/>
      <c r="N574" s="38"/>
      <c r="O574" s="38"/>
    </row>
    <row r="575" spans="1:15" ht="15" hidden="1" customHeight="1" x14ac:dyDescent="0.25">
      <c r="A575" s="162"/>
      <c r="B575" s="162"/>
      <c r="C575" s="162"/>
      <c r="D575" s="162"/>
      <c r="E575" s="162"/>
      <c r="F575" s="162"/>
      <c r="G575" s="162"/>
      <c r="H575" s="162"/>
      <c r="I575" s="162"/>
      <c r="J575" s="162"/>
      <c r="K575" s="162"/>
      <c r="L575" s="162"/>
      <c r="M575" s="162"/>
      <c r="N575" s="38"/>
      <c r="O575" s="38"/>
    </row>
    <row r="576" spans="1:15" ht="15" hidden="1" customHeight="1" x14ac:dyDescent="0.25">
      <c r="A576" s="162"/>
      <c r="B576" s="162"/>
      <c r="C576" s="162"/>
      <c r="D576" s="162"/>
      <c r="E576" s="162"/>
      <c r="F576" s="162"/>
      <c r="G576" s="162"/>
      <c r="H576" s="162"/>
      <c r="I576" s="162"/>
      <c r="J576" s="162"/>
      <c r="K576" s="162"/>
      <c r="L576" s="162"/>
      <c r="M576" s="162"/>
      <c r="N576" s="38"/>
      <c r="O576" s="38"/>
    </row>
    <row r="577" spans="1:15" ht="15" hidden="1" customHeight="1" x14ac:dyDescent="0.25">
      <c r="A577" s="162"/>
      <c r="B577" s="162"/>
      <c r="C577" s="162"/>
      <c r="D577" s="162"/>
      <c r="E577" s="162"/>
      <c r="F577" s="162"/>
      <c r="G577" s="162"/>
      <c r="H577" s="162"/>
      <c r="I577" s="162"/>
      <c r="J577" s="162"/>
      <c r="K577" s="162"/>
      <c r="L577" s="162"/>
      <c r="M577" s="162"/>
      <c r="N577" s="38"/>
      <c r="O577" s="38"/>
    </row>
    <row r="578" spans="1:15" ht="15" hidden="1" customHeight="1" x14ac:dyDescent="0.25">
      <c r="A578" s="162"/>
      <c r="B578" s="162"/>
      <c r="C578" s="162"/>
      <c r="D578" s="162"/>
      <c r="E578" s="162"/>
      <c r="F578" s="162"/>
      <c r="G578" s="162"/>
      <c r="H578" s="162"/>
      <c r="I578" s="162"/>
      <c r="J578" s="162"/>
      <c r="K578" s="162"/>
      <c r="L578" s="162"/>
      <c r="M578" s="162"/>
      <c r="N578" s="38"/>
      <c r="O578" s="38"/>
    </row>
    <row r="579" spans="1:15" ht="15" hidden="1" customHeight="1" x14ac:dyDescent="0.25">
      <c r="A579" s="162"/>
      <c r="B579" s="162"/>
      <c r="C579" s="162"/>
      <c r="D579" s="162"/>
      <c r="E579" s="162"/>
      <c r="F579" s="162"/>
      <c r="G579" s="162"/>
      <c r="H579" s="162"/>
      <c r="I579" s="162"/>
      <c r="J579" s="162"/>
      <c r="K579" s="162"/>
      <c r="L579" s="162"/>
      <c r="M579" s="162"/>
      <c r="N579" s="38"/>
      <c r="O579" s="38"/>
    </row>
    <row r="580" spans="1:15" ht="15" hidden="1" customHeight="1" x14ac:dyDescent="0.25">
      <c r="A580" s="162"/>
      <c r="B580" s="162"/>
      <c r="C580" s="162"/>
      <c r="D580" s="162"/>
      <c r="E580" s="162"/>
      <c r="F580" s="162"/>
      <c r="G580" s="162"/>
      <c r="H580" s="162"/>
      <c r="I580" s="162"/>
      <c r="J580" s="162"/>
      <c r="K580" s="162"/>
      <c r="L580" s="162"/>
      <c r="M580" s="162"/>
      <c r="N580" s="38"/>
      <c r="O580" s="38"/>
    </row>
    <row r="581" spans="1:15" ht="15" hidden="1" customHeight="1" x14ac:dyDescent="0.25">
      <c r="A581" s="162"/>
      <c r="B581" s="162"/>
      <c r="C581" s="162"/>
      <c r="D581" s="162"/>
      <c r="E581" s="162"/>
      <c r="F581" s="162"/>
      <c r="G581" s="162"/>
      <c r="H581" s="162"/>
      <c r="I581" s="162"/>
      <c r="J581" s="162"/>
      <c r="K581" s="162"/>
      <c r="L581" s="162"/>
      <c r="M581" s="162"/>
      <c r="N581" s="38"/>
      <c r="O581" s="38"/>
    </row>
    <row r="582" spans="1:15" ht="15" hidden="1" customHeight="1" x14ac:dyDescent="0.25">
      <c r="A582" s="162"/>
      <c r="B582" s="162"/>
      <c r="C582" s="162"/>
      <c r="D582" s="162"/>
      <c r="E582" s="162"/>
      <c r="F582" s="162"/>
      <c r="G582" s="162"/>
      <c r="H582" s="162"/>
      <c r="I582" s="162"/>
      <c r="J582" s="162"/>
      <c r="K582" s="162"/>
      <c r="L582" s="162"/>
      <c r="M582" s="162"/>
      <c r="N582" s="38"/>
      <c r="O582" s="38"/>
    </row>
    <row r="583" spans="1:15" ht="15" hidden="1" customHeight="1" x14ac:dyDescent="0.25">
      <c r="A583" s="162"/>
      <c r="B583" s="162"/>
      <c r="C583" s="162"/>
      <c r="D583" s="162"/>
      <c r="E583" s="162"/>
      <c r="F583" s="162"/>
      <c r="G583" s="162"/>
      <c r="H583" s="162"/>
      <c r="I583" s="162"/>
      <c r="J583" s="162"/>
      <c r="K583" s="162"/>
      <c r="L583" s="162"/>
      <c r="M583" s="162"/>
      <c r="N583" s="38"/>
      <c r="O583" s="38"/>
    </row>
    <row r="584" spans="1:15" ht="15" hidden="1" customHeight="1" x14ac:dyDescent="0.25">
      <c r="A584" s="162"/>
      <c r="B584" s="162"/>
      <c r="C584" s="162"/>
      <c r="D584" s="162"/>
      <c r="E584" s="162"/>
      <c r="F584" s="162"/>
      <c r="G584" s="162"/>
      <c r="H584" s="162"/>
      <c r="I584" s="162"/>
      <c r="J584" s="162"/>
      <c r="K584" s="162"/>
      <c r="L584" s="162"/>
      <c r="M584" s="162"/>
      <c r="N584" s="38"/>
      <c r="O584" s="38"/>
    </row>
    <row r="585" spans="1:15" ht="15" hidden="1" customHeight="1" x14ac:dyDescent="0.25">
      <c r="A585" s="162"/>
      <c r="B585" s="162"/>
      <c r="C585" s="162"/>
      <c r="D585" s="162"/>
      <c r="E585" s="162"/>
      <c r="F585" s="162"/>
      <c r="G585" s="162"/>
      <c r="H585" s="162"/>
      <c r="I585" s="162"/>
      <c r="J585" s="162"/>
      <c r="K585" s="162"/>
      <c r="L585" s="162"/>
      <c r="M585" s="162"/>
      <c r="N585" s="38"/>
      <c r="O585" s="38"/>
    </row>
    <row r="586" spans="1:15" ht="15" hidden="1" customHeight="1" x14ac:dyDescent="0.25">
      <c r="A586" s="162"/>
      <c r="B586" s="162"/>
      <c r="C586" s="162"/>
      <c r="D586" s="162"/>
      <c r="E586" s="162"/>
      <c r="F586" s="162"/>
      <c r="G586" s="162"/>
      <c r="H586" s="162"/>
      <c r="I586" s="162"/>
      <c r="J586" s="162"/>
      <c r="K586" s="162"/>
      <c r="L586" s="162"/>
      <c r="M586" s="162"/>
      <c r="N586" s="38"/>
      <c r="O586" s="38"/>
    </row>
    <row r="587" spans="1:15" ht="15" hidden="1" customHeight="1" x14ac:dyDescent="0.25">
      <c r="A587" s="162"/>
      <c r="B587" s="162"/>
      <c r="C587" s="162"/>
      <c r="D587" s="162"/>
      <c r="E587" s="162"/>
      <c r="F587" s="162"/>
      <c r="G587" s="162"/>
      <c r="H587" s="162"/>
      <c r="I587" s="162"/>
      <c r="J587" s="162"/>
      <c r="K587" s="162"/>
      <c r="L587" s="162"/>
      <c r="M587" s="162"/>
      <c r="N587" s="38"/>
      <c r="O587" s="38"/>
    </row>
    <row r="588" spans="1:15" ht="15" hidden="1" customHeight="1" x14ac:dyDescent="0.25">
      <c r="A588" s="162"/>
      <c r="B588" s="162"/>
      <c r="C588" s="162"/>
      <c r="D588" s="162"/>
      <c r="E588" s="162"/>
      <c r="F588" s="162"/>
      <c r="G588" s="162"/>
      <c r="H588" s="162"/>
      <c r="I588" s="162"/>
      <c r="J588" s="162"/>
      <c r="K588" s="162"/>
      <c r="L588" s="162"/>
      <c r="M588" s="162"/>
      <c r="N588" s="38"/>
      <c r="O588" s="38"/>
    </row>
    <row r="589" spans="1:15" ht="15" hidden="1" customHeight="1" x14ac:dyDescent="0.25">
      <c r="A589" s="162"/>
      <c r="B589" s="162"/>
      <c r="C589" s="162"/>
      <c r="D589" s="162"/>
      <c r="E589" s="162"/>
      <c r="F589" s="162"/>
      <c r="G589" s="162"/>
      <c r="H589" s="162"/>
      <c r="I589" s="162"/>
      <c r="J589" s="162"/>
      <c r="K589" s="162"/>
      <c r="L589" s="162"/>
      <c r="M589" s="162"/>
      <c r="N589" s="38"/>
      <c r="O589" s="38"/>
    </row>
    <row r="590" spans="1:15" ht="15" hidden="1" customHeight="1" x14ac:dyDescent="0.25">
      <c r="A590" s="162"/>
      <c r="B590" s="162"/>
      <c r="C590" s="162"/>
      <c r="D590" s="162"/>
      <c r="E590" s="162"/>
      <c r="F590" s="162"/>
      <c r="G590" s="162"/>
      <c r="H590" s="162"/>
      <c r="I590" s="162"/>
      <c r="J590" s="162"/>
      <c r="K590" s="162"/>
      <c r="L590" s="162"/>
      <c r="M590" s="162"/>
      <c r="N590" s="38"/>
      <c r="O590" s="38"/>
    </row>
    <row r="591" spans="1:15" ht="15" hidden="1" customHeight="1" x14ac:dyDescent="0.25">
      <c r="A591" s="162"/>
      <c r="B591" s="162"/>
      <c r="C591" s="162"/>
      <c r="D591" s="162"/>
      <c r="E591" s="162"/>
      <c r="F591" s="162"/>
      <c r="G591" s="162"/>
      <c r="H591" s="162"/>
      <c r="I591" s="162"/>
      <c r="J591" s="162"/>
      <c r="K591" s="162"/>
      <c r="L591" s="162"/>
      <c r="M591" s="162"/>
      <c r="N591" s="38"/>
      <c r="O591" s="38"/>
    </row>
    <row r="592" spans="1:15" ht="15" hidden="1" customHeight="1" x14ac:dyDescent="0.25">
      <c r="A592" s="162"/>
      <c r="B592" s="162"/>
      <c r="C592" s="162"/>
      <c r="D592" s="162"/>
      <c r="E592" s="162"/>
      <c r="F592" s="162"/>
      <c r="G592" s="162"/>
      <c r="H592" s="162"/>
      <c r="I592" s="162"/>
      <c r="J592" s="162"/>
      <c r="K592" s="162"/>
      <c r="L592" s="162"/>
      <c r="M592" s="162"/>
      <c r="N592" s="38"/>
      <c r="O592" s="38"/>
    </row>
    <row r="593" spans="1:15" ht="15" hidden="1" customHeight="1" x14ac:dyDescent="0.25">
      <c r="A593" s="162"/>
      <c r="B593" s="162"/>
      <c r="C593" s="162"/>
      <c r="D593" s="162"/>
      <c r="E593" s="162"/>
      <c r="F593" s="162"/>
      <c r="G593" s="162"/>
      <c r="H593" s="162"/>
      <c r="I593" s="162"/>
      <c r="J593" s="162"/>
      <c r="K593" s="162"/>
      <c r="L593" s="162"/>
      <c r="M593" s="162"/>
      <c r="N593" s="38"/>
      <c r="O593" s="38"/>
    </row>
    <row r="594" spans="1:15" ht="15" hidden="1" customHeight="1" x14ac:dyDescent="0.25">
      <c r="A594" s="162"/>
      <c r="B594" s="162"/>
      <c r="C594" s="162"/>
      <c r="D594" s="162"/>
      <c r="E594" s="162"/>
      <c r="F594" s="162"/>
      <c r="G594" s="162"/>
      <c r="H594" s="162"/>
      <c r="I594" s="162"/>
      <c r="J594" s="162"/>
      <c r="K594" s="162"/>
      <c r="L594" s="162"/>
      <c r="M594" s="162"/>
      <c r="N594" s="38"/>
      <c r="O594" s="38"/>
    </row>
    <row r="595" spans="1:15" ht="15" hidden="1" customHeight="1" x14ac:dyDescent="0.25">
      <c r="A595" s="162"/>
      <c r="B595" s="162"/>
      <c r="C595" s="162"/>
      <c r="D595" s="162"/>
      <c r="E595" s="162"/>
      <c r="F595" s="162"/>
      <c r="G595" s="162"/>
      <c r="H595" s="162"/>
      <c r="I595" s="162"/>
      <c r="J595" s="162"/>
      <c r="K595" s="162"/>
      <c r="L595" s="162"/>
      <c r="M595" s="162"/>
      <c r="N595" s="38"/>
      <c r="O595" s="38"/>
    </row>
    <row r="596" spans="1:15" ht="15" hidden="1" customHeight="1" x14ac:dyDescent="0.25">
      <c r="A596" s="162"/>
      <c r="B596" s="162"/>
      <c r="C596" s="162"/>
      <c r="D596" s="162"/>
      <c r="E596" s="162"/>
      <c r="F596" s="162"/>
      <c r="G596" s="162"/>
      <c r="H596" s="162"/>
      <c r="I596" s="162"/>
      <c r="J596" s="162"/>
      <c r="K596" s="162"/>
      <c r="L596" s="162"/>
      <c r="M596" s="162"/>
      <c r="N596" s="38"/>
      <c r="O596" s="38"/>
    </row>
    <row r="597" spans="1:15" ht="15" hidden="1" customHeight="1" x14ac:dyDescent="0.25">
      <c r="A597" s="162"/>
      <c r="B597" s="162"/>
      <c r="C597" s="162"/>
      <c r="D597" s="162"/>
      <c r="E597" s="162"/>
      <c r="F597" s="162"/>
      <c r="G597" s="162"/>
      <c r="H597" s="162"/>
      <c r="I597" s="162"/>
      <c r="J597" s="162"/>
      <c r="K597" s="162"/>
      <c r="L597" s="162"/>
      <c r="M597" s="162"/>
      <c r="N597" s="38"/>
      <c r="O597" s="38"/>
    </row>
    <row r="598" spans="1:15" ht="15" hidden="1" customHeight="1" x14ac:dyDescent="0.25">
      <c r="A598" s="162"/>
      <c r="B598" s="162"/>
      <c r="C598" s="162"/>
      <c r="D598" s="162"/>
      <c r="E598" s="162"/>
      <c r="F598" s="162"/>
      <c r="G598" s="162"/>
      <c r="H598" s="162"/>
      <c r="I598" s="162"/>
      <c r="J598" s="162"/>
      <c r="K598" s="162"/>
      <c r="L598" s="162"/>
      <c r="M598" s="162"/>
      <c r="N598" s="38"/>
      <c r="O598" s="38"/>
    </row>
    <row r="599" spans="1:15" ht="15" hidden="1" customHeight="1" x14ac:dyDescent="0.25">
      <c r="A599" s="162"/>
      <c r="B599" s="162"/>
      <c r="C599" s="162"/>
      <c r="D599" s="162"/>
      <c r="E599" s="162"/>
      <c r="F599" s="162"/>
      <c r="G599" s="162"/>
      <c r="H599" s="162"/>
      <c r="I599" s="162"/>
      <c r="J599" s="162"/>
      <c r="K599" s="162"/>
      <c r="L599" s="162"/>
      <c r="M599" s="162"/>
      <c r="N599" s="38"/>
      <c r="O599" s="38"/>
    </row>
    <row r="600" spans="1:15" ht="15" hidden="1" customHeight="1" x14ac:dyDescent="0.25">
      <c r="A600" s="162"/>
      <c r="B600" s="162"/>
      <c r="C600" s="162"/>
      <c r="D600" s="162"/>
      <c r="E600" s="162"/>
      <c r="F600" s="162"/>
      <c r="G600" s="162"/>
      <c r="H600" s="162"/>
      <c r="I600" s="162"/>
      <c r="J600" s="162"/>
      <c r="K600" s="162"/>
      <c r="L600" s="162"/>
      <c r="M600" s="162"/>
      <c r="N600" s="38"/>
      <c r="O600" s="38"/>
    </row>
    <row r="601" spans="1:15" ht="15" hidden="1" customHeight="1" x14ac:dyDescent="0.25">
      <c r="A601" s="162"/>
      <c r="B601" s="162"/>
      <c r="C601" s="162"/>
      <c r="D601" s="162"/>
      <c r="E601" s="162"/>
      <c r="F601" s="162"/>
      <c r="G601" s="162"/>
      <c r="H601" s="162"/>
      <c r="I601" s="162"/>
      <c r="J601" s="162"/>
      <c r="K601" s="162"/>
      <c r="L601" s="162"/>
      <c r="M601" s="162"/>
      <c r="N601" s="38"/>
      <c r="O601" s="38"/>
    </row>
    <row r="602" spans="1:15" ht="15" hidden="1" customHeight="1" x14ac:dyDescent="0.25">
      <c r="A602" s="162"/>
      <c r="B602" s="162"/>
      <c r="C602" s="162"/>
      <c r="D602" s="162"/>
      <c r="E602" s="162"/>
      <c r="F602" s="162"/>
      <c r="G602" s="162"/>
      <c r="H602" s="162"/>
      <c r="I602" s="162"/>
      <c r="J602" s="162"/>
      <c r="K602" s="162"/>
      <c r="L602" s="162"/>
      <c r="M602" s="162"/>
      <c r="N602" s="38"/>
      <c r="O602" s="38"/>
    </row>
    <row r="603" spans="1:15" ht="15" hidden="1" customHeight="1" x14ac:dyDescent="0.25">
      <c r="A603" s="162"/>
      <c r="B603" s="162"/>
      <c r="C603" s="162"/>
      <c r="D603" s="162"/>
      <c r="E603" s="162"/>
      <c r="F603" s="162"/>
      <c r="G603" s="162"/>
      <c r="H603" s="162"/>
      <c r="I603" s="162"/>
      <c r="J603" s="162"/>
      <c r="K603" s="162"/>
      <c r="L603" s="162"/>
      <c r="M603" s="162"/>
      <c r="N603" s="38"/>
      <c r="O603" s="38"/>
    </row>
    <row r="604" spans="1:15" ht="15" hidden="1" customHeight="1" x14ac:dyDescent="0.25">
      <c r="A604" s="162"/>
      <c r="B604" s="162"/>
      <c r="C604" s="162"/>
      <c r="D604" s="162"/>
      <c r="E604" s="162"/>
      <c r="F604" s="162"/>
      <c r="G604" s="162"/>
      <c r="H604" s="162"/>
      <c r="I604" s="162"/>
      <c r="J604" s="162"/>
      <c r="K604" s="162"/>
      <c r="L604" s="162"/>
      <c r="M604" s="162"/>
      <c r="N604" s="38"/>
      <c r="O604" s="38"/>
    </row>
    <row r="605" spans="1:15" ht="15" hidden="1" customHeight="1" x14ac:dyDescent="0.25">
      <c r="A605" s="162"/>
      <c r="B605" s="162"/>
      <c r="C605" s="162"/>
      <c r="D605" s="162"/>
      <c r="E605" s="162"/>
      <c r="F605" s="162"/>
      <c r="G605" s="162"/>
      <c r="H605" s="162"/>
      <c r="I605" s="162"/>
      <c r="J605" s="162"/>
      <c r="K605" s="162"/>
      <c r="L605" s="162"/>
      <c r="M605" s="162"/>
      <c r="N605" s="38"/>
      <c r="O605" s="38"/>
    </row>
    <row r="606" spans="1:15" ht="15" hidden="1" customHeight="1" x14ac:dyDescent="0.25">
      <c r="A606" s="162"/>
      <c r="B606" s="162"/>
      <c r="C606" s="162"/>
      <c r="D606" s="162"/>
      <c r="E606" s="162"/>
      <c r="F606" s="162"/>
      <c r="G606" s="162"/>
      <c r="H606" s="162"/>
      <c r="I606" s="162"/>
      <c r="J606" s="162"/>
      <c r="K606" s="162"/>
      <c r="L606" s="162"/>
      <c r="M606" s="162"/>
      <c r="N606" s="38"/>
      <c r="O606" s="38"/>
    </row>
    <row r="607" spans="1:15" ht="15" hidden="1" customHeight="1" x14ac:dyDescent="0.25">
      <c r="A607" s="162"/>
      <c r="B607" s="162"/>
      <c r="C607" s="162"/>
      <c r="D607" s="162"/>
      <c r="E607" s="162"/>
      <c r="F607" s="162"/>
      <c r="G607" s="162"/>
      <c r="H607" s="162"/>
      <c r="I607" s="162"/>
      <c r="J607" s="162"/>
      <c r="K607" s="162"/>
      <c r="L607" s="162"/>
      <c r="M607" s="162"/>
      <c r="N607" s="38"/>
      <c r="O607" s="38"/>
    </row>
    <row r="608" spans="1:15" ht="15" hidden="1" customHeight="1" x14ac:dyDescent="0.25">
      <c r="A608" s="162"/>
      <c r="B608" s="162"/>
      <c r="C608" s="162"/>
      <c r="D608" s="162"/>
      <c r="E608" s="162"/>
      <c r="F608" s="162"/>
      <c r="G608" s="162"/>
      <c r="H608" s="162"/>
      <c r="I608" s="162"/>
      <c r="J608" s="162"/>
      <c r="K608" s="162"/>
      <c r="L608" s="162"/>
      <c r="M608" s="162"/>
      <c r="N608" s="38"/>
      <c r="O608" s="38"/>
    </row>
    <row r="609" spans="1:15" ht="15" hidden="1" customHeight="1" x14ac:dyDescent="0.25">
      <c r="A609" s="162"/>
      <c r="B609" s="162"/>
      <c r="C609" s="162"/>
      <c r="D609" s="162"/>
      <c r="E609" s="162"/>
      <c r="F609" s="162"/>
      <c r="G609" s="162"/>
      <c r="H609" s="162"/>
      <c r="I609" s="162"/>
      <c r="J609" s="162"/>
      <c r="K609" s="162"/>
      <c r="L609" s="162"/>
      <c r="M609" s="162"/>
      <c r="N609" s="38"/>
      <c r="O609" s="38"/>
    </row>
    <row r="610" spans="1:15" ht="15" hidden="1" customHeight="1" x14ac:dyDescent="0.25">
      <c r="A610" s="162"/>
      <c r="B610" s="162"/>
      <c r="C610" s="162"/>
      <c r="D610" s="162"/>
      <c r="E610" s="162"/>
      <c r="F610" s="162"/>
      <c r="G610" s="162"/>
      <c r="H610" s="162"/>
      <c r="I610" s="162"/>
      <c r="J610" s="162"/>
      <c r="K610" s="162"/>
      <c r="L610" s="162"/>
      <c r="M610" s="162"/>
      <c r="N610" s="38"/>
      <c r="O610" s="38"/>
    </row>
    <row r="611" spans="1:15" ht="15" hidden="1" customHeight="1" x14ac:dyDescent="0.25">
      <c r="A611" s="162"/>
      <c r="B611" s="162"/>
      <c r="C611" s="162"/>
      <c r="D611" s="162"/>
      <c r="E611" s="162"/>
      <c r="F611" s="162"/>
      <c r="G611" s="162"/>
      <c r="H611" s="162"/>
      <c r="I611" s="162"/>
      <c r="J611" s="162"/>
      <c r="K611" s="162"/>
      <c r="L611" s="162"/>
      <c r="M611" s="162"/>
      <c r="N611" s="38"/>
      <c r="O611" s="38"/>
    </row>
    <row r="612" spans="1:15" ht="15" hidden="1" customHeight="1" x14ac:dyDescent="0.25">
      <c r="A612" s="162"/>
      <c r="B612" s="162"/>
      <c r="C612" s="162"/>
      <c r="D612" s="162"/>
      <c r="E612" s="162"/>
      <c r="F612" s="162"/>
      <c r="G612" s="162"/>
      <c r="H612" s="162"/>
      <c r="I612" s="162"/>
      <c r="J612" s="162"/>
      <c r="K612" s="162"/>
      <c r="L612" s="162"/>
      <c r="M612" s="162"/>
      <c r="N612" s="38"/>
      <c r="O612" s="38"/>
    </row>
    <row r="613" spans="1:15" ht="15" hidden="1" customHeight="1" x14ac:dyDescent="0.25">
      <c r="A613" s="162"/>
      <c r="B613" s="162"/>
      <c r="C613" s="162"/>
      <c r="D613" s="162"/>
      <c r="E613" s="162"/>
      <c r="F613" s="162"/>
      <c r="G613" s="162"/>
      <c r="H613" s="162"/>
      <c r="I613" s="162"/>
      <c r="J613" s="162"/>
      <c r="K613" s="162"/>
      <c r="L613" s="162"/>
      <c r="M613" s="162"/>
      <c r="N613" s="38"/>
      <c r="O613" s="38"/>
    </row>
    <row r="614" spans="1:15" ht="15" hidden="1" customHeight="1" x14ac:dyDescent="0.25">
      <c r="A614" s="162"/>
      <c r="B614" s="162"/>
      <c r="C614" s="162"/>
      <c r="D614" s="162"/>
      <c r="E614" s="162"/>
      <c r="F614" s="162"/>
      <c r="G614" s="162"/>
      <c r="H614" s="162"/>
      <c r="I614" s="162"/>
      <c r="J614" s="162"/>
      <c r="K614" s="162"/>
      <c r="L614" s="162"/>
      <c r="M614" s="162"/>
      <c r="N614" s="38"/>
      <c r="O614" s="38"/>
    </row>
    <row r="615" spans="1:15" ht="15" hidden="1" customHeight="1" x14ac:dyDescent="0.25">
      <c r="A615" s="162"/>
      <c r="B615" s="162"/>
      <c r="C615" s="162"/>
      <c r="D615" s="162"/>
      <c r="E615" s="162"/>
      <c r="F615" s="162"/>
      <c r="G615" s="162"/>
      <c r="H615" s="162"/>
      <c r="I615" s="162"/>
      <c r="J615" s="162"/>
      <c r="K615" s="162"/>
      <c r="L615" s="162"/>
      <c r="M615" s="162"/>
      <c r="N615" s="38"/>
      <c r="O615" s="38"/>
    </row>
    <row r="616" spans="1:15" ht="15" hidden="1" customHeight="1" x14ac:dyDescent="0.25">
      <c r="A616" s="162"/>
      <c r="B616" s="162"/>
      <c r="C616" s="162"/>
      <c r="D616" s="162"/>
      <c r="E616" s="162"/>
      <c r="F616" s="162"/>
      <c r="G616" s="162"/>
      <c r="H616" s="162"/>
      <c r="I616" s="162"/>
      <c r="J616" s="162"/>
      <c r="K616" s="162"/>
      <c r="L616" s="162"/>
      <c r="M616" s="162"/>
      <c r="N616" s="38"/>
      <c r="O616" s="38"/>
    </row>
    <row r="617" spans="1:15" ht="15" hidden="1" customHeight="1" x14ac:dyDescent="0.25">
      <c r="A617" s="162"/>
      <c r="B617" s="162"/>
      <c r="C617" s="162"/>
      <c r="D617" s="162"/>
      <c r="E617" s="162"/>
      <c r="F617" s="162"/>
      <c r="G617" s="162"/>
      <c r="H617" s="162"/>
      <c r="I617" s="162"/>
      <c r="J617" s="162"/>
      <c r="K617" s="162"/>
      <c r="L617" s="162"/>
      <c r="M617" s="162"/>
      <c r="N617" s="38"/>
      <c r="O617" s="38"/>
    </row>
    <row r="618" spans="1:15" ht="15" hidden="1" customHeight="1" x14ac:dyDescent="0.25">
      <c r="A618" s="162"/>
      <c r="B618" s="162"/>
      <c r="C618" s="162"/>
      <c r="D618" s="162"/>
      <c r="E618" s="162"/>
      <c r="F618" s="162"/>
      <c r="G618" s="162"/>
      <c r="H618" s="162"/>
      <c r="I618" s="162"/>
      <c r="J618" s="162"/>
      <c r="K618" s="162"/>
      <c r="L618" s="162"/>
      <c r="M618" s="162"/>
      <c r="N618" s="38"/>
      <c r="O618" s="38"/>
    </row>
    <row r="619" spans="1:15" ht="15" hidden="1" customHeight="1" x14ac:dyDescent="0.25">
      <c r="A619" s="162"/>
      <c r="B619" s="162"/>
      <c r="C619" s="162"/>
      <c r="D619" s="162"/>
      <c r="E619" s="162"/>
      <c r="F619" s="162"/>
      <c r="G619" s="162"/>
      <c r="H619" s="162"/>
      <c r="I619" s="162"/>
      <c r="J619" s="162"/>
      <c r="K619" s="162"/>
      <c r="L619" s="162"/>
      <c r="M619" s="162"/>
      <c r="N619" s="38"/>
      <c r="O619" s="38"/>
    </row>
    <row r="620" spans="1:15" ht="15" hidden="1" customHeight="1" x14ac:dyDescent="0.25">
      <c r="A620" s="162"/>
      <c r="B620" s="162"/>
      <c r="C620" s="162"/>
      <c r="D620" s="162"/>
      <c r="E620" s="162"/>
      <c r="F620" s="162"/>
      <c r="G620" s="162"/>
      <c r="H620" s="162"/>
      <c r="I620" s="162"/>
      <c r="J620" s="162"/>
      <c r="K620" s="162"/>
      <c r="L620" s="162"/>
      <c r="M620" s="162"/>
      <c r="N620" s="38"/>
      <c r="O620" s="38"/>
    </row>
    <row r="621" spans="1:15" ht="15" hidden="1" customHeight="1" x14ac:dyDescent="0.25">
      <c r="A621" s="162"/>
      <c r="B621" s="162"/>
      <c r="C621" s="162"/>
      <c r="D621" s="162"/>
      <c r="E621" s="162"/>
      <c r="F621" s="162"/>
      <c r="G621" s="162"/>
      <c r="H621" s="162"/>
      <c r="I621" s="162"/>
      <c r="J621" s="162"/>
      <c r="K621" s="162"/>
      <c r="L621" s="162"/>
      <c r="M621" s="162"/>
      <c r="N621" s="38"/>
      <c r="O621" s="38"/>
    </row>
    <row r="622" spans="1:15" ht="15" hidden="1" customHeight="1" x14ac:dyDescent="0.25">
      <c r="A622" s="162"/>
      <c r="B622" s="162"/>
      <c r="C622" s="162"/>
      <c r="D622" s="162"/>
      <c r="E622" s="162"/>
      <c r="F622" s="162"/>
      <c r="G622" s="162"/>
      <c r="H622" s="162"/>
      <c r="I622" s="162"/>
      <c r="J622" s="162"/>
      <c r="K622" s="162"/>
      <c r="L622" s="162"/>
      <c r="M622" s="162"/>
      <c r="N622" s="38"/>
      <c r="O622" s="38"/>
    </row>
    <row r="623" spans="1:15" ht="15" hidden="1" customHeight="1" x14ac:dyDescent="0.25">
      <c r="A623" s="162"/>
      <c r="B623" s="162"/>
      <c r="C623" s="162"/>
      <c r="D623" s="162"/>
      <c r="E623" s="162"/>
      <c r="F623" s="162"/>
      <c r="G623" s="162"/>
      <c r="H623" s="162"/>
      <c r="I623" s="162"/>
      <c r="J623" s="162"/>
      <c r="K623" s="162"/>
      <c r="L623" s="162"/>
      <c r="M623" s="162"/>
      <c r="N623" s="38"/>
      <c r="O623" s="38"/>
    </row>
    <row r="624" spans="1:15" ht="15" hidden="1" customHeight="1" x14ac:dyDescent="0.25">
      <c r="A624" s="162"/>
      <c r="B624" s="162"/>
      <c r="C624" s="162"/>
      <c r="D624" s="162"/>
      <c r="E624" s="162"/>
      <c r="F624" s="162"/>
      <c r="G624" s="162"/>
      <c r="H624" s="162"/>
      <c r="I624" s="162"/>
      <c r="J624" s="162"/>
      <c r="K624" s="162"/>
      <c r="L624" s="162"/>
      <c r="M624" s="162"/>
      <c r="N624" s="38"/>
      <c r="O624" s="38"/>
    </row>
    <row r="625" spans="1:15" ht="15" hidden="1" customHeight="1" x14ac:dyDescent="0.25">
      <c r="A625" s="162"/>
      <c r="B625" s="162"/>
      <c r="C625" s="162"/>
      <c r="D625" s="162"/>
      <c r="E625" s="162"/>
      <c r="F625" s="162"/>
      <c r="G625" s="162"/>
      <c r="H625" s="162"/>
      <c r="I625" s="162"/>
      <c r="J625" s="162"/>
      <c r="K625" s="162"/>
      <c r="L625" s="162"/>
      <c r="M625" s="162"/>
      <c r="N625" s="38"/>
      <c r="O625" s="38"/>
    </row>
    <row r="626" spans="1:15" ht="15" hidden="1" customHeight="1" x14ac:dyDescent="0.25">
      <c r="A626" s="162"/>
      <c r="B626" s="162"/>
      <c r="C626" s="162"/>
      <c r="D626" s="162"/>
      <c r="E626" s="162"/>
      <c r="F626" s="162"/>
      <c r="G626" s="162"/>
      <c r="H626" s="162"/>
      <c r="I626" s="162"/>
      <c r="J626" s="162"/>
      <c r="K626" s="162"/>
      <c r="L626" s="162"/>
      <c r="M626" s="162"/>
      <c r="N626" s="38"/>
      <c r="O626" s="38"/>
    </row>
    <row r="627" spans="1:15" ht="15" hidden="1" customHeight="1" x14ac:dyDescent="0.25">
      <c r="A627" s="162"/>
      <c r="B627" s="162"/>
      <c r="C627" s="162"/>
      <c r="D627" s="162"/>
      <c r="E627" s="162"/>
      <c r="F627" s="162"/>
      <c r="G627" s="162"/>
      <c r="H627" s="162"/>
      <c r="I627" s="162"/>
      <c r="J627" s="162"/>
      <c r="K627" s="162"/>
      <c r="L627" s="162"/>
      <c r="M627" s="162"/>
      <c r="N627" s="38"/>
      <c r="O627" s="38"/>
    </row>
    <row r="628" spans="1:15" ht="15" hidden="1" customHeight="1" x14ac:dyDescent="0.25">
      <c r="A628" s="162"/>
      <c r="B628" s="162"/>
      <c r="C628" s="162"/>
      <c r="D628" s="162"/>
      <c r="E628" s="162"/>
      <c r="F628" s="162"/>
      <c r="G628" s="162"/>
      <c r="H628" s="162"/>
      <c r="I628" s="162"/>
      <c r="J628" s="162"/>
      <c r="K628" s="162"/>
      <c r="L628" s="162"/>
      <c r="M628" s="162"/>
      <c r="N628" s="38"/>
      <c r="O628" s="38"/>
    </row>
    <row r="629" spans="1:15" ht="15" hidden="1" customHeight="1" x14ac:dyDescent="0.25">
      <c r="A629" s="162"/>
      <c r="B629" s="162"/>
      <c r="C629" s="162"/>
      <c r="D629" s="162"/>
      <c r="E629" s="162"/>
      <c r="F629" s="162"/>
      <c r="G629" s="162"/>
      <c r="H629" s="162"/>
      <c r="I629" s="162"/>
      <c r="J629" s="162"/>
      <c r="K629" s="162"/>
      <c r="L629" s="162"/>
      <c r="M629" s="162"/>
      <c r="N629" s="38"/>
      <c r="O629" s="38"/>
    </row>
    <row r="630" spans="1:15" ht="15" hidden="1" customHeight="1" x14ac:dyDescent="0.25">
      <c r="A630" s="162"/>
      <c r="B630" s="162"/>
      <c r="C630" s="162"/>
      <c r="D630" s="162"/>
      <c r="E630" s="162"/>
      <c r="F630" s="162"/>
      <c r="G630" s="162"/>
      <c r="H630" s="162"/>
      <c r="I630" s="162"/>
      <c r="J630" s="162"/>
      <c r="K630" s="162"/>
      <c r="L630" s="162"/>
      <c r="M630" s="162"/>
      <c r="N630" s="38"/>
      <c r="O630" s="38"/>
    </row>
    <row r="631" spans="1:15" ht="15" hidden="1" customHeight="1" x14ac:dyDescent="0.25">
      <c r="A631" s="162"/>
      <c r="B631" s="162"/>
      <c r="C631" s="162"/>
      <c r="D631" s="162"/>
      <c r="E631" s="162"/>
      <c r="F631" s="162"/>
      <c r="G631" s="162"/>
      <c r="H631" s="162"/>
      <c r="I631" s="162"/>
      <c r="J631" s="162"/>
      <c r="K631" s="162"/>
      <c r="L631" s="162"/>
      <c r="M631" s="162"/>
      <c r="N631" s="38"/>
      <c r="O631" s="38"/>
    </row>
    <row r="632" spans="1:15" ht="15" hidden="1" customHeight="1" x14ac:dyDescent="0.25">
      <c r="A632" s="162"/>
      <c r="B632" s="162"/>
      <c r="C632" s="162"/>
      <c r="D632" s="162"/>
      <c r="E632" s="162"/>
      <c r="F632" s="162"/>
      <c r="G632" s="162"/>
      <c r="H632" s="162"/>
      <c r="I632" s="162"/>
      <c r="J632" s="162"/>
      <c r="K632" s="162"/>
      <c r="L632" s="162"/>
      <c r="M632" s="162"/>
      <c r="N632" s="38"/>
      <c r="O632" s="38"/>
    </row>
    <row r="633" spans="1:15" ht="15" hidden="1" customHeight="1" x14ac:dyDescent="0.25">
      <c r="A633" s="162"/>
      <c r="B633" s="162"/>
      <c r="C633" s="162"/>
      <c r="D633" s="162"/>
      <c r="E633" s="162"/>
      <c r="F633" s="162"/>
      <c r="G633" s="162"/>
      <c r="H633" s="162"/>
      <c r="I633" s="162"/>
      <c r="J633" s="162"/>
      <c r="K633" s="162"/>
      <c r="L633" s="162"/>
      <c r="M633" s="162"/>
      <c r="N633" s="38"/>
      <c r="O633" s="38"/>
    </row>
    <row r="634" spans="1:15" ht="15" hidden="1" customHeight="1" x14ac:dyDescent="0.25">
      <c r="A634" s="162"/>
      <c r="B634" s="162"/>
      <c r="C634" s="162"/>
      <c r="D634" s="162"/>
      <c r="E634" s="162"/>
      <c r="F634" s="162"/>
      <c r="G634" s="162"/>
      <c r="H634" s="162"/>
      <c r="I634" s="162"/>
      <c r="J634" s="162"/>
      <c r="K634" s="162"/>
      <c r="L634" s="162"/>
      <c r="M634" s="162"/>
      <c r="N634" s="38"/>
      <c r="O634" s="38"/>
    </row>
    <row r="635" spans="1:15" ht="15" hidden="1" customHeight="1" x14ac:dyDescent="0.25">
      <c r="A635" s="162"/>
      <c r="B635" s="162"/>
      <c r="C635" s="162"/>
      <c r="D635" s="162"/>
      <c r="E635" s="162"/>
      <c r="F635" s="162"/>
      <c r="G635" s="162"/>
      <c r="H635" s="162"/>
      <c r="I635" s="162"/>
      <c r="J635" s="162"/>
      <c r="K635" s="162"/>
      <c r="L635" s="162"/>
      <c r="M635" s="162"/>
      <c r="N635" s="38"/>
      <c r="O635" s="38"/>
    </row>
    <row r="636" spans="1:15" ht="15" hidden="1" customHeight="1" x14ac:dyDescent="0.25">
      <c r="A636" s="162"/>
      <c r="B636" s="162"/>
      <c r="C636" s="162"/>
      <c r="D636" s="162"/>
      <c r="E636" s="162"/>
      <c r="F636" s="162"/>
      <c r="G636" s="162"/>
      <c r="H636" s="162"/>
      <c r="I636" s="162"/>
      <c r="J636" s="162"/>
      <c r="K636" s="162"/>
      <c r="L636" s="162"/>
      <c r="M636" s="162"/>
      <c r="N636" s="38"/>
      <c r="O636" s="38"/>
    </row>
    <row r="637" spans="1:15" ht="15" hidden="1" customHeight="1" x14ac:dyDescent="0.25">
      <c r="A637" s="162"/>
      <c r="B637" s="162"/>
      <c r="C637" s="162"/>
      <c r="D637" s="162"/>
      <c r="E637" s="162"/>
      <c r="F637" s="162"/>
      <c r="G637" s="162"/>
      <c r="H637" s="162"/>
      <c r="I637" s="162"/>
      <c r="J637" s="162"/>
      <c r="K637" s="162"/>
      <c r="L637" s="162"/>
      <c r="M637" s="162"/>
      <c r="N637" s="38"/>
      <c r="O637" s="38"/>
    </row>
    <row r="638" spans="1:15" ht="15" hidden="1" customHeight="1" x14ac:dyDescent="0.25">
      <c r="A638" s="162"/>
      <c r="B638" s="162"/>
      <c r="C638" s="162"/>
      <c r="D638" s="162"/>
      <c r="E638" s="162"/>
      <c r="F638" s="162"/>
      <c r="G638" s="162"/>
      <c r="H638" s="162"/>
      <c r="I638" s="162"/>
      <c r="J638" s="162"/>
      <c r="K638" s="162"/>
      <c r="L638" s="162"/>
      <c r="M638" s="162"/>
      <c r="N638" s="38"/>
      <c r="O638" s="38"/>
    </row>
    <row r="639" spans="1:15" ht="15" hidden="1" customHeight="1" x14ac:dyDescent="0.25">
      <c r="A639" s="162"/>
      <c r="B639" s="162"/>
      <c r="C639" s="162"/>
      <c r="D639" s="162"/>
      <c r="E639" s="162"/>
      <c r="F639" s="162"/>
      <c r="G639" s="162"/>
      <c r="H639" s="162"/>
      <c r="I639" s="162"/>
      <c r="J639" s="162"/>
      <c r="K639" s="162"/>
      <c r="L639" s="162"/>
      <c r="M639" s="162"/>
      <c r="N639" s="38"/>
      <c r="O639" s="38"/>
    </row>
    <row r="640" spans="1:15" ht="15" hidden="1" customHeight="1" x14ac:dyDescent="0.25">
      <c r="A640" s="162"/>
      <c r="B640" s="162"/>
      <c r="C640" s="162"/>
      <c r="D640" s="162"/>
      <c r="E640" s="162"/>
      <c r="F640" s="162"/>
      <c r="G640" s="162"/>
      <c r="H640" s="162"/>
      <c r="I640" s="162"/>
      <c r="J640" s="162"/>
      <c r="K640" s="162"/>
      <c r="L640" s="162"/>
      <c r="M640" s="162"/>
      <c r="N640" s="38"/>
      <c r="O640" s="38"/>
    </row>
    <row r="641" spans="1:15" ht="15" hidden="1" customHeight="1" x14ac:dyDescent="0.25">
      <c r="A641" s="162"/>
      <c r="B641" s="162"/>
      <c r="C641" s="162"/>
      <c r="D641" s="162"/>
      <c r="E641" s="162"/>
      <c r="F641" s="162"/>
      <c r="G641" s="162"/>
      <c r="H641" s="162"/>
      <c r="I641" s="162"/>
      <c r="J641" s="162"/>
      <c r="K641" s="162"/>
      <c r="L641" s="162"/>
      <c r="M641" s="162"/>
      <c r="N641" s="38"/>
      <c r="O641" s="38"/>
    </row>
    <row r="642" spans="1:15" ht="15" hidden="1" customHeight="1" x14ac:dyDescent="0.25">
      <c r="A642" s="162"/>
      <c r="B642" s="162"/>
      <c r="C642" s="162"/>
      <c r="D642" s="162"/>
      <c r="E642" s="162"/>
      <c r="F642" s="162"/>
      <c r="G642" s="162"/>
      <c r="H642" s="162"/>
      <c r="I642" s="162"/>
      <c r="J642" s="162"/>
      <c r="K642" s="162"/>
      <c r="L642" s="162"/>
      <c r="M642" s="162"/>
      <c r="N642" s="38"/>
      <c r="O642" s="38"/>
    </row>
    <row r="643" spans="1:15" ht="15" hidden="1" customHeight="1" x14ac:dyDescent="0.25">
      <c r="A643" s="162"/>
      <c r="B643" s="162"/>
      <c r="C643" s="162"/>
      <c r="D643" s="162"/>
      <c r="E643" s="162"/>
      <c r="F643" s="162"/>
      <c r="G643" s="162"/>
      <c r="H643" s="162"/>
      <c r="I643" s="162"/>
      <c r="J643" s="162"/>
      <c r="K643" s="162"/>
      <c r="L643" s="162"/>
      <c r="M643" s="162"/>
      <c r="N643" s="38"/>
      <c r="O643" s="38"/>
    </row>
    <row r="644" spans="1:15" ht="15" hidden="1" customHeight="1" x14ac:dyDescent="0.25">
      <c r="A644" s="162"/>
      <c r="B644" s="162"/>
      <c r="C644" s="162"/>
      <c r="D644" s="162"/>
      <c r="E644" s="162"/>
      <c r="F644" s="162"/>
      <c r="G644" s="162"/>
      <c r="H644" s="162"/>
      <c r="I644" s="162"/>
      <c r="J644" s="162"/>
      <c r="K644" s="162"/>
      <c r="L644" s="162"/>
      <c r="M644" s="162"/>
      <c r="N644" s="38"/>
      <c r="O644" s="38"/>
    </row>
    <row r="645" spans="1:15" ht="15" hidden="1" customHeight="1" x14ac:dyDescent="0.25">
      <c r="A645" s="162"/>
      <c r="B645" s="162"/>
      <c r="C645" s="162"/>
      <c r="D645" s="162"/>
      <c r="E645" s="162"/>
      <c r="F645" s="162"/>
      <c r="G645" s="162"/>
      <c r="H645" s="162"/>
      <c r="I645" s="162"/>
      <c r="J645" s="162"/>
      <c r="K645" s="162"/>
      <c r="L645" s="162"/>
      <c r="M645" s="162"/>
      <c r="N645" s="38"/>
      <c r="O645" s="38"/>
    </row>
    <row r="646" spans="1:15" ht="15" hidden="1" customHeight="1" x14ac:dyDescent="0.25">
      <c r="A646" s="162"/>
      <c r="B646" s="162"/>
      <c r="C646" s="162"/>
      <c r="D646" s="162"/>
      <c r="E646" s="162"/>
      <c r="F646" s="162"/>
      <c r="G646" s="162"/>
      <c r="H646" s="162"/>
      <c r="I646" s="162"/>
      <c r="J646" s="162"/>
      <c r="K646" s="162"/>
      <c r="L646" s="162"/>
      <c r="M646" s="162"/>
      <c r="N646" s="38"/>
      <c r="O646" s="38"/>
    </row>
    <row r="647" spans="1:15" ht="15" hidden="1" customHeight="1" x14ac:dyDescent="0.25">
      <c r="A647" s="162"/>
      <c r="B647" s="162"/>
      <c r="C647" s="162"/>
      <c r="D647" s="162"/>
      <c r="E647" s="162"/>
      <c r="F647" s="162"/>
      <c r="G647" s="162"/>
      <c r="H647" s="162"/>
      <c r="I647" s="162"/>
      <c r="J647" s="162"/>
      <c r="K647" s="162"/>
      <c r="L647" s="162"/>
      <c r="M647" s="162"/>
      <c r="N647" s="38"/>
      <c r="O647" s="38"/>
    </row>
    <row r="648" spans="1:15" ht="15" hidden="1" customHeight="1" x14ac:dyDescent="0.25">
      <c r="A648" s="162"/>
      <c r="B648" s="162"/>
      <c r="C648" s="162"/>
      <c r="D648" s="162"/>
      <c r="E648" s="162"/>
      <c r="F648" s="162"/>
      <c r="G648" s="162"/>
      <c r="H648" s="162"/>
      <c r="I648" s="162"/>
      <c r="J648" s="162"/>
      <c r="K648" s="162"/>
      <c r="L648" s="162"/>
      <c r="M648" s="162"/>
      <c r="N648" s="38"/>
      <c r="O648" s="38"/>
    </row>
    <row r="649" spans="1:15" ht="15" hidden="1" customHeight="1" x14ac:dyDescent="0.25">
      <c r="A649" s="162"/>
      <c r="B649" s="162"/>
      <c r="C649" s="162"/>
      <c r="D649" s="162"/>
      <c r="E649" s="162"/>
      <c r="F649" s="162"/>
      <c r="G649" s="162"/>
      <c r="H649" s="162"/>
      <c r="I649" s="162"/>
      <c r="J649" s="162"/>
      <c r="K649" s="162"/>
      <c r="L649" s="162"/>
      <c r="M649" s="162"/>
      <c r="N649" s="38"/>
      <c r="O649" s="38"/>
    </row>
    <row r="650" spans="1:15" ht="15" hidden="1" customHeight="1" x14ac:dyDescent="0.25">
      <c r="A650" s="162"/>
      <c r="B650" s="162"/>
      <c r="C650" s="162"/>
      <c r="D650" s="162"/>
      <c r="E650" s="162"/>
      <c r="F650" s="162"/>
      <c r="G650" s="162"/>
      <c r="H650" s="162"/>
      <c r="I650" s="162"/>
      <c r="J650" s="162"/>
      <c r="K650" s="162"/>
      <c r="L650" s="162"/>
      <c r="M650" s="162"/>
      <c r="N650" s="38"/>
      <c r="O650" s="38"/>
    </row>
    <row r="651" spans="1:15" ht="15" hidden="1" customHeight="1" x14ac:dyDescent="0.25">
      <c r="A651" s="162"/>
      <c r="B651" s="162"/>
      <c r="C651" s="162"/>
      <c r="D651" s="162"/>
      <c r="E651" s="162"/>
      <c r="F651" s="162"/>
      <c r="G651" s="162"/>
      <c r="H651" s="162"/>
      <c r="I651" s="162"/>
      <c r="J651" s="162"/>
      <c r="K651" s="162"/>
      <c r="L651" s="162"/>
      <c r="M651" s="162"/>
      <c r="N651" s="38"/>
      <c r="O651" s="38"/>
    </row>
    <row r="652" spans="1:15" ht="15" hidden="1" customHeight="1" x14ac:dyDescent="0.25">
      <c r="A652" s="162"/>
      <c r="B652" s="162"/>
      <c r="C652" s="162"/>
      <c r="D652" s="162"/>
      <c r="E652" s="162"/>
      <c r="F652" s="162"/>
      <c r="G652" s="162"/>
      <c r="H652" s="162"/>
      <c r="I652" s="162"/>
      <c r="J652" s="162"/>
      <c r="K652" s="162"/>
      <c r="L652" s="162"/>
      <c r="M652" s="162"/>
      <c r="N652" s="38"/>
      <c r="O652" s="38"/>
    </row>
    <row r="653" spans="1:15" ht="15" hidden="1" customHeight="1" x14ac:dyDescent="0.25">
      <c r="A653" s="162"/>
      <c r="B653" s="162"/>
      <c r="C653" s="162"/>
      <c r="D653" s="162"/>
      <c r="E653" s="162"/>
      <c r="F653" s="162"/>
      <c r="G653" s="162"/>
      <c r="H653" s="162"/>
      <c r="I653" s="162"/>
      <c r="J653" s="162"/>
      <c r="K653" s="162"/>
      <c r="L653" s="162"/>
      <c r="M653" s="162"/>
      <c r="N653" s="38"/>
      <c r="O653" s="38"/>
    </row>
    <row r="654" spans="1:15" ht="15" hidden="1" customHeight="1" x14ac:dyDescent="0.25">
      <c r="A654" s="162"/>
      <c r="B654" s="162"/>
      <c r="C654" s="162"/>
      <c r="D654" s="162"/>
      <c r="E654" s="162"/>
      <c r="F654" s="162"/>
      <c r="G654" s="162"/>
      <c r="H654" s="162"/>
      <c r="I654" s="162"/>
      <c r="J654" s="162"/>
      <c r="K654" s="162"/>
      <c r="L654" s="162"/>
      <c r="M654" s="162"/>
      <c r="N654" s="38"/>
      <c r="O654" s="38"/>
    </row>
    <row r="655" spans="1:15" ht="15" hidden="1" customHeight="1" x14ac:dyDescent="0.25">
      <c r="A655" s="162"/>
      <c r="B655" s="162"/>
      <c r="C655" s="162"/>
      <c r="D655" s="162"/>
      <c r="E655" s="162"/>
      <c r="F655" s="162"/>
      <c r="G655" s="162"/>
      <c r="H655" s="162"/>
      <c r="I655" s="162"/>
      <c r="J655" s="162"/>
      <c r="K655" s="162"/>
      <c r="L655" s="162"/>
      <c r="M655" s="162"/>
      <c r="N655" s="38"/>
      <c r="O655" s="38"/>
    </row>
    <row r="656" spans="1:15" ht="15" hidden="1" customHeight="1" x14ac:dyDescent="0.25">
      <c r="A656" s="162"/>
      <c r="B656" s="162"/>
      <c r="C656" s="162"/>
      <c r="D656" s="162"/>
      <c r="E656" s="162"/>
      <c r="F656" s="162"/>
      <c r="G656" s="162"/>
      <c r="H656" s="162"/>
      <c r="I656" s="162"/>
      <c r="J656" s="162"/>
      <c r="K656" s="162"/>
      <c r="L656" s="162"/>
      <c r="M656" s="162"/>
      <c r="N656" s="38"/>
      <c r="O656" s="38"/>
    </row>
    <row r="657" spans="1:15" ht="15" hidden="1" customHeight="1" x14ac:dyDescent="0.25">
      <c r="A657" s="162"/>
      <c r="B657" s="162"/>
      <c r="C657" s="162"/>
      <c r="D657" s="162"/>
      <c r="E657" s="162"/>
      <c r="F657" s="162"/>
      <c r="G657" s="162"/>
      <c r="H657" s="162"/>
      <c r="I657" s="162"/>
      <c r="J657" s="162"/>
      <c r="K657" s="162"/>
      <c r="L657" s="162"/>
      <c r="M657" s="162"/>
      <c r="N657" s="38"/>
      <c r="O657" s="38"/>
    </row>
    <row r="658" spans="1:15" ht="15" hidden="1" customHeight="1" x14ac:dyDescent="0.25">
      <c r="A658" s="162"/>
      <c r="B658" s="162"/>
      <c r="C658" s="162"/>
      <c r="D658" s="162"/>
      <c r="E658" s="162"/>
      <c r="F658" s="162"/>
      <c r="G658" s="162"/>
      <c r="H658" s="162"/>
      <c r="I658" s="162"/>
      <c r="J658" s="162"/>
      <c r="K658" s="162"/>
      <c r="L658" s="162"/>
      <c r="M658" s="162"/>
      <c r="N658" s="38"/>
      <c r="O658" s="38"/>
    </row>
    <row r="659" spans="1:15" ht="15" hidden="1" customHeight="1" x14ac:dyDescent="0.25">
      <c r="A659" s="162"/>
      <c r="B659" s="162"/>
      <c r="C659" s="162"/>
      <c r="D659" s="162"/>
      <c r="E659" s="162"/>
      <c r="F659" s="162"/>
      <c r="G659" s="162"/>
      <c r="H659" s="162"/>
      <c r="I659" s="162"/>
      <c r="J659" s="162"/>
      <c r="K659" s="162"/>
      <c r="L659" s="162"/>
      <c r="M659" s="162"/>
      <c r="N659" s="38"/>
      <c r="O659" s="38"/>
    </row>
    <row r="660" spans="1:15" ht="15" hidden="1" customHeight="1" x14ac:dyDescent="0.25">
      <c r="A660" s="162"/>
      <c r="B660" s="162"/>
      <c r="C660" s="162"/>
      <c r="D660" s="162"/>
      <c r="E660" s="162"/>
      <c r="F660" s="162"/>
      <c r="G660" s="162"/>
      <c r="H660" s="162"/>
      <c r="I660" s="162"/>
      <c r="J660" s="162"/>
      <c r="K660" s="162"/>
      <c r="L660" s="162"/>
      <c r="M660" s="162"/>
      <c r="N660" s="38"/>
      <c r="O660" s="38"/>
    </row>
    <row r="661" spans="1:15" ht="15" hidden="1" customHeight="1" x14ac:dyDescent="0.25">
      <c r="A661" s="162"/>
      <c r="B661" s="162"/>
      <c r="C661" s="162"/>
      <c r="D661" s="162"/>
      <c r="E661" s="162"/>
      <c r="F661" s="162"/>
      <c r="G661" s="162"/>
      <c r="H661" s="162"/>
      <c r="I661" s="162"/>
      <c r="J661" s="162"/>
      <c r="K661" s="162"/>
      <c r="L661" s="162"/>
      <c r="M661" s="162"/>
      <c r="N661" s="38"/>
      <c r="O661" s="38"/>
    </row>
    <row r="662" spans="1:15" ht="15" hidden="1" customHeight="1" x14ac:dyDescent="0.25">
      <c r="A662" s="162"/>
      <c r="B662" s="162"/>
      <c r="C662" s="162"/>
      <c r="D662" s="162"/>
      <c r="E662" s="162"/>
      <c r="F662" s="162"/>
      <c r="G662" s="162"/>
      <c r="H662" s="162"/>
      <c r="I662" s="162"/>
      <c r="J662" s="162"/>
      <c r="K662" s="162"/>
      <c r="L662" s="162"/>
      <c r="M662" s="162"/>
      <c r="N662" s="38"/>
      <c r="O662" s="38"/>
    </row>
    <row r="663" spans="1:15" ht="15" hidden="1" customHeight="1" x14ac:dyDescent="0.25">
      <c r="A663" s="162"/>
      <c r="B663" s="162"/>
      <c r="C663" s="162"/>
      <c r="D663" s="162"/>
      <c r="E663" s="162"/>
      <c r="F663" s="162"/>
      <c r="G663" s="162"/>
      <c r="H663" s="162"/>
      <c r="I663" s="162"/>
      <c r="J663" s="162"/>
      <c r="K663" s="162"/>
      <c r="L663" s="162"/>
      <c r="M663" s="162"/>
      <c r="N663" s="38"/>
      <c r="O663" s="38"/>
    </row>
    <row r="664" spans="1:15" ht="15" hidden="1" customHeight="1" x14ac:dyDescent="0.25">
      <c r="A664" s="162"/>
      <c r="B664" s="162"/>
      <c r="C664" s="162"/>
      <c r="D664" s="162"/>
      <c r="E664" s="162"/>
      <c r="F664" s="162"/>
      <c r="G664" s="162"/>
      <c r="H664" s="162"/>
      <c r="I664" s="162"/>
      <c r="J664" s="162"/>
      <c r="K664" s="162"/>
      <c r="L664" s="162"/>
      <c r="M664" s="162"/>
      <c r="N664" s="38"/>
      <c r="O664" s="38"/>
    </row>
    <row r="665" spans="1:15" ht="15" hidden="1" customHeight="1" x14ac:dyDescent="0.25">
      <c r="A665" s="162"/>
      <c r="B665" s="162"/>
      <c r="C665" s="162"/>
      <c r="D665" s="162"/>
      <c r="E665" s="162"/>
      <c r="F665" s="162"/>
      <c r="G665" s="162"/>
      <c r="H665" s="162"/>
      <c r="I665" s="162"/>
      <c r="J665" s="162"/>
      <c r="K665" s="162"/>
      <c r="L665" s="162"/>
      <c r="M665" s="162"/>
      <c r="N665" s="38"/>
      <c r="O665" s="38"/>
    </row>
    <row r="666" spans="1:15" ht="15" hidden="1" customHeight="1" x14ac:dyDescent="0.25">
      <c r="A666" s="162"/>
      <c r="B666" s="162"/>
      <c r="C666" s="162"/>
      <c r="D666" s="162"/>
      <c r="E666" s="162"/>
      <c r="F666" s="162"/>
      <c r="G666" s="162"/>
      <c r="H666" s="162"/>
      <c r="I666" s="162"/>
      <c r="J666" s="162"/>
      <c r="K666" s="162"/>
      <c r="L666" s="162"/>
      <c r="M666" s="162"/>
      <c r="N666" s="38"/>
      <c r="O666" s="38"/>
    </row>
    <row r="667" spans="1:15" ht="15" hidden="1" customHeight="1" x14ac:dyDescent="0.25">
      <c r="A667" s="162"/>
      <c r="B667" s="162"/>
      <c r="C667" s="162"/>
      <c r="D667" s="162"/>
      <c r="E667" s="162"/>
      <c r="F667" s="162"/>
      <c r="G667" s="162"/>
      <c r="H667" s="162"/>
      <c r="I667" s="162"/>
      <c r="J667" s="162"/>
      <c r="K667" s="162"/>
      <c r="L667" s="162"/>
      <c r="M667" s="162"/>
      <c r="N667" s="38"/>
      <c r="O667" s="38"/>
    </row>
    <row r="668" spans="1:15" ht="15" hidden="1" customHeight="1" x14ac:dyDescent="0.25">
      <c r="A668" s="162"/>
      <c r="B668" s="162"/>
      <c r="C668" s="162"/>
      <c r="D668" s="162"/>
      <c r="E668" s="162"/>
      <c r="F668" s="162"/>
      <c r="G668" s="162"/>
      <c r="H668" s="162"/>
      <c r="I668" s="162"/>
      <c r="J668" s="162"/>
      <c r="K668" s="162"/>
      <c r="L668" s="162"/>
      <c r="M668" s="162"/>
      <c r="N668" s="38"/>
      <c r="O668" s="38"/>
    </row>
    <row r="669" spans="1:15" ht="15" hidden="1" customHeight="1" x14ac:dyDescent="0.25">
      <c r="A669" s="162"/>
      <c r="B669" s="162"/>
      <c r="C669" s="162"/>
      <c r="D669" s="162"/>
      <c r="E669" s="162"/>
      <c r="F669" s="162"/>
      <c r="G669" s="162"/>
      <c r="H669" s="162"/>
      <c r="I669" s="162"/>
      <c r="J669" s="162"/>
      <c r="K669" s="162"/>
      <c r="L669" s="162"/>
      <c r="M669" s="162"/>
      <c r="N669" s="38"/>
      <c r="O669" s="38"/>
    </row>
    <row r="670" spans="1:15" ht="15" hidden="1" customHeight="1" x14ac:dyDescent="0.25">
      <c r="A670" s="162"/>
      <c r="B670" s="162"/>
      <c r="C670" s="162"/>
      <c r="D670" s="162"/>
      <c r="E670" s="162"/>
      <c r="F670" s="162"/>
      <c r="G670" s="162"/>
      <c r="H670" s="162"/>
      <c r="I670" s="162"/>
      <c r="J670" s="162"/>
      <c r="K670" s="162"/>
      <c r="L670" s="162"/>
      <c r="M670" s="162"/>
      <c r="N670" s="38"/>
      <c r="O670" s="38"/>
    </row>
    <row r="671" spans="1:15" ht="15" hidden="1" customHeight="1" x14ac:dyDescent="0.25">
      <c r="A671" s="162"/>
      <c r="B671" s="162"/>
      <c r="C671" s="162"/>
      <c r="D671" s="162"/>
      <c r="E671" s="162"/>
      <c r="F671" s="162"/>
      <c r="G671" s="162"/>
      <c r="H671" s="162"/>
      <c r="I671" s="162"/>
      <c r="J671" s="162"/>
      <c r="K671" s="162"/>
      <c r="L671" s="162"/>
      <c r="M671" s="162"/>
      <c r="N671" s="38"/>
      <c r="O671" s="38"/>
    </row>
    <row r="672" spans="1:15" ht="15" hidden="1" customHeight="1" x14ac:dyDescent="0.25">
      <c r="A672" s="162"/>
      <c r="B672" s="162"/>
      <c r="C672" s="162"/>
      <c r="D672" s="162"/>
      <c r="E672" s="162"/>
      <c r="F672" s="162"/>
      <c r="G672" s="162"/>
      <c r="H672" s="162"/>
      <c r="I672" s="162"/>
      <c r="J672" s="162"/>
      <c r="K672" s="162"/>
      <c r="L672" s="162"/>
      <c r="M672" s="162"/>
      <c r="N672" s="38"/>
      <c r="O672" s="38"/>
    </row>
    <row r="673" spans="1:15" ht="15" hidden="1" customHeight="1" x14ac:dyDescent="0.25">
      <c r="A673" s="162"/>
      <c r="B673" s="162"/>
      <c r="C673" s="162"/>
      <c r="D673" s="162"/>
      <c r="E673" s="162"/>
      <c r="F673" s="162"/>
      <c r="G673" s="162"/>
      <c r="H673" s="162"/>
      <c r="I673" s="162"/>
      <c r="J673" s="162"/>
      <c r="K673" s="162"/>
      <c r="L673" s="162"/>
      <c r="M673" s="162"/>
      <c r="N673" s="38"/>
      <c r="O673" s="38"/>
    </row>
    <row r="674" spans="1:15" ht="15" hidden="1" customHeight="1" x14ac:dyDescent="0.25">
      <c r="A674" s="162"/>
      <c r="B674" s="162"/>
      <c r="C674" s="162"/>
      <c r="D674" s="162"/>
      <c r="E674" s="162"/>
      <c r="F674" s="162"/>
      <c r="G674" s="162"/>
      <c r="H674" s="162"/>
      <c r="I674" s="162"/>
      <c r="J674" s="162"/>
      <c r="K674" s="162"/>
      <c r="L674" s="162"/>
      <c r="M674" s="162"/>
      <c r="N674" s="38"/>
      <c r="O674" s="38"/>
    </row>
    <row r="675" spans="1:15" ht="15" hidden="1" customHeight="1" x14ac:dyDescent="0.25">
      <c r="A675" s="162"/>
      <c r="B675" s="162"/>
      <c r="C675" s="162"/>
      <c r="D675" s="162"/>
      <c r="E675" s="162"/>
      <c r="F675" s="162"/>
      <c r="G675" s="162"/>
      <c r="H675" s="162"/>
      <c r="I675" s="162"/>
      <c r="J675" s="162"/>
      <c r="K675" s="162"/>
      <c r="L675" s="162"/>
      <c r="M675" s="162"/>
      <c r="N675" s="38"/>
      <c r="O675" s="38"/>
    </row>
    <row r="676" spans="1:15" ht="15" hidden="1" customHeight="1" x14ac:dyDescent="0.25">
      <c r="A676" s="162"/>
      <c r="B676" s="162"/>
      <c r="C676" s="162"/>
      <c r="D676" s="162"/>
      <c r="E676" s="162"/>
      <c r="F676" s="162"/>
      <c r="G676" s="162"/>
      <c r="H676" s="162"/>
      <c r="I676" s="162"/>
      <c r="J676" s="162"/>
      <c r="K676" s="162"/>
      <c r="L676" s="162"/>
      <c r="M676" s="162"/>
      <c r="N676" s="38"/>
      <c r="O676" s="38"/>
    </row>
    <row r="677" spans="1:15" ht="15" hidden="1" customHeight="1" x14ac:dyDescent="0.25">
      <c r="A677" s="162"/>
      <c r="B677" s="162"/>
      <c r="C677" s="162"/>
      <c r="D677" s="162"/>
      <c r="E677" s="162"/>
      <c r="F677" s="162"/>
      <c r="G677" s="162"/>
      <c r="H677" s="162"/>
      <c r="I677" s="162"/>
      <c r="J677" s="162"/>
      <c r="K677" s="162"/>
      <c r="L677" s="162"/>
      <c r="M677" s="162"/>
      <c r="N677" s="38"/>
      <c r="O677" s="38"/>
    </row>
    <row r="678" spans="1:15" ht="15" hidden="1" customHeight="1" x14ac:dyDescent="0.25">
      <c r="A678" s="162"/>
      <c r="B678" s="162"/>
      <c r="C678" s="162"/>
      <c r="D678" s="162"/>
      <c r="E678" s="162"/>
      <c r="F678" s="162"/>
      <c r="G678" s="162"/>
      <c r="H678" s="162"/>
      <c r="I678" s="162"/>
      <c r="J678" s="162"/>
      <c r="K678" s="162"/>
      <c r="L678" s="162"/>
      <c r="M678" s="162"/>
      <c r="N678" s="38"/>
      <c r="O678" s="38"/>
    </row>
    <row r="679" spans="1:15" ht="15" hidden="1" customHeight="1" x14ac:dyDescent="0.25">
      <c r="A679" s="162"/>
      <c r="B679" s="162"/>
      <c r="C679" s="162"/>
      <c r="D679" s="162"/>
      <c r="E679" s="162"/>
      <c r="F679" s="162"/>
      <c r="G679" s="162"/>
      <c r="H679" s="162"/>
      <c r="I679" s="162"/>
      <c r="J679" s="162"/>
      <c r="K679" s="162"/>
      <c r="L679" s="162"/>
      <c r="M679" s="162"/>
      <c r="N679" s="38"/>
      <c r="O679" s="38"/>
    </row>
    <row r="680" spans="1:15" ht="15" hidden="1" customHeight="1" x14ac:dyDescent="0.25">
      <c r="A680" s="162"/>
      <c r="B680" s="162"/>
      <c r="C680" s="162"/>
      <c r="D680" s="162"/>
      <c r="E680" s="162"/>
      <c r="F680" s="162"/>
      <c r="G680" s="162"/>
      <c r="H680" s="162"/>
      <c r="I680" s="162"/>
      <c r="J680" s="162"/>
      <c r="K680" s="162"/>
      <c r="L680" s="162"/>
      <c r="M680" s="162"/>
      <c r="N680" s="38"/>
      <c r="O680" s="38"/>
    </row>
    <row r="681" spans="1:15" ht="15" hidden="1" customHeight="1" x14ac:dyDescent="0.25">
      <c r="A681" s="162"/>
      <c r="B681" s="162"/>
      <c r="C681" s="162"/>
      <c r="D681" s="162"/>
      <c r="E681" s="162"/>
      <c r="F681" s="162"/>
      <c r="G681" s="162"/>
      <c r="H681" s="162"/>
      <c r="I681" s="162"/>
      <c r="J681" s="162"/>
      <c r="K681" s="162"/>
      <c r="L681" s="162"/>
      <c r="M681" s="162"/>
      <c r="N681" s="38"/>
      <c r="O681" s="38"/>
    </row>
    <row r="682" spans="1:15" ht="15" hidden="1" customHeight="1" x14ac:dyDescent="0.25">
      <c r="A682" s="162"/>
      <c r="B682" s="162"/>
      <c r="C682" s="162"/>
      <c r="D682" s="162"/>
      <c r="E682" s="162"/>
      <c r="F682" s="162"/>
      <c r="G682" s="162"/>
      <c r="H682" s="162"/>
      <c r="I682" s="162"/>
      <c r="J682" s="162"/>
      <c r="K682" s="162"/>
      <c r="L682" s="162"/>
      <c r="M682" s="162"/>
      <c r="N682" s="38"/>
      <c r="O682" s="38"/>
    </row>
    <row r="683" spans="1:15" ht="15" hidden="1" customHeight="1" x14ac:dyDescent="0.25">
      <c r="A683" s="162"/>
      <c r="B683" s="162"/>
      <c r="C683" s="162"/>
      <c r="D683" s="162"/>
      <c r="E683" s="162"/>
      <c r="F683" s="162"/>
      <c r="G683" s="162"/>
      <c r="H683" s="162"/>
      <c r="I683" s="162"/>
      <c r="J683" s="162"/>
      <c r="K683" s="162"/>
      <c r="L683" s="162"/>
      <c r="M683" s="162"/>
      <c r="N683" s="38"/>
      <c r="O683" s="38"/>
    </row>
    <row r="684" spans="1:15" ht="15" hidden="1" customHeight="1" x14ac:dyDescent="0.25">
      <c r="A684" s="162"/>
      <c r="B684" s="162"/>
      <c r="C684" s="162"/>
      <c r="D684" s="162"/>
      <c r="E684" s="162"/>
      <c r="F684" s="162"/>
      <c r="G684" s="162"/>
      <c r="H684" s="162"/>
      <c r="I684" s="162"/>
      <c r="J684" s="162"/>
      <c r="K684" s="162"/>
      <c r="L684" s="162"/>
      <c r="M684" s="162"/>
      <c r="N684" s="38"/>
      <c r="O684" s="38"/>
    </row>
    <row r="685" spans="1:15" ht="15" hidden="1" customHeight="1" x14ac:dyDescent="0.25">
      <c r="A685" s="162"/>
      <c r="B685" s="162"/>
      <c r="C685" s="162"/>
      <c r="D685" s="162"/>
      <c r="E685" s="162"/>
      <c r="F685" s="162"/>
      <c r="G685" s="162"/>
      <c r="H685" s="162"/>
      <c r="I685" s="162"/>
      <c r="J685" s="162"/>
      <c r="K685" s="162"/>
      <c r="L685" s="162"/>
      <c r="M685" s="162"/>
      <c r="N685" s="38"/>
      <c r="O685" s="38"/>
    </row>
    <row r="686" spans="1:15" ht="15" hidden="1" customHeight="1" x14ac:dyDescent="0.25">
      <c r="A686" s="162"/>
      <c r="B686" s="162"/>
      <c r="C686" s="162"/>
      <c r="D686" s="162"/>
      <c r="E686" s="162"/>
      <c r="F686" s="162"/>
      <c r="G686" s="162"/>
      <c r="H686" s="162"/>
      <c r="I686" s="162"/>
      <c r="J686" s="162"/>
      <c r="K686" s="162"/>
      <c r="L686" s="162"/>
      <c r="M686" s="162"/>
      <c r="N686" s="38"/>
      <c r="O686" s="38"/>
    </row>
    <row r="687" spans="1:15" ht="15" hidden="1" customHeight="1" x14ac:dyDescent="0.25">
      <c r="A687" s="162"/>
      <c r="B687" s="162"/>
      <c r="C687" s="162"/>
      <c r="D687" s="162"/>
      <c r="E687" s="162"/>
      <c r="F687" s="162"/>
      <c r="G687" s="162"/>
      <c r="H687" s="162"/>
      <c r="I687" s="162"/>
      <c r="J687" s="162"/>
      <c r="K687" s="162"/>
      <c r="L687" s="162"/>
      <c r="M687" s="162"/>
      <c r="N687" s="38"/>
      <c r="O687" s="38"/>
    </row>
    <row r="688" spans="1:15" ht="15" hidden="1" customHeight="1" x14ac:dyDescent="0.25">
      <c r="A688" s="162"/>
      <c r="B688" s="162"/>
      <c r="C688" s="162"/>
      <c r="D688" s="162"/>
      <c r="E688" s="162"/>
      <c r="F688" s="162"/>
      <c r="G688" s="162"/>
      <c r="H688" s="162"/>
      <c r="I688" s="162"/>
      <c r="J688" s="162"/>
      <c r="K688" s="162"/>
      <c r="L688" s="162"/>
      <c r="M688" s="162"/>
      <c r="N688" s="38"/>
      <c r="O688" s="38"/>
    </row>
    <row r="689" spans="1:15" ht="15" hidden="1" customHeight="1" x14ac:dyDescent="0.25">
      <c r="A689" s="162"/>
      <c r="B689" s="162"/>
      <c r="C689" s="162"/>
      <c r="D689" s="162"/>
      <c r="E689" s="162"/>
      <c r="F689" s="162"/>
      <c r="G689" s="162"/>
      <c r="H689" s="162"/>
      <c r="I689" s="162"/>
      <c r="J689" s="162"/>
      <c r="K689" s="162"/>
      <c r="L689" s="162"/>
      <c r="M689" s="162"/>
      <c r="N689" s="38"/>
      <c r="O689" s="38"/>
    </row>
    <row r="690" spans="1:15" ht="15" hidden="1" customHeight="1" x14ac:dyDescent="0.25">
      <c r="A690" s="162"/>
      <c r="B690" s="162"/>
      <c r="C690" s="162"/>
      <c r="D690" s="162"/>
      <c r="E690" s="162"/>
      <c r="F690" s="162"/>
      <c r="G690" s="162"/>
      <c r="H690" s="162"/>
      <c r="I690" s="162"/>
      <c r="J690" s="162"/>
      <c r="K690" s="162"/>
      <c r="L690" s="162"/>
      <c r="M690" s="162"/>
      <c r="N690" s="38"/>
      <c r="O690" s="38"/>
    </row>
    <row r="691" spans="1:15" ht="15" hidden="1" customHeight="1" x14ac:dyDescent="0.25">
      <c r="A691" s="162"/>
      <c r="B691" s="162"/>
      <c r="C691" s="162"/>
      <c r="D691" s="162"/>
      <c r="E691" s="162"/>
      <c r="F691" s="162"/>
      <c r="G691" s="162"/>
      <c r="H691" s="162"/>
      <c r="I691" s="162"/>
      <c r="J691" s="162"/>
      <c r="K691" s="162"/>
      <c r="L691" s="162"/>
      <c r="M691" s="162"/>
      <c r="N691" s="38"/>
      <c r="O691" s="38"/>
    </row>
    <row r="692" spans="1:15" ht="15" hidden="1" customHeight="1" x14ac:dyDescent="0.25">
      <c r="A692" s="162"/>
      <c r="B692" s="162"/>
      <c r="C692" s="162"/>
      <c r="D692" s="162"/>
      <c r="E692" s="162"/>
      <c r="F692" s="162"/>
      <c r="G692" s="162"/>
      <c r="H692" s="162"/>
      <c r="I692" s="162"/>
      <c r="J692" s="162"/>
      <c r="K692" s="162"/>
      <c r="L692" s="162"/>
      <c r="M692" s="162"/>
      <c r="N692" s="38"/>
      <c r="O692" s="38"/>
    </row>
    <row r="693" spans="1:15" ht="15" hidden="1" customHeight="1" x14ac:dyDescent="0.25">
      <c r="A693" s="162"/>
      <c r="B693" s="162"/>
      <c r="C693" s="162"/>
      <c r="D693" s="162"/>
      <c r="E693" s="162"/>
      <c r="F693" s="162"/>
      <c r="G693" s="162"/>
      <c r="H693" s="162"/>
      <c r="I693" s="162"/>
      <c r="J693" s="162"/>
      <c r="K693" s="162"/>
      <c r="L693" s="162"/>
      <c r="M693" s="162"/>
      <c r="N693" s="38"/>
      <c r="O693" s="38"/>
    </row>
    <row r="694" spans="1:15" ht="15" hidden="1" customHeight="1" x14ac:dyDescent="0.25">
      <c r="A694" s="162"/>
      <c r="B694" s="162"/>
      <c r="C694" s="162"/>
      <c r="D694" s="162"/>
      <c r="E694" s="162"/>
      <c r="F694" s="162"/>
      <c r="G694" s="162"/>
      <c r="H694" s="162"/>
      <c r="I694" s="162"/>
      <c r="J694" s="162"/>
      <c r="K694" s="162"/>
      <c r="L694" s="162"/>
      <c r="M694" s="162"/>
      <c r="N694" s="38"/>
      <c r="O694" s="38"/>
    </row>
    <row r="695" spans="1:15" ht="15" hidden="1" customHeight="1" x14ac:dyDescent="0.25">
      <c r="A695" s="162"/>
      <c r="B695" s="162"/>
      <c r="C695" s="162"/>
      <c r="D695" s="162"/>
      <c r="E695" s="162"/>
      <c r="F695" s="162"/>
      <c r="G695" s="162"/>
      <c r="H695" s="162"/>
      <c r="I695" s="162"/>
      <c r="J695" s="162"/>
      <c r="K695" s="162"/>
      <c r="L695" s="162"/>
      <c r="M695" s="162"/>
      <c r="N695" s="38"/>
      <c r="O695" s="38"/>
    </row>
    <row r="696" spans="1:15" ht="15" hidden="1" customHeight="1" x14ac:dyDescent="0.25">
      <c r="A696" s="162"/>
      <c r="B696" s="162"/>
      <c r="C696" s="162"/>
      <c r="D696" s="162"/>
      <c r="E696" s="162"/>
      <c r="F696" s="162"/>
      <c r="G696" s="162"/>
      <c r="H696" s="162"/>
      <c r="I696" s="162"/>
      <c r="J696" s="162"/>
      <c r="K696" s="162"/>
      <c r="L696" s="162"/>
      <c r="M696" s="162"/>
      <c r="N696" s="38"/>
      <c r="O696" s="38"/>
    </row>
    <row r="697" spans="1:15" ht="15" hidden="1" customHeight="1" x14ac:dyDescent="0.25">
      <c r="A697" s="162"/>
      <c r="B697" s="162"/>
      <c r="C697" s="162"/>
      <c r="D697" s="162"/>
      <c r="E697" s="162"/>
      <c r="F697" s="162"/>
      <c r="G697" s="162"/>
      <c r="H697" s="162"/>
      <c r="I697" s="162"/>
      <c r="J697" s="162"/>
      <c r="K697" s="162"/>
      <c r="L697" s="162"/>
      <c r="M697" s="162"/>
      <c r="N697" s="38"/>
      <c r="O697" s="38"/>
    </row>
    <row r="698" spans="1:15" ht="15" hidden="1" customHeight="1" x14ac:dyDescent="0.25">
      <c r="A698" s="162"/>
      <c r="B698" s="162"/>
      <c r="C698" s="162"/>
      <c r="D698" s="162"/>
      <c r="E698" s="162"/>
      <c r="F698" s="162"/>
      <c r="G698" s="162"/>
      <c r="H698" s="162"/>
      <c r="I698" s="162"/>
      <c r="J698" s="162"/>
      <c r="K698" s="162"/>
      <c r="L698" s="162"/>
      <c r="M698" s="162"/>
      <c r="N698" s="38"/>
      <c r="O698" s="38"/>
    </row>
    <row r="699" spans="1:15" ht="15" hidden="1" customHeight="1" x14ac:dyDescent="0.25">
      <c r="A699" s="162"/>
      <c r="B699" s="162"/>
      <c r="C699" s="162"/>
      <c r="D699" s="162"/>
      <c r="E699" s="162"/>
      <c r="F699" s="162"/>
      <c r="G699" s="162"/>
      <c r="H699" s="162"/>
      <c r="I699" s="162"/>
      <c r="J699" s="162"/>
      <c r="K699" s="162"/>
      <c r="L699" s="162"/>
      <c r="M699" s="162"/>
      <c r="N699" s="38"/>
      <c r="O699" s="38"/>
    </row>
    <row r="700" spans="1:15" ht="15" hidden="1" customHeight="1" x14ac:dyDescent="0.25">
      <c r="A700" s="162"/>
      <c r="B700" s="162"/>
      <c r="C700" s="162"/>
      <c r="D700" s="162"/>
      <c r="E700" s="162"/>
      <c r="F700" s="162"/>
      <c r="G700" s="162"/>
      <c r="H700" s="162"/>
      <c r="I700" s="162"/>
      <c r="J700" s="162"/>
      <c r="K700" s="162"/>
      <c r="L700" s="162"/>
      <c r="M700" s="162"/>
      <c r="N700" s="38"/>
      <c r="O700" s="38"/>
    </row>
    <row r="701" spans="1:15" ht="15" hidden="1" customHeight="1" x14ac:dyDescent="0.25">
      <c r="A701" s="162"/>
      <c r="B701" s="162"/>
      <c r="C701" s="162"/>
      <c r="D701" s="162"/>
      <c r="E701" s="162"/>
      <c r="F701" s="162"/>
      <c r="G701" s="162"/>
      <c r="H701" s="162"/>
      <c r="I701" s="162"/>
      <c r="J701" s="162"/>
      <c r="K701" s="162"/>
      <c r="L701" s="162"/>
      <c r="M701" s="162"/>
      <c r="N701" s="38"/>
      <c r="O701" s="38"/>
    </row>
    <row r="702" spans="1:15" ht="15" hidden="1" customHeight="1" x14ac:dyDescent="0.25">
      <c r="A702" s="162"/>
      <c r="B702" s="162"/>
      <c r="C702" s="162"/>
      <c r="D702" s="162"/>
      <c r="E702" s="162"/>
      <c r="F702" s="162"/>
      <c r="G702" s="162"/>
      <c r="H702" s="162"/>
      <c r="I702" s="162"/>
      <c r="J702" s="162"/>
      <c r="K702" s="162"/>
      <c r="L702" s="162"/>
      <c r="M702" s="162"/>
      <c r="N702" s="38"/>
      <c r="O702" s="38"/>
    </row>
    <row r="703" spans="1:15" ht="15" hidden="1" customHeight="1" x14ac:dyDescent="0.25">
      <c r="A703" s="162"/>
      <c r="B703" s="162"/>
      <c r="C703" s="162"/>
      <c r="D703" s="162"/>
      <c r="E703" s="162"/>
      <c r="F703" s="162"/>
      <c r="G703" s="162"/>
      <c r="H703" s="162"/>
      <c r="I703" s="162"/>
      <c r="J703" s="162"/>
      <c r="K703" s="162"/>
      <c r="L703" s="162"/>
      <c r="M703" s="162"/>
      <c r="N703" s="38"/>
      <c r="O703" s="38"/>
    </row>
    <row r="704" spans="1:15" ht="15" hidden="1" customHeight="1" x14ac:dyDescent="0.25">
      <c r="A704" s="162"/>
      <c r="B704" s="162"/>
      <c r="C704" s="162"/>
      <c r="D704" s="162"/>
      <c r="E704" s="162"/>
      <c r="F704" s="162"/>
      <c r="G704" s="162"/>
      <c r="H704" s="162"/>
      <c r="I704" s="162"/>
      <c r="J704" s="162"/>
      <c r="K704" s="162"/>
      <c r="L704" s="162"/>
      <c r="M704" s="162"/>
      <c r="N704" s="38"/>
      <c r="O704" s="38"/>
    </row>
    <row r="705" spans="1:15" ht="15" hidden="1" customHeight="1" x14ac:dyDescent="0.25">
      <c r="A705" s="162"/>
      <c r="B705" s="162"/>
      <c r="C705" s="162"/>
      <c r="D705" s="162"/>
      <c r="E705" s="162"/>
      <c r="F705" s="162"/>
      <c r="G705" s="162"/>
      <c r="H705" s="162"/>
      <c r="I705" s="162"/>
      <c r="J705" s="162"/>
      <c r="K705" s="162"/>
      <c r="L705" s="162"/>
      <c r="M705" s="162"/>
      <c r="N705" s="38"/>
      <c r="O705" s="38"/>
    </row>
    <row r="706" spans="1:15" ht="15" hidden="1" customHeight="1" x14ac:dyDescent="0.25">
      <c r="A706" s="162"/>
      <c r="B706" s="162"/>
      <c r="C706" s="162"/>
      <c r="D706" s="162"/>
      <c r="E706" s="162"/>
      <c r="F706" s="162"/>
      <c r="G706" s="162"/>
      <c r="H706" s="162"/>
      <c r="I706" s="162"/>
      <c r="J706" s="162"/>
      <c r="K706" s="162"/>
      <c r="L706" s="162"/>
      <c r="M706" s="162"/>
      <c r="N706" s="38"/>
      <c r="O706" s="38"/>
    </row>
    <row r="707" spans="1:15" ht="15" hidden="1" customHeight="1" x14ac:dyDescent="0.25">
      <c r="A707" s="162"/>
      <c r="B707" s="162"/>
      <c r="C707" s="162"/>
      <c r="D707" s="162"/>
      <c r="E707" s="162"/>
      <c r="F707" s="162"/>
      <c r="G707" s="162"/>
      <c r="H707" s="162"/>
      <c r="I707" s="162"/>
      <c r="J707" s="162"/>
      <c r="K707" s="162"/>
      <c r="L707" s="162"/>
      <c r="M707" s="162"/>
      <c r="N707" s="38"/>
      <c r="O707" s="38"/>
    </row>
    <row r="708" spans="1:15" ht="15" hidden="1" customHeight="1" x14ac:dyDescent="0.25">
      <c r="A708" s="162"/>
      <c r="B708" s="162"/>
      <c r="C708" s="162"/>
      <c r="D708" s="162"/>
      <c r="E708" s="162"/>
      <c r="F708" s="162"/>
      <c r="G708" s="162"/>
      <c r="H708" s="162"/>
      <c r="I708" s="162"/>
      <c r="J708" s="162"/>
      <c r="K708" s="162"/>
      <c r="L708" s="162"/>
      <c r="M708" s="162"/>
      <c r="N708" s="38"/>
      <c r="O708" s="38"/>
    </row>
    <row r="709" spans="1:15" ht="15" hidden="1" customHeight="1" x14ac:dyDescent="0.25">
      <c r="A709" s="162"/>
      <c r="B709" s="162"/>
      <c r="C709" s="162"/>
      <c r="D709" s="162"/>
      <c r="E709" s="162"/>
      <c r="F709" s="162"/>
      <c r="G709" s="162"/>
      <c r="H709" s="162"/>
      <c r="I709" s="162"/>
      <c r="J709" s="162"/>
      <c r="K709" s="162"/>
      <c r="L709" s="162"/>
      <c r="M709" s="162"/>
      <c r="N709" s="38"/>
      <c r="O709" s="38"/>
    </row>
    <row r="710" spans="1:15" ht="15" hidden="1" customHeight="1" x14ac:dyDescent="0.25">
      <c r="A710" s="162"/>
      <c r="B710" s="162"/>
      <c r="C710" s="162"/>
      <c r="D710" s="162"/>
      <c r="E710" s="162"/>
      <c r="F710" s="162"/>
      <c r="G710" s="162"/>
      <c r="H710" s="162"/>
      <c r="I710" s="162"/>
      <c r="J710" s="162"/>
      <c r="K710" s="162"/>
      <c r="L710" s="162"/>
      <c r="M710" s="162"/>
      <c r="N710" s="38"/>
      <c r="O710" s="38"/>
    </row>
    <row r="711" spans="1:15" ht="15" hidden="1" customHeight="1" x14ac:dyDescent="0.25">
      <c r="A711" s="162"/>
      <c r="B711" s="162"/>
      <c r="C711" s="162"/>
      <c r="D711" s="162"/>
      <c r="E711" s="162"/>
      <c r="F711" s="162"/>
      <c r="G711" s="162"/>
      <c r="H711" s="162"/>
      <c r="I711" s="162"/>
      <c r="J711" s="162"/>
      <c r="K711" s="162"/>
      <c r="L711" s="162"/>
      <c r="M711" s="162"/>
      <c r="N711" s="38"/>
      <c r="O711" s="38"/>
    </row>
    <row r="712" spans="1:15" ht="15" hidden="1" customHeight="1" x14ac:dyDescent="0.25">
      <c r="A712" s="162"/>
      <c r="B712" s="162"/>
      <c r="C712" s="162"/>
      <c r="D712" s="162"/>
      <c r="E712" s="162"/>
      <c r="F712" s="162"/>
      <c r="G712" s="162"/>
      <c r="H712" s="162"/>
      <c r="I712" s="162"/>
      <c r="J712" s="162"/>
      <c r="K712" s="162"/>
      <c r="L712" s="162"/>
      <c r="M712" s="162"/>
      <c r="N712" s="38"/>
      <c r="O712" s="38"/>
    </row>
    <row r="713" spans="1:15" ht="15" hidden="1" customHeight="1" x14ac:dyDescent="0.25">
      <c r="A713" s="162"/>
      <c r="B713" s="162"/>
      <c r="C713" s="162"/>
      <c r="D713" s="162"/>
      <c r="E713" s="162"/>
      <c r="F713" s="162"/>
      <c r="G713" s="162"/>
      <c r="H713" s="162"/>
      <c r="I713" s="162"/>
      <c r="J713" s="162"/>
      <c r="K713" s="162"/>
      <c r="L713" s="162"/>
      <c r="M713" s="162"/>
      <c r="N713" s="38"/>
      <c r="O713" s="38"/>
    </row>
    <row r="714" spans="1:15" ht="15" hidden="1" customHeight="1" x14ac:dyDescent="0.25">
      <c r="A714" s="162"/>
      <c r="B714" s="162"/>
      <c r="C714" s="162"/>
      <c r="D714" s="162"/>
      <c r="E714" s="162"/>
      <c r="F714" s="162"/>
      <c r="G714" s="162"/>
      <c r="H714" s="162"/>
      <c r="I714" s="162"/>
      <c r="J714" s="162"/>
      <c r="K714" s="162"/>
      <c r="L714" s="162"/>
      <c r="M714" s="162"/>
      <c r="N714" s="38"/>
      <c r="O714" s="38"/>
    </row>
    <row r="715" spans="1:15" ht="15" hidden="1" customHeight="1" x14ac:dyDescent="0.25">
      <c r="A715" s="162"/>
      <c r="B715" s="162"/>
      <c r="C715" s="162"/>
      <c r="D715" s="162"/>
      <c r="E715" s="162"/>
      <c r="F715" s="162"/>
      <c r="G715" s="162"/>
      <c r="H715" s="162"/>
      <c r="I715" s="162"/>
      <c r="J715" s="162"/>
      <c r="K715" s="162"/>
      <c r="L715" s="162"/>
      <c r="M715" s="162"/>
      <c r="N715" s="38"/>
      <c r="O715" s="38"/>
    </row>
    <row r="716" spans="1:15" ht="15" hidden="1" customHeight="1" x14ac:dyDescent="0.25">
      <c r="A716" s="162"/>
      <c r="B716" s="162"/>
      <c r="C716" s="162"/>
      <c r="D716" s="162"/>
      <c r="E716" s="162"/>
      <c r="F716" s="162"/>
      <c r="G716" s="162"/>
      <c r="H716" s="162"/>
      <c r="I716" s="162"/>
      <c r="J716" s="162"/>
      <c r="K716" s="162"/>
      <c r="L716" s="162"/>
      <c r="M716" s="162"/>
      <c r="N716" s="38"/>
      <c r="O716" s="38"/>
    </row>
    <row r="717" spans="1:15" ht="15" hidden="1" customHeight="1" x14ac:dyDescent="0.25">
      <c r="A717" s="162"/>
      <c r="B717" s="162"/>
      <c r="C717" s="162"/>
      <c r="D717" s="162"/>
      <c r="E717" s="162"/>
      <c r="F717" s="162"/>
      <c r="G717" s="162"/>
      <c r="H717" s="162"/>
      <c r="I717" s="162"/>
      <c r="J717" s="162"/>
      <c r="K717" s="162"/>
      <c r="L717" s="162"/>
      <c r="M717" s="162"/>
      <c r="N717" s="38"/>
      <c r="O717" s="38"/>
    </row>
    <row r="718" spans="1:15" ht="15" hidden="1" customHeight="1" x14ac:dyDescent="0.25">
      <c r="A718" s="162"/>
      <c r="B718" s="162"/>
      <c r="C718" s="162"/>
      <c r="D718" s="162"/>
      <c r="E718" s="162"/>
      <c r="F718" s="162"/>
      <c r="G718" s="162"/>
      <c r="H718" s="162"/>
      <c r="I718" s="162"/>
      <c r="J718" s="162"/>
      <c r="K718" s="162"/>
      <c r="L718" s="162"/>
      <c r="M718" s="162"/>
      <c r="N718" s="38"/>
      <c r="O718" s="38"/>
    </row>
    <row r="719" spans="1:15" ht="15" hidden="1" customHeight="1" x14ac:dyDescent="0.25">
      <c r="A719" s="162"/>
      <c r="B719" s="162"/>
      <c r="C719" s="162"/>
      <c r="D719" s="162"/>
      <c r="E719" s="162"/>
      <c r="F719" s="162"/>
      <c r="G719" s="162"/>
      <c r="H719" s="162"/>
      <c r="I719" s="162"/>
      <c r="J719" s="162"/>
      <c r="K719" s="162"/>
      <c r="L719" s="162"/>
      <c r="M719" s="162"/>
      <c r="N719" s="38"/>
      <c r="O719" s="38"/>
    </row>
    <row r="720" spans="1:15" ht="15" hidden="1" customHeight="1" x14ac:dyDescent="0.25">
      <c r="A720" s="162"/>
      <c r="B720" s="162"/>
      <c r="C720" s="162"/>
      <c r="D720" s="162"/>
      <c r="E720" s="162"/>
      <c r="F720" s="162"/>
      <c r="G720" s="162"/>
      <c r="H720" s="162"/>
      <c r="I720" s="162"/>
      <c r="J720" s="162"/>
      <c r="K720" s="162"/>
      <c r="L720" s="162"/>
      <c r="M720" s="162"/>
      <c r="N720" s="38"/>
      <c r="O720" s="38"/>
    </row>
    <row r="721" spans="1:15" ht="15" hidden="1" customHeight="1" x14ac:dyDescent="0.25">
      <c r="A721" s="162"/>
      <c r="B721" s="162"/>
      <c r="C721" s="162"/>
      <c r="D721" s="162"/>
      <c r="E721" s="162"/>
      <c r="F721" s="162"/>
      <c r="G721" s="162"/>
      <c r="H721" s="162"/>
      <c r="I721" s="162"/>
      <c r="J721" s="162"/>
      <c r="K721" s="162"/>
      <c r="L721" s="162"/>
      <c r="M721" s="162"/>
      <c r="N721" s="38"/>
      <c r="O721" s="38"/>
    </row>
    <row r="722" spans="1:15" ht="15" hidden="1" customHeight="1" x14ac:dyDescent="0.25">
      <c r="A722" s="162"/>
      <c r="B722" s="162"/>
      <c r="C722" s="162"/>
      <c r="D722" s="162"/>
      <c r="E722" s="162"/>
      <c r="F722" s="162"/>
      <c r="G722" s="162"/>
      <c r="H722" s="162"/>
      <c r="I722" s="162"/>
      <c r="J722" s="162"/>
      <c r="K722" s="162"/>
      <c r="L722" s="162"/>
      <c r="M722" s="162"/>
      <c r="N722" s="38"/>
      <c r="O722" s="38"/>
    </row>
    <row r="723" spans="1:15" ht="15" hidden="1" customHeight="1" x14ac:dyDescent="0.25">
      <c r="A723" s="162"/>
      <c r="B723" s="162"/>
      <c r="C723" s="162"/>
      <c r="D723" s="162"/>
      <c r="E723" s="162"/>
      <c r="F723" s="162"/>
      <c r="G723" s="162"/>
      <c r="H723" s="162"/>
      <c r="I723" s="162"/>
      <c r="J723" s="162"/>
      <c r="K723" s="162"/>
      <c r="L723" s="162"/>
      <c r="M723" s="162"/>
      <c r="N723" s="38"/>
      <c r="O723" s="38"/>
    </row>
    <row r="724" spans="1:15" ht="15" hidden="1" customHeight="1" x14ac:dyDescent="0.25">
      <c r="A724" s="162"/>
      <c r="B724" s="162"/>
      <c r="C724" s="162"/>
      <c r="D724" s="162"/>
      <c r="E724" s="162"/>
      <c r="F724" s="162"/>
      <c r="G724" s="162"/>
      <c r="H724" s="162"/>
      <c r="I724" s="162"/>
      <c r="J724" s="162"/>
      <c r="K724" s="162"/>
      <c r="L724" s="162"/>
      <c r="M724" s="162"/>
      <c r="N724" s="38"/>
      <c r="O724" s="38"/>
    </row>
    <row r="725" spans="1:15" ht="15" hidden="1" customHeight="1" x14ac:dyDescent="0.25">
      <c r="A725" s="162"/>
      <c r="B725" s="162"/>
      <c r="C725" s="162"/>
      <c r="D725" s="162"/>
      <c r="E725" s="162"/>
      <c r="F725" s="162"/>
      <c r="G725" s="162"/>
      <c r="H725" s="162"/>
      <c r="I725" s="162"/>
      <c r="J725" s="162"/>
      <c r="K725" s="162"/>
      <c r="L725" s="162"/>
      <c r="M725" s="162"/>
      <c r="N725" s="38"/>
      <c r="O725" s="38"/>
    </row>
    <row r="726" spans="1:15" ht="15" hidden="1" customHeight="1" x14ac:dyDescent="0.25">
      <c r="A726" s="162"/>
      <c r="B726" s="162"/>
      <c r="C726" s="162"/>
      <c r="D726" s="162"/>
      <c r="E726" s="162"/>
      <c r="F726" s="162"/>
      <c r="G726" s="162"/>
      <c r="H726" s="162"/>
      <c r="I726" s="162"/>
      <c r="J726" s="162"/>
      <c r="K726" s="162"/>
      <c r="L726" s="162"/>
      <c r="M726" s="162"/>
      <c r="N726" s="38"/>
      <c r="O726" s="38"/>
    </row>
    <row r="727" spans="1:15" ht="15" hidden="1" customHeight="1" x14ac:dyDescent="0.25">
      <c r="A727" s="162"/>
      <c r="B727" s="162"/>
      <c r="C727" s="162"/>
      <c r="D727" s="162"/>
      <c r="E727" s="162"/>
      <c r="F727" s="162"/>
      <c r="G727" s="162"/>
      <c r="H727" s="162"/>
      <c r="I727" s="162"/>
      <c r="J727" s="162"/>
      <c r="K727" s="162"/>
      <c r="L727" s="162"/>
      <c r="M727" s="162"/>
      <c r="N727" s="38"/>
      <c r="O727" s="38"/>
    </row>
    <row r="728" spans="1:15" ht="15" hidden="1" customHeight="1" x14ac:dyDescent="0.25">
      <c r="A728" s="162"/>
      <c r="B728" s="162"/>
      <c r="C728" s="162"/>
      <c r="D728" s="162"/>
      <c r="E728" s="162"/>
      <c r="F728" s="162"/>
      <c r="G728" s="162"/>
      <c r="H728" s="162"/>
      <c r="I728" s="162"/>
      <c r="J728" s="162"/>
      <c r="K728" s="162"/>
      <c r="L728" s="162"/>
      <c r="M728" s="162"/>
      <c r="N728" s="38"/>
      <c r="O728" s="38"/>
    </row>
    <row r="729" spans="1:15" ht="15" hidden="1" customHeight="1" x14ac:dyDescent="0.25">
      <c r="A729" s="162"/>
      <c r="B729" s="162"/>
      <c r="C729" s="162"/>
      <c r="D729" s="162"/>
      <c r="E729" s="162"/>
      <c r="F729" s="162"/>
      <c r="G729" s="162"/>
      <c r="H729" s="162"/>
      <c r="I729" s="162"/>
      <c r="J729" s="162"/>
      <c r="K729" s="162"/>
      <c r="L729" s="162"/>
      <c r="M729" s="162"/>
      <c r="N729" s="38"/>
      <c r="O729" s="38"/>
    </row>
    <row r="730" spans="1:15" ht="15" hidden="1" customHeight="1" x14ac:dyDescent="0.25">
      <c r="A730" s="162"/>
      <c r="B730" s="162"/>
      <c r="C730" s="162"/>
      <c r="D730" s="162"/>
      <c r="E730" s="162"/>
      <c r="F730" s="162"/>
      <c r="G730" s="162"/>
      <c r="H730" s="162"/>
      <c r="I730" s="162"/>
      <c r="J730" s="162"/>
      <c r="K730" s="162"/>
      <c r="L730" s="162"/>
      <c r="M730" s="162"/>
      <c r="N730" s="38"/>
      <c r="O730" s="38"/>
    </row>
    <row r="731" spans="1:15" ht="15" hidden="1" customHeight="1" x14ac:dyDescent="0.25">
      <c r="A731" s="162"/>
      <c r="B731" s="162"/>
      <c r="C731" s="162"/>
      <c r="D731" s="162"/>
      <c r="E731" s="162"/>
      <c r="F731" s="162"/>
      <c r="G731" s="162"/>
      <c r="H731" s="162"/>
      <c r="I731" s="162"/>
      <c r="J731" s="162"/>
      <c r="K731" s="162"/>
      <c r="L731" s="162"/>
      <c r="M731" s="162"/>
      <c r="N731" s="38"/>
      <c r="O731" s="38"/>
    </row>
    <row r="732" spans="1:15" ht="15" hidden="1" customHeight="1" x14ac:dyDescent="0.25">
      <c r="A732" s="162"/>
      <c r="B732" s="162"/>
      <c r="C732" s="162"/>
      <c r="D732" s="162"/>
      <c r="E732" s="162"/>
      <c r="F732" s="162"/>
      <c r="G732" s="162"/>
      <c r="H732" s="162"/>
      <c r="I732" s="162"/>
      <c r="J732" s="162"/>
      <c r="K732" s="162"/>
      <c r="L732" s="162"/>
      <c r="M732" s="162"/>
      <c r="N732" s="38"/>
      <c r="O732" s="38"/>
    </row>
    <row r="733" spans="1:15" ht="15" hidden="1" customHeight="1" x14ac:dyDescent="0.25">
      <c r="A733" s="162"/>
      <c r="B733" s="162"/>
      <c r="C733" s="162"/>
      <c r="D733" s="162"/>
      <c r="E733" s="162"/>
      <c r="F733" s="162"/>
      <c r="G733" s="162"/>
      <c r="H733" s="162"/>
      <c r="I733" s="162"/>
      <c r="J733" s="162"/>
      <c r="K733" s="162"/>
      <c r="L733" s="162"/>
      <c r="M733" s="162"/>
      <c r="N733" s="38"/>
      <c r="O733" s="38"/>
    </row>
    <row r="734" spans="1:15" ht="15" hidden="1" customHeight="1" x14ac:dyDescent="0.25">
      <c r="A734" s="162"/>
      <c r="B734" s="162"/>
      <c r="C734" s="162"/>
      <c r="D734" s="162"/>
      <c r="E734" s="162"/>
      <c r="F734" s="162"/>
      <c r="G734" s="162"/>
      <c r="H734" s="162"/>
      <c r="I734" s="162"/>
      <c r="J734" s="162"/>
      <c r="K734" s="162"/>
      <c r="L734" s="162"/>
      <c r="M734" s="162"/>
      <c r="N734" s="38"/>
      <c r="O734" s="38"/>
    </row>
    <row r="735" spans="1:15" ht="15" hidden="1" customHeight="1" x14ac:dyDescent="0.25">
      <c r="A735" s="162"/>
      <c r="B735" s="162"/>
      <c r="C735" s="162"/>
      <c r="D735" s="162"/>
      <c r="E735" s="162"/>
      <c r="F735" s="162"/>
      <c r="G735" s="162"/>
      <c r="H735" s="162"/>
      <c r="I735" s="162"/>
      <c r="J735" s="162"/>
      <c r="K735" s="162"/>
      <c r="L735" s="162"/>
      <c r="M735" s="162"/>
      <c r="N735" s="38"/>
      <c r="O735" s="38"/>
    </row>
    <row r="736" spans="1:15" ht="15" hidden="1" customHeight="1" x14ac:dyDescent="0.25">
      <c r="A736" s="162"/>
      <c r="B736" s="162"/>
      <c r="C736" s="162"/>
      <c r="D736" s="162"/>
      <c r="E736" s="162"/>
      <c r="F736" s="162"/>
      <c r="G736" s="162"/>
      <c r="H736" s="162"/>
      <c r="I736" s="162"/>
      <c r="J736" s="162"/>
      <c r="K736" s="162"/>
      <c r="L736" s="162"/>
      <c r="M736" s="162"/>
      <c r="N736" s="38"/>
      <c r="O736" s="38"/>
    </row>
    <row r="737" spans="1:15" ht="15" hidden="1" customHeight="1" x14ac:dyDescent="0.25">
      <c r="A737" s="162"/>
      <c r="B737" s="162"/>
      <c r="C737" s="162"/>
      <c r="D737" s="162"/>
      <c r="E737" s="162"/>
      <c r="F737" s="162"/>
      <c r="G737" s="162"/>
      <c r="H737" s="162"/>
      <c r="I737" s="162"/>
      <c r="J737" s="162"/>
      <c r="K737" s="162"/>
      <c r="L737" s="162"/>
      <c r="M737" s="162"/>
      <c r="N737" s="38"/>
      <c r="O737" s="38"/>
    </row>
    <row r="738" spans="1:15" ht="15" hidden="1" customHeight="1" x14ac:dyDescent="0.25">
      <c r="A738" s="162"/>
      <c r="B738" s="162"/>
      <c r="C738" s="162"/>
      <c r="D738" s="162"/>
      <c r="E738" s="162"/>
      <c r="F738" s="162"/>
      <c r="G738" s="162"/>
      <c r="H738" s="162"/>
      <c r="I738" s="162"/>
      <c r="J738" s="162"/>
      <c r="K738" s="162"/>
      <c r="L738" s="162"/>
      <c r="M738" s="162"/>
      <c r="N738" s="38"/>
      <c r="O738" s="38"/>
    </row>
    <row r="739" spans="1:15" ht="15" hidden="1" customHeight="1" x14ac:dyDescent="0.25">
      <c r="A739" s="162"/>
      <c r="B739" s="162"/>
      <c r="C739" s="162"/>
      <c r="D739" s="162"/>
      <c r="E739" s="162"/>
      <c r="F739" s="162"/>
      <c r="G739" s="162"/>
      <c r="H739" s="162"/>
      <c r="I739" s="162"/>
      <c r="J739" s="162"/>
      <c r="K739" s="162"/>
      <c r="L739" s="162"/>
      <c r="M739" s="162"/>
      <c r="N739" s="38"/>
      <c r="O739" s="38"/>
    </row>
    <row r="740" spans="1:15" ht="15" hidden="1" customHeight="1" x14ac:dyDescent="0.25">
      <c r="A740" s="162"/>
      <c r="B740" s="162"/>
      <c r="C740" s="162"/>
      <c r="D740" s="162"/>
      <c r="E740" s="162"/>
      <c r="F740" s="162"/>
      <c r="G740" s="162"/>
      <c r="H740" s="162"/>
      <c r="I740" s="162"/>
      <c r="J740" s="162"/>
      <c r="K740" s="162"/>
      <c r="L740" s="162"/>
      <c r="M740" s="162"/>
      <c r="N740" s="38"/>
      <c r="O740" s="38"/>
    </row>
    <row r="741" spans="1:15" ht="15" hidden="1" customHeight="1" x14ac:dyDescent="0.25">
      <c r="A741" s="162"/>
      <c r="B741" s="162"/>
      <c r="C741" s="162"/>
      <c r="D741" s="162"/>
      <c r="E741" s="162"/>
      <c r="F741" s="162"/>
      <c r="G741" s="162"/>
      <c r="H741" s="162"/>
      <c r="I741" s="162"/>
      <c r="J741" s="162"/>
      <c r="K741" s="162"/>
      <c r="L741" s="162"/>
      <c r="M741" s="162"/>
      <c r="N741" s="38"/>
      <c r="O741" s="38"/>
    </row>
    <row r="742" spans="1:15" ht="15" hidden="1" customHeight="1" x14ac:dyDescent="0.25">
      <c r="A742" s="162"/>
      <c r="B742" s="162"/>
      <c r="C742" s="162"/>
      <c r="D742" s="162"/>
      <c r="E742" s="162"/>
      <c r="F742" s="162"/>
      <c r="G742" s="162"/>
      <c r="H742" s="162"/>
      <c r="I742" s="162"/>
      <c r="J742" s="162"/>
      <c r="K742" s="162"/>
      <c r="L742" s="162"/>
      <c r="M742" s="162"/>
      <c r="N742" s="38"/>
      <c r="O742" s="38"/>
    </row>
    <row r="743" spans="1:15" ht="15" hidden="1" customHeight="1" x14ac:dyDescent="0.25">
      <c r="A743" s="162"/>
      <c r="B743" s="162"/>
      <c r="C743" s="162"/>
      <c r="D743" s="162"/>
      <c r="E743" s="162"/>
      <c r="F743" s="162"/>
      <c r="G743" s="162"/>
      <c r="H743" s="162"/>
      <c r="I743" s="162"/>
      <c r="J743" s="162"/>
      <c r="K743" s="162"/>
      <c r="L743" s="162"/>
      <c r="M743" s="162"/>
      <c r="N743" s="38"/>
      <c r="O743" s="38"/>
    </row>
    <row r="744" spans="1:15" ht="15" hidden="1" customHeight="1" x14ac:dyDescent="0.25">
      <c r="A744" s="162"/>
      <c r="B744" s="162"/>
      <c r="C744" s="162"/>
      <c r="D744" s="162"/>
      <c r="E744" s="162"/>
      <c r="F744" s="162"/>
      <c r="G744" s="162"/>
      <c r="H744" s="162"/>
      <c r="I744" s="162"/>
      <c r="J744" s="162"/>
      <c r="K744" s="162"/>
      <c r="L744" s="162"/>
      <c r="M744" s="162"/>
      <c r="N744" s="38"/>
      <c r="O744" s="38"/>
    </row>
    <row r="745" spans="1:15" ht="15" hidden="1" customHeight="1" x14ac:dyDescent="0.25">
      <c r="A745" s="162"/>
      <c r="B745" s="162"/>
      <c r="C745" s="162"/>
      <c r="D745" s="162"/>
      <c r="E745" s="162"/>
      <c r="F745" s="162"/>
      <c r="G745" s="162"/>
      <c r="H745" s="162"/>
      <c r="I745" s="162"/>
      <c r="J745" s="162"/>
      <c r="K745" s="162"/>
      <c r="L745" s="162"/>
      <c r="M745" s="162"/>
      <c r="N745" s="38"/>
      <c r="O745" s="38"/>
    </row>
    <row r="746" spans="1:15" ht="15" hidden="1" customHeight="1" x14ac:dyDescent="0.25">
      <c r="A746" s="162"/>
      <c r="B746" s="162"/>
      <c r="C746" s="162"/>
      <c r="D746" s="162"/>
      <c r="E746" s="162"/>
      <c r="F746" s="162"/>
      <c r="G746" s="162"/>
      <c r="H746" s="162"/>
      <c r="I746" s="162"/>
      <c r="J746" s="162"/>
      <c r="K746" s="162"/>
      <c r="L746" s="162"/>
      <c r="M746" s="162"/>
      <c r="N746" s="38"/>
      <c r="O746" s="38"/>
    </row>
    <row r="747" spans="1:15" ht="15" hidden="1" customHeight="1" x14ac:dyDescent="0.25">
      <c r="A747" s="162"/>
      <c r="B747" s="162"/>
      <c r="C747" s="162"/>
      <c r="D747" s="162"/>
      <c r="E747" s="162"/>
      <c r="F747" s="162"/>
      <c r="G747" s="162"/>
      <c r="H747" s="162"/>
      <c r="I747" s="162"/>
      <c r="J747" s="162"/>
      <c r="K747" s="162"/>
      <c r="L747" s="162"/>
      <c r="M747" s="162"/>
      <c r="N747" s="38"/>
      <c r="O747" s="38"/>
    </row>
    <row r="748" spans="1:15" ht="15" hidden="1" customHeight="1" x14ac:dyDescent="0.25">
      <c r="A748" s="162"/>
      <c r="B748" s="162"/>
      <c r="C748" s="162"/>
      <c r="D748" s="162"/>
      <c r="E748" s="162"/>
      <c r="F748" s="162"/>
      <c r="G748" s="162"/>
      <c r="H748" s="162"/>
      <c r="I748" s="162"/>
      <c r="J748" s="162"/>
      <c r="K748" s="162"/>
      <c r="L748" s="162"/>
      <c r="M748" s="162"/>
      <c r="N748" s="38"/>
      <c r="O748" s="38"/>
    </row>
    <row r="749" spans="1:15" ht="15" hidden="1" customHeight="1" x14ac:dyDescent="0.25">
      <c r="A749" s="162"/>
      <c r="B749" s="162"/>
      <c r="C749" s="162"/>
      <c r="D749" s="162"/>
      <c r="E749" s="162"/>
      <c r="F749" s="162"/>
      <c r="G749" s="162"/>
      <c r="H749" s="162"/>
      <c r="I749" s="162"/>
      <c r="J749" s="162"/>
      <c r="K749" s="162"/>
      <c r="L749" s="162"/>
      <c r="M749" s="162"/>
      <c r="N749" s="38"/>
      <c r="O749" s="38"/>
    </row>
    <row r="750" spans="1:15" ht="15" hidden="1" customHeight="1" x14ac:dyDescent="0.25">
      <c r="A750" s="162"/>
      <c r="B750" s="162"/>
      <c r="C750" s="162"/>
      <c r="D750" s="162"/>
      <c r="E750" s="162"/>
      <c r="F750" s="162"/>
      <c r="G750" s="162"/>
      <c r="H750" s="162"/>
      <c r="I750" s="162"/>
      <c r="J750" s="162"/>
      <c r="K750" s="162"/>
      <c r="L750" s="162"/>
      <c r="M750" s="162"/>
      <c r="N750" s="38"/>
      <c r="O750" s="38"/>
    </row>
    <row r="751" spans="1:15" ht="15" hidden="1" customHeight="1" x14ac:dyDescent="0.25">
      <c r="A751" s="162"/>
      <c r="B751" s="162"/>
      <c r="C751" s="162"/>
      <c r="D751" s="162"/>
      <c r="E751" s="162"/>
      <c r="F751" s="162"/>
      <c r="G751" s="162"/>
      <c r="H751" s="162"/>
      <c r="I751" s="162"/>
      <c r="J751" s="162"/>
      <c r="K751" s="162"/>
      <c r="L751" s="162"/>
      <c r="M751" s="162"/>
      <c r="N751" s="38"/>
      <c r="O751" s="38"/>
    </row>
    <row r="752" spans="1:15" ht="15" hidden="1" customHeight="1" x14ac:dyDescent="0.25">
      <c r="A752" s="162"/>
      <c r="B752" s="162"/>
      <c r="C752" s="162"/>
      <c r="D752" s="162"/>
      <c r="E752" s="162"/>
      <c r="F752" s="162"/>
      <c r="G752" s="162"/>
      <c r="H752" s="162"/>
      <c r="I752" s="162"/>
      <c r="J752" s="162"/>
      <c r="K752" s="162"/>
      <c r="L752" s="162"/>
      <c r="M752" s="162"/>
      <c r="N752" s="38"/>
      <c r="O752" s="38"/>
    </row>
    <row r="753" spans="1:15" ht="15" hidden="1" customHeight="1" x14ac:dyDescent="0.25">
      <c r="A753" s="162"/>
      <c r="B753" s="162"/>
      <c r="C753" s="162"/>
      <c r="D753" s="162"/>
      <c r="E753" s="162"/>
      <c r="F753" s="162"/>
      <c r="G753" s="162"/>
      <c r="H753" s="162"/>
      <c r="I753" s="162"/>
      <c r="J753" s="162"/>
      <c r="K753" s="162"/>
      <c r="L753" s="162"/>
      <c r="M753" s="162"/>
      <c r="N753" s="38"/>
      <c r="O753" s="38"/>
    </row>
    <row r="754" spans="1:15" ht="15" hidden="1" customHeight="1" x14ac:dyDescent="0.25">
      <c r="A754" s="162"/>
      <c r="B754" s="162"/>
      <c r="C754" s="162"/>
      <c r="D754" s="162"/>
      <c r="E754" s="162"/>
      <c r="F754" s="162"/>
      <c r="G754" s="162"/>
      <c r="H754" s="162"/>
      <c r="I754" s="162"/>
      <c r="J754" s="162"/>
      <c r="K754" s="162"/>
      <c r="L754" s="162"/>
      <c r="M754" s="162"/>
      <c r="N754" s="38"/>
      <c r="O754" s="38"/>
    </row>
    <row r="755" spans="1:15" ht="15" hidden="1" customHeight="1" x14ac:dyDescent="0.25">
      <c r="A755" s="162"/>
      <c r="B755" s="162"/>
      <c r="C755" s="162"/>
      <c r="D755" s="162"/>
      <c r="E755" s="162"/>
      <c r="F755" s="162"/>
      <c r="G755" s="162"/>
      <c r="H755" s="162"/>
      <c r="I755" s="162"/>
      <c r="J755" s="162"/>
      <c r="K755" s="162"/>
      <c r="L755" s="162"/>
      <c r="M755" s="162"/>
      <c r="N755" s="38"/>
      <c r="O755" s="38"/>
    </row>
    <row r="756" spans="1:15" ht="15" hidden="1" customHeight="1" x14ac:dyDescent="0.25">
      <c r="A756" s="162"/>
      <c r="B756" s="162"/>
      <c r="C756" s="162"/>
      <c r="D756" s="162"/>
      <c r="E756" s="162"/>
      <c r="F756" s="162"/>
      <c r="G756" s="162"/>
      <c r="H756" s="162"/>
      <c r="I756" s="162"/>
      <c r="J756" s="162"/>
      <c r="K756" s="162"/>
      <c r="L756" s="162"/>
      <c r="M756" s="162"/>
      <c r="N756" s="38"/>
      <c r="O756" s="38"/>
    </row>
    <row r="757" spans="1:15" ht="15" hidden="1" customHeight="1" x14ac:dyDescent="0.25">
      <c r="A757" s="162"/>
      <c r="B757" s="162"/>
      <c r="C757" s="162"/>
      <c r="D757" s="162"/>
      <c r="E757" s="162"/>
      <c r="F757" s="162"/>
      <c r="G757" s="162"/>
      <c r="H757" s="162"/>
      <c r="I757" s="162"/>
      <c r="J757" s="162"/>
      <c r="K757" s="162"/>
      <c r="L757" s="162"/>
      <c r="M757" s="162"/>
      <c r="N757" s="38"/>
      <c r="O757" s="38"/>
    </row>
    <row r="758" spans="1:15" ht="15" hidden="1" customHeight="1" x14ac:dyDescent="0.25">
      <c r="A758" s="162"/>
      <c r="B758" s="162"/>
      <c r="C758" s="162"/>
      <c r="D758" s="162"/>
      <c r="E758" s="162"/>
      <c r="F758" s="162"/>
      <c r="G758" s="162"/>
      <c r="H758" s="162"/>
      <c r="I758" s="162"/>
      <c r="J758" s="162"/>
      <c r="K758" s="162"/>
      <c r="L758" s="162"/>
      <c r="M758" s="162"/>
      <c r="N758" s="38"/>
      <c r="O758" s="38"/>
    </row>
    <row r="759" spans="1:15" ht="15" hidden="1" customHeight="1" x14ac:dyDescent="0.25">
      <c r="A759" s="162"/>
      <c r="B759" s="162"/>
      <c r="C759" s="162"/>
      <c r="D759" s="162"/>
      <c r="E759" s="162"/>
      <c r="F759" s="162"/>
      <c r="G759" s="162"/>
      <c r="H759" s="162"/>
      <c r="I759" s="162"/>
      <c r="J759" s="162"/>
      <c r="K759" s="162"/>
      <c r="L759" s="162"/>
      <c r="M759" s="162"/>
      <c r="N759" s="38"/>
      <c r="O759" s="38"/>
    </row>
    <row r="760" spans="1:15" ht="15" hidden="1" customHeight="1" x14ac:dyDescent="0.25">
      <c r="A760" s="162"/>
      <c r="B760" s="162"/>
      <c r="C760" s="162"/>
      <c r="D760" s="162"/>
      <c r="E760" s="162"/>
      <c r="F760" s="162"/>
      <c r="G760" s="162"/>
      <c r="H760" s="162"/>
      <c r="I760" s="162"/>
      <c r="J760" s="162"/>
      <c r="K760" s="162"/>
      <c r="L760" s="162"/>
      <c r="M760" s="162"/>
      <c r="N760" s="38"/>
      <c r="O760" s="38"/>
    </row>
    <row r="761" spans="1:15" ht="15" hidden="1" customHeight="1" x14ac:dyDescent="0.25">
      <c r="A761" s="162"/>
      <c r="B761" s="162"/>
      <c r="C761" s="162"/>
      <c r="D761" s="162"/>
      <c r="E761" s="162"/>
      <c r="F761" s="162"/>
      <c r="G761" s="162"/>
      <c r="H761" s="162"/>
      <c r="I761" s="162"/>
      <c r="J761" s="162"/>
      <c r="K761" s="162"/>
      <c r="L761" s="162"/>
      <c r="M761" s="162"/>
      <c r="N761" s="38"/>
      <c r="O761" s="38"/>
    </row>
    <row r="762" spans="1:15" ht="15" hidden="1" customHeight="1" x14ac:dyDescent="0.25">
      <c r="A762" s="162"/>
      <c r="B762" s="162"/>
      <c r="C762" s="162"/>
      <c r="D762" s="162"/>
      <c r="E762" s="162"/>
      <c r="F762" s="162"/>
      <c r="G762" s="162"/>
      <c r="H762" s="162"/>
      <c r="I762" s="162"/>
      <c r="J762" s="162"/>
      <c r="K762" s="162"/>
      <c r="L762" s="162"/>
      <c r="M762" s="162"/>
      <c r="N762" s="38"/>
      <c r="O762" s="38"/>
    </row>
    <row r="763" spans="1:15" ht="15" hidden="1" customHeight="1" x14ac:dyDescent="0.25">
      <c r="A763" s="162"/>
      <c r="B763" s="162"/>
      <c r="C763" s="162"/>
      <c r="D763" s="162"/>
      <c r="E763" s="162"/>
      <c r="F763" s="162"/>
      <c r="G763" s="162"/>
      <c r="H763" s="162"/>
      <c r="I763" s="162"/>
      <c r="J763" s="162"/>
      <c r="K763" s="162"/>
      <c r="L763" s="162"/>
      <c r="M763" s="162"/>
      <c r="N763" s="38"/>
      <c r="O763" s="38"/>
    </row>
    <row r="764" spans="1:15" ht="15" hidden="1" customHeight="1" x14ac:dyDescent="0.25">
      <c r="A764" s="162"/>
      <c r="B764" s="162"/>
      <c r="C764" s="162"/>
      <c r="D764" s="162"/>
      <c r="E764" s="162"/>
      <c r="F764" s="162"/>
      <c r="G764" s="162"/>
      <c r="H764" s="162"/>
      <c r="I764" s="162"/>
      <c r="J764" s="162"/>
      <c r="K764" s="162"/>
      <c r="L764" s="162"/>
      <c r="M764" s="162"/>
      <c r="N764" s="38"/>
      <c r="O764" s="38"/>
    </row>
    <row r="765" spans="1:15" ht="15" hidden="1" customHeight="1" x14ac:dyDescent="0.25">
      <c r="A765" s="162"/>
      <c r="B765" s="162"/>
      <c r="C765" s="162"/>
      <c r="D765" s="162"/>
      <c r="E765" s="162"/>
      <c r="F765" s="162"/>
      <c r="G765" s="162"/>
      <c r="H765" s="162"/>
      <c r="I765" s="162"/>
      <c r="J765" s="162"/>
      <c r="K765" s="162"/>
      <c r="L765" s="162"/>
      <c r="M765" s="162"/>
      <c r="N765" s="38"/>
      <c r="O765" s="38"/>
    </row>
    <row r="766" spans="1:15" ht="15" hidden="1" customHeight="1" x14ac:dyDescent="0.25">
      <c r="A766" s="162"/>
      <c r="B766" s="162"/>
      <c r="C766" s="162"/>
      <c r="D766" s="162"/>
      <c r="E766" s="162"/>
      <c r="F766" s="162"/>
      <c r="G766" s="162"/>
      <c r="H766" s="162"/>
      <c r="I766" s="162"/>
      <c r="J766" s="162"/>
      <c r="K766" s="162"/>
      <c r="L766" s="162"/>
      <c r="M766" s="162"/>
      <c r="N766" s="38"/>
      <c r="O766" s="38"/>
    </row>
    <row r="767" spans="1:15" ht="15" hidden="1" customHeight="1" x14ac:dyDescent="0.25">
      <c r="A767" s="162"/>
      <c r="B767" s="162"/>
      <c r="C767" s="162"/>
      <c r="D767" s="162"/>
      <c r="E767" s="162"/>
      <c r="F767" s="162"/>
      <c r="G767" s="162"/>
      <c r="H767" s="162"/>
      <c r="I767" s="162"/>
      <c r="J767" s="162"/>
      <c r="K767" s="162"/>
      <c r="L767" s="162"/>
      <c r="M767" s="162"/>
      <c r="N767" s="38"/>
      <c r="O767" s="38"/>
    </row>
    <row r="768" spans="1:15" ht="15" hidden="1" customHeight="1" x14ac:dyDescent="0.25">
      <c r="A768" s="162"/>
      <c r="B768" s="162"/>
      <c r="C768" s="162"/>
      <c r="D768" s="162"/>
      <c r="E768" s="162"/>
      <c r="F768" s="162"/>
      <c r="G768" s="162"/>
      <c r="H768" s="162"/>
      <c r="I768" s="162"/>
      <c r="J768" s="162"/>
      <c r="K768" s="162"/>
      <c r="L768" s="162"/>
      <c r="M768" s="162"/>
      <c r="N768" s="38"/>
      <c r="O768" s="38"/>
    </row>
    <row r="769" spans="1:15" ht="15" hidden="1" customHeight="1" x14ac:dyDescent="0.25">
      <c r="A769" s="162"/>
      <c r="B769" s="162"/>
      <c r="C769" s="162"/>
      <c r="D769" s="162"/>
      <c r="E769" s="162"/>
      <c r="F769" s="162"/>
      <c r="G769" s="162"/>
      <c r="H769" s="162"/>
      <c r="I769" s="162"/>
      <c r="J769" s="162"/>
      <c r="K769" s="162"/>
      <c r="L769" s="162"/>
      <c r="M769" s="162"/>
      <c r="N769" s="38"/>
      <c r="O769" s="38"/>
    </row>
    <row r="770" spans="1:15" ht="15" hidden="1" customHeight="1" x14ac:dyDescent="0.25">
      <c r="A770" s="162"/>
      <c r="B770" s="162"/>
      <c r="C770" s="162"/>
      <c r="D770" s="162"/>
      <c r="E770" s="162"/>
      <c r="F770" s="162"/>
      <c r="G770" s="162"/>
      <c r="H770" s="162"/>
      <c r="I770" s="162"/>
      <c r="J770" s="162"/>
      <c r="K770" s="162"/>
      <c r="L770" s="162"/>
      <c r="M770" s="162"/>
      <c r="N770" s="38"/>
      <c r="O770" s="38"/>
    </row>
    <row r="771" spans="1:15" ht="15" hidden="1" customHeight="1" x14ac:dyDescent="0.25">
      <c r="A771" s="162"/>
      <c r="B771" s="162"/>
      <c r="C771" s="162"/>
      <c r="D771" s="162"/>
      <c r="E771" s="162"/>
      <c r="F771" s="162"/>
      <c r="G771" s="162"/>
      <c r="H771" s="162"/>
      <c r="I771" s="162"/>
      <c r="J771" s="162"/>
      <c r="K771" s="162"/>
      <c r="L771" s="162"/>
      <c r="M771" s="162"/>
      <c r="N771" s="38"/>
      <c r="O771" s="38"/>
    </row>
    <row r="772" spans="1:15" ht="15" hidden="1" customHeight="1" x14ac:dyDescent="0.25">
      <c r="A772" s="162"/>
      <c r="B772" s="162"/>
      <c r="C772" s="162"/>
      <c r="D772" s="162"/>
      <c r="E772" s="162"/>
      <c r="F772" s="162"/>
      <c r="G772" s="162"/>
      <c r="H772" s="162"/>
      <c r="I772" s="162"/>
      <c r="J772" s="162"/>
      <c r="K772" s="162"/>
      <c r="L772" s="162"/>
      <c r="M772" s="162"/>
      <c r="N772" s="38"/>
      <c r="O772" s="38"/>
    </row>
    <row r="773" spans="1:15" ht="15" hidden="1" customHeight="1" x14ac:dyDescent="0.25">
      <c r="A773" s="162"/>
      <c r="B773" s="162"/>
      <c r="C773" s="162"/>
      <c r="D773" s="162"/>
      <c r="E773" s="162"/>
      <c r="F773" s="162"/>
      <c r="G773" s="162"/>
      <c r="H773" s="162"/>
      <c r="I773" s="162"/>
      <c r="J773" s="162"/>
      <c r="K773" s="162"/>
      <c r="L773" s="162"/>
      <c r="M773" s="162"/>
      <c r="N773" s="38"/>
      <c r="O773" s="38"/>
    </row>
    <row r="774" spans="1:15" ht="15" hidden="1" customHeight="1" x14ac:dyDescent="0.25">
      <c r="A774" s="162"/>
      <c r="B774" s="162"/>
      <c r="C774" s="162"/>
      <c r="D774" s="162"/>
      <c r="E774" s="162"/>
      <c r="F774" s="162"/>
      <c r="G774" s="162"/>
      <c r="H774" s="162"/>
      <c r="I774" s="162"/>
      <c r="J774" s="162"/>
      <c r="K774" s="162"/>
      <c r="L774" s="162"/>
      <c r="M774" s="162"/>
      <c r="N774" s="38"/>
      <c r="O774" s="38"/>
    </row>
    <row r="775" spans="1:15" ht="15" hidden="1" customHeight="1" x14ac:dyDescent="0.25">
      <c r="A775" s="162"/>
      <c r="B775" s="162"/>
      <c r="C775" s="162"/>
      <c r="D775" s="162"/>
      <c r="E775" s="162"/>
      <c r="F775" s="162"/>
      <c r="G775" s="162"/>
      <c r="H775" s="162"/>
      <c r="I775" s="162"/>
      <c r="J775" s="162"/>
      <c r="K775" s="162"/>
      <c r="L775" s="162"/>
      <c r="M775" s="162"/>
      <c r="N775" s="38"/>
      <c r="O775" s="38"/>
    </row>
    <row r="776" spans="1:15" ht="15" hidden="1" customHeight="1" x14ac:dyDescent="0.25">
      <c r="A776" s="162"/>
      <c r="B776" s="162"/>
      <c r="C776" s="162"/>
      <c r="D776" s="162"/>
      <c r="E776" s="162"/>
      <c r="F776" s="162"/>
      <c r="G776" s="162"/>
      <c r="H776" s="162"/>
      <c r="I776" s="162"/>
      <c r="J776" s="162"/>
      <c r="K776" s="162"/>
      <c r="L776" s="162"/>
      <c r="M776" s="162"/>
      <c r="N776" s="38"/>
      <c r="O776" s="38"/>
    </row>
    <row r="777" spans="1:15" ht="15" hidden="1" customHeight="1" x14ac:dyDescent="0.25">
      <c r="A777" s="162"/>
      <c r="B777" s="162"/>
      <c r="C777" s="162"/>
      <c r="D777" s="162"/>
      <c r="E777" s="162"/>
      <c r="F777" s="162"/>
      <c r="G777" s="162"/>
      <c r="H777" s="162"/>
      <c r="I777" s="162"/>
      <c r="J777" s="162"/>
      <c r="K777" s="162"/>
      <c r="L777" s="162"/>
      <c r="M777" s="162"/>
      <c r="N777" s="38"/>
      <c r="O777" s="38"/>
    </row>
    <row r="778" spans="1:15" ht="15" hidden="1" customHeight="1" x14ac:dyDescent="0.25">
      <c r="A778" s="162"/>
      <c r="B778" s="162"/>
      <c r="C778" s="162"/>
      <c r="D778" s="162"/>
      <c r="E778" s="162"/>
      <c r="F778" s="162"/>
      <c r="G778" s="162"/>
      <c r="H778" s="162"/>
      <c r="I778" s="162"/>
      <c r="J778" s="162"/>
      <c r="K778" s="162"/>
      <c r="L778" s="162"/>
      <c r="M778" s="162"/>
      <c r="N778" s="38"/>
      <c r="O778" s="38"/>
    </row>
    <row r="779" spans="1:15" ht="15" hidden="1" customHeight="1" x14ac:dyDescent="0.25">
      <c r="A779" s="162"/>
      <c r="B779" s="162"/>
      <c r="C779" s="162"/>
      <c r="D779" s="162"/>
      <c r="E779" s="162"/>
      <c r="F779" s="162"/>
      <c r="G779" s="162"/>
      <c r="H779" s="162"/>
      <c r="I779" s="162"/>
      <c r="J779" s="162"/>
      <c r="K779" s="162"/>
      <c r="L779" s="162"/>
      <c r="M779" s="162"/>
      <c r="N779" s="38"/>
      <c r="O779" s="38"/>
    </row>
    <row r="780" spans="1:15" ht="15" hidden="1" customHeight="1" x14ac:dyDescent="0.25">
      <c r="A780" s="162"/>
      <c r="B780" s="162"/>
      <c r="C780" s="162"/>
      <c r="D780" s="162"/>
      <c r="E780" s="162"/>
      <c r="F780" s="162"/>
      <c r="G780" s="162"/>
      <c r="H780" s="162"/>
      <c r="I780" s="162"/>
      <c r="J780" s="162"/>
      <c r="K780" s="162"/>
      <c r="L780" s="162"/>
      <c r="M780" s="162"/>
      <c r="N780" s="38"/>
      <c r="O780" s="38"/>
    </row>
    <row r="781" spans="1:15" ht="15" hidden="1" customHeight="1" x14ac:dyDescent="0.25">
      <c r="A781" s="162"/>
      <c r="B781" s="162"/>
      <c r="C781" s="162"/>
      <c r="D781" s="162"/>
      <c r="E781" s="162"/>
      <c r="F781" s="162"/>
      <c r="G781" s="162"/>
      <c r="H781" s="162"/>
      <c r="I781" s="162"/>
      <c r="J781" s="162"/>
      <c r="K781" s="162"/>
      <c r="L781" s="162"/>
      <c r="M781" s="162"/>
      <c r="N781" s="38"/>
      <c r="O781" s="38"/>
    </row>
    <row r="782" spans="1:15" ht="15" hidden="1" customHeight="1" x14ac:dyDescent="0.25">
      <c r="A782" s="162"/>
      <c r="B782" s="162"/>
      <c r="C782" s="162"/>
      <c r="D782" s="162"/>
      <c r="E782" s="162"/>
      <c r="F782" s="162"/>
      <c r="G782" s="162"/>
      <c r="H782" s="162"/>
      <c r="I782" s="162"/>
      <c r="J782" s="162"/>
      <c r="K782" s="162"/>
      <c r="L782" s="162"/>
      <c r="M782" s="162"/>
      <c r="N782" s="38"/>
      <c r="O782" s="38"/>
    </row>
    <row r="783" spans="1:15" ht="15" hidden="1" customHeight="1" x14ac:dyDescent="0.25">
      <c r="A783" s="162"/>
      <c r="B783" s="162"/>
      <c r="C783" s="162"/>
      <c r="D783" s="162"/>
      <c r="E783" s="162"/>
      <c r="F783" s="162"/>
      <c r="G783" s="162"/>
      <c r="H783" s="162"/>
      <c r="I783" s="162"/>
      <c r="J783" s="162"/>
      <c r="K783" s="162"/>
      <c r="L783" s="162"/>
      <c r="M783" s="162"/>
      <c r="N783" s="38"/>
      <c r="O783" s="38"/>
    </row>
    <row r="784" spans="1:15" ht="15" hidden="1" customHeight="1" x14ac:dyDescent="0.25">
      <c r="A784" s="162"/>
      <c r="B784" s="162"/>
      <c r="C784" s="162"/>
      <c r="D784" s="162"/>
      <c r="E784" s="162"/>
      <c r="F784" s="162"/>
      <c r="G784" s="162"/>
      <c r="H784" s="162"/>
      <c r="I784" s="162"/>
      <c r="J784" s="162"/>
      <c r="K784" s="162"/>
      <c r="L784" s="162"/>
      <c r="M784" s="162"/>
      <c r="N784" s="38"/>
      <c r="O784" s="38"/>
    </row>
    <row r="785" spans="1:15" ht="15" hidden="1" customHeight="1" x14ac:dyDescent="0.25">
      <c r="A785" s="162"/>
      <c r="B785" s="162"/>
      <c r="C785" s="162"/>
      <c r="D785" s="162"/>
      <c r="E785" s="162"/>
      <c r="F785" s="162"/>
      <c r="G785" s="162"/>
      <c r="H785" s="162"/>
      <c r="I785" s="162"/>
      <c r="J785" s="162"/>
      <c r="K785" s="162"/>
      <c r="L785" s="162"/>
      <c r="M785" s="162"/>
      <c r="N785" s="38"/>
      <c r="O785" s="38"/>
    </row>
    <row r="786" spans="1:15" ht="15" hidden="1" customHeight="1" x14ac:dyDescent="0.25">
      <c r="A786" s="162"/>
      <c r="B786" s="162"/>
      <c r="C786" s="162"/>
      <c r="D786" s="162"/>
      <c r="E786" s="162"/>
      <c r="F786" s="162"/>
      <c r="G786" s="162"/>
      <c r="H786" s="162"/>
      <c r="I786" s="162"/>
      <c r="J786" s="162"/>
      <c r="K786" s="162"/>
      <c r="L786" s="162"/>
      <c r="M786" s="162"/>
      <c r="N786" s="38"/>
      <c r="O786" s="38"/>
    </row>
    <row r="787" spans="1:15" ht="15" hidden="1" customHeight="1" x14ac:dyDescent="0.25">
      <c r="A787" s="162"/>
      <c r="B787" s="162"/>
      <c r="C787" s="162"/>
      <c r="D787" s="162"/>
      <c r="E787" s="162"/>
      <c r="F787" s="162"/>
      <c r="G787" s="162"/>
      <c r="H787" s="162"/>
      <c r="I787" s="162"/>
      <c r="J787" s="162"/>
      <c r="K787" s="162"/>
      <c r="L787" s="162"/>
      <c r="M787" s="162"/>
      <c r="N787" s="38"/>
      <c r="O787" s="38"/>
    </row>
    <row r="788" spans="1:15" ht="15" hidden="1" customHeight="1" x14ac:dyDescent="0.25">
      <c r="A788" s="162"/>
      <c r="B788" s="162"/>
      <c r="C788" s="162"/>
      <c r="D788" s="162"/>
      <c r="E788" s="162"/>
      <c r="F788" s="162"/>
      <c r="G788" s="162"/>
      <c r="H788" s="162"/>
      <c r="I788" s="162"/>
      <c r="J788" s="162"/>
      <c r="K788" s="162"/>
      <c r="L788" s="162"/>
      <c r="M788" s="162"/>
      <c r="N788" s="38"/>
      <c r="O788" s="38"/>
    </row>
    <row r="789" spans="1:15" ht="15" hidden="1" customHeight="1" x14ac:dyDescent="0.25">
      <c r="A789" s="162"/>
      <c r="B789" s="162"/>
      <c r="C789" s="162"/>
      <c r="D789" s="162"/>
      <c r="E789" s="162"/>
      <c r="F789" s="162"/>
      <c r="G789" s="162"/>
      <c r="H789" s="162"/>
      <c r="I789" s="162"/>
      <c r="J789" s="162"/>
      <c r="K789" s="162"/>
      <c r="L789" s="162"/>
      <c r="M789" s="162"/>
      <c r="N789" s="38"/>
      <c r="O789" s="38"/>
    </row>
    <row r="790" spans="1:15" ht="15" hidden="1" customHeight="1" x14ac:dyDescent="0.25">
      <c r="A790" s="162"/>
      <c r="B790" s="162"/>
      <c r="C790" s="162"/>
      <c r="D790" s="162"/>
      <c r="E790" s="162"/>
      <c r="F790" s="162"/>
      <c r="G790" s="162"/>
      <c r="H790" s="162"/>
      <c r="I790" s="162"/>
      <c r="J790" s="162"/>
      <c r="K790" s="162"/>
      <c r="L790" s="162"/>
      <c r="M790" s="162"/>
      <c r="N790" s="38"/>
      <c r="O790" s="38"/>
    </row>
    <row r="791" spans="1:15" ht="15" hidden="1" customHeight="1" x14ac:dyDescent="0.25">
      <c r="A791" s="162"/>
      <c r="B791" s="162"/>
      <c r="C791" s="162"/>
      <c r="D791" s="162"/>
      <c r="E791" s="162"/>
      <c r="F791" s="162"/>
      <c r="G791" s="162"/>
      <c r="H791" s="162"/>
      <c r="I791" s="162"/>
      <c r="J791" s="162"/>
      <c r="K791" s="162"/>
      <c r="L791" s="162"/>
      <c r="M791" s="162"/>
      <c r="N791" s="38"/>
      <c r="O791" s="38"/>
    </row>
    <row r="792" spans="1:15" ht="15" hidden="1" customHeight="1" x14ac:dyDescent="0.25">
      <c r="A792" s="162"/>
      <c r="B792" s="162"/>
      <c r="C792" s="162"/>
      <c r="D792" s="162"/>
      <c r="E792" s="162"/>
      <c r="F792" s="162"/>
      <c r="G792" s="162"/>
      <c r="H792" s="162"/>
      <c r="I792" s="162"/>
      <c r="J792" s="162"/>
      <c r="K792" s="162"/>
      <c r="L792" s="162"/>
      <c r="M792" s="162"/>
      <c r="N792" s="38"/>
      <c r="O792" s="38"/>
    </row>
    <row r="793" spans="1:15" ht="15" hidden="1" customHeight="1" x14ac:dyDescent="0.25">
      <c r="A793" s="162"/>
      <c r="B793" s="162"/>
      <c r="C793" s="162"/>
      <c r="D793" s="162"/>
      <c r="E793" s="162"/>
      <c r="F793" s="162"/>
      <c r="G793" s="162"/>
      <c r="H793" s="162"/>
      <c r="I793" s="162"/>
      <c r="J793" s="162"/>
      <c r="K793" s="162"/>
      <c r="L793" s="162"/>
      <c r="M793" s="162"/>
      <c r="N793" s="38"/>
      <c r="O793" s="38"/>
    </row>
    <row r="794" spans="1:15" ht="15" hidden="1" customHeight="1" x14ac:dyDescent="0.25">
      <c r="A794" s="162"/>
      <c r="B794" s="162"/>
      <c r="C794" s="162"/>
      <c r="D794" s="162"/>
      <c r="E794" s="162"/>
      <c r="F794" s="162"/>
      <c r="G794" s="162"/>
      <c r="H794" s="162"/>
      <c r="I794" s="162"/>
      <c r="J794" s="162"/>
      <c r="K794" s="162"/>
      <c r="L794" s="162"/>
      <c r="M794" s="162"/>
      <c r="N794" s="38"/>
      <c r="O794" s="38"/>
    </row>
    <row r="795" spans="1:15" ht="15" hidden="1" customHeight="1" x14ac:dyDescent="0.25">
      <c r="A795" s="162"/>
      <c r="B795" s="162"/>
      <c r="C795" s="162"/>
      <c r="D795" s="162"/>
      <c r="E795" s="162"/>
      <c r="F795" s="162"/>
      <c r="G795" s="162"/>
      <c r="H795" s="162"/>
      <c r="I795" s="162"/>
      <c r="J795" s="162"/>
      <c r="K795" s="162"/>
      <c r="L795" s="162"/>
      <c r="M795" s="162"/>
      <c r="N795" s="38"/>
      <c r="O795" s="38"/>
    </row>
    <row r="796" spans="1:15" ht="15" hidden="1" customHeight="1" x14ac:dyDescent="0.25">
      <c r="A796" s="162"/>
      <c r="B796" s="162"/>
      <c r="C796" s="162"/>
      <c r="D796" s="162"/>
      <c r="E796" s="162"/>
      <c r="F796" s="162"/>
      <c r="G796" s="162"/>
      <c r="H796" s="162"/>
      <c r="I796" s="162"/>
      <c r="J796" s="162"/>
      <c r="K796" s="162"/>
      <c r="L796" s="162"/>
      <c r="M796" s="162"/>
      <c r="N796" s="38"/>
      <c r="O796" s="38"/>
    </row>
    <row r="797" spans="1:15" ht="15" hidden="1" customHeight="1" x14ac:dyDescent="0.25">
      <c r="A797" s="162"/>
      <c r="B797" s="162"/>
      <c r="C797" s="162"/>
      <c r="D797" s="162"/>
      <c r="E797" s="162"/>
      <c r="F797" s="162"/>
      <c r="G797" s="162"/>
      <c r="H797" s="162"/>
      <c r="I797" s="162"/>
      <c r="J797" s="162"/>
      <c r="K797" s="162"/>
      <c r="L797" s="162"/>
      <c r="M797" s="162"/>
      <c r="N797" s="38"/>
      <c r="O797" s="38"/>
    </row>
    <row r="798" spans="1:15" ht="15" hidden="1" customHeight="1" x14ac:dyDescent="0.25">
      <c r="A798" s="162"/>
      <c r="B798" s="162"/>
      <c r="C798" s="162"/>
      <c r="D798" s="162"/>
      <c r="E798" s="162"/>
      <c r="F798" s="162"/>
      <c r="G798" s="162"/>
      <c r="H798" s="162"/>
      <c r="I798" s="162"/>
      <c r="J798" s="162"/>
      <c r="K798" s="162"/>
      <c r="L798" s="162"/>
      <c r="M798" s="162"/>
      <c r="N798" s="38"/>
      <c r="O798" s="38"/>
    </row>
    <row r="799" spans="1:15" ht="15" hidden="1" customHeight="1" x14ac:dyDescent="0.25">
      <c r="A799" s="162"/>
      <c r="B799" s="162"/>
      <c r="C799" s="162"/>
      <c r="D799" s="162"/>
      <c r="E799" s="162"/>
      <c r="F799" s="162"/>
      <c r="G799" s="162"/>
      <c r="H799" s="162"/>
      <c r="I799" s="162"/>
      <c r="J799" s="162"/>
      <c r="K799" s="162"/>
      <c r="L799" s="162"/>
      <c r="M799" s="162"/>
      <c r="N799" s="38"/>
      <c r="O799" s="38"/>
    </row>
    <row r="800" spans="1:15" ht="15" hidden="1" customHeight="1" x14ac:dyDescent="0.25">
      <c r="A800" s="162"/>
      <c r="B800" s="162"/>
      <c r="C800" s="162"/>
      <c r="D800" s="162"/>
      <c r="E800" s="162"/>
      <c r="F800" s="162"/>
      <c r="G800" s="162"/>
      <c r="H800" s="162"/>
      <c r="I800" s="162"/>
      <c r="J800" s="162"/>
      <c r="K800" s="162"/>
      <c r="L800" s="162"/>
      <c r="M800" s="162"/>
      <c r="N800" s="38"/>
      <c r="O800" s="38"/>
    </row>
    <row r="801" spans="1:15" ht="15" hidden="1" customHeight="1" x14ac:dyDescent="0.25">
      <c r="A801" s="162"/>
      <c r="B801" s="162"/>
      <c r="C801" s="162"/>
      <c r="D801" s="162"/>
      <c r="E801" s="162"/>
      <c r="F801" s="162"/>
      <c r="G801" s="162"/>
      <c r="H801" s="162"/>
      <c r="I801" s="162"/>
      <c r="J801" s="162"/>
      <c r="K801" s="162"/>
      <c r="L801" s="162"/>
      <c r="M801" s="162"/>
      <c r="N801" s="38"/>
      <c r="O801" s="38"/>
    </row>
    <row r="802" spans="1:15" ht="15" hidden="1" customHeight="1" x14ac:dyDescent="0.25">
      <c r="A802" s="162"/>
      <c r="B802" s="162"/>
      <c r="C802" s="162"/>
      <c r="D802" s="162"/>
      <c r="E802" s="162"/>
      <c r="F802" s="162"/>
      <c r="G802" s="162"/>
      <c r="H802" s="162"/>
      <c r="I802" s="162"/>
      <c r="J802" s="162"/>
      <c r="K802" s="162"/>
      <c r="L802" s="162"/>
      <c r="M802" s="162"/>
      <c r="N802" s="38"/>
      <c r="O802" s="38"/>
    </row>
    <row r="803" spans="1:15" ht="15" hidden="1" customHeight="1" x14ac:dyDescent="0.25">
      <c r="A803" s="162"/>
      <c r="B803" s="162"/>
      <c r="C803" s="162"/>
      <c r="D803" s="162"/>
      <c r="E803" s="162"/>
      <c r="F803" s="162"/>
      <c r="G803" s="162"/>
      <c r="H803" s="162"/>
      <c r="I803" s="162"/>
      <c r="J803" s="162"/>
      <c r="K803" s="162"/>
      <c r="L803" s="162"/>
      <c r="M803" s="162"/>
      <c r="N803" s="38"/>
      <c r="O803" s="38"/>
    </row>
    <row r="804" spans="1:15" ht="15" hidden="1" customHeight="1" x14ac:dyDescent="0.25">
      <c r="A804" s="162"/>
      <c r="B804" s="162"/>
      <c r="C804" s="162"/>
      <c r="D804" s="162"/>
      <c r="E804" s="162"/>
      <c r="F804" s="162"/>
      <c r="G804" s="162"/>
      <c r="H804" s="162"/>
      <c r="I804" s="162"/>
      <c r="J804" s="162"/>
      <c r="K804" s="162"/>
      <c r="L804" s="162"/>
      <c r="M804" s="162"/>
      <c r="N804" s="38"/>
      <c r="O804" s="38"/>
    </row>
    <row r="805" spans="1:15" ht="15" hidden="1" customHeight="1" x14ac:dyDescent="0.25">
      <c r="A805" s="162"/>
      <c r="B805" s="162"/>
      <c r="C805" s="162"/>
      <c r="D805" s="162"/>
      <c r="E805" s="162"/>
      <c r="F805" s="162"/>
      <c r="G805" s="162"/>
      <c r="H805" s="162"/>
      <c r="I805" s="162"/>
      <c r="J805" s="162"/>
      <c r="K805" s="162"/>
      <c r="L805" s="162"/>
      <c r="M805" s="162"/>
      <c r="N805" s="38"/>
      <c r="O805" s="38"/>
    </row>
    <row r="806" spans="1:15" ht="15" hidden="1" customHeight="1" x14ac:dyDescent="0.25">
      <c r="A806" s="162"/>
      <c r="B806" s="162"/>
      <c r="C806" s="162"/>
      <c r="D806" s="162"/>
      <c r="E806" s="162"/>
      <c r="F806" s="162"/>
      <c r="G806" s="162"/>
      <c r="H806" s="162"/>
      <c r="I806" s="162"/>
      <c r="J806" s="162"/>
      <c r="K806" s="162"/>
      <c r="L806" s="162"/>
      <c r="M806" s="162"/>
      <c r="N806" s="38"/>
      <c r="O806" s="38"/>
    </row>
    <row r="807" spans="1:15" ht="15" hidden="1" customHeight="1" x14ac:dyDescent="0.25">
      <c r="A807" s="162"/>
      <c r="B807" s="162"/>
      <c r="C807" s="162"/>
      <c r="D807" s="162"/>
      <c r="E807" s="162"/>
      <c r="F807" s="162"/>
      <c r="G807" s="162"/>
      <c r="H807" s="162"/>
      <c r="I807" s="162"/>
      <c r="J807" s="162"/>
      <c r="K807" s="162"/>
      <c r="L807" s="162"/>
      <c r="M807" s="162"/>
      <c r="N807" s="38"/>
      <c r="O807" s="38"/>
    </row>
    <row r="808" spans="1:15" ht="15" hidden="1" customHeight="1" x14ac:dyDescent="0.25">
      <c r="A808" s="162"/>
      <c r="B808" s="162"/>
      <c r="C808" s="162"/>
      <c r="D808" s="162"/>
      <c r="E808" s="162"/>
      <c r="F808" s="162"/>
      <c r="G808" s="162"/>
      <c r="H808" s="162"/>
      <c r="I808" s="162"/>
      <c r="J808" s="162"/>
      <c r="K808" s="162"/>
      <c r="L808" s="162"/>
      <c r="M808" s="162"/>
      <c r="N808" s="38"/>
      <c r="O808" s="38"/>
    </row>
    <row r="809" spans="1:15" ht="15" hidden="1" customHeight="1" x14ac:dyDescent="0.25">
      <c r="A809" s="162"/>
      <c r="B809" s="162"/>
      <c r="C809" s="162"/>
      <c r="D809" s="162"/>
      <c r="E809" s="162"/>
      <c r="F809" s="162"/>
      <c r="G809" s="162"/>
      <c r="H809" s="162"/>
      <c r="I809" s="162"/>
      <c r="J809" s="162"/>
      <c r="K809" s="162"/>
      <c r="L809" s="162"/>
      <c r="M809" s="162"/>
      <c r="N809" s="38"/>
      <c r="O809" s="38"/>
    </row>
    <row r="810" spans="1:15" ht="15" hidden="1" customHeight="1" x14ac:dyDescent="0.25">
      <c r="A810" s="162"/>
      <c r="B810" s="162"/>
      <c r="C810" s="162"/>
      <c r="D810" s="162"/>
      <c r="E810" s="162"/>
      <c r="F810" s="162"/>
      <c r="G810" s="162"/>
      <c r="H810" s="162"/>
      <c r="I810" s="162"/>
      <c r="J810" s="162"/>
      <c r="K810" s="162"/>
      <c r="L810" s="162"/>
      <c r="M810" s="162"/>
      <c r="N810" s="38"/>
      <c r="O810" s="38"/>
    </row>
    <row r="811" spans="1:15" ht="15" hidden="1" customHeight="1" x14ac:dyDescent="0.25">
      <c r="A811" s="162"/>
      <c r="B811" s="162"/>
      <c r="C811" s="162"/>
      <c r="D811" s="162"/>
      <c r="E811" s="162"/>
      <c r="F811" s="162"/>
      <c r="G811" s="162"/>
      <c r="H811" s="162"/>
      <c r="I811" s="162"/>
      <c r="J811" s="162"/>
      <c r="K811" s="162"/>
      <c r="L811" s="162"/>
      <c r="M811" s="162"/>
      <c r="N811" s="38"/>
      <c r="O811" s="38"/>
    </row>
    <row r="812" spans="1:15" ht="15" hidden="1" customHeight="1" x14ac:dyDescent="0.25">
      <c r="A812" s="162"/>
      <c r="B812" s="162"/>
      <c r="C812" s="162"/>
      <c r="D812" s="162"/>
      <c r="E812" s="162"/>
      <c r="F812" s="162"/>
      <c r="G812" s="162"/>
      <c r="H812" s="162"/>
      <c r="I812" s="162"/>
      <c r="J812" s="162"/>
      <c r="K812" s="162"/>
      <c r="L812" s="162"/>
      <c r="M812" s="162"/>
      <c r="N812" s="38"/>
      <c r="O812" s="38"/>
    </row>
    <row r="813" spans="1:15" ht="15" hidden="1" customHeight="1" x14ac:dyDescent="0.25">
      <c r="A813" s="162"/>
      <c r="B813" s="162"/>
      <c r="C813" s="162"/>
      <c r="D813" s="162"/>
      <c r="E813" s="162"/>
      <c r="F813" s="162"/>
      <c r="G813" s="162"/>
      <c r="H813" s="162"/>
      <c r="I813" s="162"/>
      <c r="J813" s="162"/>
      <c r="K813" s="162"/>
      <c r="L813" s="162"/>
      <c r="M813" s="162"/>
      <c r="N813" s="38"/>
      <c r="O813" s="38"/>
    </row>
    <row r="814" spans="1:15" ht="15" hidden="1" customHeight="1" x14ac:dyDescent="0.25">
      <c r="A814" s="162"/>
      <c r="B814" s="162"/>
      <c r="C814" s="162"/>
      <c r="D814" s="162"/>
      <c r="E814" s="162"/>
      <c r="F814" s="162"/>
      <c r="G814" s="162"/>
      <c r="H814" s="162"/>
      <c r="I814" s="162"/>
      <c r="J814" s="162"/>
      <c r="K814" s="162"/>
      <c r="L814" s="162"/>
      <c r="M814" s="162"/>
      <c r="N814" s="38"/>
      <c r="O814" s="38"/>
    </row>
    <row r="815" spans="1:15" ht="15" hidden="1" customHeight="1" x14ac:dyDescent="0.25">
      <c r="A815" s="162"/>
      <c r="B815" s="162"/>
      <c r="C815" s="162"/>
      <c r="D815" s="162"/>
      <c r="E815" s="162"/>
      <c r="F815" s="162"/>
      <c r="G815" s="162"/>
      <c r="H815" s="162"/>
      <c r="I815" s="162"/>
      <c r="J815" s="162"/>
      <c r="K815" s="162"/>
      <c r="L815" s="162"/>
      <c r="M815" s="162"/>
      <c r="N815" s="38"/>
      <c r="O815" s="38"/>
    </row>
    <row r="816" spans="1:15" ht="15" hidden="1" customHeight="1" x14ac:dyDescent="0.25">
      <c r="A816" s="162"/>
      <c r="B816" s="162"/>
      <c r="C816" s="162"/>
      <c r="D816" s="162"/>
      <c r="E816" s="162"/>
      <c r="F816" s="162"/>
      <c r="G816" s="162"/>
      <c r="H816" s="162"/>
      <c r="I816" s="162"/>
      <c r="J816" s="162"/>
      <c r="K816" s="162"/>
      <c r="L816" s="162"/>
      <c r="M816" s="162"/>
      <c r="N816" s="38"/>
      <c r="O816" s="38"/>
    </row>
    <row r="817" spans="1:15" ht="15" hidden="1" customHeight="1" x14ac:dyDescent="0.25">
      <c r="A817" s="162"/>
      <c r="B817" s="162"/>
      <c r="C817" s="162"/>
      <c r="D817" s="162"/>
      <c r="E817" s="162"/>
      <c r="F817" s="162"/>
      <c r="G817" s="162"/>
      <c r="H817" s="162"/>
      <c r="I817" s="162"/>
      <c r="J817" s="162"/>
      <c r="K817" s="162"/>
      <c r="L817" s="162"/>
      <c r="M817" s="162"/>
      <c r="N817" s="38"/>
      <c r="O817" s="38"/>
    </row>
    <row r="818" spans="1:15" ht="15" hidden="1" customHeight="1" x14ac:dyDescent="0.25">
      <c r="A818" s="162"/>
      <c r="B818" s="162"/>
      <c r="C818" s="162"/>
      <c r="D818" s="162"/>
      <c r="E818" s="162"/>
      <c r="F818" s="162"/>
      <c r="G818" s="162"/>
      <c r="H818" s="162"/>
      <c r="I818" s="162"/>
      <c r="J818" s="162"/>
      <c r="K818" s="162"/>
      <c r="L818" s="162"/>
      <c r="M818" s="162"/>
      <c r="N818" s="38"/>
      <c r="O818" s="38"/>
    </row>
    <row r="819" spans="1:15" ht="15" hidden="1" customHeight="1" x14ac:dyDescent="0.25">
      <c r="A819" s="162"/>
      <c r="B819" s="162"/>
      <c r="C819" s="162"/>
      <c r="D819" s="162"/>
      <c r="E819" s="162"/>
      <c r="F819" s="162"/>
      <c r="G819" s="162"/>
      <c r="H819" s="162"/>
      <c r="I819" s="162"/>
      <c r="J819" s="162"/>
      <c r="K819" s="162"/>
      <c r="L819" s="162"/>
      <c r="M819" s="162"/>
      <c r="N819" s="38"/>
      <c r="O819" s="38"/>
    </row>
    <row r="820" spans="1:15" ht="15" hidden="1" customHeight="1" x14ac:dyDescent="0.25">
      <c r="A820" s="162"/>
      <c r="B820" s="162"/>
      <c r="C820" s="162"/>
      <c r="D820" s="162"/>
      <c r="E820" s="162"/>
      <c r="F820" s="162"/>
      <c r="G820" s="162"/>
      <c r="H820" s="162"/>
      <c r="I820" s="162"/>
      <c r="J820" s="162"/>
      <c r="K820" s="162"/>
      <c r="L820" s="162"/>
      <c r="M820" s="162"/>
      <c r="N820" s="38"/>
      <c r="O820" s="38"/>
    </row>
    <row r="821" spans="1:15" ht="15" hidden="1" customHeight="1" x14ac:dyDescent="0.25">
      <c r="A821" s="162"/>
      <c r="B821" s="162"/>
      <c r="C821" s="162"/>
      <c r="D821" s="162"/>
      <c r="E821" s="162"/>
      <c r="F821" s="162"/>
      <c r="G821" s="162"/>
      <c r="H821" s="162"/>
      <c r="I821" s="162"/>
      <c r="J821" s="162"/>
      <c r="K821" s="162"/>
      <c r="L821" s="162"/>
      <c r="M821" s="162"/>
      <c r="N821" s="38"/>
      <c r="O821" s="38"/>
    </row>
    <row r="822" spans="1:15" ht="15" hidden="1" customHeight="1" x14ac:dyDescent="0.25">
      <c r="A822" s="162"/>
      <c r="B822" s="162"/>
      <c r="C822" s="162"/>
      <c r="D822" s="162"/>
      <c r="E822" s="162"/>
      <c r="F822" s="162"/>
      <c r="G822" s="162"/>
      <c r="H822" s="162"/>
      <c r="I822" s="162"/>
      <c r="J822" s="162"/>
      <c r="K822" s="162"/>
      <c r="L822" s="162"/>
      <c r="M822" s="162"/>
      <c r="N822" s="38"/>
      <c r="O822" s="38"/>
    </row>
    <row r="823" spans="1:15" ht="15" hidden="1" customHeight="1" x14ac:dyDescent="0.25">
      <c r="A823" s="162"/>
      <c r="B823" s="162"/>
      <c r="C823" s="162"/>
      <c r="D823" s="162"/>
      <c r="E823" s="162"/>
      <c r="F823" s="162"/>
      <c r="G823" s="162"/>
      <c r="H823" s="162"/>
      <c r="I823" s="162"/>
      <c r="J823" s="162"/>
      <c r="K823" s="162"/>
      <c r="L823" s="162"/>
      <c r="M823" s="162"/>
      <c r="N823" s="38"/>
      <c r="O823" s="38"/>
    </row>
    <row r="824" spans="1:15" ht="15" hidden="1" customHeight="1" x14ac:dyDescent="0.25">
      <c r="A824" s="162"/>
      <c r="B824" s="162"/>
      <c r="C824" s="162"/>
      <c r="D824" s="162"/>
      <c r="E824" s="162"/>
      <c r="F824" s="162"/>
      <c r="G824" s="162"/>
      <c r="H824" s="162"/>
      <c r="I824" s="162"/>
      <c r="J824" s="162"/>
      <c r="K824" s="162"/>
      <c r="L824" s="162"/>
      <c r="M824" s="162"/>
      <c r="N824" s="38"/>
      <c r="O824" s="38"/>
    </row>
    <row r="825" spans="1:15" ht="15" hidden="1" customHeight="1" x14ac:dyDescent="0.25">
      <c r="A825" s="162"/>
      <c r="B825" s="162"/>
      <c r="C825" s="162"/>
      <c r="D825" s="162"/>
      <c r="E825" s="162"/>
      <c r="F825" s="162"/>
      <c r="G825" s="162"/>
      <c r="H825" s="162"/>
      <c r="I825" s="162"/>
      <c r="J825" s="162"/>
      <c r="K825" s="162"/>
      <c r="L825" s="162"/>
      <c r="M825" s="162"/>
      <c r="N825" s="38"/>
      <c r="O825" s="38"/>
    </row>
    <row r="826" spans="1:15" ht="15" hidden="1" customHeight="1" x14ac:dyDescent="0.25">
      <c r="A826" s="162"/>
      <c r="B826" s="162"/>
      <c r="C826" s="162"/>
      <c r="D826" s="162"/>
      <c r="E826" s="162"/>
      <c r="F826" s="162"/>
      <c r="G826" s="162"/>
      <c r="H826" s="162"/>
      <c r="I826" s="162"/>
      <c r="J826" s="162"/>
      <c r="K826" s="162"/>
      <c r="L826" s="162"/>
      <c r="M826" s="162"/>
      <c r="N826" s="38"/>
      <c r="O826" s="38"/>
    </row>
    <row r="827" spans="1:15" ht="15" hidden="1" customHeight="1" x14ac:dyDescent="0.25">
      <c r="A827" s="162"/>
      <c r="B827" s="162"/>
      <c r="C827" s="162"/>
      <c r="D827" s="162"/>
      <c r="E827" s="162"/>
      <c r="F827" s="162"/>
      <c r="G827" s="162"/>
      <c r="H827" s="162"/>
      <c r="I827" s="162"/>
      <c r="J827" s="162"/>
      <c r="K827" s="162"/>
      <c r="L827" s="162"/>
      <c r="M827" s="162"/>
      <c r="N827" s="38"/>
      <c r="O827" s="38"/>
    </row>
    <row r="828" spans="1:15" ht="15" hidden="1" customHeight="1" x14ac:dyDescent="0.25">
      <c r="A828" s="162"/>
      <c r="B828" s="162"/>
      <c r="C828" s="162"/>
      <c r="D828" s="162"/>
      <c r="E828" s="162"/>
      <c r="F828" s="162"/>
      <c r="G828" s="162"/>
      <c r="H828" s="162"/>
      <c r="I828" s="162"/>
      <c r="J828" s="162"/>
      <c r="K828" s="162"/>
      <c r="L828" s="162"/>
      <c r="M828" s="162"/>
      <c r="N828" s="38"/>
      <c r="O828" s="38"/>
    </row>
    <row r="829" spans="1:15" ht="15" hidden="1" customHeight="1" x14ac:dyDescent="0.25">
      <c r="A829" s="162"/>
      <c r="B829" s="162"/>
      <c r="C829" s="162"/>
      <c r="D829" s="162"/>
      <c r="E829" s="162"/>
      <c r="F829" s="162"/>
      <c r="G829" s="162"/>
      <c r="H829" s="162"/>
      <c r="I829" s="162"/>
      <c r="J829" s="162"/>
      <c r="K829" s="162"/>
      <c r="L829" s="162"/>
      <c r="M829" s="162"/>
      <c r="N829" s="38"/>
      <c r="O829" s="38"/>
    </row>
    <row r="830" spans="1:15" ht="15" hidden="1" customHeight="1" x14ac:dyDescent="0.25">
      <c r="A830" s="162"/>
      <c r="B830" s="162"/>
      <c r="C830" s="162"/>
      <c r="D830" s="162"/>
      <c r="E830" s="162"/>
      <c r="F830" s="162"/>
      <c r="G830" s="162"/>
      <c r="H830" s="162"/>
      <c r="I830" s="162"/>
      <c r="J830" s="162"/>
      <c r="K830" s="162"/>
      <c r="L830" s="162"/>
      <c r="M830" s="162"/>
      <c r="N830" s="38"/>
      <c r="O830" s="38"/>
    </row>
    <row r="831" spans="1:15" ht="15" hidden="1" customHeight="1" x14ac:dyDescent="0.25">
      <c r="A831" s="162"/>
      <c r="B831" s="162"/>
      <c r="C831" s="162"/>
      <c r="D831" s="162"/>
      <c r="E831" s="162"/>
      <c r="F831" s="162"/>
      <c r="G831" s="162"/>
      <c r="H831" s="162"/>
      <c r="I831" s="162"/>
      <c r="J831" s="162"/>
      <c r="K831" s="162"/>
      <c r="L831" s="162"/>
      <c r="M831" s="162"/>
      <c r="N831" s="38"/>
      <c r="O831" s="38"/>
    </row>
    <row r="832" spans="1:15" ht="15" hidden="1" customHeight="1" x14ac:dyDescent="0.25">
      <c r="A832" s="162"/>
      <c r="B832" s="162"/>
      <c r="C832" s="162"/>
      <c r="D832" s="162"/>
      <c r="E832" s="162"/>
      <c r="F832" s="162"/>
      <c r="G832" s="162"/>
      <c r="H832" s="162"/>
      <c r="I832" s="162"/>
      <c r="J832" s="162"/>
      <c r="K832" s="162"/>
      <c r="L832" s="162"/>
      <c r="M832" s="162"/>
      <c r="N832" s="38"/>
      <c r="O832" s="38"/>
    </row>
    <row r="833" spans="1:15" ht="15" hidden="1" customHeight="1" x14ac:dyDescent="0.25">
      <c r="A833" s="162"/>
      <c r="B833" s="162"/>
      <c r="C833" s="162"/>
      <c r="D833" s="162"/>
      <c r="E833" s="162"/>
      <c r="F833" s="162"/>
      <c r="G833" s="162"/>
      <c r="H833" s="162"/>
      <c r="I833" s="162"/>
      <c r="J833" s="162"/>
      <c r="K833" s="162"/>
      <c r="L833" s="162"/>
      <c r="M833" s="162"/>
      <c r="N833" s="38"/>
      <c r="O833" s="38"/>
    </row>
    <row r="834" spans="1:15" ht="15" hidden="1" customHeight="1" x14ac:dyDescent="0.25">
      <c r="A834" s="162"/>
      <c r="B834" s="162"/>
      <c r="C834" s="162"/>
      <c r="D834" s="162"/>
      <c r="E834" s="162"/>
      <c r="F834" s="162"/>
      <c r="G834" s="162"/>
      <c r="H834" s="162"/>
      <c r="I834" s="162"/>
      <c r="J834" s="162"/>
      <c r="K834" s="162"/>
      <c r="L834" s="162"/>
      <c r="M834" s="162"/>
      <c r="N834" s="38"/>
      <c r="O834" s="38"/>
    </row>
    <row r="835" spans="1:15" ht="15" hidden="1" customHeight="1" x14ac:dyDescent="0.25">
      <c r="A835" s="160"/>
      <c r="B835" s="160"/>
      <c r="C835" s="38"/>
      <c r="D835" s="38"/>
      <c r="E835" s="38"/>
      <c r="F835" s="38"/>
      <c r="G835" s="38"/>
      <c r="H835" s="38"/>
      <c r="I835" s="38"/>
      <c r="J835" s="38"/>
      <c r="K835" s="38"/>
      <c r="L835" s="38"/>
      <c r="M835" s="38"/>
      <c r="N835" s="38"/>
      <c r="O835" s="38"/>
    </row>
    <row r="836" spans="1:15" ht="15" hidden="1" customHeight="1" x14ac:dyDescent="0.25">
      <c r="A836" s="160"/>
      <c r="B836" s="160"/>
      <c r="C836" s="38"/>
      <c r="D836" s="38"/>
      <c r="E836" s="38"/>
      <c r="F836" s="38"/>
      <c r="G836" s="38"/>
      <c r="H836" s="38"/>
      <c r="I836" s="38"/>
      <c r="J836" s="38"/>
      <c r="K836" s="38"/>
      <c r="L836" s="38"/>
      <c r="M836" s="38"/>
      <c r="N836" s="38"/>
      <c r="O836" s="38"/>
    </row>
    <row r="837" spans="1:15" ht="15" hidden="1" customHeight="1" x14ac:dyDescent="0.25">
      <c r="A837" s="160"/>
      <c r="B837" s="160"/>
      <c r="C837" s="38"/>
      <c r="D837" s="38"/>
      <c r="E837" s="38"/>
      <c r="F837" s="38"/>
      <c r="G837" s="38"/>
      <c r="H837" s="38"/>
      <c r="I837" s="38"/>
      <c r="J837" s="38"/>
      <c r="K837" s="38"/>
      <c r="L837" s="38"/>
      <c r="M837" s="38"/>
      <c r="N837" s="38"/>
      <c r="O837" s="38"/>
    </row>
    <row r="838" spans="1:15" ht="15" hidden="1" customHeight="1" x14ac:dyDescent="0.25">
      <c r="A838" s="160"/>
      <c r="B838" s="160"/>
      <c r="C838" s="38"/>
      <c r="D838" s="38"/>
      <c r="E838" s="38"/>
      <c r="F838" s="38"/>
      <c r="G838" s="38"/>
      <c r="H838" s="38"/>
      <c r="I838" s="38"/>
      <c r="J838" s="38"/>
      <c r="K838" s="38"/>
      <c r="L838" s="38"/>
      <c r="M838" s="38"/>
      <c r="N838" s="38"/>
      <c r="O838" s="38"/>
    </row>
    <row r="839" spans="1:15" ht="15" hidden="1" customHeight="1" x14ac:dyDescent="0.25">
      <c r="A839" s="160"/>
      <c r="B839" s="160"/>
      <c r="C839" s="38"/>
      <c r="D839" s="38"/>
      <c r="E839" s="38"/>
      <c r="F839" s="38"/>
      <c r="G839" s="38"/>
      <c r="H839" s="38"/>
      <c r="I839" s="38"/>
      <c r="J839" s="38"/>
      <c r="K839" s="38"/>
      <c r="L839" s="38"/>
      <c r="M839" s="38"/>
      <c r="N839" s="38"/>
      <c r="O839" s="38"/>
    </row>
    <row r="840" spans="1:15" ht="15" hidden="1" customHeight="1" x14ac:dyDescent="0.25">
      <c r="A840" s="160"/>
      <c r="B840" s="160"/>
      <c r="C840" s="38"/>
      <c r="D840" s="38"/>
      <c r="E840" s="38"/>
      <c r="F840" s="38"/>
      <c r="G840" s="38"/>
      <c r="H840" s="38"/>
      <c r="I840" s="38"/>
      <c r="J840" s="38"/>
      <c r="K840" s="38"/>
      <c r="L840" s="38"/>
      <c r="M840" s="38"/>
      <c r="N840" s="38"/>
      <c r="O840" s="38"/>
    </row>
    <row r="841" spans="1:15" ht="15" hidden="1" customHeight="1" x14ac:dyDescent="0.25">
      <c r="A841" s="160"/>
      <c r="B841" s="160"/>
      <c r="C841" s="38"/>
      <c r="D841" s="38"/>
      <c r="E841" s="38"/>
      <c r="F841" s="38"/>
      <c r="G841" s="38"/>
      <c r="H841" s="38"/>
      <c r="I841" s="38"/>
      <c r="J841" s="38"/>
      <c r="K841" s="38"/>
      <c r="L841" s="38"/>
      <c r="M841" s="38"/>
      <c r="N841" s="38"/>
      <c r="O841" s="38"/>
    </row>
    <row r="842" spans="1:15" ht="15" hidden="1" customHeight="1" x14ac:dyDescent="0.25">
      <c r="A842" s="160"/>
      <c r="B842" s="160"/>
      <c r="C842" s="38"/>
      <c r="D842" s="38"/>
      <c r="E842" s="38"/>
      <c r="F842" s="38"/>
      <c r="G842" s="38"/>
      <c r="H842" s="38"/>
      <c r="I842" s="38"/>
      <c r="J842" s="38"/>
      <c r="K842" s="38"/>
      <c r="L842" s="38"/>
      <c r="M842" s="38"/>
      <c r="N842" s="38"/>
      <c r="O842" s="38"/>
    </row>
    <row r="843" spans="1:15" ht="15" hidden="1" customHeight="1" x14ac:dyDescent="0.25">
      <c r="A843" s="160"/>
      <c r="B843" s="160"/>
      <c r="C843" s="38"/>
      <c r="D843" s="38"/>
      <c r="E843" s="38"/>
      <c r="F843" s="38"/>
      <c r="G843" s="38"/>
      <c r="H843" s="38"/>
      <c r="I843" s="38"/>
      <c r="J843" s="38"/>
      <c r="K843" s="38"/>
      <c r="L843" s="38"/>
      <c r="M843" s="38"/>
      <c r="N843" s="38"/>
      <c r="O843" s="38"/>
    </row>
    <row r="844" spans="1:15" ht="15" hidden="1" customHeight="1" x14ac:dyDescent="0.25">
      <c r="A844" s="160"/>
      <c r="B844" s="160"/>
      <c r="C844" s="38"/>
      <c r="D844" s="38"/>
      <c r="E844" s="38"/>
      <c r="F844" s="38"/>
      <c r="G844" s="38"/>
      <c r="H844" s="38"/>
      <c r="I844" s="38"/>
      <c r="J844" s="38"/>
      <c r="K844" s="38"/>
      <c r="L844" s="38"/>
      <c r="M844" s="38"/>
      <c r="N844" s="38"/>
      <c r="O844" s="38"/>
    </row>
    <row r="845" spans="1:15" ht="15" hidden="1" customHeight="1" x14ac:dyDescent="0.25">
      <c r="A845" s="160"/>
      <c r="B845" s="160"/>
      <c r="C845" s="38"/>
      <c r="D845" s="38"/>
      <c r="E845" s="38"/>
      <c r="F845" s="38"/>
      <c r="G845" s="38"/>
      <c r="H845" s="38"/>
      <c r="I845" s="38"/>
      <c r="J845" s="38"/>
      <c r="K845" s="38"/>
      <c r="L845" s="38"/>
      <c r="M845" s="38"/>
      <c r="N845" s="38"/>
      <c r="O845" s="38"/>
    </row>
    <row r="846" spans="1:15" ht="15" hidden="1" customHeight="1" x14ac:dyDescent="0.25">
      <c r="A846" s="160"/>
      <c r="B846" s="160"/>
      <c r="C846" s="38"/>
      <c r="D846" s="38"/>
      <c r="E846" s="38"/>
      <c r="F846" s="38"/>
      <c r="G846" s="38"/>
      <c r="H846" s="38"/>
      <c r="I846" s="38"/>
      <c r="J846" s="38"/>
      <c r="K846" s="38"/>
      <c r="L846" s="38"/>
      <c r="M846" s="38"/>
      <c r="N846" s="38"/>
      <c r="O846" s="38"/>
    </row>
    <row r="847" spans="1:15" ht="15" hidden="1" customHeight="1" x14ac:dyDescent="0.25">
      <c r="A847" s="160"/>
      <c r="B847" s="160"/>
      <c r="C847" s="38"/>
      <c r="D847" s="38"/>
      <c r="E847" s="38"/>
      <c r="F847" s="38"/>
      <c r="G847" s="38"/>
      <c r="H847" s="38"/>
      <c r="I847" s="38"/>
      <c r="J847" s="38"/>
      <c r="K847" s="38"/>
      <c r="L847" s="38"/>
      <c r="M847" s="38"/>
      <c r="N847" s="38"/>
      <c r="O847" s="38"/>
    </row>
    <row r="848" spans="1:15" ht="15" hidden="1" customHeight="1" x14ac:dyDescent="0.25">
      <c r="A848" s="160"/>
      <c r="B848" s="160"/>
      <c r="C848" s="38"/>
      <c r="D848" s="38"/>
      <c r="E848" s="38"/>
      <c r="F848" s="38"/>
      <c r="G848" s="38"/>
      <c r="H848" s="38"/>
      <c r="I848" s="38"/>
      <c r="J848" s="38"/>
      <c r="K848" s="38"/>
      <c r="L848" s="38"/>
      <c r="M848" s="38"/>
      <c r="N848" s="38"/>
      <c r="O848" s="38"/>
    </row>
    <row r="849" spans="1:15" ht="15" hidden="1" customHeight="1" x14ac:dyDescent="0.25">
      <c r="A849" s="160"/>
      <c r="B849" s="160"/>
      <c r="C849" s="38"/>
      <c r="D849" s="38"/>
      <c r="E849" s="38"/>
      <c r="F849" s="38"/>
      <c r="G849" s="38"/>
      <c r="H849" s="38"/>
      <c r="I849" s="38"/>
      <c r="J849" s="38"/>
      <c r="K849" s="38"/>
      <c r="L849" s="38"/>
      <c r="M849" s="38"/>
      <c r="N849" s="38"/>
      <c r="O849" s="38"/>
    </row>
    <row r="850" spans="1:15" ht="15" hidden="1" customHeight="1" x14ac:dyDescent="0.25">
      <c r="A850" s="160"/>
      <c r="B850" s="160"/>
      <c r="C850" s="38"/>
      <c r="D850" s="38"/>
      <c r="E850" s="38"/>
      <c r="F850" s="38"/>
      <c r="G850" s="38"/>
      <c r="H850" s="38"/>
      <c r="I850" s="38"/>
      <c r="J850" s="38"/>
      <c r="K850" s="38"/>
      <c r="L850" s="38"/>
      <c r="M850" s="38"/>
      <c r="N850" s="38"/>
      <c r="O850" s="38"/>
    </row>
    <row r="851" spans="1:15" ht="15" hidden="1" customHeight="1" x14ac:dyDescent="0.25">
      <c r="A851" s="160"/>
      <c r="B851" s="160"/>
      <c r="C851" s="38"/>
      <c r="D851" s="38"/>
      <c r="E851" s="38"/>
      <c r="F851" s="38"/>
      <c r="G851" s="38"/>
      <c r="H851" s="38"/>
      <c r="I851" s="38"/>
      <c r="J851" s="38"/>
      <c r="K851" s="38"/>
      <c r="L851" s="38"/>
      <c r="M851" s="38"/>
      <c r="N851" s="38"/>
      <c r="O851" s="38"/>
    </row>
    <row r="852" spans="1:15" ht="15" hidden="1" customHeight="1" x14ac:dyDescent="0.25">
      <c r="A852" s="160"/>
      <c r="B852" s="160"/>
      <c r="C852" s="38"/>
      <c r="D852" s="38"/>
      <c r="E852" s="38"/>
      <c r="F852" s="38"/>
      <c r="G852" s="38"/>
      <c r="H852" s="38"/>
      <c r="I852" s="38"/>
      <c r="J852" s="38"/>
      <c r="K852" s="38"/>
      <c r="L852" s="38"/>
      <c r="M852" s="38"/>
      <c r="N852" s="38"/>
      <c r="O852" s="38"/>
    </row>
    <row r="853" spans="1:15" ht="15" hidden="1" customHeight="1" x14ac:dyDescent="0.25">
      <c r="A853" s="160"/>
      <c r="B853" s="160"/>
      <c r="C853" s="38"/>
      <c r="D853" s="38"/>
      <c r="E853" s="38"/>
      <c r="F853" s="38"/>
      <c r="G853" s="38"/>
      <c r="H853" s="38"/>
      <c r="I853" s="38"/>
      <c r="J853" s="38"/>
      <c r="K853" s="38"/>
      <c r="L853" s="38"/>
      <c r="M853" s="38"/>
      <c r="N853" s="38"/>
      <c r="O853" s="38"/>
    </row>
    <row r="854" spans="1:15" ht="15" hidden="1" customHeight="1" x14ac:dyDescent="0.25">
      <c r="A854" s="160"/>
      <c r="B854" s="160"/>
      <c r="C854" s="38"/>
      <c r="D854" s="38"/>
      <c r="E854" s="38"/>
      <c r="F854" s="38"/>
      <c r="G854" s="38"/>
      <c r="H854" s="38"/>
      <c r="I854" s="38"/>
      <c r="J854" s="38"/>
      <c r="K854" s="38"/>
      <c r="L854" s="38"/>
      <c r="M854" s="38"/>
      <c r="N854" s="38"/>
      <c r="O854" s="38"/>
    </row>
    <row r="855" spans="1:15" ht="15" hidden="1" customHeight="1" x14ac:dyDescent="0.25">
      <c r="A855" s="160"/>
      <c r="B855" s="160"/>
      <c r="C855" s="38"/>
      <c r="D855" s="38"/>
      <c r="E855" s="38"/>
      <c r="F855" s="38"/>
      <c r="G855" s="38"/>
      <c r="H855" s="38"/>
      <c r="I855" s="38"/>
      <c r="J855" s="38"/>
      <c r="K855" s="38"/>
      <c r="L855" s="38"/>
      <c r="M855" s="38"/>
      <c r="N855" s="38"/>
      <c r="O855" s="38"/>
    </row>
    <row r="856" spans="1:15" ht="15" hidden="1" customHeight="1" x14ac:dyDescent="0.25">
      <c r="A856" s="160"/>
      <c r="B856" s="160"/>
      <c r="C856" s="38"/>
      <c r="D856" s="38"/>
      <c r="E856" s="38"/>
      <c r="F856" s="38"/>
      <c r="G856" s="38"/>
      <c r="H856" s="38"/>
      <c r="I856" s="38"/>
      <c r="J856" s="38"/>
      <c r="K856" s="38"/>
      <c r="L856" s="38"/>
      <c r="M856" s="38"/>
      <c r="N856" s="38"/>
      <c r="O856" s="38"/>
    </row>
    <row r="857" spans="1:15" ht="15" hidden="1" customHeight="1" x14ac:dyDescent="0.25">
      <c r="A857" s="160"/>
      <c r="B857" s="160"/>
      <c r="C857" s="38"/>
      <c r="D857" s="38"/>
      <c r="E857" s="38"/>
      <c r="F857" s="38"/>
      <c r="G857" s="38"/>
      <c r="H857" s="38"/>
      <c r="I857" s="38"/>
      <c r="J857" s="38"/>
      <c r="K857" s="38"/>
      <c r="L857" s="38"/>
      <c r="M857" s="38"/>
      <c r="N857" s="38"/>
      <c r="O857" s="38"/>
    </row>
    <row r="858" spans="1:15" ht="15" hidden="1" customHeight="1" x14ac:dyDescent="0.25">
      <c r="A858" s="160"/>
      <c r="B858" s="160"/>
      <c r="C858" s="38"/>
      <c r="D858" s="38"/>
      <c r="E858" s="38"/>
      <c r="F858" s="38"/>
      <c r="G858" s="38"/>
      <c r="H858" s="38"/>
      <c r="I858" s="38"/>
      <c r="J858" s="38"/>
      <c r="K858" s="38"/>
      <c r="L858" s="38"/>
      <c r="M858" s="38"/>
      <c r="N858" s="38"/>
      <c r="O858" s="38"/>
    </row>
    <row r="859" spans="1:15" ht="15" hidden="1" customHeight="1" x14ac:dyDescent="0.25">
      <c r="A859" s="160"/>
      <c r="B859" s="160"/>
      <c r="C859" s="38"/>
      <c r="D859" s="38"/>
      <c r="E859" s="38"/>
      <c r="F859" s="38"/>
      <c r="G859" s="38"/>
      <c r="H859" s="38"/>
      <c r="I859" s="38"/>
      <c r="J859" s="38"/>
      <c r="K859" s="38"/>
      <c r="L859" s="38"/>
      <c r="M859" s="38"/>
      <c r="N859" s="38"/>
      <c r="O859" s="38"/>
    </row>
    <row r="860" spans="1:15" ht="15" hidden="1" customHeight="1" x14ac:dyDescent="0.25">
      <c r="A860" s="160"/>
      <c r="B860" s="160"/>
      <c r="C860" s="38"/>
      <c r="D860" s="38"/>
      <c r="E860" s="38"/>
      <c r="F860" s="38"/>
      <c r="G860" s="38"/>
      <c r="H860" s="38"/>
      <c r="I860" s="38"/>
      <c r="J860" s="38"/>
      <c r="K860" s="38"/>
      <c r="L860" s="38"/>
      <c r="M860" s="38"/>
      <c r="N860" s="38"/>
      <c r="O860" s="38"/>
    </row>
    <row r="861" spans="1:15" ht="15" hidden="1" customHeight="1" x14ac:dyDescent="0.25">
      <c r="A861" s="160"/>
      <c r="B861" s="160"/>
      <c r="C861" s="38"/>
      <c r="D861" s="38"/>
      <c r="E861" s="38"/>
      <c r="F861" s="38"/>
      <c r="G861" s="38"/>
      <c r="H861" s="38"/>
      <c r="I861" s="38"/>
      <c r="J861" s="38"/>
      <c r="K861" s="38"/>
      <c r="L861" s="38"/>
      <c r="M861" s="38"/>
      <c r="N861" s="38"/>
      <c r="O861" s="38"/>
    </row>
    <row r="862" spans="1:15" ht="15" hidden="1" customHeight="1" x14ac:dyDescent="0.25">
      <c r="A862" s="160"/>
      <c r="B862" s="160"/>
      <c r="C862" s="38"/>
      <c r="D862" s="38"/>
      <c r="E862" s="38"/>
      <c r="F862" s="38"/>
      <c r="G862" s="38"/>
      <c r="H862" s="38"/>
      <c r="I862" s="38"/>
      <c r="J862" s="38"/>
      <c r="K862" s="38"/>
      <c r="L862" s="38"/>
      <c r="M862" s="38"/>
      <c r="N862" s="38"/>
      <c r="O862" s="38"/>
    </row>
    <row r="863" spans="1:15" ht="15" hidden="1" customHeight="1" x14ac:dyDescent="0.25">
      <c r="A863" s="160"/>
      <c r="B863" s="160"/>
      <c r="C863" s="38"/>
      <c r="D863" s="38"/>
      <c r="E863" s="38"/>
      <c r="F863" s="38"/>
      <c r="G863" s="38"/>
      <c r="H863" s="38"/>
      <c r="I863" s="38"/>
      <c r="J863" s="38"/>
      <c r="K863" s="38"/>
      <c r="L863" s="38"/>
      <c r="M863" s="38"/>
      <c r="N863" s="38"/>
      <c r="O863" s="38"/>
    </row>
    <row r="864" spans="1:15" ht="15" hidden="1" customHeight="1" x14ac:dyDescent="0.25">
      <c r="A864" s="160"/>
      <c r="B864" s="160"/>
      <c r="C864" s="38"/>
      <c r="D864" s="38"/>
      <c r="E864" s="38"/>
      <c r="F864" s="38"/>
      <c r="G864" s="38"/>
      <c r="H864" s="38"/>
      <c r="I864" s="38"/>
      <c r="J864" s="38"/>
      <c r="K864" s="38"/>
      <c r="L864" s="38"/>
      <c r="M864" s="38"/>
      <c r="N864" s="38"/>
      <c r="O864" s="38"/>
    </row>
    <row r="865" spans="1:15" ht="15" hidden="1" customHeight="1" x14ac:dyDescent="0.25">
      <c r="A865" s="160"/>
      <c r="B865" s="160"/>
      <c r="C865" s="38"/>
      <c r="D865" s="38"/>
      <c r="E865" s="38"/>
      <c r="F865" s="38"/>
      <c r="G865" s="38"/>
      <c r="H865" s="38"/>
      <c r="I865" s="38"/>
      <c r="J865" s="38"/>
      <c r="K865" s="38"/>
      <c r="L865" s="38"/>
      <c r="M865" s="38"/>
      <c r="N865" s="38"/>
      <c r="O865" s="38"/>
    </row>
    <row r="866" spans="1:15" ht="15" hidden="1" customHeight="1" x14ac:dyDescent="0.25">
      <c r="A866" s="160"/>
      <c r="B866" s="160"/>
      <c r="C866" s="38"/>
      <c r="D866" s="38"/>
      <c r="E866" s="38"/>
      <c r="F866" s="38"/>
      <c r="G866" s="38"/>
      <c r="H866" s="38"/>
      <c r="I866" s="38"/>
      <c r="J866" s="38"/>
      <c r="K866" s="38"/>
      <c r="L866" s="38"/>
      <c r="M866" s="38"/>
      <c r="N866" s="38"/>
      <c r="O866" s="38"/>
    </row>
    <row r="867" spans="1:15" ht="15" hidden="1" customHeight="1" x14ac:dyDescent="0.25">
      <c r="A867" s="160"/>
      <c r="B867" s="160"/>
      <c r="C867" s="38"/>
      <c r="D867" s="38"/>
      <c r="E867" s="38"/>
      <c r="F867" s="38"/>
      <c r="G867" s="38"/>
      <c r="H867" s="38"/>
      <c r="I867" s="38"/>
      <c r="J867" s="38"/>
      <c r="K867" s="38"/>
      <c r="L867" s="38"/>
      <c r="M867" s="38"/>
      <c r="N867" s="38"/>
      <c r="O867" s="38"/>
    </row>
    <row r="868" spans="1:15" ht="15" hidden="1" customHeight="1" x14ac:dyDescent="0.25">
      <c r="A868" s="160"/>
      <c r="B868" s="160"/>
      <c r="C868" s="38"/>
      <c r="D868" s="38"/>
      <c r="E868" s="38"/>
      <c r="F868" s="38"/>
      <c r="G868" s="38"/>
      <c r="H868" s="38"/>
      <c r="I868" s="38"/>
      <c r="J868" s="38"/>
      <c r="K868" s="38"/>
      <c r="L868" s="38"/>
      <c r="M868" s="38"/>
      <c r="N868" s="38"/>
      <c r="O868" s="38"/>
    </row>
    <row r="869" spans="1:15" ht="15" hidden="1" customHeight="1" x14ac:dyDescent="0.25">
      <c r="A869" s="160"/>
      <c r="B869" s="160"/>
      <c r="C869" s="38"/>
      <c r="D869" s="38"/>
      <c r="E869" s="38"/>
      <c r="F869" s="38"/>
      <c r="G869" s="38"/>
      <c r="H869" s="38"/>
      <c r="I869" s="38"/>
      <c r="J869" s="38"/>
      <c r="K869" s="38"/>
      <c r="L869" s="38"/>
      <c r="M869" s="38"/>
      <c r="N869" s="38"/>
      <c r="O869" s="38"/>
    </row>
    <row r="870" spans="1:15" ht="15" hidden="1" customHeight="1" x14ac:dyDescent="0.25">
      <c r="A870" s="160"/>
      <c r="B870" s="160"/>
      <c r="C870" s="38"/>
      <c r="D870" s="38"/>
      <c r="E870" s="38"/>
      <c r="F870" s="38"/>
      <c r="G870" s="38"/>
      <c r="H870" s="38"/>
      <c r="I870" s="38"/>
      <c r="J870" s="38"/>
      <c r="K870" s="38"/>
      <c r="L870" s="38"/>
      <c r="M870" s="38"/>
      <c r="N870" s="38"/>
      <c r="O870" s="38"/>
    </row>
    <row r="871" spans="1:15" ht="15" hidden="1" customHeight="1" x14ac:dyDescent="0.25">
      <c r="A871" s="160"/>
      <c r="B871" s="160"/>
      <c r="C871" s="38"/>
      <c r="D871" s="38"/>
      <c r="E871" s="38"/>
      <c r="F871" s="38"/>
      <c r="G871" s="38"/>
      <c r="H871" s="38"/>
      <c r="I871" s="38"/>
      <c r="J871" s="38"/>
      <c r="K871" s="38"/>
      <c r="L871" s="38"/>
      <c r="M871" s="38"/>
      <c r="N871" s="38"/>
      <c r="O871" s="38"/>
    </row>
    <row r="872" spans="1:15" ht="15" hidden="1" customHeight="1" x14ac:dyDescent="0.25">
      <c r="A872" s="160"/>
      <c r="B872" s="160"/>
      <c r="C872" s="38"/>
      <c r="D872" s="38"/>
      <c r="E872" s="38"/>
      <c r="F872" s="38"/>
      <c r="G872" s="38"/>
      <c r="H872" s="38"/>
      <c r="I872" s="38"/>
      <c r="J872" s="38"/>
      <c r="K872" s="38"/>
      <c r="L872" s="38"/>
      <c r="M872" s="38"/>
      <c r="N872" s="38"/>
      <c r="O872" s="38"/>
    </row>
    <row r="873" spans="1:15" ht="15" hidden="1" customHeight="1" x14ac:dyDescent="0.25">
      <c r="A873" s="160"/>
      <c r="B873" s="160"/>
      <c r="C873" s="38"/>
      <c r="D873" s="38"/>
      <c r="E873" s="38"/>
      <c r="F873" s="38"/>
      <c r="G873" s="38"/>
      <c r="H873" s="38"/>
      <c r="I873" s="38"/>
      <c r="J873" s="38"/>
      <c r="K873" s="38"/>
      <c r="L873" s="38"/>
      <c r="M873" s="38"/>
      <c r="N873" s="38"/>
      <c r="O873" s="38"/>
    </row>
    <row r="874" spans="1:15" ht="15" hidden="1" customHeight="1" x14ac:dyDescent="0.25">
      <c r="A874" s="160"/>
      <c r="B874" s="160"/>
      <c r="C874" s="38"/>
      <c r="D874" s="38"/>
      <c r="E874" s="38"/>
      <c r="F874" s="38"/>
      <c r="G874" s="38"/>
      <c r="H874" s="38"/>
      <c r="I874" s="38"/>
      <c r="J874" s="38"/>
      <c r="K874" s="38"/>
      <c r="L874" s="38"/>
      <c r="M874" s="38"/>
      <c r="N874" s="38"/>
      <c r="O874" s="38"/>
    </row>
    <row r="875" spans="1:15" ht="15" hidden="1" customHeight="1" x14ac:dyDescent="0.25">
      <c r="A875" s="160"/>
      <c r="B875" s="160"/>
      <c r="C875" s="38"/>
      <c r="D875" s="38"/>
      <c r="E875" s="38"/>
      <c r="F875" s="38"/>
      <c r="G875" s="38"/>
      <c r="H875" s="38"/>
      <c r="I875" s="38"/>
      <c r="J875" s="38"/>
      <c r="K875" s="38"/>
      <c r="L875" s="38"/>
      <c r="M875" s="38"/>
      <c r="N875" s="38"/>
      <c r="O875" s="38"/>
    </row>
    <row r="876" spans="1:15" ht="15" hidden="1" customHeight="1" x14ac:dyDescent="0.25">
      <c r="A876" s="160"/>
      <c r="B876" s="160"/>
      <c r="C876" s="38"/>
      <c r="D876" s="38"/>
      <c r="E876" s="38"/>
      <c r="F876" s="38"/>
      <c r="G876" s="38"/>
      <c r="H876" s="38"/>
      <c r="I876" s="38"/>
      <c r="J876" s="38"/>
      <c r="K876" s="38"/>
      <c r="L876" s="38"/>
      <c r="M876" s="38"/>
      <c r="N876" s="38"/>
      <c r="O876" s="38"/>
    </row>
    <row r="877" spans="1:15" ht="15" hidden="1" customHeight="1" x14ac:dyDescent="0.25">
      <c r="A877" s="160"/>
      <c r="B877" s="160"/>
      <c r="C877" s="38"/>
      <c r="D877" s="38"/>
      <c r="E877" s="38"/>
      <c r="F877" s="38"/>
      <c r="G877" s="38"/>
      <c r="H877" s="38"/>
      <c r="I877" s="38"/>
      <c r="J877" s="38"/>
      <c r="K877" s="38"/>
      <c r="L877" s="38"/>
      <c r="M877" s="38"/>
      <c r="N877" s="38"/>
      <c r="O877" s="38"/>
    </row>
    <row r="878" spans="1:15" ht="15" hidden="1" customHeight="1" x14ac:dyDescent="0.25">
      <c r="A878" s="160"/>
      <c r="B878" s="160"/>
      <c r="C878" s="38"/>
      <c r="D878" s="38"/>
      <c r="E878" s="38"/>
      <c r="F878" s="38"/>
      <c r="G878" s="38"/>
      <c r="H878" s="38"/>
      <c r="I878" s="38"/>
      <c r="J878" s="38"/>
      <c r="K878" s="38"/>
      <c r="L878" s="38"/>
      <c r="M878" s="38"/>
      <c r="N878" s="38"/>
      <c r="O878" s="38"/>
    </row>
    <row r="879" spans="1:15" ht="15" hidden="1" customHeight="1" x14ac:dyDescent="0.25">
      <c r="A879" s="160"/>
      <c r="B879" s="160"/>
      <c r="C879" s="38"/>
      <c r="D879" s="38"/>
      <c r="E879" s="38"/>
      <c r="F879" s="38"/>
      <c r="G879" s="38"/>
      <c r="H879" s="38"/>
      <c r="I879" s="38"/>
      <c r="J879" s="38"/>
      <c r="K879" s="38"/>
      <c r="L879" s="38"/>
      <c r="M879" s="38"/>
      <c r="N879" s="38"/>
      <c r="O879" s="38"/>
    </row>
    <row r="880" spans="1:15" ht="15" hidden="1" customHeight="1" x14ac:dyDescent="0.25">
      <c r="A880" s="160"/>
      <c r="B880" s="160"/>
      <c r="C880" s="38"/>
      <c r="D880" s="38"/>
      <c r="E880" s="38"/>
      <c r="F880" s="38"/>
      <c r="G880" s="38"/>
      <c r="H880" s="38"/>
      <c r="I880" s="38"/>
      <c r="J880" s="38"/>
      <c r="K880" s="38"/>
      <c r="L880" s="38"/>
      <c r="M880" s="38"/>
      <c r="N880" s="38"/>
      <c r="O880" s="38"/>
    </row>
    <row r="881" spans="1:15" ht="15" hidden="1" customHeight="1" x14ac:dyDescent="0.25">
      <c r="A881" s="160"/>
      <c r="B881" s="160"/>
      <c r="C881" s="38"/>
      <c r="D881" s="38"/>
      <c r="E881" s="38"/>
      <c r="F881" s="38"/>
      <c r="G881" s="38"/>
      <c r="H881" s="38"/>
      <c r="I881" s="38"/>
      <c r="J881" s="38"/>
      <c r="K881" s="38"/>
      <c r="L881" s="38"/>
      <c r="M881" s="38"/>
      <c r="N881" s="38"/>
      <c r="O881" s="38"/>
    </row>
    <row r="882" spans="1:15" ht="15" hidden="1" customHeight="1" x14ac:dyDescent="0.25">
      <c r="A882" s="160"/>
      <c r="B882" s="160"/>
      <c r="C882" s="38"/>
      <c r="D882" s="38"/>
      <c r="E882" s="38"/>
      <c r="F882" s="38"/>
      <c r="G882" s="38"/>
      <c r="H882" s="38"/>
      <c r="I882" s="38"/>
      <c r="J882" s="38"/>
      <c r="K882" s="38"/>
      <c r="L882" s="38"/>
      <c r="M882" s="38"/>
      <c r="N882" s="38"/>
      <c r="O882" s="38"/>
    </row>
    <row r="883" spans="1:15" ht="15" hidden="1" customHeight="1" x14ac:dyDescent="0.25">
      <c r="A883" s="160"/>
      <c r="B883" s="160"/>
      <c r="C883" s="38"/>
      <c r="D883" s="38"/>
      <c r="E883" s="38"/>
      <c r="F883" s="38"/>
      <c r="G883" s="38"/>
      <c r="H883" s="38"/>
      <c r="I883" s="38"/>
      <c r="J883" s="38"/>
      <c r="K883" s="38"/>
      <c r="L883" s="38"/>
      <c r="M883" s="38"/>
      <c r="N883" s="38"/>
      <c r="O883" s="38"/>
    </row>
    <row r="884" spans="1:15" ht="15" hidden="1" customHeight="1" x14ac:dyDescent="0.25">
      <c r="A884" s="160"/>
      <c r="B884" s="160"/>
      <c r="C884" s="38"/>
      <c r="D884" s="38"/>
      <c r="E884" s="38"/>
      <c r="F884" s="38"/>
      <c r="G884" s="38"/>
      <c r="H884" s="38"/>
      <c r="I884" s="38"/>
      <c r="J884" s="38"/>
      <c r="K884" s="38"/>
      <c r="L884" s="38"/>
      <c r="M884" s="38"/>
      <c r="N884" s="38"/>
      <c r="O884" s="38"/>
    </row>
    <row r="885" spans="1:15" ht="15" hidden="1" customHeight="1" x14ac:dyDescent="0.25">
      <c r="A885" s="160"/>
      <c r="B885" s="160"/>
      <c r="C885" s="38"/>
      <c r="D885" s="38"/>
      <c r="E885" s="38"/>
      <c r="F885" s="38"/>
      <c r="G885" s="38"/>
      <c r="H885" s="38"/>
      <c r="I885" s="38"/>
      <c r="J885" s="38"/>
      <c r="K885" s="38"/>
      <c r="L885" s="38"/>
      <c r="M885" s="38"/>
      <c r="N885" s="38"/>
      <c r="O885" s="38"/>
    </row>
    <row r="886" spans="1:15" ht="15" hidden="1" customHeight="1" x14ac:dyDescent="0.25">
      <c r="A886" s="160"/>
      <c r="B886" s="160"/>
      <c r="C886" s="38"/>
      <c r="D886" s="38"/>
      <c r="E886" s="38"/>
      <c r="F886" s="38"/>
      <c r="G886" s="38"/>
      <c r="H886" s="38"/>
      <c r="I886" s="38"/>
      <c r="J886" s="38"/>
      <c r="K886" s="38"/>
      <c r="L886" s="38"/>
      <c r="M886" s="38"/>
      <c r="N886" s="38"/>
      <c r="O886" s="38"/>
    </row>
    <row r="887" spans="1:15" ht="15" hidden="1" customHeight="1" x14ac:dyDescent="0.25">
      <c r="A887" s="160"/>
      <c r="B887" s="160"/>
      <c r="C887" s="38"/>
      <c r="D887" s="38"/>
      <c r="E887" s="38"/>
      <c r="F887" s="38"/>
      <c r="G887" s="38"/>
      <c r="H887" s="38"/>
      <c r="I887" s="38"/>
      <c r="J887" s="38"/>
      <c r="K887" s="38"/>
      <c r="L887" s="38"/>
      <c r="M887" s="38"/>
      <c r="N887" s="38"/>
      <c r="O887" s="38"/>
    </row>
    <row r="888" spans="1:15" hidden="1" x14ac:dyDescent="0.25">
      <c r="A888" s="160"/>
      <c r="B888" s="160"/>
      <c r="C888" s="38"/>
      <c r="D888" s="38"/>
      <c r="E888" s="38"/>
      <c r="F888" s="38"/>
      <c r="G888" s="38"/>
      <c r="H888" s="38"/>
      <c r="I888" s="38"/>
      <c r="J888" s="38"/>
      <c r="K888" s="38"/>
      <c r="L888" s="38"/>
      <c r="M888" s="38"/>
      <c r="N888" s="38"/>
      <c r="O888" s="38"/>
    </row>
  </sheetData>
  <mergeCells count="158">
    <mergeCell ref="A59:M59"/>
    <mergeCell ref="A54:M54"/>
    <mergeCell ref="A55:H55"/>
    <mergeCell ref="C56:F56"/>
    <mergeCell ref="G56:H56"/>
    <mergeCell ref="I56:L56"/>
    <mergeCell ref="C52:D52"/>
    <mergeCell ref="E52:F53"/>
    <mergeCell ref="G52:H53"/>
    <mergeCell ref="I52:L53"/>
    <mergeCell ref="M52:M53"/>
    <mergeCell ref="C53:D53"/>
    <mergeCell ref="F58:M58"/>
    <mergeCell ref="C50:D50"/>
    <mergeCell ref="E50:F51"/>
    <mergeCell ref="G50:H51"/>
    <mergeCell ref="I50:L51"/>
    <mergeCell ref="M50:M51"/>
    <mergeCell ref="C51:D51"/>
    <mergeCell ref="C48:D48"/>
    <mergeCell ref="E48:F49"/>
    <mergeCell ref="G48:H49"/>
    <mergeCell ref="I48:L49"/>
    <mergeCell ref="M48:M49"/>
    <mergeCell ref="C49:D49"/>
    <mergeCell ref="C46:D46"/>
    <mergeCell ref="E46:F47"/>
    <mergeCell ref="G46:H47"/>
    <mergeCell ref="I46:L47"/>
    <mergeCell ref="M46:M47"/>
    <mergeCell ref="C47:D47"/>
    <mergeCell ref="C44:D44"/>
    <mergeCell ref="E44:F45"/>
    <mergeCell ref="G44:H45"/>
    <mergeCell ref="I44:L45"/>
    <mergeCell ref="M44:M45"/>
    <mergeCell ref="C45:D45"/>
    <mergeCell ref="C42:D42"/>
    <mergeCell ref="E42:F43"/>
    <mergeCell ref="G42:H43"/>
    <mergeCell ref="I42:L43"/>
    <mergeCell ref="M42:M43"/>
    <mergeCell ref="C43:D43"/>
    <mergeCell ref="C40:D40"/>
    <mergeCell ref="E40:F41"/>
    <mergeCell ref="G40:H41"/>
    <mergeCell ref="I40:L41"/>
    <mergeCell ref="M40:M41"/>
    <mergeCell ref="C41:D41"/>
    <mergeCell ref="C38:D38"/>
    <mergeCell ref="E38:F39"/>
    <mergeCell ref="G38:H39"/>
    <mergeCell ref="I38:L39"/>
    <mergeCell ref="M38:M39"/>
    <mergeCell ref="C39:D39"/>
    <mergeCell ref="C36:D36"/>
    <mergeCell ref="E36:F37"/>
    <mergeCell ref="G36:H37"/>
    <mergeCell ref="I36:L37"/>
    <mergeCell ref="M36:M37"/>
    <mergeCell ref="C37:D37"/>
    <mergeCell ref="C34:D34"/>
    <mergeCell ref="E34:F35"/>
    <mergeCell ref="G34:H35"/>
    <mergeCell ref="I34:L35"/>
    <mergeCell ref="M34:M35"/>
    <mergeCell ref="C35:D35"/>
    <mergeCell ref="C32:D32"/>
    <mergeCell ref="E32:F33"/>
    <mergeCell ref="G32:H33"/>
    <mergeCell ref="I32:L33"/>
    <mergeCell ref="M32:M33"/>
    <mergeCell ref="C33:D33"/>
    <mergeCell ref="C30:D30"/>
    <mergeCell ref="E30:F31"/>
    <mergeCell ref="G30:H31"/>
    <mergeCell ref="I30:L31"/>
    <mergeCell ref="M30:M31"/>
    <mergeCell ref="C31:D31"/>
    <mergeCell ref="C28:D28"/>
    <mergeCell ref="E28:F29"/>
    <mergeCell ref="G28:H29"/>
    <mergeCell ref="I28:L29"/>
    <mergeCell ref="M28:M29"/>
    <mergeCell ref="C29:D29"/>
    <mergeCell ref="C26:D26"/>
    <mergeCell ref="E26:F27"/>
    <mergeCell ref="G26:H27"/>
    <mergeCell ref="I26:L27"/>
    <mergeCell ref="M26:M27"/>
    <mergeCell ref="C27:D27"/>
    <mergeCell ref="C24:D24"/>
    <mergeCell ref="E24:F25"/>
    <mergeCell ref="G24:H25"/>
    <mergeCell ref="I24:L25"/>
    <mergeCell ref="M24:M25"/>
    <mergeCell ref="C25:D25"/>
    <mergeCell ref="C22:D22"/>
    <mergeCell ref="E22:F23"/>
    <mergeCell ref="G22:H23"/>
    <mergeCell ref="I22:L23"/>
    <mergeCell ref="M22:M23"/>
    <mergeCell ref="C23:D23"/>
    <mergeCell ref="C20:D20"/>
    <mergeCell ref="E20:F21"/>
    <mergeCell ref="G20:H21"/>
    <mergeCell ref="I20:L21"/>
    <mergeCell ref="M20:M21"/>
    <mergeCell ref="C21:D21"/>
    <mergeCell ref="C18:D18"/>
    <mergeCell ref="E18:F19"/>
    <mergeCell ref="G18:H19"/>
    <mergeCell ref="I18:L19"/>
    <mergeCell ref="M18:M19"/>
    <mergeCell ref="C19:D19"/>
    <mergeCell ref="C16:D16"/>
    <mergeCell ref="E16:F17"/>
    <mergeCell ref="G16:H17"/>
    <mergeCell ref="I16:L17"/>
    <mergeCell ref="M16:M17"/>
    <mergeCell ref="C17:D17"/>
    <mergeCell ref="C14:D14"/>
    <mergeCell ref="E14:F15"/>
    <mergeCell ref="G14:H15"/>
    <mergeCell ref="I14:L15"/>
    <mergeCell ref="M14:M15"/>
    <mergeCell ref="C15:D15"/>
    <mergeCell ref="C12:D12"/>
    <mergeCell ref="E12:F13"/>
    <mergeCell ref="G12:H13"/>
    <mergeCell ref="I12:L13"/>
    <mergeCell ref="M12:M13"/>
    <mergeCell ref="C13:D13"/>
    <mergeCell ref="M8:M9"/>
    <mergeCell ref="C9:D9"/>
    <mergeCell ref="C10:D10"/>
    <mergeCell ref="E10:F11"/>
    <mergeCell ref="G10:H11"/>
    <mergeCell ref="I10:L11"/>
    <mergeCell ref="M10:M11"/>
    <mergeCell ref="C11:D11"/>
    <mergeCell ref="E7:F7"/>
    <mergeCell ref="G7:H7"/>
    <mergeCell ref="I7:L7"/>
    <mergeCell ref="C8:D8"/>
    <mergeCell ref="E8:F9"/>
    <mergeCell ref="G8:H9"/>
    <mergeCell ref="I8:L9"/>
    <mergeCell ref="A1:M1"/>
    <mergeCell ref="B4:E4"/>
    <mergeCell ref="F4:H4"/>
    <mergeCell ref="I4:M4"/>
    <mergeCell ref="C6:D6"/>
    <mergeCell ref="E6:F6"/>
    <mergeCell ref="G6:H6"/>
    <mergeCell ref="I6:L6"/>
    <mergeCell ref="M6:M7"/>
    <mergeCell ref="C7:D7"/>
  </mergeCells>
  <conditionalFormatting sqref="A8:C9 E8 G8 I8 M8">
    <cfRule type="expression" dxfId="49" priority="24">
      <formula>$A$9="Holiday"</formula>
    </cfRule>
  </conditionalFormatting>
  <conditionalFormatting sqref="A10:C11 E10 G10 I10 M10">
    <cfRule type="expression" dxfId="48" priority="23">
      <formula>$A$11="Holiday"</formula>
    </cfRule>
  </conditionalFormatting>
  <conditionalFormatting sqref="A12:C13 E12 G12 I12 M12">
    <cfRule type="expression" dxfId="47" priority="22">
      <formula>$A$13="Holiday"</formula>
    </cfRule>
  </conditionalFormatting>
  <conditionalFormatting sqref="A14:C15 E14 G14 I14 M14">
    <cfRule type="expression" dxfId="46" priority="21">
      <formula>$A$15="Holiday"</formula>
    </cfRule>
  </conditionalFormatting>
  <conditionalFormatting sqref="A16:C17 E16 G16 I16 M16">
    <cfRule type="expression" dxfId="45" priority="20">
      <formula>$A$17="Holiday"</formula>
    </cfRule>
  </conditionalFormatting>
  <conditionalFormatting sqref="A18:C19 E18 G18 I18 M18">
    <cfRule type="expression" dxfId="44" priority="19">
      <formula>$A$19="Holiday"</formula>
    </cfRule>
  </conditionalFormatting>
  <conditionalFormatting sqref="A20:C21 E20 G20 I20 M20">
    <cfRule type="expression" dxfId="43" priority="18">
      <formula>$A$21="Holiday"</formula>
    </cfRule>
  </conditionalFormatting>
  <conditionalFormatting sqref="A22:C23 E22 G22 I22 M22">
    <cfRule type="expression" dxfId="42" priority="17">
      <formula>$A$23="Holiday"</formula>
    </cfRule>
  </conditionalFormatting>
  <conditionalFormatting sqref="A24:C25 E24 G24 I24 M24">
    <cfRule type="expression" dxfId="41" priority="16">
      <formula>$A$25="Holiday"</formula>
    </cfRule>
  </conditionalFormatting>
  <conditionalFormatting sqref="A26:C27 E26 G26 I26 M26">
    <cfRule type="expression" dxfId="40" priority="15">
      <formula>$A$27="Holiday"</formula>
    </cfRule>
  </conditionalFormatting>
  <conditionalFormatting sqref="A28:C29 E28 G28 I28 M28">
    <cfRule type="expression" dxfId="39" priority="14">
      <formula>$A$29="Holiday"</formula>
    </cfRule>
  </conditionalFormatting>
  <conditionalFormatting sqref="A30:C31 E30 G30 I30 M30">
    <cfRule type="expression" dxfId="38" priority="13">
      <formula>$A$31="Holiday"</formula>
    </cfRule>
  </conditionalFormatting>
  <conditionalFormatting sqref="A32:C33 E32 G32 I32 M32">
    <cfRule type="expression" dxfId="37" priority="12">
      <formula>$A$33="Holiday"</formula>
    </cfRule>
  </conditionalFormatting>
  <conditionalFormatting sqref="A34:C35 E34 G34 I34 M34">
    <cfRule type="expression" dxfId="36" priority="11">
      <formula>$A$35="Holiday"</formula>
    </cfRule>
  </conditionalFormatting>
  <conditionalFormatting sqref="A36:C37 E36 G36 I36 M36">
    <cfRule type="expression" dxfId="35" priority="10">
      <formula>$A$37="Holiday"</formula>
    </cfRule>
  </conditionalFormatting>
  <conditionalFormatting sqref="A38:C39 E38 G38 I38 M38">
    <cfRule type="expression" dxfId="34" priority="9">
      <formula>$A$39="Holiday"</formula>
    </cfRule>
  </conditionalFormatting>
  <conditionalFormatting sqref="A40:C41 E40 G40 I40 M40">
    <cfRule type="expression" dxfId="33" priority="8">
      <formula>$A$41="Holiday"</formula>
    </cfRule>
  </conditionalFormatting>
  <conditionalFormatting sqref="A42:C43 E42 G42 I42 M42">
    <cfRule type="expression" dxfId="32" priority="7">
      <formula>$A$43="Holiday"</formula>
    </cfRule>
  </conditionalFormatting>
  <conditionalFormatting sqref="A44:C45 E44 G44 I44 M44">
    <cfRule type="expression" dxfId="31" priority="6">
      <formula>$A$45="Holiday"</formula>
    </cfRule>
  </conditionalFormatting>
  <conditionalFormatting sqref="A46:C47 E46 G46 I46 M46">
    <cfRule type="expression" dxfId="30" priority="5">
      <formula>$A$47="Holiday"</formula>
    </cfRule>
  </conditionalFormatting>
  <conditionalFormatting sqref="A48:C49 E48 G48 I48 M48">
    <cfRule type="expression" dxfId="29" priority="4">
      <formula>$A$49="Holiday"</formula>
    </cfRule>
  </conditionalFormatting>
  <conditionalFormatting sqref="A50:C51 E50 G50 I50 M50">
    <cfRule type="expression" dxfId="28" priority="3">
      <formula>$A$51="Holiday"</formula>
    </cfRule>
  </conditionalFormatting>
  <conditionalFormatting sqref="A52:C53 E52 G52 I52 M52">
    <cfRule type="expression" dxfId="27" priority="2">
      <formula>$A$53="Holiday"</formula>
    </cfRule>
  </conditionalFormatting>
  <conditionalFormatting sqref="A59">
    <cfRule type="expression" dxfId="26" priority="1">
      <formula>$A$11="Holiday"</formula>
    </cfRule>
  </conditionalFormatting>
  <printOptions horizontalCentered="1"/>
  <pageMargins left="0" right="0" top="0.6" bottom="0.2" header="0.1" footer="0"/>
  <pageSetup orientation="portrait" horizontalDpi="4294967295" verticalDpi="4294967295" r:id="rId1"/>
  <headerFooter>
    <oddHeader>&amp;C&amp;"Arial,Bold"&amp;14MONTHLY GROUP MILEAGE LOG&amp;"-,Regular"&amp;11
&amp;"Arial,Regular"County Vehicle Program / HR - CSD
&amp;R&amp;G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E590-D332-46FE-90BD-1EDF024473FA}">
  <sheetPr>
    <tabColor theme="9"/>
  </sheetPr>
  <dimension ref="A1:M33"/>
  <sheetViews>
    <sheetView workbookViewId="0">
      <selection activeCell="K24" sqref="K24"/>
    </sheetView>
  </sheetViews>
  <sheetFormatPr defaultColWidth="0" defaultRowHeight="0" customHeight="1" zeroHeight="1" x14ac:dyDescent="0.2"/>
  <cols>
    <col min="1" max="1" width="10.42578125" style="13" bestFit="1" customWidth="1"/>
    <col min="2" max="2" width="13.28515625" style="13" bestFit="1" customWidth="1"/>
    <col min="3" max="3" width="13.140625" style="13" bestFit="1" customWidth="1"/>
    <col min="4" max="4" width="13.28515625" style="13" bestFit="1" customWidth="1"/>
    <col min="5" max="5" width="28.140625" style="13" customWidth="1"/>
    <col min="6" max="6" width="28.140625" style="13" bestFit="1" customWidth="1"/>
    <col min="8" max="8" width="23.7109375" style="13" bestFit="1" customWidth="1"/>
    <col min="9" max="9" width="13.85546875" style="6" bestFit="1" customWidth="1"/>
    <col min="10" max="10" width="1" style="6" customWidth="1"/>
    <col min="11" max="11" width="21.5703125" style="13" bestFit="1" customWidth="1"/>
    <col min="12" max="12" width="20.28515625" style="6" bestFit="1" customWidth="1"/>
    <col min="13" max="13" width="1.42578125" style="6" customWidth="1"/>
    <col min="14" max="16384" width="9.140625" style="6" hidden="1"/>
  </cols>
  <sheetData>
    <row r="1" spans="1:12" ht="16.5" customHeight="1" thickTop="1" x14ac:dyDescent="0.2">
      <c r="A1" s="26">
        <f>'PD-410-980-OC-VAC'!C3</f>
        <v>1</v>
      </c>
      <c r="B1" s="27" t="str">
        <f>'PD-410-980-OC-VAC'!F3</f>
        <v>WEDNESDAY</v>
      </c>
      <c r="C1" s="28" t="str">
        <f>IF(B1="SATURDAY","0","1")</f>
        <v>1</v>
      </c>
      <c r="D1" s="28" t="str">
        <f>IF(B1="SUNDAY","0","1")</f>
        <v>1</v>
      </c>
      <c r="E1" s="35" t="str">
        <f>PROPER(B1)</f>
        <v>Wednesday</v>
      </c>
      <c r="F1" s="35" t="str">
        <f>IF(I1="",IF(C1+D1&gt;1,E1,""),"Holiday")</f>
        <v>Holiday</v>
      </c>
      <c r="G1" s="100"/>
      <c r="H1" s="28">
        <f>IF(F1="","",A1)</f>
        <v>1</v>
      </c>
      <c r="I1" s="29">
        <f>IFERROR(MATCH($A1,PROCESS!$A$17:$A$19,0),"")</f>
        <v>1</v>
      </c>
      <c r="J1" s="33"/>
      <c r="K1" s="17">
        <f t="array" aca="1" ref="K1:K31" ca="1">IFERROR(INDEX(DATE_ONLY_JAN,SMALL((IF(LEN(DATE_ONLY_JAN),ROW(INDIRECT("1:"&amp;ROWS(DATE_ONLY_JAN))))),ROW(DATE_ONLY_JAN)),1),"")</f>
        <v>1</v>
      </c>
      <c r="L1" s="18" t="str">
        <f t="array" aca="1" ref="L1:L31" ca="1">IFERROR(INDEX(WEEKDAY_ONLY_JAN,SMALL((IF(LEN(WEEKDAY_ONLY_JAN),ROW(INDIRECT("1:"&amp;ROWS(WEEKDAY_ONLY_JAN))))),ROW(WEEKDAY_ONLY_JAN)),1),"")</f>
        <v>Holiday</v>
      </c>
    </row>
    <row r="2" spans="1:12" ht="16.5" customHeight="1" x14ac:dyDescent="0.2">
      <c r="A2" s="30">
        <f>'PD-410-980-OC-VAC'!C4</f>
        <v>2</v>
      </c>
      <c r="B2" s="14" t="str">
        <f>'PD-410-980-OC-VAC'!F4</f>
        <v>THURSDAY</v>
      </c>
      <c r="C2" s="15" t="str">
        <f>IF(B2="SATURDAY","0","1")</f>
        <v>1</v>
      </c>
      <c r="D2" s="15" t="str">
        <f>IF(B2="SUNDAY","0","1")</f>
        <v>1</v>
      </c>
      <c r="E2" s="15" t="str">
        <f t="shared" ref="E2:E31" si="0">PROPER(B2)</f>
        <v>Thursday</v>
      </c>
      <c r="F2" s="15" t="str">
        <f t="shared" ref="F2:F31" si="1">IF(I2="",IF(C2+D2&gt;1,E2,""),"Holiday")</f>
        <v>Thursday</v>
      </c>
      <c r="G2" s="1"/>
      <c r="H2" s="15">
        <f t="shared" ref="H2:H31" si="2">IF(F2="","",A2)</f>
        <v>2</v>
      </c>
      <c r="I2" s="31" t="str">
        <f>IFERROR(MATCH($A2,PROCESS!$A$17:$A$19,0),"")</f>
        <v/>
      </c>
      <c r="J2" s="25"/>
      <c r="K2" s="19">
        <f ca="1"/>
        <v>2</v>
      </c>
      <c r="L2" s="20" t="str">
        <f ca="1"/>
        <v>Thursday</v>
      </c>
    </row>
    <row r="3" spans="1:12" ht="16.5" customHeight="1" x14ac:dyDescent="0.2">
      <c r="A3" s="30">
        <f>'PD-410-980-OC-VAC'!C5</f>
        <v>3</v>
      </c>
      <c r="B3" s="14" t="str">
        <f>'PD-410-980-OC-VAC'!F5</f>
        <v>FRIDAY</v>
      </c>
      <c r="C3" s="15" t="str">
        <f t="shared" ref="C3:C31" si="3">IF(B3="SATURDAY","0","1")</f>
        <v>1</v>
      </c>
      <c r="D3" s="15" t="str">
        <f t="shared" ref="D3:D31" si="4">IF(B3="SUNDAY","0","1")</f>
        <v>1</v>
      </c>
      <c r="E3" s="15" t="str">
        <f t="shared" si="0"/>
        <v>Friday</v>
      </c>
      <c r="F3" s="15" t="str">
        <f t="shared" si="1"/>
        <v>Friday</v>
      </c>
      <c r="G3" s="1"/>
      <c r="H3" s="15">
        <f t="shared" si="2"/>
        <v>3</v>
      </c>
      <c r="I3" s="31" t="str">
        <f>IFERROR(MATCH($A3,PROCESS!$A$17:$A$19,0),"")</f>
        <v/>
      </c>
      <c r="J3" s="25"/>
      <c r="K3" s="19">
        <f ca="1"/>
        <v>3</v>
      </c>
      <c r="L3" s="20" t="str">
        <f ca="1"/>
        <v>Friday</v>
      </c>
    </row>
    <row r="4" spans="1:12" ht="16.5" customHeight="1" x14ac:dyDescent="0.2">
      <c r="A4" s="30">
        <f>'PD-410-980-OC-VAC'!C6</f>
        <v>4</v>
      </c>
      <c r="B4" s="14" t="str">
        <f>'PD-410-980-OC-VAC'!F6</f>
        <v>SATURDAY</v>
      </c>
      <c r="C4" s="15" t="str">
        <f t="shared" si="3"/>
        <v>0</v>
      </c>
      <c r="D4" s="15" t="str">
        <f t="shared" si="4"/>
        <v>1</v>
      </c>
      <c r="E4" s="15" t="str">
        <f t="shared" si="0"/>
        <v>Saturday</v>
      </c>
      <c r="F4" s="15" t="str">
        <f t="shared" si="1"/>
        <v/>
      </c>
      <c r="G4" s="1"/>
      <c r="H4" s="15" t="str">
        <f t="shared" si="2"/>
        <v/>
      </c>
      <c r="I4" s="31" t="str">
        <f>IFERROR(MATCH($A4,PROCESS!$A$17:$A$19,0),"")</f>
        <v/>
      </c>
      <c r="J4" s="25"/>
      <c r="K4" s="19">
        <f ca="1"/>
        <v>6</v>
      </c>
      <c r="L4" s="20" t="str">
        <f ca="1"/>
        <v>Monday</v>
      </c>
    </row>
    <row r="5" spans="1:12" ht="16.5" customHeight="1" x14ac:dyDescent="0.2">
      <c r="A5" s="30">
        <f>'PD-410-980-OC-VAC'!C7</f>
        <v>5</v>
      </c>
      <c r="B5" s="14" t="str">
        <f>'PD-410-980-OC-VAC'!F7</f>
        <v>SUNDAY</v>
      </c>
      <c r="C5" s="15" t="str">
        <f t="shared" si="3"/>
        <v>1</v>
      </c>
      <c r="D5" s="15" t="str">
        <f t="shared" si="4"/>
        <v>0</v>
      </c>
      <c r="E5" s="15" t="str">
        <f t="shared" si="0"/>
        <v>Sunday</v>
      </c>
      <c r="F5" s="15" t="str">
        <f t="shared" si="1"/>
        <v/>
      </c>
      <c r="G5" s="1"/>
      <c r="H5" s="15" t="str">
        <f t="shared" si="2"/>
        <v/>
      </c>
      <c r="I5" s="31" t="str">
        <f>IFERROR(MATCH($A5,PROCESS!$A$17:$A$19,0),"")</f>
        <v/>
      </c>
      <c r="J5" s="25"/>
      <c r="K5" s="19">
        <f ca="1"/>
        <v>7</v>
      </c>
      <c r="L5" s="20" t="str">
        <f ca="1"/>
        <v>Tuesday</v>
      </c>
    </row>
    <row r="6" spans="1:12" ht="16.5" customHeight="1" x14ac:dyDescent="0.2">
      <c r="A6" s="30">
        <f>'PD-410-980-OC-VAC'!C8</f>
        <v>6</v>
      </c>
      <c r="B6" s="14" t="str">
        <f>'PD-410-980-OC-VAC'!F8</f>
        <v>MONDAY</v>
      </c>
      <c r="C6" s="15" t="str">
        <f t="shared" si="3"/>
        <v>1</v>
      </c>
      <c r="D6" s="15" t="str">
        <f t="shared" si="4"/>
        <v>1</v>
      </c>
      <c r="E6" s="15" t="str">
        <f t="shared" si="0"/>
        <v>Monday</v>
      </c>
      <c r="F6" s="15" t="str">
        <f t="shared" si="1"/>
        <v>Monday</v>
      </c>
      <c r="G6" s="1"/>
      <c r="H6" s="15">
        <f t="shared" si="2"/>
        <v>6</v>
      </c>
      <c r="I6" s="31" t="str">
        <f>IFERROR(MATCH($A6,PROCESS!$A$17:$A$19,0),"")</f>
        <v/>
      </c>
      <c r="J6" s="25"/>
      <c r="K6" s="19">
        <f ca="1"/>
        <v>8</v>
      </c>
      <c r="L6" s="20" t="str">
        <f ca="1"/>
        <v>Wednesday</v>
      </c>
    </row>
    <row r="7" spans="1:12" ht="16.5" customHeight="1" x14ac:dyDescent="0.2">
      <c r="A7" s="30">
        <f>'PD-410-980-OC-VAC'!C9</f>
        <v>7</v>
      </c>
      <c r="B7" s="14" t="str">
        <f>'PD-410-980-OC-VAC'!F9</f>
        <v>TUESDAY</v>
      </c>
      <c r="C7" s="15" t="str">
        <f t="shared" si="3"/>
        <v>1</v>
      </c>
      <c r="D7" s="15" t="str">
        <f t="shared" si="4"/>
        <v>1</v>
      </c>
      <c r="E7" s="15" t="str">
        <f t="shared" si="0"/>
        <v>Tuesday</v>
      </c>
      <c r="F7" s="15" t="str">
        <f t="shared" si="1"/>
        <v>Tuesday</v>
      </c>
      <c r="G7" s="1"/>
      <c r="H7" s="15">
        <f t="shared" si="2"/>
        <v>7</v>
      </c>
      <c r="I7" s="31" t="str">
        <f>IFERROR(MATCH($A7,PROCESS!$A$17:$A$19,0),"")</f>
        <v/>
      </c>
      <c r="J7" s="25"/>
      <c r="K7" s="19">
        <f ca="1"/>
        <v>9</v>
      </c>
      <c r="L7" s="20" t="str">
        <f ca="1"/>
        <v>Thursday</v>
      </c>
    </row>
    <row r="8" spans="1:12" ht="16.5" customHeight="1" x14ac:dyDescent="0.2">
      <c r="A8" s="30">
        <f>'PD-410-980-OC-VAC'!C10</f>
        <v>8</v>
      </c>
      <c r="B8" s="14" t="str">
        <f>'PD-410-980-OC-VAC'!F10</f>
        <v>WEDNESDAY</v>
      </c>
      <c r="C8" s="15" t="str">
        <f t="shared" si="3"/>
        <v>1</v>
      </c>
      <c r="D8" s="15" t="str">
        <f t="shared" si="4"/>
        <v>1</v>
      </c>
      <c r="E8" s="15" t="str">
        <f t="shared" si="0"/>
        <v>Wednesday</v>
      </c>
      <c r="F8" s="15" t="str">
        <f t="shared" si="1"/>
        <v>Wednesday</v>
      </c>
      <c r="G8" s="1"/>
      <c r="H8" s="15">
        <f t="shared" si="2"/>
        <v>8</v>
      </c>
      <c r="I8" s="31" t="str">
        <f>IFERROR(MATCH($A8,PROCESS!$A$17:$A$19,0),"")</f>
        <v/>
      </c>
      <c r="J8" s="25"/>
      <c r="K8" s="19">
        <f ca="1"/>
        <v>10</v>
      </c>
      <c r="L8" s="20" t="str">
        <f ca="1"/>
        <v>Friday</v>
      </c>
    </row>
    <row r="9" spans="1:12" ht="16.5" customHeight="1" x14ac:dyDescent="0.2">
      <c r="A9" s="30">
        <f>'PD-410-980-OC-VAC'!C11</f>
        <v>9</v>
      </c>
      <c r="B9" s="14" t="str">
        <f>'PD-410-980-OC-VAC'!F11</f>
        <v>THURSDAY</v>
      </c>
      <c r="C9" s="15" t="str">
        <f t="shared" si="3"/>
        <v>1</v>
      </c>
      <c r="D9" s="15" t="str">
        <f t="shared" si="4"/>
        <v>1</v>
      </c>
      <c r="E9" s="15" t="str">
        <f t="shared" si="0"/>
        <v>Thursday</v>
      </c>
      <c r="F9" s="15" t="str">
        <f t="shared" si="1"/>
        <v>Thursday</v>
      </c>
      <c r="G9" s="1"/>
      <c r="H9" s="15">
        <f t="shared" si="2"/>
        <v>9</v>
      </c>
      <c r="I9" s="31" t="str">
        <f>IFERROR(MATCH($A9,PROCESS!$A$17:$A$19,0),"")</f>
        <v/>
      </c>
      <c r="J9" s="25"/>
      <c r="K9" s="19">
        <f ca="1"/>
        <v>13</v>
      </c>
      <c r="L9" s="20" t="str">
        <f ca="1"/>
        <v>Monday</v>
      </c>
    </row>
    <row r="10" spans="1:12" ht="16.5" customHeight="1" x14ac:dyDescent="0.2">
      <c r="A10" s="30">
        <f>'PD-410-980-OC-VAC'!C12</f>
        <v>10</v>
      </c>
      <c r="B10" s="14" t="str">
        <f>'PD-410-980-OC-VAC'!F12</f>
        <v>FRIDAY</v>
      </c>
      <c r="C10" s="15" t="str">
        <f t="shared" si="3"/>
        <v>1</v>
      </c>
      <c r="D10" s="15" t="str">
        <f t="shared" si="4"/>
        <v>1</v>
      </c>
      <c r="E10" s="15" t="str">
        <f t="shared" si="0"/>
        <v>Friday</v>
      </c>
      <c r="F10" s="15" t="str">
        <f t="shared" si="1"/>
        <v>Friday</v>
      </c>
      <c r="G10" s="1"/>
      <c r="H10" s="15">
        <f t="shared" si="2"/>
        <v>10</v>
      </c>
      <c r="I10" s="31" t="str">
        <f>IFERROR(MATCH($A10,PROCESS!$A$17:$A$19,0),"")</f>
        <v/>
      </c>
      <c r="J10" s="25"/>
      <c r="K10" s="19">
        <f ca="1"/>
        <v>14</v>
      </c>
      <c r="L10" s="20" t="str">
        <f ca="1"/>
        <v>Tuesday</v>
      </c>
    </row>
    <row r="11" spans="1:12" ht="16.5" customHeight="1" x14ac:dyDescent="0.2">
      <c r="A11" s="30">
        <f>'PD-410-980-OC-VAC'!C13</f>
        <v>11</v>
      </c>
      <c r="B11" s="14" t="str">
        <f>'PD-410-980-OC-VAC'!F13</f>
        <v>SATURDAY</v>
      </c>
      <c r="C11" s="15" t="str">
        <f t="shared" si="3"/>
        <v>0</v>
      </c>
      <c r="D11" s="15" t="str">
        <f t="shared" si="4"/>
        <v>1</v>
      </c>
      <c r="E11" s="15" t="str">
        <f t="shared" si="0"/>
        <v>Saturday</v>
      </c>
      <c r="F11" s="15" t="str">
        <f t="shared" si="1"/>
        <v/>
      </c>
      <c r="G11" s="1"/>
      <c r="H11" s="15" t="str">
        <f t="shared" si="2"/>
        <v/>
      </c>
      <c r="I11" s="31" t="str">
        <f>IFERROR(MATCH($A11,PROCESS!$A$17:$A$19,0),"")</f>
        <v/>
      </c>
      <c r="J11" s="25"/>
      <c r="K11" s="19">
        <f ca="1"/>
        <v>15</v>
      </c>
      <c r="L11" s="20" t="str">
        <f ca="1"/>
        <v>Wednesday</v>
      </c>
    </row>
    <row r="12" spans="1:12" ht="16.5" customHeight="1" x14ac:dyDescent="0.2">
      <c r="A12" s="30">
        <f>'PD-410-980-OC-VAC'!C14</f>
        <v>12</v>
      </c>
      <c r="B12" s="14" t="str">
        <f>'PD-410-980-OC-VAC'!F14</f>
        <v>SUNDAY</v>
      </c>
      <c r="C12" s="15" t="str">
        <f t="shared" si="3"/>
        <v>1</v>
      </c>
      <c r="D12" s="15" t="str">
        <f t="shared" si="4"/>
        <v>0</v>
      </c>
      <c r="E12" s="15" t="str">
        <f t="shared" si="0"/>
        <v>Sunday</v>
      </c>
      <c r="F12" s="15" t="str">
        <f t="shared" si="1"/>
        <v/>
      </c>
      <c r="G12" s="1"/>
      <c r="H12" s="15" t="str">
        <f t="shared" si="2"/>
        <v/>
      </c>
      <c r="I12" s="31" t="str">
        <f>IFERROR(MATCH($A12,PROCESS!$A$17:$A$19,0),"")</f>
        <v/>
      </c>
      <c r="J12" s="25"/>
      <c r="K12" s="19">
        <f ca="1"/>
        <v>16</v>
      </c>
      <c r="L12" s="20" t="str">
        <f ca="1"/>
        <v>Thursday</v>
      </c>
    </row>
    <row r="13" spans="1:12" ht="16.5" customHeight="1" x14ac:dyDescent="0.2">
      <c r="A13" s="30">
        <f>'PD-410-980-OC-VAC'!C15</f>
        <v>13</v>
      </c>
      <c r="B13" s="14" t="str">
        <f>'PD-410-980-OC-VAC'!F15</f>
        <v>MONDAY</v>
      </c>
      <c r="C13" s="15" t="str">
        <f t="shared" si="3"/>
        <v>1</v>
      </c>
      <c r="D13" s="15" t="str">
        <f t="shared" si="4"/>
        <v>1</v>
      </c>
      <c r="E13" s="15" t="str">
        <f t="shared" si="0"/>
        <v>Monday</v>
      </c>
      <c r="F13" s="15" t="str">
        <f t="shared" si="1"/>
        <v>Monday</v>
      </c>
      <c r="G13" s="1"/>
      <c r="H13" s="15">
        <f t="shared" si="2"/>
        <v>13</v>
      </c>
      <c r="I13" s="31" t="str">
        <f>IFERROR(MATCH($A13,PROCESS!$A$17:$A$19,0),"")</f>
        <v/>
      </c>
      <c r="J13" s="25"/>
      <c r="K13" s="19">
        <f ca="1"/>
        <v>17</v>
      </c>
      <c r="L13" s="20" t="str">
        <f ca="1"/>
        <v>Friday</v>
      </c>
    </row>
    <row r="14" spans="1:12" ht="16.5" customHeight="1" x14ac:dyDescent="0.2">
      <c r="A14" s="30">
        <f>'PD-410-980-OC-VAC'!C16</f>
        <v>14</v>
      </c>
      <c r="B14" s="14" t="str">
        <f>'PD-410-980-OC-VAC'!F16</f>
        <v>TUESDAY</v>
      </c>
      <c r="C14" s="15" t="str">
        <f t="shared" si="3"/>
        <v>1</v>
      </c>
      <c r="D14" s="15" t="str">
        <f t="shared" si="4"/>
        <v>1</v>
      </c>
      <c r="E14" s="15" t="str">
        <f t="shared" si="0"/>
        <v>Tuesday</v>
      </c>
      <c r="F14" s="15" t="str">
        <f t="shared" si="1"/>
        <v>Tuesday</v>
      </c>
      <c r="G14" s="1"/>
      <c r="H14" s="15">
        <f t="shared" si="2"/>
        <v>14</v>
      </c>
      <c r="I14" s="31" t="str">
        <f>IFERROR(MATCH($A14,PROCESS!$A$17:$A$19,0),"")</f>
        <v/>
      </c>
      <c r="J14" s="25"/>
      <c r="K14" s="19">
        <f ca="1"/>
        <v>20</v>
      </c>
      <c r="L14" s="20" t="str">
        <f ca="1"/>
        <v>Holiday</v>
      </c>
    </row>
    <row r="15" spans="1:12" ht="16.5" customHeight="1" x14ac:dyDescent="0.2">
      <c r="A15" s="30">
        <f>'PD-410-980-OC-VAC'!C17</f>
        <v>15</v>
      </c>
      <c r="B15" s="14" t="str">
        <f>'PD-410-980-OC-VAC'!F17</f>
        <v>WEDNESDAY</v>
      </c>
      <c r="C15" s="15" t="str">
        <f t="shared" si="3"/>
        <v>1</v>
      </c>
      <c r="D15" s="15" t="str">
        <f t="shared" si="4"/>
        <v>1</v>
      </c>
      <c r="E15" s="15" t="str">
        <f t="shared" si="0"/>
        <v>Wednesday</v>
      </c>
      <c r="F15" s="15" t="str">
        <f t="shared" si="1"/>
        <v>Wednesday</v>
      </c>
      <c r="G15" s="1"/>
      <c r="H15" s="15">
        <f t="shared" si="2"/>
        <v>15</v>
      </c>
      <c r="I15" s="31" t="str">
        <f>IFERROR(MATCH($A15,PROCESS!$A$17:$A$19,0),"")</f>
        <v/>
      </c>
      <c r="J15" s="25"/>
      <c r="K15" s="19">
        <f ca="1"/>
        <v>21</v>
      </c>
      <c r="L15" s="20" t="str">
        <f ca="1"/>
        <v>Tuesday</v>
      </c>
    </row>
    <row r="16" spans="1:12" ht="16.5" customHeight="1" x14ac:dyDescent="0.2">
      <c r="A16" s="30">
        <f>'PD-410-980-OC-VAC'!C18</f>
        <v>16</v>
      </c>
      <c r="B16" s="14" t="str">
        <f>'PD-410-980-OC-VAC'!F18</f>
        <v>THURSDAY</v>
      </c>
      <c r="C16" s="15" t="str">
        <f t="shared" si="3"/>
        <v>1</v>
      </c>
      <c r="D16" s="15" t="str">
        <f t="shared" si="4"/>
        <v>1</v>
      </c>
      <c r="E16" s="15" t="str">
        <f t="shared" si="0"/>
        <v>Thursday</v>
      </c>
      <c r="F16" s="15" t="str">
        <f t="shared" si="1"/>
        <v>Thursday</v>
      </c>
      <c r="G16" s="1"/>
      <c r="H16" s="15">
        <f t="shared" si="2"/>
        <v>16</v>
      </c>
      <c r="I16" s="31" t="str">
        <f>IFERROR(MATCH($A16,PROCESS!$A$17:$A$19,0),"")</f>
        <v/>
      </c>
      <c r="J16" s="25"/>
      <c r="K16" s="19">
        <f ca="1"/>
        <v>22</v>
      </c>
      <c r="L16" s="20" t="str">
        <f ca="1"/>
        <v>Wednesday</v>
      </c>
    </row>
    <row r="17" spans="1:12" ht="16.5" customHeight="1" x14ac:dyDescent="0.2">
      <c r="A17" s="30">
        <f>'PD-410-980-OC-VAC'!C19</f>
        <v>17</v>
      </c>
      <c r="B17" s="14" t="str">
        <f>'PD-410-980-OC-VAC'!F19</f>
        <v>FRIDAY</v>
      </c>
      <c r="C17" s="15" t="str">
        <f t="shared" si="3"/>
        <v>1</v>
      </c>
      <c r="D17" s="15" t="str">
        <f t="shared" si="4"/>
        <v>1</v>
      </c>
      <c r="E17" s="15" t="str">
        <f t="shared" si="0"/>
        <v>Friday</v>
      </c>
      <c r="F17" s="15" t="str">
        <f t="shared" si="1"/>
        <v>Friday</v>
      </c>
      <c r="G17" s="1"/>
      <c r="H17" s="15">
        <f t="shared" si="2"/>
        <v>17</v>
      </c>
      <c r="I17" s="31" t="str">
        <f>IFERROR(MATCH($A17,PROCESS!$A$17:$A$19,0),"")</f>
        <v/>
      </c>
      <c r="J17" s="25"/>
      <c r="K17" s="19">
        <f ca="1"/>
        <v>23</v>
      </c>
      <c r="L17" s="20" t="str">
        <f ca="1"/>
        <v>Thursday</v>
      </c>
    </row>
    <row r="18" spans="1:12" ht="16.5" customHeight="1" x14ac:dyDescent="0.2">
      <c r="A18" s="30">
        <f>'PD-410-980-OC-VAC'!C20</f>
        <v>18</v>
      </c>
      <c r="B18" s="14" t="str">
        <f>'PD-410-980-OC-VAC'!F20</f>
        <v>SATURDAY</v>
      </c>
      <c r="C18" s="15" t="str">
        <f t="shared" si="3"/>
        <v>0</v>
      </c>
      <c r="D18" s="15" t="str">
        <f t="shared" si="4"/>
        <v>1</v>
      </c>
      <c r="E18" s="15" t="str">
        <f t="shared" si="0"/>
        <v>Saturday</v>
      </c>
      <c r="F18" s="15" t="str">
        <f t="shared" si="1"/>
        <v/>
      </c>
      <c r="G18" s="1"/>
      <c r="H18" s="15" t="str">
        <f t="shared" si="2"/>
        <v/>
      </c>
      <c r="I18" s="31" t="str">
        <f>IFERROR(MATCH($A18,PROCESS!$A$17:$A$19,0),"")</f>
        <v/>
      </c>
      <c r="J18" s="25"/>
      <c r="K18" s="19">
        <f ca="1"/>
        <v>24</v>
      </c>
      <c r="L18" s="20" t="str">
        <f ca="1"/>
        <v>Friday</v>
      </c>
    </row>
    <row r="19" spans="1:12" ht="16.5" customHeight="1" x14ac:dyDescent="0.2">
      <c r="A19" s="30">
        <f>'PD-410-980-OC-VAC'!C21</f>
        <v>19</v>
      </c>
      <c r="B19" s="14" t="str">
        <f>'PD-410-980-OC-VAC'!F21</f>
        <v>SUNDAY</v>
      </c>
      <c r="C19" s="15" t="str">
        <f t="shared" si="3"/>
        <v>1</v>
      </c>
      <c r="D19" s="15" t="str">
        <f t="shared" si="4"/>
        <v>0</v>
      </c>
      <c r="E19" s="15" t="str">
        <f t="shared" si="0"/>
        <v>Sunday</v>
      </c>
      <c r="F19" s="15" t="str">
        <f t="shared" si="1"/>
        <v/>
      </c>
      <c r="G19" s="1"/>
      <c r="H19" s="15" t="str">
        <f t="shared" si="2"/>
        <v/>
      </c>
      <c r="I19" s="31" t="str">
        <f>IFERROR(MATCH($A19,PROCESS!$A$17:$A$19,0),"")</f>
        <v/>
      </c>
      <c r="J19" s="25"/>
      <c r="K19" s="19">
        <f ca="1"/>
        <v>27</v>
      </c>
      <c r="L19" s="20" t="str">
        <f ca="1"/>
        <v>Monday</v>
      </c>
    </row>
    <row r="20" spans="1:12" ht="16.5" customHeight="1" x14ac:dyDescent="0.2">
      <c r="A20" s="30">
        <f>'PD-410-980-OC-VAC'!C22</f>
        <v>20</v>
      </c>
      <c r="B20" s="14" t="str">
        <f>'PD-410-980-OC-VAC'!F22</f>
        <v>MONDAY</v>
      </c>
      <c r="C20" s="15" t="str">
        <f t="shared" si="3"/>
        <v>1</v>
      </c>
      <c r="D20" s="15" t="str">
        <f t="shared" si="4"/>
        <v>1</v>
      </c>
      <c r="E20" s="15" t="str">
        <f t="shared" si="0"/>
        <v>Monday</v>
      </c>
      <c r="F20" s="15" t="str">
        <f t="shared" si="1"/>
        <v>Holiday</v>
      </c>
      <c r="G20" s="1"/>
      <c r="H20" s="15">
        <f t="shared" si="2"/>
        <v>20</v>
      </c>
      <c r="I20" s="31">
        <f>IFERROR(MATCH($A20,PROCESS!$A$17:$A$19,0),"")</f>
        <v>2</v>
      </c>
      <c r="J20" s="25"/>
      <c r="K20" s="19">
        <f ca="1"/>
        <v>28</v>
      </c>
      <c r="L20" s="20" t="str">
        <f ca="1"/>
        <v>Tuesday</v>
      </c>
    </row>
    <row r="21" spans="1:12" ht="16.5" customHeight="1" x14ac:dyDescent="0.2">
      <c r="A21" s="30">
        <f>'PD-410-980-OC-VAC'!C23</f>
        <v>21</v>
      </c>
      <c r="B21" s="14" t="str">
        <f>'PD-410-980-OC-VAC'!F23</f>
        <v>TUESDAY</v>
      </c>
      <c r="C21" s="15" t="str">
        <f t="shared" si="3"/>
        <v>1</v>
      </c>
      <c r="D21" s="15" t="str">
        <f t="shared" si="4"/>
        <v>1</v>
      </c>
      <c r="E21" s="15" t="str">
        <f t="shared" si="0"/>
        <v>Tuesday</v>
      </c>
      <c r="F21" s="15" t="str">
        <f t="shared" si="1"/>
        <v>Tuesday</v>
      </c>
      <c r="G21" s="1"/>
      <c r="H21" s="15">
        <f t="shared" si="2"/>
        <v>21</v>
      </c>
      <c r="I21" s="31" t="str">
        <f>IFERROR(MATCH($A21,PROCESS!$A$17:$A$19,0),"")</f>
        <v/>
      </c>
      <c r="J21" s="25"/>
      <c r="K21" s="19">
        <f ca="1"/>
        <v>29</v>
      </c>
      <c r="L21" s="20" t="str">
        <f ca="1"/>
        <v>Wednesday</v>
      </c>
    </row>
    <row r="22" spans="1:12" ht="16.5" customHeight="1" x14ac:dyDescent="0.2">
      <c r="A22" s="30">
        <f>'PD-410-980-OC-VAC'!C24</f>
        <v>22</v>
      </c>
      <c r="B22" s="14" t="str">
        <f>'PD-410-980-OC-VAC'!F24</f>
        <v>WEDNESDAY</v>
      </c>
      <c r="C22" s="15" t="str">
        <f t="shared" si="3"/>
        <v>1</v>
      </c>
      <c r="D22" s="15" t="str">
        <f t="shared" si="4"/>
        <v>1</v>
      </c>
      <c r="E22" s="15" t="str">
        <f t="shared" si="0"/>
        <v>Wednesday</v>
      </c>
      <c r="F22" s="15" t="str">
        <f t="shared" si="1"/>
        <v>Wednesday</v>
      </c>
      <c r="G22" s="1"/>
      <c r="H22" s="15">
        <f t="shared" si="2"/>
        <v>22</v>
      </c>
      <c r="I22" s="31" t="str">
        <f>IFERROR(MATCH($A22,PROCESS!$A$17:$A$19,0),"")</f>
        <v/>
      </c>
      <c r="J22" s="25"/>
      <c r="K22" s="19">
        <f ca="1"/>
        <v>30</v>
      </c>
      <c r="L22" s="20" t="str">
        <f ca="1"/>
        <v>Thursday</v>
      </c>
    </row>
    <row r="23" spans="1:12" ht="16.5" customHeight="1" x14ac:dyDescent="0.2">
      <c r="A23" s="30">
        <f>'PD-410-980-OC-VAC'!C25</f>
        <v>23</v>
      </c>
      <c r="B23" s="14" t="str">
        <f>'PD-410-980-OC-VAC'!F25</f>
        <v>THURSDAY</v>
      </c>
      <c r="C23" s="15" t="str">
        <f t="shared" si="3"/>
        <v>1</v>
      </c>
      <c r="D23" s="15" t="str">
        <f t="shared" si="4"/>
        <v>1</v>
      </c>
      <c r="E23" s="15" t="str">
        <f t="shared" si="0"/>
        <v>Thursday</v>
      </c>
      <c r="F23" s="15" t="str">
        <f t="shared" si="1"/>
        <v>Thursday</v>
      </c>
      <c r="G23" s="1"/>
      <c r="H23" s="15">
        <f t="shared" si="2"/>
        <v>23</v>
      </c>
      <c r="I23" s="31" t="str">
        <f>IFERROR(MATCH($A23,PROCESS!$A$17:$A$19,0),"")</f>
        <v/>
      </c>
      <c r="J23" s="25"/>
      <c r="K23" s="19">
        <f ca="1"/>
        <v>31</v>
      </c>
      <c r="L23" s="20" t="str">
        <f ca="1"/>
        <v>Friday</v>
      </c>
    </row>
    <row r="24" spans="1:12" ht="16.5" customHeight="1" x14ac:dyDescent="0.2">
      <c r="A24" s="30">
        <f>'PD-410-980-OC-VAC'!C26</f>
        <v>24</v>
      </c>
      <c r="B24" s="14" t="str">
        <f>'PD-410-980-OC-VAC'!F26</f>
        <v>FRIDAY</v>
      </c>
      <c r="C24" s="15" t="str">
        <f t="shared" si="3"/>
        <v>1</v>
      </c>
      <c r="D24" s="15" t="str">
        <f t="shared" si="4"/>
        <v>1</v>
      </c>
      <c r="E24" s="15" t="str">
        <f t="shared" si="0"/>
        <v>Friday</v>
      </c>
      <c r="F24" s="15" t="str">
        <f t="shared" si="1"/>
        <v>Friday</v>
      </c>
      <c r="G24" s="1"/>
      <c r="H24" s="15">
        <f t="shared" si="2"/>
        <v>24</v>
      </c>
      <c r="I24" s="31" t="str">
        <f>IFERROR(MATCH($A24,PROCESS!$A$17:$A$19,0),"")</f>
        <v/>
      </c>
      <c r="J24" s="25"/>
      <c r="K24" s="21" t="str">
        <f ca="1"/>
        <v/>
      </c>
      <c r="L24" s="22" t="str">
        <f ca="1"/>
        <v/>
      </c>
    </row>
    <row r="25" spans="1:12" ht="16.5" customHeight="1" x14ac:dyDescent="0.2">
      <c r="A25" s="30">
        <f>'PD-410-980-OC-VAC'!C27</f>
        <v>25</v>
      </c>
      <c r="B25" s="14" t="str">
        <f>'PD-410-980-OC-VAC'!F27</f>
        <v>SATURDAY</v>
      </c>
      <c r="C25" s="15" t="str">
        <f t="shared" si="3"/>
        <v>0</v>
      </c>
      <c r="D25" s="15" t="str">
        <f t="shared" si="4"/>
        <v>1</v>
      </c>
      <c r="E25" s="15" t="str">
        <f t="shared" si="0"/>
        <v>Saturday</v>
      </c>
      <c r="F25" s="15" t="str">
        <f t="shared" si="1"/>
        <v/>
      </c>
      <c r="G25" s="1"/>
      <c r="H25" s="15" t="str">
        <f t="shared" si="2"/>
        <v/>
      </c>
      <c r="I25" s="31" t="str">
        <f>IFERROR(MATCH($A25,PROCESS!$A$17:$A$19,0),"")</f>
        <v/>
      </c>
      <c r="J25" s="25"/>
      <c r="K25" s="21" t="str">
        <f ca="1"/>
        <v/>
      </c>
      <c r="L25" s="22" t="str">
        <f ca="1"/>
        <v/>
      </c>
    </row>
    <row r="26" spans="1:12" ht="16.5" customHeight="1" x14ac:dyDescent="0.2">
      <c r="A26" s="30">
        <f>'PD-410-980-OC-VAC'!C28</f>
        <v>26</v>
      </c>
      <c r="B26" s="14" t="str">
        <f>'PD-410-980-OC-VAC'!F28</f>
        <v>SUNDAY</v>
      </c>
      <c r="C26" s="15" t="str">
        <f t="shared" si="3"/>
        <v>1</v>
      </c>
      <c r="D26" s="15" t="str">
        <f t="shared" si="4"/>
        <v>0</v>
      </c>
      <c r="E26" s="15" t="str">
        <f t="shared" si="0"/>
        <v>Sunday</v>
      </c>
      <c r="F26" s="15" t="str">
        <f t="shared" si="1"/>
        <v/>
      </c>
      <c r="G26" s="1"/>
      <c r="H26" s="15" t="str">
        <f t="shared" si="2"/>
        <v/>
      </c>
      <c r="I26" s="31" t="str">
        <f>IFERROR(MATCH($A26,PROCESS!$A$17:$A$19,0),"")</f>
        <v/>
      </c>
      <c r="J26" s="25"/>
      <c r="K26" s="21" t="str">
        <f ca="1"/>
        <v/>
      </c>
      <c r="L26" s="22" t="str">
        <f ca="1"/>
        <v/>
      </c>
    </row>
    <row r="27" spans="1:12" ht="16.5" customHeight="1" x14ac:dyDescent="0.2">
      <c r="A27" s="30">
        <f>'PD-410-980-OC-VAC'!C29</f>
        <v>27</v>
      </c>
      <c r="B27" s="14" t="str">
        <f>'PD-410-980-OC-VAC'!F29</f>
        <v>MONDAY</v>
      </c>
      <c r="C27" s="15" t="str">
        <f t="shared" si="3"/>
        <v>1</v>
      </c>
      <c r="D27" s="15" t="str">
        <f t="shared" si="4"/>
        <v>1</v>
      </c>
      <c r="E27" s="15" t="str">
        <f t="shared" si="0"/>
        <v>Monday</v>
      </c>
      <c r="F27" s="15" t="str">
        <f t="shared" si="1"/>
        <v>Monday</v>
      </c>
      <c r="G27" s="1"/>
      <c r="H27" s="15">
        <f t="shared" si="2"/>
        <v>27</v>
      </c>
      <c r="I27" s="31" t="str">
        <f>IFERROR(MATCH($A27,PROCESS!$A$17:$A$19,0),"")</f>
        <v/>
      </c>
      <c r="J27" s="25"/>
      <c r="K27" s="21" t="str">
        <f ca="1"/>
        <v/>
      </c>
      <c r="L27" s="22" t="str">
        <f ca="1"/>
        <v/>
      </c>
    </row>
    <row r="28" spans="1:12" ht="16.5" customHeight="1" x14ac:dyDescent="0.2">
      <c r="A28" s="30">
        <f>'PD-410-980-OC-VAC'!C30</f>
        <v>28</v>
      </c>
      <c r="B28" s="14" t="str">
        <f>'PD-410-980-OC-VAC'!F30</f>
        <v>TUESDAY</v>
      </c>
      <c r="C28" s="15" t="str">
        <f t="shared" si="3"/>
        <v>1</v>
      </c>
      <c r="D28" s="15" t="str">
        <f t="shared" si="4"/>
        <v>1</v>
      </c>
      <c r="E28" s="15" t="str">
        <f t="shared" si="0"/>
        <v>Tuesday</v>
      </c>
      <c r="F28" s="15" t="str">
        <f t="shared" si="1"/>
        <v>Tuesday</v>
      </c>
      <c r="G28" s="1"/>
      <c r="H28" s="15">
        <f t="shared" si="2"/>
        <v>28</v>
      </c>
      <c r="I28" s="31" t="str">
        <f>IFERROR(MATCH($A28,PROCESS!$A$17:$A$19,0),"")</f>
        <v/>
      </c>
      <c r="J28" s="25"/>
      <c r="K28" s="21" t="str">
        <f ca="1"/>
        <v/>
      </c>
      <c r="L28" s="22" t="str">
        <f ca="1"/>
        <v/>
      </c>
    </row>
    <row r="29" spans="1:12" ht="16.5" customHeight="1" x14ac:dyDescent="0.2">
      <c r="A29" s="30">
        <f>'PD-410-980-OC-VAC'!C31</f>
        <v>29</v>
      </c>
      <c r="B29" s="14" t="str">
        <f>'PD-410-980-OC-VAC'!F31</f>
        <v>WEDNESDAY</v>
      </c>
      <c r="C29" s="15" t="str">
        <f t="shared" si="3"/>
        <v>1</v>
      </c>
      <c r="D29" s="15" t="str">
        <f t="shared" si="4"/>
        <v>1</v>
      </c>
      <c r="E29" s="15" t="str">
        <f t="shared" si="0"/>
        <v>Wednesday</v>
      </c>
      <c r="F29" s="15" t="str">
        <f t="shared" si="1"/>
        <v>Wednesday</v>
      </c>
      <c r="G29" s="1"/>
      <c r="H29" s="15">
        <f t="shared" si="2"/>
        <v>29</v>
      </c>
      <c r="I29" s="31" t="str">
        <f>IFERROR(MATCH($A29,PROCESS!$A$17:$A$19,0),"")</f>
        <v/>
      </c>
      <c r="J29" s="25"/>
      <c r="K29" s="21" t="str">
        <f ca="1"/>
        <v/>
      </c>
      <c r="L29" s="22" t="str">
        <f ca="1"/>
        <v/>
      </c>
    </row>
    <row r="30" spans="1:12" ht="16.5" customHeight="1" x14ac:dyDescent="0.2">
      <c r="A30" s="30">
        <f>'PD-410-980-OC-VAC'!C32</f>
        <v>30</v>
      </c>
      <c r="B30" s="14" t="str">
        <f>'PD-410-980-OC-VAC'!F32</f>
        <v>THURSDAY</v>
      </c>
      <c r="C30" s="15" t="str">
        <f t="shared" si="3"/>
        <v>1</v>
      </c>
      <c r="D30" s="15" t="str">
        <f t="shared" si="4"/>
        <v>1</v>
      </c>
      <c r="E30" s="15" t="str">
        <f t="shared" si="0"/>
        <v>Thursday</v>
      </c>
      <c r="F30" s="15" t="str">
        <f t="shared" si="1"/>
        <v>Thursday</v>
      </c>
      <c r="G30" s="1"/>
      <c r="H30" s="15">
        <f t="shared" si="2"/>
        <v>30</v>
      </c>
      <c r="I30" s="31" t="str">
        <f>IFERROR(MATCH($A30,PROCESS!$A$17:$A$19,0),"")</f>
        <v/>
      </c>
      <c r="J30" s="25"/>
      <c r="K30" s="21" t="str">
        <f ca="1"/>
        <v/>
      </c>
      <c r="L30" s="22" t="str">
        <f ca="1"/>
        <v/>
      </c>
    </row>
    <row r="31" spans="1:12" ht="16.5" customHeight="1" x14ac:dyDescent="0.2">
      <c r="A31" s="30">
        <f>'PD-410-980-OC-VAC'!C33</f>
        <v>31</v>
      </c>
      <c r="B31" s="14" t="str">
        <f>'PD-410-980-OC-VAC'!F33</f>
        <v>FRIDAY</v>
      </c>
      <c r="C31" s="15" t="str">
        <f t="shared" si="3"/>
        <v>1</v>
      </c>
      <c r="D31" s="15" t="str">
        <f t="shared" si="4"/>
        <v>1</v>
      </c>
      <c r="E31" s="36" t="str">
        <f t="shared" si="0"/>
        <v>Friday</v>
      </c>
      <c r="F31" s="36" t="str">
        <f t="shared" si="1"/>
        <v>Friday</v>
      </c>
      <c r="G31" s="1"/>
      <c r="H31" s="15">
        <f t="shared" si="2"/>
        <v>31</v>
      </c>
      <c r="I31" s="31" t="str">
        <f>IFERROR(MATCH($A31,PROCESS!$A$17:$A$19,0),"")</f>
        <v/>
      </c>
      <c r="J31" s="25"/>
      <c r="K31" s="21" t="str">
        <f ca="1"/>
        <v/>
      </c>
      <c r="L31" s="22" t="str">
        <f ca="1"/>
        <v/>
      </c>
    </row>
    <row r="32" spans="1:12" s="16" customFormat="1" ht="16.5" customHeight="1" thickBot="1" x14ac:dyDescent="0.25">
      <c r="A32" s="23" t="s">
        <v>1003</v>
      </c>
      <c r="B32" s="32" t="s">
        <v>1004</v>
      </c>
      <c r="C32" s="32" t="s">
        <v>1005</v>
      </c>
      <c r="D32" s="32" t="s">
        <v>1006</v>
      </c>
      <c r="E32" s="32" t="s">
        <v>1007</v>
      </c>
      <c r="F32" s="32" t="s">
        <v>998</v>
      </c>
      <c r="G32" s="82"/>
      <c r="H32" s="32" t="s">
        <v>999</v>
      </c>
      <c r="I32" s="24" t="s">
        <v>1000</v>
      </c>
      <c r="J32" s="34"/>
      <c r="K32" s="23" t="s">
        <v>1001</v>
      </c>
      <c r="L32" s="24" t="s">
        <v>1002</v>
      </c>
    </row>
    <row r="33" ht="7.5" customHeight="1" thickTop="1" x14ac:dyDescent="0.2"/>
  </sheetData>
  <sheetProtection sheet="1" objects="1" scenarios="1"/>
  <conditionalFormatting sqref="L1:L31 E1:F31">
    <cfRule type="cellIs" dxfId="25" priority="3" operator="equal">
      <formula>"HOLIDAY"</formula>
    </cfRule>
  </conditionalFormatting>
  <conditionalFormatting sqref="I1:J31">
    <cfRule type="cellIs" dxfId="24" priority="2" operator="between">
      <formula>1</formula>
      <formula>3</formula>
    </cfRule>
  </conditionalFormatting>
  <pageMargins left="0.7" right="0.7"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D980-3CE9-46AC-B283-E2D4A09EE80B}">
  <sheetPr>
    <tabColor theme="9"/>
  </sheetPr>
  <dimension ref="A1:M33"/>
  <sheetViews>
    <sheetView workbookViewId="0">
      <selection activeCell="K24" sqref="K24"/>
    </sheetView>
  </sheetViews>
  <sheetFormatPr defaultColWidth="0" defaultRowHeight="0" customHeight="1" zeroHeight="1" x14ac:dyDescent="0.2"/>
  <cols>
    <col min="1" max="1" width="10.42578125" style="13" bestFit="1" customWidth="1"/>
    <col min="2" max="2" width="13.28515625" style="13" bestFit="1" customWidth="1"/>
    <col min="3" max="3" width="13.140625" style="13" bestFit="1" customWidth="1"/>
    <col min="4" max="4" width="13.28515625" style="13" bestFit="1" customWidth="1"/>
    <col min="5" max="5" width="28.140625" style="13" customWidth="1"/>
    <col min="6" max="6" width="28.140625" style="13" bestFit="1" customWidth="1"/>
    <col min="8" max="8" width="23.7109375" style="13" bestFit="1" customWidth="1"/>
    <col min="9" max="9" width="13.85546875" style="6" bestFit="1" customWidth="1"/>
    <col min="10" max="10" width="1" style="6" customWidth="1"/>
    <col min="11" max="11" width="21.5703125" style="13" bestFit="1" customWidth="1"/>
    <col min="12" max="12" width="20.28515625" style="6" bestFit="1" customWidth="1"/>
    <col min="13" max="13" width="1.42578125" style="6" customWidth="1"/>
    <col min="14" max="16384" width="9.140625" style="6" hidden="1"/>
  </cols>
  <sheetData>
    <row r="1" spans="1:12" ht="16.5" customHeight="1" thickTop="1" x14ac:dyDescent="0.2">
      <c r="A1" s="93">
        <f>'PD-410-980-OC-VAC'!C34</f>
        <v>1</v>
      </c>
      <c r="B1" s="28" t="str">
        <f>'PD-410-980-OC-VAC'!F34</f>
        <v>SATURDAY</v>
      </c>
      <c r="C1" s="28" t="str">
        <f>IF(B1="SATURDAY","0","1")</f>
        <v>0</v>
      </c>
      <c r="D1" s="28" t="str">
        <f>IF(B1="SUNDAY","0","1")</f>
        <v>1</v>
      </c>
      <c r="E1" s="28" t="str">
        <f>PROPER(B1)</f>
        <v>Saturday</v>
      </c>
      <c r="F1" s="28" t="str">
        <f>IF(I1="",IF(C1+D1&gt;1,E1,""),"Holiday")</f>
        <v/>
      </c>
      <c r="G1" s="94"/>
      <c r="H1" s="28" t="str">
        <f>IF(F1="","",A1)</f>
        <v/>
      </c>
      <c r="I1" s="95" t="str">
        <f>IFERROR(MATCH($A1,PROCESS!$B$17:$B$19,0),"")</f>
        <v/>
      </c>
      <c r="J1" s="96"/>
      <c r="K1" s="97">
        <f t="array" aca="1" ref="K1:K31" ca="1">IFERROR(INDEX(DATE_ONLY_JAN,SMALL((IF(LEN(DATE_ONLY_JAN),ROW(INDIRECT("1:"&amp;ROWS(DATE_ONLY_JAN))))),ROW(DATE_ONLY_JAN)),1),"")</f>
        <v>3</v>
      </c>
      <c r="L1" s="98" t="str">
        <f t="array" aca="1" ref="L1:L31" ca="1">IFERROR(INDEX(WEEKDAY_ONLY_JAN,SMALL((IF(LEN(WEEKDAY_ONLY_JAN),ROW(INDIRECT("1:"&amp;ROWS(WEEKDAY_ONLY_JAN))))),ROW(WEEKDAY_ONLY_JAN)),1),"")</f>
        <v>Monday</v>
      </c>
    </row>
    <row r="2" spans="1:12" ht="16.5" customHeight="1" x14ac:dyDescent="0.2">
      <c r="A2" s="88">
        <f>'PD-410-980-OC-VAC'!C35</f>
        <v>2</v>
      </c>
      <c r="B2" s="15" t="str">
        <f>'PD-410-980-OC-VAC'!F35</f>
        <v>SUNDAY</v>
      </c>
      <c r="C2" s="15" t="str">
        <f>IF(B2="SATURDAY","0","1")</f>
        <v>1</v>
      </c>
      <c r="D2" s="15" t="str">
        <f>IF(B2="SUNDAY","0","1")</f>
        <v>0</v>
      </c>
      <c r="E2" s="15" t="str">
        <f t="shared" ref="E2:E29" si="0">PROPER(B2)</f>
        <v>Sunday</v>
      </c>
      <c r="F2" s="15" t="str">
        <f t="shared" ref="F2:F29" si="1">IF(I2="",IF(C2+D2&gt;1,E2,""),"Holiday")</f>
        <v/>
      </c>
      <c r="G2" s="2"/>
      <c r="H2" s="15" t="str">
        <f t="shared" ref="H2:H29" si="2">IF(F2="","",A2)</f>
        <v/>
      </c>
      <c r="I2" s="92" t="str">
        <f>IFERROR(MATCH($A2,PROCESS!$B$17:$B$19,0),"")</f>
        <v/>
      </c>
      <c r="J2" s="87"/>
      <c r="K2" s="86">
        <f ca="1"/>
        <v>4</v>
      </c>
      <c r="L2" s="99" t="str">
        <f ca="1"/>
        <v>Tuesday</v>
      </c>
    </row>
    <row r="3" spans="1:12" ht="16.5" customHeight="1" x14ac:dyDescent="0.2">
      <c r="A3" s="88">
        <f>'PD-410-980-OC-VAC'!C36</f>
        <v>3</v>
      </c>
      <c r="B3" s="15" t="str">
        <f>'PD-410-980-OC-VAC'!F36</f>
        <v>MONDAY</v>
      </c>
      <c r="C3" s="15" t="str">
        <f t="shared" ref="C3:C29" si="3">IF(B3="SATURDAY","0","1")</f>
        <v>1</v>
      </c>
      <c r="D3" s="15" t="str">
        <f t="shared" ref="D3:D29" si="4">IF(B3="SUNDAY","0","1")</f>
        <v>1</v>
      </c>
      <c r="E3" s="15" t="str">
        <f t="shared" si="0"/>
        <v>Monday</v>
      </c>
      <c r="F3" s="15" t="str">
        <f t="shared" si="1"/>
        <v>Monday</v>
      </c>
      <c r="G3" s="2"/>
      <c r="H3" s="15">
        <f t="shared" si="2"/>
        <v>3</v>
      </c>
      <c r="I3" s="92" t="str">
        <f>IFERROR(MATCH($A3,PROCESS!$B$17:$B$19,0),"")</f>
        <v/>
      </c>
      <c r="J3" s="83"/>
      <c r="K3" s="84">
        <f ca="1"/>
        <v>5</v>
      </c>
      <c r="L3" s="85" t="str">
        <f ca="1"/>
        <v>Wednesday</v>
      </c>
    </row>
    <row r="4" spans="1:12" ht="16.5" customHeight="1" x14ac:dyDescent="0.2">
      <c r="A4" s="88">
        <f>'PD-410-980-OC-VAC'!C37</f>
        <v>4</v>
      </c>
      <c r="B4" s="15" t="str">
        <f>'PD-410-980-OC-VAC'!F37</f>
        <v>TUESDAY</v>
      </c>
      <c r="C4" s="15" t="str">
        <f t="shared" si="3"/>
        <v>1</v>
      </c>
      <c r="D4" s="15" t="str">
        <f t="shared" si="4"/>
        <v>1</v>
      </c>
      <c r="E4" s="15" t="str">
        <f t="shared" si="0"/>
        <v>Tuesday</v>
      </c>
      <c r="F4" s="15" t="str">
        <f t="shared" si="1"/>
        <v>Tuesday</v>
      </c>
      <c r="G4" s="2"/>
      <c r="H4" s="15">
        <f t="shared" si="2"/>
        <v>4</v>
      </c>
      <c r="I4" s="92" t="str">
        <f>IFERROR(MATCH($A4,PROCESS!$B$17:$B$19,0),"")</f>
        <v/>
      </c>
      <c r="J4" s="25"/>
      <c r="K4" s="19">
        <f ca="1"/>
        <v>6</v>
      </c>
      <c r="L4" s="20" t="str">
        <f ca="1"/>
        <v>Thursday</v>
      </c>
    </row>
    <row r="5" spans="1:12" ht="16.5" customHeight="1" x14ac:dyDescent="0.2">
      <c r="A5" s="88">
        <f>'PD-410-980-OC-VAC'!C38</f>
        <v>5</v>
      </c>
      <c r="B5" s="15" t="str">
        <f>'PD-410-980-OC-VAC'!F38</f>
        <v>WEDNESDAY</v>
      </c>
      <c r="C5" s="15" t="str">
        <f t="shared" si="3"/>
        <v>1</v>
      </c>
      <c r="D5" s="15" t="str">
        <f t="shared" si="4"/>
        <v>1</v>
      </c>
      <c r="E5" s="15" t="str">
        <f t="shared" si="0"/>
        <v>Wednesday</v>
      </c>
      <c r="F5" s="15" t="str">
        <f t="shared" si="1"/>
        <v>Wednesday</v>
      </c>
      <c r="G5" s="2"/>
      <c r="H5" s="15">
        <f t="shared" si="2"/>
        <v>5</v>
      </c>
      <c r="I5" s="92" t="str">
        <f>IFERROR(MATCH($A5,PROCESS!$B$17:$B$19,0),"")</f>
        <v/>
      </c>
      <c r="J5" s="25"/>
      <c r="K5" s="19">
        <f ca="1"/>
        <v>7</v>
      </c>
      <c r="L5" s="20" t="str">
        <f ca="1"/>
        <v>Friday</v>
      </c>
    </row>
    <row r="6" spans="1:12" ht="16.5" customHeight="1" x14ac:dyDescent="0.2">
      <c r="A6" s="88">
        <f>'PD-410-980-OC-VAC'!C39</f>
        <v>6</v>
      </c>
      <c r="B6" s="15" t="str">
        <f>'PD-410-980-OC-VAC'!F39</f>
        <v>THURSDAY</v>
      </c>
      <c r="C6" s="15" t="str">
        <f t="shared" si="3"/>
        <v>1</v>
      </c>
      <c r="D6" s="15" t="str">
        <f t="shared" si="4"/>
        <v>1</v>
      </c>
      <c r="E6" s="15" t="str">
        <f t="shared" si="0"/>
        <v>Thursday</v>
      </c>
      <c r="F6" s="15" t="str">
        <f t="shared" si="1"/>
        <v>Thursday</v>
      </c>
      <c r="G6" s="2"/>
      <c r="H6" s="15">
        <f t="shared" si="2"/>
        <v>6</v>
      </c>
      <c r="I6" s="92" t="str">
        <f>IFERROR(MATCH($A6,PROCESS!$B$17:$B$19,0),"")</f>
        <v/>
      </c>
      <c r="J6" s="25"/>
      <c r="K6" s="19">
        <f ca="1"/>
        <v>10</v>
      </c>
      <c r="L6" s="20" t="str">
        <f ca="1"/>
        <v>Monday</v>
      </c>
    </row>
    <row r="7" spans="1:12" ht="16.5" customHeight="1" x14ac:dyDescent="0.2">
      <c r="A7" s="88">
        <f>'PD-410-980-OC-VAC'!C40</f>
        <v>7</v>
      </c>
      <c r="B7" s="15" t="str">
        <f>'PD-410-980-OC-VAC'!F40</f>
        <v>FRIDAY</v>
      </c>
      <c r="C7" s="15" t="str">
        <f t="shared" si="3"/>
        <v>1</v>
      </c>
      <c r="D7" s="15" t="str">
        <f t="shared" si="4"/>
        <v>1</v>
      </c>
      <c r="E7" s="15" t="str">
        <f t="shared" si="0"/>
        <v>Friday</v>
      </c>
      <c r="F7" s="15" t="str">
        <f t="shared" si="1"/>
        <v>Friday</v>
      </c>
      <c r="G7" s="2"/>
      <c r="H7" s="15">
        <f t="shared" si="2"/>
        <v>7</v>
      </c>
      <c r="I7" s="92" t="str">
        <f>IFERROR(MATCH($A7,PROCESS!$B$17:$B$19,0),"")</f>
        <v/>
      </c>
      <c r="J7" s="25"/>
      <c r="K7" s="19">
        <f ca="1"/>
        <v>11</v>
      </c>
      <c r="L7" s="20" t="str">
        <f ca="1"/>
        <v>Tuesday</v>
      </c>
    </row>
    <row r="8" spans="1:12" ht="16.5" customHeight="1" x14ac:dyDescent="0.2">
      <c r="A8" s="88">
        <f>'PD-410-980-OC-VAC'!C41</f>
        <v>8</v>
      </c>
      <c r="B8" s="15" t="str">
        <f>'PD-410-980-OC-VAC'!F41</f>
        <v>SATURDAY</v>
      </c>
      <c r="C8" s="15" t="str">
        <f t="shared" si="3"/>
        <v>0</v>
      </c>
      <c r="D8" s="15" t="str">
        <f t="shared" si="4"/>
        <v>1</v>
      </c>
      <c r="E8" s="15" t="str">
        <f t="shared" si="0"/>
        <v>Saturday</v>
      </c>
      <c r="F8" s="15" t="str">
        <f t="shared" si="1"/>
        <v/>
      </c>
      <c r="G8" s="2"/>
      <c r="H8" s="15" t="str">
        <f t="shared" si="2"/>
        <v/>
      </c>
      <c r="I8" s="92" t="str">
        <f>IFERROR(MATCH($A8,PROCESS!$B$17:$B$19,0),"")</f>
        <v/>
      </c>
      <c r="J8" s="25"/>
      <c r="K8" s="19">
        <f ca="1"/>
        <v>12</v>
      </c>
      <c r="L8" s="20" t="str">
        <f ca="1"/>
        <v>Holiday</v>
      </c>
    </row>
    <row r="9" spans="1:12" ht="16.5" customHeight="1" x14ac:dyDescent="0.2">
      <c r="A9" s="88">
        <f>'PD-410-980-OC-VAC'!C42</f>
        <v>9</v>
      </c>
      <c r="B9" s="15" t="str">
        <f>'PD-410-980-OC-VAC'!F42</f>
        <v>SUNDAY</v>
      </c>
      <c r="C9" s="15" t="str">
        <f t="shared" si="3"/>
        <v>1</v>
      </c>
      <c r="D9" s="15" t="str">
        <f t="shared" si="4"/>
        <v>0</v>
      </c>
      <c r="E9" s="15" t="str">
        <f t="shared" si="0"/>
        <v>Sunday</v>
      </c>
      <c r="F9" s="15" t="str">
        <f t="shared" si="1"/>
        <v/>
      </c>
      <c r="G9" s="2"/>
      <c r="H9" s="15" t="str">
        <f t="shared" si="2"/>
        <v/>
      </c>
      <c r="I9" s="92" t="str">
        <f>IFERROR(MATCH($A9,PROCESS!$B$17:$B$19,0),"")</f>
        <v/>
      </c>
      <c r="J9" s="25"/>
      <c r="K9" s="19">
        <f ca="1"/>
        <v>13</v>
      </c>
      <c r="L9" s="20" t="str">
        <f ca="1"/>
        <v>Thursday</v>
      </c>
    </row>
    <row r="10" spans="1:12" ht="16.5" customHeight="1" x14ac:dyDescent="0.2">
      <c r="A10" s="88">
        <f>'PD-410-980-OC-VAC'!C43</f>
        <v>10</v>
      </c>
      <c r="B10" s="15" t="str">
        <f>'PD-410-980-OC-VAC'!F43</f>
        <v>MONDAY</v>
      </c>
      <c r="C10" s="15" t="str">
        <f t="shared" si="3"/>
        <v>1</v>
      </c>
      <c r="D10" s="15" t="str">
        <f t="shared" si="4"/>
        <v>1</v>
      </c>
      <c r="E10" s="15" t="str">
        <f t="shared" si="0"/>
        <v>Monday</v>
      </c>
      <c r="F10" s="15" t="str">
        <f t="shared" si="1"/>
        <v>Monday</v>
      </c>
      <c r="G10" s="2"/>
      <c r="H10" s="15">
        <f t="shared" si="2"/>
        <v>10</v>
      </c>
      <c r="I10" s="92" t="str">
        <f>IFERROR(MATCH($A10,PROCESS!$B$17:$B$19,0),"")</f>
        <v/>
      </c>
      <c r="J10" s="25"/>
      <c r="K10" s="19">
        <f ca="1"/>
        <v>14</v>
      </c>
      <c r="L10" s="20" t="str">
        <f ca="1"/>
        <v>Friday</v>
      </c>
    </row>
    <row r="11" spans="1:12" ht="16.5" customHeight="1" x14ac:dyDescent="0.2">
      <c r="A11" s="88">
        <f>'PD-410-980-OC-VAC'!C44</f>
        <v>11</v>
      </c>
      <c r="B11" s="15" t="str">
        <f>'PD-410-980-OC-VAC'!F44</f>
        <v>TUESDAY</v>
      </c>
      <c r="C11" s="15" t="str">
        <f t="shared" si="3"/>
        <v>1</v>
      </c>
      <c r="D11" s="15" t="str">
        <f t="shared" si="4"/>
        <v>1</v>
      </c>
      <c r="E11" s="15" t="str">
        <f t="shared" si="0"/>
        <v>Tuesday</v>
      </c>
      <c r="F11" s="15" t="str">
        <f t="shared" si="1"/>
        <v>Tuesday</v>
      </c>
      <c r="G11" s="2"/>
      <c r="H11" s="15">
        <f t="shared" si="2"/>
        <v>11</v>
      </c>
      <c r="I11" s="92" t="str">
        <f>IFERROR(MATCH($A11,PROCESS!$B$17:$B$19,0),"")</f>
        <v/>
      </c>
      <c r="J11" s="25"/>
      <c r="K11" s="19">
        <f ca="1"/>
        <v>17</v>
      </c>
      <c r="L11" s="20" t="str">
        <f ca="1"/>
        <v>Holiday</v>
      </c>
    </row>
    <row r="12" spans="1:12" ht="16.5" customHeight="1" x14ac:dyDescent="0.2">
      <c r="A12" s="88">
        <f>'PD-410-980-OC-VAC'!C45</f>
        <v>12</v>
      </c>
      <c r="B12" s="15" t="str">
        <f>'PD-410-980-OC-VAC'!F45</f>
        <v>WEDNESDAY</v>
      </c>
      <c r="C12" s="15" t="str">
        <f t="shared" si="3"/>
        <v>1</v>
      </c>
      <c r="D12" s="15" t="str">
        <f t="shared" si="4"/>
        <v>1</v>
      </c>
      <c r="E12" s="15" t="str">
        <f t="shared" si="0"/>
        <v>Wednesday</v>
      </c>
      <c r="F12" s="15" t="str">
        <f t="shared" si="1"/>
        <v>Holiday</v>
      </c>
      <c r="G12" s="2"/>
      <c r="H12" s="15">
        <f t="shared" si="2"/>
        <v>12</v>
      </c>
      <c r="I12" s="92">
        <f>IFERROR(MATCH($A12,PROCESS!$B$17:$B$19,0),"")</f>
        <v>1</v>
      </c>
      <c r="J12" s="25"/>
      <c r="K12" s="19">
        <f ca="1"/>
        <v>18</v>
      </c>
      <c r="L12" s="20" t="str">
        <f ca="1"/>
        <v>Tuesday</v>
      </c>
    </row>
    <row r="13" spans="1:12" ht="16.5" customHeight="1" x14ac:dyDescent="0.2">
      <c r="A13" s="88">
        <f>'PD-410-980-OC-VAC'!C46</f>
        <v>13</v>
      </c>
      <c r="B13" s="15" t="str">
        <f>'PD-410-980-OC-VAC'!F46</f>
        <v>THURSDAY</v>
      </c>
      <c r="C13" s="15" t="str">
        <f t="shared" si="3"/>
        <v>1</v>
      </c>
      <c r="D13" s="15" t="str">
        <f t="shared" si="4"/>
        <v>1</v>
      </c>
      <c r="E13" s="15" t="str">
        <f t="shared" si="0"/>
        <v>Thursday</v>
      </c>
      <c r="F13" s="15" t="str">
        <f t="shared" si="1"/>
        <v>Thursday</v>
      </c>
      <c r="G13" s="2"/>
      <c r="H13" s="15">
        <f t="shared" si="2"/>
        <v>13</v>
      </c>
      <c r="I13" s="92" t="str">
        <f>IFERROR(MATCH($A13,PROCESS!$B$17:$B$19,0),"")</f>
        <v/>
      </c>
      <c r="J13" s="25"/>
      <c r="K13" s="19">
        <f ca="1"/>
        <v>19</v>
      </c>
      <c r="L13" s="20" t="str">
        <f ca="1"/>
        <v>Wednesday</v>
      </c>
    </row>
    <row r="14" spans="1:12" ht="16.5" customHeight="1" x14ac:dyDescent="0.2">
      <c r="A14" s="88">
        <f>'PD-410-980-OC-VAC'!C47</f>
        <v>14</v>
      </c>
      <c r="B14" s="15" t="str">
        <f>'PD-410-980-OC-VAC'!F47</f>
        <v>FRIDAY</v>
      </c>
      <c r="C14" s="15" t="str">
        <f t="shared" si="3"/>
        <v>1</v>
      </c>
      <c r="D14" s="15" t="str">
        <f t="shared" si="4"/>
        <v>1</v>
      </c>
      <c r="E14" s="15" t="str">
        <f t="shared" si="0"/>
        <v>Friday</v>
      </c>
      <c r="F14" s="15" t="str">
        <f t="shared" si="1"/>
        <v>Friday</v>
      </c>
      <c r="G14" s="2"/>
      <c r="H14" s="15">
        <f t="shared" si="2"/>
        <v>14</v>
      </c>
      <c r="I14" s="92" t="str">
        <f>IFERROR(MATCH($A14,PROCESS!$B$17:$B$19,0),"")</f>
        <v/>
      </c>
      <c r="J14" s="25"/>
      <c r="K14" s="19">
        <f ca="1"/>
        <v>20</v>
      </c>
      <c r="L14" s="20" t="str">
        <f ca="1"/>
        <v>Thursday</v>
      </c>
    </row>
    <row r="15" spans="1:12" ht="16.5" customHeight="1" x14ac:dyDescent="0.2">
      <c r="A15" s="88">
        <f>'PD-410-980-OC-VAC'!C48</f>
        <v>15</v>
      </c>
      <c r="B15" s="15" t="str">
        <f>'PD-410-980-OC-VAC'!F48</f>
        <v>SATURDAY</v>
      </c>
      <c r="C15" s="15" t="str">
        <f t="shared" si="3"/>
        <v>0</v>
      </c>
      <c r="D15" s="15" t="str">
        <f t="shared" si="4"/>
        <v>1</v>
      </c>
      <c r="E15" s="15" t="str">
        <f t="shared" si="0"/>
        <v>Saturday</v>
      </c>
      <c r="F15" s="15" t="str">
        <f t="shared" si="1"/>
        <v/>
      </c>
      <c r="G15" s="2"/>
      <c r="H15" s="15" t="str">
        <f t="shared" si="2"/>
        <v/>
      </c>
      <c r="I15" s="92" t="str">
        <f>IFERROR(MATCH($A15,PROCESS!$B$17:$B$19,0),"")</f>
        <v/>
      </c>
      <c r="J15" s="25"/>
      <c r="K15" s="19">
        <f ca="1"/>
        <v>21</v>
      </c>
      <c r="L15" s="20" t="str">
        <f ca="1"/>
        <v>Friday</v>
      </c>
    </row>
    <row r="16" spans="1:12" ht="16.5" customHeight="1" x14ac:dyDescent="0.2">
      <c r="A16" s="88">
        <f>'PD-410-980-OC-VAC'!C49</f>
        <v>16</v>
      </c>
      <c r="B16" s="15" t="str">
        <f>'PD-410-980-OC-VAC'!F49</f>
        <v>SUNDAY</v>
      </c>
      <c r="C16" s="15" t="str">
        <f t="shared" si="3"/>
        <v>1</v>
      </c>
      <c r="D16" s="15" t="str">
        <f t="shared" si="4"/>
        <v>0</v>
      </c>
      <c r="E16" s="15" t="str">
        <f t="shared" si="0"/>
        <v>Sunday</v>
      </c>
      <c r="F16" s="15" t="str">
        <f t="shared" si="1"/>
        <v/>
      </c>
      <c r="G16" s="2"/>
      <c r="H16" s="15" t="str">
        <f t="shared" si="2"/>
        <v/>
      </c>
      <c r="I16" s="92" t="str">
        <f>IFERROR(MATCH($A16,PROCESS!$B$17:$B$19,0),"")</f>
        <v/>
      </c>
      <c r="J16" s="25"/>
      <c r="K16" s="19">
        <f ca="1"/>
        <v>24</v>
      </c>
      <c r="L16" s="20" t="str">
        <f ca="1"/>
        <v>Monday</v>
      </c>
    </row>
    <row r="17" spans="1:12" ht="16.5" customHeight="1" x14ac:dyDescent="0.2">
      <c r="A17" s="88">
        <f>'PD-410-980-OC-VAC'!C50</f>
        <v>17</v>
      </c>
      <c r="B17" s="15" t="str">
        <f>'PD-410-980-OC-VAC'!F50</f>
        <v>MONDAY</v>
      </c>
      <c r="C17" s="15" t="str">
        <f t="shared" si="3"/>
        <v>1</v>
      </c>
      <c r="D17" s="15" t="str">
        <f t="shared" si="4"/>
        <v>1</v>
      </c>
      <c r="E17" s="15" t="str">
        <f t="shared" si="0"/>
        <v>Monday</v>
      </c>
      <c r="F17" s="15" t="str">
        <f t="shared" si="1"/>
        <v>Holiday</v>
      </c>
      <c r="G17" s="2"/>
      <c r="H17" s="15">
        <f t="shared" si="2"/>
        <v>17</v>
      </c>
      <c r="I17" s="92">
        <f>IFERROR(MATCH($A17,PROCESS!$B$17:$B$19,0),"")</f>
        <v>2</v>
      </c>
      <c r="J17" s="25"/>
      <c r="K17" s="19">
        <f ca="1"/>
        <v>25</v>
      </c>
      <c r="L17" s="20" t="str">
        <f ca="1"/>
        <v>Tuesday</v>
      </c>
    </row>
    <row r="18" spans="1:12" ht="16.5" customHeight="1" x14ac:dyDescent="0.2">
      <c r="A18" s="88">
        <f>'PD-410-980-OC-VAC'!C51</f>
        <v>18</v>
      </c>
      <c r="B18" s="15" t="str">
        <f>'PD-410-980-OC-VAC'!F51</f>
        <v>TUESDAY</v>
      </c>
      <c r="C18" s="15" t="str">
        <f t="shared" si="3"/>
        <v>1</v>
      </c>
      <c r="D18" s="15" t="str">
        <f t="shared" si="4"/>
        <v>1</v>
      </c>
      <c r="E18" s="15" t="str">
        <f t="shared" si="0"/>
        <v>Tuesday</v>
      </c>
      <c r="F18" s="15" t="str">
        <f t="shared" si="1"/>
        <v>Tuesday</v>
      </c>
      <c r="G18" s="2"/>
      <c r="H18" s="15">
        <f t="shared" si="2"/>
        <v>18</v>
      </c>
      <c r="I18" s="92" t="str">
        <f>IFERROR(MATCH($A18,PROCESS!$B$17:$B$19,0),"")</f>
        <v/>
      </c>
      <c r="J18" s="25"/>
      <c r="K18" s="19">
        <f ca="1"/>
        <v>26</v>
      </c>
      <c r="L18" s="20" t="str">
        <f ca="1"/>
        <v>Wednesday</v>
      </c>
    </row>
    <row r="19" spans="1:12" ht="16.5" customHeight="1" x14ac:dyDescent="0.2">
      <c r="A19" s="88">
        <f>'PD-410-980-OC-VAC'!C52</f>
        <v>19</v>
      </c>
      <c r="B19" s="15" t="str">
        <f>'PD-410-980-OC-VAC'!F52</f>
        <v>WEDNESDAY</v>
      </c>
      <c r="C19" s="15" t="str">
        <f t="shared" si="3"/>
        <v>1</v>
      </c>
      <c r="D19" s="15" t="str">
        <f t="shared" si="4"/>
        <v>1</v>
      </c>
      <c r="E19" s="15" t="str">
        <f t="shared" si="0"/>
        <v>Wednesday</v>
      </c>
      <c r="F19" s="15" t="str">
        <f t="shared" si="1"/>
        <v>Wednesday</v>
      </c>
      <c r="G19" s="2"/>
      <c r="H19" s="15">
        <f t="shared" si="2"/>
        <v>19</v>
      </c>
      <c r="I19" s="92" t="str">
        <f>IFERROR(MATCH($A19,PROCESS!$B$17:$B$19,0),"")</f>
        <v/>
      </c>
      <c r="J19" s="25"/>
      <c r="K19" s="19">
        <f ca="1"/>
        <v>27</v>
      </c>
      <c r="L19" s="20" t="str">
        <f ca="1"/>
        <v>Thursday</v>
      </c>
    </row>
    <row r="20" spans="1:12" ht="16.5" customHeight="1" x14ac:dyDescent="0.2">
      <c r="A20" s="88">
        <f>'PD-410-980-OC-VAC'!C53</f>
        <v>20</v>
      </c>
      <c r="B20" s="15" t="str">
        <f>'PD-410-980-OC-VAC'!F53</f>
        <v>THURSDAY</v>
      </c>
      <c r="C20" s="15" t="str">
        <f t="shared" si="3"/>
        <v>1</v>
      </c>
      <c r="D20" s="15" t="str">
        <f t="shared" si="4"/>
        <v>1</v>
      </c>
      <c r="E20" s="15" t="str">
        <f t="shared" si="0"/>
        <v>Thursday</v>
      </c>
      <c r="F20" s="15" t="str">
        <f t="shared" si="1"/>
        <v>Thursday</v>
      </c>
      <c r="G20" s="2"/>
      <c r="H20" s="15">
        <f t="shared" si="2"/>
        <v>20</v>
      </c>
      <c r="I20" s="92" t="str">
        <f>IFERROR(MATCH($A20,PROCESS!$B$17:$B$19,0),"")</f>
        <v/>
      </c>
      <c r="J20" s="25"/>
      <c r="K20" s="19">
        <f ca="1"/>
        <v>28</v>
      </c>
      <c r="L20" s="20" t="str">
        <f ca="1"/>
        <v>Friday</v>
      </c>
    </row>
    <row r="21" spans="1:12" ht="16.5" customHeight="1" x14ac:dyDescent="0.2">
      <c r="A21" s="88">
        <f>'PD-410-980-OC-VAC'!C54</f>
        <v>21</v>
      </c>
      <c r="B21" s="15" t="str">
        <f>'PD-410-980-OC-VAC'!F54</f>
        <v>FRIDAY</v>
      </c>
      <c r="C21" s="15" t="str">
        <f t="shared" si="3"/>
        <v>1</v>
      </c>
      <c r="D21" s="15" t="str">
        <f t="shared" si="4"/>
        <v>1</v>
      </c>
      <c r="E21" s="15" t="str">
        <f t="shared" si="0"/>
        <v>Friday</v>
      </c>
      <c r="F21" s="15" t="str">
        <f t="shared" si="1"/>
        <v>Friday</v>
      </c>
      <c r="G21" s="2"/>
      <c r="H21" s="15">
        <f t="shared" si="2"/>
        <v>21</v>
      </c>
      <c r="I21" s="92" t="str">
        <f>IFERROR(MATCH($A21,PROCESS!$B$17:$B$19,0),"")</f>
        <v/>
      </c>
      <c r="J21" s="25"/>
      <c r="K21" s="19" t="str">
        <f ca="1"/>
        <v/>
      </c>
      <c r="L21" s="20" t="str">
        <f ca="1"/>
        <v/>
      </c>
    </row>
    <row r="22" spans="1:12" ht="16.5" customHeight="1" x14ac:dyDescent="0.2">
      <c r="A22" s="88">
        <f>'PD-410-980-OC-VAC'!C55</f>
        <v>22</v>
      </c>
      <c r="B22" s="15" t="str">
        <f>'PD-410-980-OC-VAC'!F55</f>
        <v>SATURDAY</v>
      </c>
      <c r="C22" s="15" t="str">
        <f t="shared" si="3"/>
        <v>0</v>
      </c>
      <c r="D22" s="15" t="str">
        <f t="shared" si="4"/>
        <v>1</v>
      </c>
      <c r="E22" s="15" t="str">
        <f t="shared" si="0"/>
        <v>Saturday</v>
      </c>
      <c r="F22" s="15" t="str">
        <f t="shared" si="1"/>
        <v/>
      </c>
      <c r="G22" s="2"/>
      <c r="H22" s="15" t="str">
        <f t="shared" si="2"/>
        <v/>
      </c>
      <c r="I22" s="92" t="str">
        <f>IFERROR(MATCH($A22,PROCESS!$B$17:$B$19,0),"")</f>
        <v/>
      </c>
      <c r="J22" s="25"/>
      <c r="K22" s="19" t="str">
        <f ca="1"/>
        <v/>
      </c>
      <c r="L22" s="20" t="str">
        <f ca="1"/>
        <v/>
      </c>
    </row>
    <row r="23" spans="1:12" ht="16.5" customHeight="1" x14ac:dyDescent="0.2">
      <c r="A23" s="88">
        <f>'PD-410-980-OC-VAC'!C56</f>
        <v>23</v>
      </c>
      <c r="B23" s="15" t="str">
        <f>'PD-410-980-OC-VAC'!F56</f>
        <v>SUNDAY</v>
      </c>
      <c r="C23" s="15" t="str">
        <f t="shared" si="3"/>
        <v>1</v>
      </c>
      <c r="D23" s="15" t="str">
        <f t="shared" si="4"/>
        <v>0</v>
      </c>
      <c r="E23" s="15" t="str">
        <f t="shared" si="0"/>
        <v>Sunday</v>
      </c>
      <c r="F23" s="15" t="str">
        <f t="shared" si="1"/>
        <v/>
      </c>
      <c r="G23" s="2"/>
      <c r="H23" s="15" t="str">
        <f t="shared" si="2"/>
        <v/>
      </c>
      <c r="I23" s="92" t="str">
        <f>IFERROR(MATCH($A23,PROCESS!$B$17:$B$19,0),"")</f>
        <v/>
      </c>
      <c r="J23" s="25"/>
      <c r="K23" s="19" t="str">
        <f ca="1"/>
        <v/>
      </c>
      <c r="L23" s="20" t="str">
        <f ca="1"/>
        <v/>
      </c>
    </row>
    <row r="24" spans="1:12" ht="16.5" customHeight="1" x14ac:dyDescent="0.2">
      <c r="A24" s="88">
        <f>'PD-410-980-OC-VAC'!C57</f>
        <v>24</v>
      </c>
      <c r="B24" s="15" t="str">
        <f>'PD-410-980-OC-VAC'!F57</f>
        <v>MONDAY</v>
      </c>
      <c r="C24" s="15" t="str">
        <f t="shared" si="3"/>
        <v>1</v>
      </c>
      <c r="D24" s="15" t="str">
        <f t="shared" si="4"/>
        <v>1</v>
      </c>
      <c r="E24" s="15" t="str">
        <f t="shared" si="0"/>
        <v>Monday</v>
      </c>
      <c r="F24" s="15" t="str">
        <f t="shared" si="1"/>
        <v>Monday</v>
      </c>
      <c r="G24" s="2"/>
      <c r="H24" s="15">
        <f t="shared" si="2"/>
        <v>24</v>
      </c>
      <c r="I24" s="92" t="str">
        <f>IFERROR(MATCH($A24,PROCESS!$B$17:$B$19,0),"")</f>
        <v/>
      </c>
      <c r="J24" s="25"/>
      <c r="K24" s="21" t="str">
        <f ca="1"/>
        <v/>
      </c>
      <c r="L24" s="22" t="str">
        <f ca="1"/>
        <v/>
      </c>
    </row>
    <row r="25" spans="1:12" ht="16.5" customHeight="1" x14ac:dyDescent="0.2">
      <c r="A25" s="88">
        <f>'PD-410-980-OC-VAC'!C58</f>
        <v>25</v>
      </c>
      <c r="B25" s="15" t="str">
        <f>'PD-410-980-OC-VAC'!F58</f>
        <v>TUESDAY</v>
      </c>
      <c r="C25" s="15" t="str">
        <f t="shared" si="3"/>
        <v>1</v>
      </c>
      <c r="D25" s="15" t="str">
        <f t="shared" si="4"/>
        <v>1</v>
      </c>
      <c r="E25" s="15" t="str">
        <f t="shared" si="0"/>
        <v>Tuesday</v>
      </c>
      <c r="F25" s="15" t="str">
        <f t="shared" si="1"/>
        <v>Tuesday</v>
      </c>
      <c r="G25" s="2"/>
      <c r="H25" s="15">
        <f t="shared" si="2"/>
        <v>25</v>
      </c>
      <c r="I25" s="92" t="str">
        <f>IFERROR(MATCH($A25,PROCESS!$B$17:$B$19,0),"")</f>
        <v/>
      </c>
      <c r="J25" s="25"/>
      <c r="K25" s="21" t="str">
        <f ca="1"/>
        <v/>
      </c>
      <c r="L25" s="22" t="str">
        <f ca="1"/>
        <v/>
      </c>
    </row>
    <row r="26" spans="1:12" ht="16.5" customHeight="1" x14ac:dyDescent="0.2">
      <c r="A26" s="88">
        <f>'PD-410-980-OC-VAC'!C59</f>
        <v>26</v>
      </c>
      <c r="B26" s="15" t="str">
        <f>'PD-410-980-OC-VAC'!F59</f>
        <v>WEDNESDAY</v>
      </c>
      <c r="C26" s="15" t="str">
        <f t="shared" si="3"/>
        <v>1</v>
      </c>
      <c r="D26" s="15" t="str">
        <f t="shared" si="4"/>
        <v>1</v>
      </c>
      <c r="E26" s="15" t="str">
        <f t="shared" si="0"/>
        <v>Wednesday</v>
      </c>
      <c r="F26" s="15" t="str">
        <f t="shared" si="1"/>
        <v>Wednesday</v>
      </c>
      <c r="G26" s="2"/>
      <c r="H26" s="15">
        <f t="shared" si="2"/>
        <v>26</v>
      </c>
      <c r="I26" s="92" t="str">
        <f>IFERROR(MATCH($A26,PROCESS!$B$17:$B$19,0),"")</f>
        <v/>
      </c>
      <c r="J26" s="25"/>
      <c r="K26" s="21" t="str">
        <f ca="1"/>
        <v/>
      </c>
      <c r="L26" s="22" t="str">
        <f ca="1"/>
        <v/>
      </c>
    </row>
    <row r="27" spans="1:12" ht="16.5" customHeight="1" x14ac:dyDescent="0.2">
      <c r="A27" s="88">
        <f>'PD-410-980-OC-VAC'!C60</f>
        <v>27</v>
      </c>
      <c r="B27" s="15" t="str">
        <f>'PD-410-980-OC-VAC'!F60</f>
        <v>THURSDAY</v>
      </c>
      <c r="C27" s="15" t="str">
        <f t="shared" si="3"/>
        <v>1</v>
      </c>
      <c r="D27" s="15" t="str">
        <f t="shared" si="4"/>
        <v>1</v>
      </c>
      <c r="E27" s="15" t="str">
        <f t="shared" si="0"/>
        <v>Thursday</v>
      </c>
      <c r="F27" s="15" t="str">
        <f t="shared" si="1"/>
        <v>Thursday</v>
      </c>
      <c r="G27" s="2"/>
      <c r="H27" s="15">
        <f t="shared" si="2"/>
        <v>27</v>
      </c>
      <c r="I27" s="92" t="str">
        <f>IFERROR(MATCH($A27,PROCESS!$B$17:$B$19,0),"")</f>
        <v/>
      </c>
      <c r="J27" s="25"/>
      <c r="K27" s="21" t="str">
        <f ca="1"/>
        <v/>
      </c>
      <c r="L27" s="22" t="str">
        <f ca="1"/>
        <v/>
      </c>
    </row>
    <row r="28" spans="1:12" ht="16.5" customHeight="1" x14ac:dyDescent="0.2">
      <c r="A28" s="88">
        <f>'PD-410-980-OC-VAC'!C61</f>
        <v>28</v>
      </c>
      <c r="B28" s="15" t="str">
        <f>'PD-410-980-OC-VAC'!F61</f>
        <v>FRIDAY</v>
      </c>
      <c r="C28" s="15" t="str">
        <f t="shared" si="3"/>
        <v>1</v>
      </c>
      <c r="D28" s="15" t="str">
        <f t="shared" si="4"/>
        <v>1</v>
      </c>
      <c r="E28" s="15" t="str">
        <f t="shared" si="0"/>
        <v>Friday</v>
      </c>
      <c r="F28" s="15" t="str">
        <f t="shared" si="1"/>
        <v>Friday</v>
      </c>
      <c r="G28" s="2"/>
      <c r="H28" s="15">
        <f t="shared" si="2"/>
        <v>28</v>
      </c>
      <c r="I28" s="92" t="str">
        <f>IFERROR(MATCH($A28,PROCESS!$B$17:$B$19,0),"")</f>
        <v/>
      </c>
      <c r="J28" s="25"/>
      <c r="K28" s="21" t="str">
        <f ca="1"/>
        <v/>
      </c>
      <c r="L28" s="22" t="str">
        <f ca="1"/>
        <v/>
      </c>
    </row>
    <row r="29" spans="1:12" ht="16.5" customHeight="1" x14ac:dyDescent="0.2">
      <c r="A29" s="88" t="str">
        <f>IF('PD-410-980-OC-VAC'!C62="NO","",'PD-410-980-OC-VAC'!C6)</f>
        <v/>
      </c>
      <c r="B29" s="15" t="str">
        <f>IF('PD-410-980-OC-VAC'!F62="NO","",'PD-410-980-OC-VAC'!F62)</f>
        <v/>
      </c>
      <c r="C29" s="15" t="str">
        <f t="shared" si="3"/>
        <v>1</v>
      </c>
      <c r="D29" s="15" t="str">
        <f t="shared" si="4"/>
        <v>1</v>
      </c>
      <c r="E29" s="15" t="str">
        <f t="shared" si="0"/>
        <v/>
      </c>
      <c r="F29" s="15" t="str">
        <f t="shared" si="1"/>
        <v/>
      </c>
      <c r="G29" s="2"/>
      <c r="H29" s="15" t="str">
        <f t="shared" si="2"/>
        <v/>
      </c>
      <c r="I29" s="92" t="str">
        <f>IFERROR(MATCH($A29,PROCESS!$B$17:$B$19,0),"")</f>
        <v/>
      </c>
      <c r="J29" s="25"/>
      <c r="K29" s="21" t="str">
        <f ca="1"/>
        <v/>
      </c>
      <c r="L29" s="22" t="str">
        <f ca="1"/>
        <v/>
      </c>
    </row>
    <row r="30" spans="1:12" ht="16.5" customHeight="1" x14ac:dyDescent="0.2">
      <c r="A30" s="30"/>
      <c r="B30" s="14"/>
      <c r="C30" s="15"/>
      <c r="D30" s="15"/>
      <c r="E30" s="15"/>
      <c r="F30" s="15"/>
      <c r="G30" s="2"/>
      <c r="H30" s="15"/>
      <c r="I30" s="92"/>
      <c r="J30" s="25"/>
      <c r="K30" s="21" t="str">
        <f ca="1"/>
        <v/>
      </c>
      <c r="L30" s="22" t="str">
        <f ca="1"/>
        <v/>
      </c>
    </row>
    <row r="31" spans="1:12" ht="16.5" customHeight="1" x14ac:dyDescent="0.2">
      <c r="A31" s="30"/>
      <c r="B31" s="14"/>
      <c r="C31" s="15"/>
      <c r="D31" s="15"/>
      <c r="E31" s="15"/>
      <c r="F31" s="15"/>
      <c r="G31" s="2"/>
      <c r="H31" s="15"/>
      <c r="I31" s="92"/>
      <c r="J31" s="25"/>
      <c r="K31" s="21" t="str">
        <f ca="1"/>
        <v/>
      </c>
      <c r="L31" s="22" t="str">
        <f ca="1"/>
        <v/>
      </c>
    </row>
    <row r="32" spans="1:12" s="16" customFormat="1" ht="16.5" customHeight="1" thickBot="1" x14ac:dyDescent="0.25">
      <c r="A32" s="89" t="s">
        <v>1009</v>
      </c>
      <c r="B32" s="90" t="s">
        <v>1010</v>
      </c>
      <c r="C32" s="90" t="s">
        <v>1011</v>
      </c>
      <c r="D32" s="90" t="s">
        <v>1012</v>
      </c>
      <c r="E32" s="90" t="s">
        <v>1013</v>
      </c>
      <c r="F32" s="90" t="s">
        <v>1014</v>
      </c>
      <c r="G32" s="82"/>
      <c r="H32" s="90" t="s">
        <v>1015</v>
      </c>
      <c r="I32" s="91" t="s">
        <v>1016</v>
      </c>
      <c r="J32" s="34"/>
      <c r="K32" s="23" t="s">
        <v>1017</v>
      </c>
      <c r="L32" s="24" t="s">
        <v>1018</v>
      </c>
    </row>
    <row r="33" spans="7:10" s="13" customFormat="1" ht="7.5" customHeight="1" thickTop="1" x14ac:dyDescent="0.2">
      <c r="G33"/>
      <c r="I33" s="6"/>
      <c r="J33" s="6"/>
    </row>
  </sheetData>
  <sheetProtection sheet="1" objects="1" scenarios="1"/>
  <conditionalFormatting sqref="L1:L31 E1:F31">
    <cfRule type="cellIs" dxfId="23" priority="2" operator="equal">
      <formula>"HOLIDAY"</formula>
    </cfRule>
  </conditionalFormatting>
  <conditionalFormatting sqref="I1:J31">
    <cfRule type="cellIs" dxfId="22" priority="1" operator="between">
      <formula>1</formula>
      <formula>3</formula>
    </cfRule>
  </conditionalFormatting>
  <pageMargins left="0.7" right="0.7" top="0.75" bottom="0.75" header="0.3" footer="0.3"/>
  <pageSetup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A211-347E-456B-BE04-883721519127}">
  <sheetPr>
    <tabColor theme="9"/>
  </sheetPr>
  <dimension ref="A1:M33"/>
  <sheetViews>
    <sheetView workbookViewId="0">
      <selection activeCell="K24" sqref="K24"/>
    </sheetView>
  </sheetViews>
  <sheetFormatPr defaultColWidth="0" defaultRowHeight="0" customHeight="1" zeroHeight="1" x14ac:dyDescent="0.2"/>
  <cols>
    <col min="1" max="1" width="10.42578125" style="13" bestFit="1" customWidth="1"/>
    <col min="2" max="2" width="13.28515625" style="13" bestFit="1" customWidth="1"/>
    <col min="3" max="3" width="13.140625" style="13" bestFit="1" customWidth="1"/>
    <col min="4" max="4" width="13.28515625" style="13" bestFit="1" customWidth="1"/>
    <col min="5" max="5" width="28.140625" style="13" customWidth="1"/>
    <col min="6" max="6" width="28.140625" style="13" bestFit="1" customWidth="1"/>
    <col min="8" max="8" width="23.7109375" style="13" bestFit="1" customWidth="1"/>
    <col min="9" max="9" width="13.85546875" style="6" bestFit="1" customWidth="1"/>
    <col min="10" max="10" width="1" style="6" customWidth="1"/>
    <col min="11" max="11" width="21.5703125" style="13" bestFit="1" customWidth="1"/>
    <col min="12" max="12" width="20.28515625" style="6" bestFit="1" customWidth="1"/>
    <col min="13" max="13" width="1.42578125" style="6" customWidth="1"/>
    <col min="14" max="16384" width="9.140625" style="6" hidden="1"/>
  </cols>
  <sheetData>
    <row r="1" spans="1:12" ht="16.5" customHeight="1" thickTop="1" x14ac:dyDescent="0.2">
      <c r="A1" s="26">
        <f>'PD-410-980-OC-VAC'!C63</f>
        <v>1</v>
      </c>
      <c r="B1" s="27" t="str">
        <f>'PD-410-980-OC-VAC'!F63</f>
        <v>SATURDAY</v>
      </c>
      <c r="C1" s="28" t="str">
        <f>IF(B1="SATURDAY","0","1")</f>
        <v>0</v>
      </c>
      <c r="D1" s="28" t="str">
        <f>IF(B1="SUNDAY","0","1")</f>
        <v>1</v>
      </c>
      <c r="E1" s="35" t="str">
        <f>PROPER(B1)</f>
        <v>Saturday</v>
      </c>
      <c r="F1" s="35" t="str">
        <f>IF(I1="",IF(C1+D1&gt;1,E1,""),"Holiday")</f>
        <v/>
      </c>
      <c r="G1" s="100"/>
      <c r="H1" s="28" t="str">
        <f>IF(F1="","",A1)</f>
        <v/>
      </c>
      <c r="I1" s="95" t="str">
        <f>IFERROR(MATCH($A1,PROCESS!$C$17:$C$19,0),"")</f>
        <v/>
      </c>
      <c r="J1" s="33"/>
      <c r="K1" s="17">
        <f t="array" aca="1" ref="K1:K31" ca="1">IFERROR(INDEX(DATE_ONLY_JAN,SMALL((IF(LEN(DATE_ONLY_JAN),ROW(INDIRECT("1:"&amp;ROWS(DATE_ONLY_JAN))))),ROW(DATE_ONLY_JAN)),1),"")</f>
        <v>3</v>
      </c>
      <c r="L1" s="18" t="str">
        <f t="array" aca="1" ref="L1:L31" ca="1">IFERROR(INDEX(WEEKDAY_ONLY_JAN,SMALL((IF(LEN(WEEKDAY_ONLY_JAN),ROW(INDIRECT("1:"&amp;ROWS(WEEKDAY_ONLY_JAN))))),ROW(WEEKDAY_ONLY_JAN)),1),"")</f>
        <v>Monday</v>
      </c>
    </row>
    <row r="2" spans="1:12" ht="16.5" customHeight="1" x14ac:dyDescent="0.2">
      <c r="A2" s="30">
        <f>'PD-410-980-OC-VAC'!C64</f>
        <v>2</v>
      </c>
      <c r="B2" s="14" t="str">
        <f>'PD-410-980-OC-VAC'!F64</f>
        <v>SUNDAY</v>
      </c>
      <c r="C2" s="15" t="str">
        <f>IF(B2="SATURDAY","0","1")</f>
        <v>1</v>
      </c>
      <c r="D2" s="15" t="str">
        <f>IF(B2="SUNDAY","0","1")</f>
        <v>0</v>
      </c>
      <c r="E2" s="15" t="str">
        <f t="shared" ref="E2:E31" si="0">PROPER(B2)</f>
        <v>Sunday</v>
      </c>
      <c r="F2" s="15" t="str">
        <f t="shared" ref="F2:F31" si="1">IF(I2="",IF(C2+D2&gt;1,E2,""),"Holiday")</f>
        <v/>
      </c>
      <c r="G2" s="1"/>
      <c r="H2" s="15" t="str">
        <f t="shared" ref="H2:H31" si="2">IF(F2="","",A2)</f>
        <v/>
      </c>
      <c r="I2" s="92" t="str">
        <f>IFERROR(MATCH($A2,PROCESS!$C$17:$C$19,0),"")</f>
        <v/>
      </c>
      <c r="J2" s="25"/>
      <c r="K2" s="19">
        <f ca="1"/>
        <v>4</v>
      </c>
      <c r="L2" s="20" t="str">
        <f ca="1"/>
        <v>Tuesday</v>
      </c>
    </row>
    <row r="3" spans="1:12" ht="16.5" customHeight="1" x14ac:dyDescent="0.2">
      <c r="A3" s="30">
        <f>'PD-410-980-OC-VAC'!C65</f>
        <v>3</v>
      </c>
      <c r="B3" s="14" t="str">
        <f>'PD-410-980-OC-VAC'!F65</f>
        <v>MONDAY</v>
      </c>
      <c r="C3" s="15" t="str">
        <f t="shared" ref="C3:C31" si="3">IF(B3="SATURDAY","0","1")</f>
        <v>1</v>
      </c>
      <c r="D3" s="15" t="str">
        <f t="shared" ref="D3:D31" si="4">IF(B3="SUNDAY","0","1")</f>
        <v>1</v>
      </c>
      <c r="E3" s="15" t="str">
        <f t="shared" si="0"/>
        <v>Monday</v>
      </c>
      <c r="F3" s="15" t="str">
        <f t="shared" si="1"/>
        <v>Monday</v>
      </c>
      <c r="G3" s="1"/>
      <c r="H3" s="15">
        <f t="shared" si="2"/>
        <v>3</v>
      </c>
      <c r="I3" s="92" t="str">
        <f>IFERROR(MATCH($A3,PROCESS!$C$17:$C$19,0),"")</f>
        <v/>
      </c>
      <c r="J3" s="25"/>
      <c r="K3" s="19">
        <f ca="1"/>
        <v>5</v>
      </c>
      <c r="L3" s="20" t="str">
        <f ca="1"/>
        <v>Wednesday</v>
      </c>
    </row>
    <row r="4" spans="1:12" ht="16.5" customHeight="1" x14ac:dyDescent="0.2">
      <c r="A4" s="30">
        <f>'PD-410-980-OC-VAC'!C66</f>
        <v>4</v>
      </c>
      <c r="B4" s="14" t="str">
        <f>'PD-410-980-OC-VAC'!F66</f>
        <v>TUESDAY</v>
      </c>
      <c r="C4" s="15" t="str">
        <f t="shared" si="3"/>
        <v>1</v>
      </c>
      <c r="D4" s="15" t="str">
        <f t="shared" si="4"/>
        <v>1</v>
      </c>
      <c r="E4" s="15" t="str">
        <f t="shared" si="0"/>
        <v>Tuesday</v>
      </c>
      <c r="F4" s="15" t="str">
        <f t="shared" si="1"/>
        <v>Tuesday</v>
      </c>
      <c r="G4" s="1"/>
      <c r="H4" s="15">
        <f t="shared" si="2"/>
        <v>4</v>
      </c>
      <c r="I4" s="92" t="str">
        <f>IFERROR(MATCH($A4,PROCESS!$C$17:$C$19,0),"")</f>
        <v/>
      </c>
      <c r="J4" s="25"/>
      <c r="K4" s="19">
        <f ca="1"/>
        <v>6</v>
      </c>
      <c r="L4" s="20" t="str">
        <f ca="1"/>
        <v>Thursday</v>
      </c>
    </row>
    <row r="5" spans="1:12" ht="16.5" customHeight="1" x14ac:dyDescent="0.2">
      <c r="A5" s="30">
        <f>'PD-410-980-OC-VAC'!C67</f>
        <v>5</v>
      </c>
      <c r="B5" s="14" t="str">
        <f>'PD-410-980-OC-VAC'!F67</f>
        <v>WEDNESDAY</v>
      </c>
      <c r="C5" s="15" t="str">
        <f t="shared" si="3"/>
        <v>1</v>
      </c>
      <c r="D5" s="15" t="str">
        <f t="shared" si="4"/>
        <v>1</v>
      </c>
      <c r="E5" s="15" t="str">
        <f t="shared" si="0"/>
        <v>Wednesday</v>
      </c>
      <c r="F5" s="15" t="str">
        <f t="shared" si="1"/>
        <v>Wednesday</v>
      </c>
      <c r="G5" s="1"/>
      <c r="H5" s="15">
        <f t="shared" si="2"/>
        <v>5</v>
      </c>
      <c r="I5" s="92" t="str">
        <f>IFERROR(MATCH($A5,PROCESS!$C$17:$C$19,0),"")</f>
        <v/>
      </c>
      <c r="J5" s="25"/>
      <c r="K5" s="19">
        <f ca="1"/>
        <v>7</v>
      </c>
      <c r="L5" s="20" t="str">
        <f ca="1"/>
        <v>Friday</v>
      </c>
    </row>
    <row r="6" spans="1:12" ht="16.5" customHeight="1" x14ac:dyDescent="0.2">
      <c r="A6" s="30">
        <f>'PD-410-980-OC-VAC'!C68</f>
        <v>6</v>
      </c>
      <c r="B6" s="14" t="str">
        <f>'PD-410-980-OC-VAC'!F68</f>
        <v>THURSDAY</v>
      </c>
      <c r="C6" s="15" t="str">
        <f t="shared" si="3"/>
        <v>1</v>
      </c>
      <c r="D6" s="15" t="str">
        <f t="shared" si="4"/>
        <v>1</v>
      </c>
      <c r="E6" s="15" t="str">
        <f t="shared" si="0"/>
        <v>Thursday</v>
      </c>
      <c r="F6" s="15" t="str">
        <f t="shared" si="1"/>
        <v>Thursday</v>
      </c>
      <c r="G6" s="1"/>
      <c r="H6" s="15">
        <f t="shared" si="2"/>
        <v>6</v>
      </c>
      <c r="I6" s="92" t="str">
        <f>IFERROR(MATCH($A6,PROCESS!$C$17:$C$19,0),"")</f>
        <v/>
      </c>
      <c r="J6" s="25"/>
      <c r="K6" s="19">
        <f ca="1"/>
        <v>10</v>
      </c>
      <c r="L6" s="20" t="str">
        <f ca="1"/>
        <v>Monday</v>
      </c>
    </row>
    <row r="7" spans="1:12" ht="16.5" customHeight="1" x14ac:dyDescent="0.2">
      <c r="A7" s="30">
        <f>'PD-410-980-OC-VAC'!C69</f>
        <v>7</v>
      </c>
      <c r="B7" s="14" t="str">
        <f>'PD-410-980-OC-VAC'!F69</f>
        <v>FRIDAY</v>
      </c>
      <c r="C7" s="15" t="str">
        <f t="shared" si="3"/>
        <v>1</v>
      </c>
      <c r="D7" s="15" t="str">
        <f t="shared" si="4"/>
        <v>1</v>
      </c>
      <c r="E7" s="15" t="str">
        <f t="shared" si="0"/>
        <v>Friday</v>
      </c>
      <c r="F7" s="15" t="str">
        <f t="shared" si="1"/>
        <v>Friday</v>
      </c>
      <c r="G7" s="1"/>
      <c r="H7" s="15">
        <f t="shared" si="2"/>
        <v>7</v>
      </c>
      <c r="I7" s="92" t="str">
        <f>IFERROR(MATCH($A7,PROCESS!$C$17:$C$19,0),"")</f>
        <v/>
      </c>
      <c r="J7" s="25"/>
      <c r="K7" s="19">
        <f ca="1"/>
        <v>11</v>
      </c>
      <c r="L7" s="20" t="str">
        <f ca="1"/>
        <v>Tuesday</v>
      </c>
    </row>
    <row r="8" spans="1:12" ht="16.5" customHeight="1" x14ac:dyDescent="0.2">
      <c r="A8" s="30">
        <f>'PD-410-980-OC-VAC'!C70</f>
        <v>8</v>
      </c>
      <c r="B8" s="14" t="str">
        <f>'PD-410-980-OC-VAC'!F70</f>
        <v>SATURDAY</v>
      </c>
      <c r="C8" s="15" t="str">
        <f t="shared" si="3"/>
        <v>0</v>
      </c>
      <c r="D8" s="15" t="str">
        <f t="shared" si="4"/>
        <v>1</v>
      </c>
      <c r="E8" s="15" t="str">
        <f t="shared" si="0"/>
        <v>Saturday</v>
      </c>
      <c r="F8" s="15" t="str">
        <f t="shared" si="1"/>
        <v/>
      </c>
      <c r="G8" s="1"/>
      <c r="H8" s="15" t="str">
        <f t="shared" si="2"/>
        <v/>
      </c>
      <c r="I8" s="92" t="str">
        <f>IFERROR(MATCH($A8,PROCESS!$C$17:$C$19,0),"")</f>
        <v/>
      </c>
      <c r="J8" s="25"/>
      <c r="K8" s="19">
        <f ca="1"/>
        <v>12</v>
      </c>
      <c r="L8" s="20" t="str">
        <f ca="1"/>
        <v>Wednesday</v>
      </c>
    </row>
    <row r="9" spans="1:12" ht="16.5" customHeight="1" x14ac:dyDescent="0.2">
      <c r="A9" s="30">
        <f>'PD-410-980-OC-VAC'!C71</f>
        <v>9</v>
      </c>
      <c r="B9" s="14" t="str">
        <f>'PD-410-980-OC-VAC'!F71</f>
        <v>SUNDAY</v>
      </c>
      <c r="C9" s="15" t="str">
        <f t="shared" si="3"/>
        <v>1</v>
      </c>
      <c r="D9" s="15" t="str">
        <f t="shared" si="4"/>
        <v>0</v>
      </c>
      <c r="E9" s="15" t="str">
        <f t="shared" si="0"/>
        <v>Sunday</v>
      </c>
      <c r="F9" s="15" t="str">
        <f t="shared" si="1"/>
        <v/>
      </c>
      <c r="G9" s="1"/>
      <c r="H9" s="15" t="str">
        <f t="shared" si="2"/>
        <v/>
      </c>
      <c r="I9" s="92" t="str">
        <f>IFERROR(MATCH($A9,PROCESS!$C$17:$C$19,0),"")</f>
        <v/>
      </c>
      <c r="J9" s="25"/>
      <c r="K9" s="19">
        <f ca="1"/>
        <v>13</v>
      </c>
      <c r="L9" s="20" t="str">
        <f ca="1"/>
        <v>Thursday</v>
      </c>
    </row>
    <row r="10" spans="1:12" ht="16.5" customHeight="1" x14ac:dyDescent="0.2">
      <c r="A10" s="30">
        <f>'PD-410-980-OC-VAC'!C72</f>
        <v>10</v>
      </c>
      <c r="B10" s="14" t="str">
        <f>'PD-410-980-OC-VAC'!F72</f>
        <v>MONDAY</v>
      </c>
      <c r="C10" s="15" t="str">
        <f t="shared" si="3"/>
        <v>1</v>
      </c>
      <c r="D10" s="15" t="str">
        <f t="shared" si="4"/>
        <v>1</v>
      </c>
      <c r="E10" s="15" t="str">
        <f t="shared" si="0"/>
        <v>Monday</v>
      </c>
      <c r="F10" s="15" t="str">
        <f t="shared" si="1"/>
        <v>Monday</v>
      </c>
      <c r="G10" s="1"/>
      <c r="H10" s="15">
        <f t="shared" si="2"/>
        <v>10</v>
      </c>
      <c r="I10" s="92" t="str">
        <f>IFERROR(MATCH($A10,PROCESS!$C$17:$C$19,0),"")</f>
        <v/>
      </c>
      <c r="J10" s="25"/>
      <c r="K10" s="19">
        <f ca="1"/>
        <v>14</v>
      </c>
      <c r="L10" s="20" t="str">
        <f ca="1"/>
        <v>Friday</v>
      </c>
    </row>
    <row r="11" spans="1:12" ht="16.5" customHeight="1" x14ac:dyDescent="0.2">
      <c r="A11" s="30">
        <f>'PD-410-980-OC-VAC'!C73</f>
        <v>11</v>
      </c>
      <c r="B11" s="14" t="str">
        <f>'PD-410-980-OC-VAC'!F73</f>
        <v>TUESDAY</v>
      </c>
      <c r="C11" s="15" t="str">
        <f t="shared" si="3"/>
        <v>1</v>
      </c>
      <c r="D11" s="15" t="str">
        <f t="shared" si="4"/>
        <v>1</v>
      </c>
      <c r="E11" s="15" t="str">
        <f t="shared" si="0"/>
        <v>Tuesday</v>
      </c>
      <c r="F11" s="15" t="str">
        <f t="shared" si="1"/>
        <v>Tuesday</v>
      </c>
      <c r="G11" s="1"/>
      <c r="H11" s="15">
        <f t="shared" si="2"/>
        <v>11</v>
      </c>
      <c r="I11" s="92" t="str">
        <f>IFERROR(MATCH($A11,PROCESS!$C$17:$C$19,0),"")</f>
        <v/>
      </c>
      <c r="J11" s="25"/>
      <c r="K11" s="19">
        <f ca="1"/>
        <v>17</v>
      </c>
      <c r="L11" s="20" t="str">
        <f ca="1"/>
        <v>Monday</v>
      </c>
    </row>
    <row r="12" spans="1:12" ht="16.5" customHeight="1" x14ac:dyDescent="0.2">
      <c r="A12" s="30">
        <f>'PD-410-980-OC-VAC'!C74</f>
        <v>12</v>
      </c>
      <c r="B12" s="14" t="str">
        <f>'PD-410-980-OC-VAC'!F74</f>
        <v>WEDNESDAY</v>
      </c>
      <c r="C12" s="15" t="str">
        <f t="shared" si="3"/>
        <v>1</v>
      </c>
      <c r="D12" s="15" t="str">
        <f t="shared" si="4"/>
        <v>1</v>
      </c>
      <c r="E12" s="15" t="str">
        <f t="shared" si="0"/>
        <v>Wednesday</v>
      </c>
      <c r="F12" s="15" t="str">
        <f t="shared" si="1"/>
        <v>Wednesday</v>
      </c>
      <c r="G12" s="1"/>
      <c r="H12" s="15">
        <f t="shared" si="2"/>
        <v>12</v>
      </c>
      <c r="I12" s="92" t="str">
        <f>IFERROR(MATCH($A12,PROCESS!$C$17:$C$19,0),"")</f>
        <v/>
      </c>
      <c r="J12" s="25"/>
      <c r="K12" s="19">
        <f ca="1"/>
        <v>18</v>
      </c>
      <c r="L12" s="20" t="str">
        <f ca="1"/>
        <v>Tuesday</v>
      </c>
    </row>
    <row r="13" spans="1:12" ht="16.5" customHeight="1" x14ac:dyDescent="0.2">
      <c r="A13" s="30">
        <f>'PD-410-980-OC-VAC'!C75</f>
        <v>13</v>
      </c>
      <c r="B13" s="14" t="str">
        <f>'PD-410-980-OC-VAC'!F75</f>
        <v>THURSDAY</v>
      </c>
      <c r="C13" s="15" t="str">
        <f t="shared" si="3"/>
        <v>1</v>
      </c>
      <c r="D13" s="15" t="str">
        <f t="shared" si="4"/>
        <v>1</v>
      </c>
      <c r="E13" s="15" t="str">
        <f t="shared" si="0"/>
        <v>Thursday</v>
      </c>
      <c r="F13" s="15" t="str">
        <f t="shared" si="1"/>
        <v>Thursday</v>
      </c>
      <c r="G13" s="1"/>
      <c r="H13" s="15">
        <f t="shared" si="2"/>
        <v>13</v>
      </c>
      <c r="I13" s="92" t="str">
        <f>IFERROR(MATCH($A13,PROCESS!$C$17:$C$19,0),"")</f>
        <v/>
      </c>
      <c r="J13" s="25"/>
      <c r="K13" s="19">
        <f ca="1"/>
        <v>19</v>
      </c>
      <c r="L13" s="20" t="str">
        <f ca="1"/>
        <v>Wednesday</v>
      </c>
    </row>
    <row r="14" spans="1:12" ht="16.5" customHeight="1" x14ac:dyDescent="0.2">
      <c r="A14" s="30">
        <f>'PD-410-980-OC-VAC'!C76</f>
        <v>14</v>
      </c>
      <c r="B14" s="14" t="str">
        <f>'PD-410-980-OC-VAC'!F76</f>
        <v>FRIDAY</v>
      </c>
      <c r="C14" s="15" t="str">
        <f t="shared" si="3"/>
        <v>1</v>
      </c>
      <c r="D14" s="15" t="str">
        <f t="shared" si="4"/>
        <v>1</v>
      </c>
      <c r="E14" s="15" t="str">
        <f t="shared" si="0"/>
        <v>Friday</v>
      </c>
      <c r="F14" s="15" t="str">
        <f t="shared" si="1"/>
        <v>Friday</v>
      </c>
      <c r="G14" s="1"/>
      <c r="H14" s="15">
        <f t="shared" si="2"/>
        <v>14</v>
      </c>
      <c r="I14" s="92" t="str">
        <f>IFERROR(MATCH($A14,PROCESS!$C$17:$C$19,0),"")</f>
        <v/>
      </c>
      <c r="J14" s="25"/>
      <c r="K14" s="19">
        <f ca="1"/>
        <v>20</v>
      </c>
      <c r="L14" s="20" t="str">
        <f ca="1"/>
        <v>Thursday</v>
      </c>
    </row>
    <row r="15" spans="1:12" ht="16.5" customHeight="1" x14ac:dyDescent="0.2">
      <c r="A15" s="30">
        <f>'PD-410-980-OC-VAC'!C77</f>
        <v>15</v>
      </c>
      <c r="B15" s="14" t="str">
        <f>'PD-410-980-OC-VAC'!F77</f>
        <v>SATURDAY</v>
      </c>
      <c r="C15" s="15" t="str">
        <f t="shared" si="3"/>
        <v>0</v>
      </c>
      <c r="D15" s="15" t="str">
        <f t="shared" si="4"/>
        <v>1</v>
      </c>
      <c r="E15" s="15" t="str">
        <f t="shared" si="0"/>
        <v>Saturday</v>
      </c>
      <c r="F15" s="15" t="str">
        <f t="shared" si="1"/>
        <v/>
      </c>
      <c r="G15" s="1"/>
      <c r="H15" s="15" t="str">
        <f t="shared" si="2"/>
        <v/>
      </c>
      <c r="I15" s="92" t="str">
        <f>IFERROR(MATCH($A15,PROCESS!$C$17:$C$19,0),"")</f>
        <v/>
      </c>
      <c r="J15" s="25"/>
      <c r="K15" s="19">
        <f ca="1"/>
        <v>21</v>
      </c>
      <c r="L15" s="20" t="str">
        <f ca="1"/>
        <v>Friday</v>
      </c>
    </row>
    <row r="16" spans="1:12" ht="16.5" customHeight="1" x14ac:dyDescent="0.2">
      <c r="A16" s="30">
        <f>'PD-410-980-OC-VAC'!C78</f>
        <v>16</v>
      </c>
      <c r="B16" s="14" t="str">
        <f>'PD-410-980-OC-VAC'!F78</f>
        <v>SUNDAY</v>
      </c>
      <c r="C16" s="15" t="str">
        <f t="shared" si="3"/>
        <v>1</v>
      </c>
      <c r="D16" s="15" t="str">
        <f t="shared" si="4"/>
        <v>0</v>
      </c>
      <c r="E16" s="15" t="str">
        <f t="shared" si="0"/>
        <v>Sunday</v>
      </c>
      <c r="F16" s="15" t="str">
        <f t="shared" si="1"/>
        <v/>
      </c>
      <c r="G16" s="1"/>
      <c r="H16" s="15" t="str">
        <f t="shared" si="2"/>
        <v/>
      </c>
      <c r="I16" s="92" t="str">
        <f>IFERROR(MATCH($A16,PROCESS!$C$17:$C$19,0),"")</f>
        <v/>
      </c>
      <c r="J16" s="25"/>
      <c r="K16" s="19">
        <f ca="1"/>
        <v>24</v>
      </c>
      <c r="L16" s="20" t="str">
        <f ca="1"/>
        <v>Monday</v>
      </c>
    </row>
    <row r="17" spans="1:12" ht="16.5" customHeight="1" x14ac:dyDescent="0.2">
      <c r="A17" s="30">
        <f>'PD-410-980-OC-VAC'!C79</f>
        <v>17</v>
      </c>
      <c r="B17" s="14" t="str">
        <f>'PD-410-980-OC-VAC'!F79</f>
        <v>MONDAY</v>
      </c>
      <c r="C17" s="15" t="str">
        <f t="shared" si="3"/>
        <v>1</v>
      </c>
      <c r="D17" s="15" t="str">
        <f t="shared" si="4"/>
        <v>1</v>
      </c>
      <c r="E17" s="15" t="str">
        <f t="shared" si="0"/>
        <v>Monday</v>
      </c>
      <c r="F17" s="15" t="str">
        <f t="shared" si="1"/>
        <v>Monday</v>
      </c>
      <c r="G17" s="1"/>
      <c r="H17" s="15">
        <f t="shared" si="2"/>
        <v>17</v>
      </c>
      <c r="I17" s="92" t="str">
        <f>IFERROR(MATCH($A17,PROCESS!$C$17:$C$19,0),"")</f>
        <v/>
      </c>
      <c r="J17" s="25"/>
      <c r="K17" s="19">
        <f ca="1"/>
        <v>25</v>
      </c>
      <c r="L17" s="20" t="str">
        <f ca="1"/>
        <v>Tuesday</v>
      </c>
    </row>
    <row r="18" spans="1:12" ht="16.5" customHeight="1" x14ac:dyDescent="0.2">
      <c r="A18" s="30">
        <f>'PD-410-980-OC-VAC'!C80</f>
        <v>18</v>
      </c>
      <c r="B18" s="14" t="str">
        <f>'PD-410-980-OC-VAC'!F80</f>
        <v>TUESDAY</v>
      </c>
      <c r="C18" s="15" t="str">
        <f t="shared" si="3"/>
        <v>1</v>
      </c>
      <c r="D18" s="15" t="str">
        <f t="shared" si="4"/>
        <v>1</v>
      </c>
      <c r="E18" s="15" t="str">
        <f t="shared" si="0"/>
        <v>Tuesday</v>
      </c>
      <c r="F18" s="15" t="str">
        <f t="shared" si="1"/>
        <v>Tuesday</v>
      </c>
      <c r="G18" s="1"/>
      <c r="H18" s="15">
        <f t="shared" si="2"/>
        <v>18</v>
      </c>
      <c r="I18" s="92" t="str">
        <f>IFERROR(MATCH($A18,PROCESS!$C$17:$C$19,0),"")</f>
        <v/>
      </c>
      <c r="J18" s="25"/>
      <c r="K18" s="19">
        <f ca="1"/>
        <v>26</v>
      </c>
      <c r="L18" s="20" t="str">
        <f ca="1"/>
        <v>Wednesday</v>
      </c>
    </row>
    <row r="19" spans="1:12" ht="16.5" customHeight="1" x14ac:dyDescent="0.2">
      <c r="A19" s="30">
        <f>'PD-410-980-OC-VAC'!C81</f>
        <v>19</v>
      </c>
      <c r="B19" s="14" t="str">
        <f>'PD-410-980-OC-VAC'!F81</f>
        <v>WEDNESDAY</v>
      </c>
      <c r="C19" s="15" t="str">
        <f t="shared" si="3"/>
        <v>1</v>
      </c>
      <c r="D19" s="15" t="str">
        <f t="shared" si="4"/>
        <v>1</v>
      </c>
      <c r="E19" s="15" t="str">
        <f t="shared" si="0"/>
        <v>Wednesday</v>
      </c>
      <c r="F19" s="15" t="str">
        <f t="shared" si="1"/>
        <v>Wednesday</v>
      </c>
      <c r="G19" s="1"/>
      <c r="H19" s="15">
        <f t="shared" si="2"/>
        <v>19</v>
      </c>
      <c r="I19" s="92" t="str">
        <f>IFERROR(MATCH($A19,PROCESS!$C$17:$C$19,0),"")</f>
        <v/>
      </c>
      <c r="J19" s="25"/>
      <c r="K19" s="19">
        <f ca="1"/>
        <v>27</v>
      </c>
      <c r="L19" s="20" t="str">
        <f ca="1"/>
        <v>Thursday</v>
      </c>
    </row>
    <row r="20" spans="1:12" ht="16.5" customHeight="1" x14ac:dyDescent="0.2">
      <c r="A20" s="30">
        <f>'PD-410-980-OC-VAC'!C82</f>
        <v>20</v>
      </c>
      <c r="B20" s="14" t="str">
        <f>'PD-410-980-OC-VAC'!F82</f>
        <v>THURSDAY</v>
      </c>
      <c r="C20" s="15" t="str">
        <f t="shared" si="3"/>
        <v>1</v>
      </c>
      <c r="D20" s="15" t="str">
        <f t="shared" si="4"/>
        <v>1</v>
      </c>
      <c r="E20" s="15" t="str">
        <f t="shared" si="0"/>
        <v>Thursday</v>
      </c>
      <c r="F20" s="15" t="str">
        <f t="shared" si="1"/>
        <v>Thursday</v>
      </c>
      <c r="G20" s="1"/>
      <c r="H20" s="15">
        <f t="shared" si="2"/>
        <v>20</v>
      </c>
      <c r="I20" s="92" t="str">
        <f>IFERROR(MATCH($A20,PROCESS!$C$17:$C$19,0),"")</f>
        <v/>
      </c>
      <c r="J20" s="25"/>
      <c r="K20" s="19">
        <f ca="1"/>
        <v>28</v>
      </c>
      <c r="L20" s="20" t="str">
        <f ca="1"/>
        <v>Friday</v>
      </c>
    </row>
    <row r="21" spans="1:12" ht="16.5" customHeight="1" x14ac:dyDescent="0.2">
      <c r="A21" s="30">
        <f>'PD-410-980-OC-VAC'!C83</f>
        <v>21</v>
      </c>
      <c r="B21" s="14" t="str">
        <f>'PD-410-980-OC-VAC'!F83</f>
        <v>FRIDAY</v>
      </c>
      <c r="C21" s="15" t="str">
        <f t="shared" si="3"/>
        <v>1</v>
      </c>
      <c r="D21" s="15" t="str">
        <f t="shared" si="4"/>
        <v>1</v>
      </c>
      <c r="E21" s="15" t="str">
        <f t="shared" si="0"/>
        <v>Friday</v>
      </c>
      <c r="F21" s="15" t="str">
        <f t="shared" si="1"/>
        <v>Friday</v>
      </c>
      <c r="G21" s="1"/>
      <c r="H21" s="15">
        <f t="shared" si="2"/>
        <v>21</v>
      </c>
      <c r="I21" s="92" t="str">
        <f>IFERROR(MATCH($A21,PROCESS!$C$17:$C$19,0),"")</f>
        <v/>
      </c>
      <c r="J21" s="25"/>
      <c r="K21" s="19">
        <f ca="1"/>
        <v>31</v>
      </c>
      <c r="L21" s="20" t="str">
        <f ca="1"/>
        <v>Monday</v>
      </c>
    </row>
    <row r="22" spans="1:12" ht="16.5" customHeight="1" x14ac:dyDescent="0.2">
      <c r="A22" s="30">
        <f>'PD-410-980-OC-VAC'!C84</f>
        <v>22</v>
      </c>
      <c r="B22" s="14" t="str">
        <f>'PD-410-980-OC-VAC'!F84</f>
        <v>SATURDAY</v>
      </c>
      <c r="C22" s="15" t="str">
        <f t="shared" si="3"/>
        <v>0</v>
      </c>
      <c r="D22" s="15" t="str">
        <f t="shared" si="4"/>
        <v>1</v>
      </c>
      <c r="E22" s="15" t="str">
        <f t="shared" si="0"/>
        <v>Saturday</v>
      </c>
      <c r="F22" s="15" t="str">
        <f t="shared" si="1"/>
        <v/>
      </c>
      <c r="G22" s="1"/>
      <c r="H22" s="15" t="str">
        <f t="shared" si="2"/>
        <v/>
      </c>
      <c r="I22" s="92" t="str">
        <f>IFERROR(MATCH($A22,PROCESS!$C$17:$C$19,0),"")</f>
        <v/>
      </c>
      <c r="J22" s="25"/>
      <c r="K22" s="19" t="str">
        <f ca="1"/>
        <v/>
      </c>
      <c r="L22" s="20" t="str">
        <f ca="1"/>
        <v/>
      </c>
    </row>
    <row r="23" spans="1:12" ht="16.5" customHeight="1" x14ac:dyDescent="0.2">
      <c r="A23" s="30">
        <f>'PD-410-980-OC-VAC'!C85</f>
        <v>23</v>
      </c>
      <c r="B23" s="14" t="str">
        <f>'PD-410-980-OC-VAC'!F85</f>
        <v>SUNDAY</v>
      </c>
      <c r="C23" s="15" t="str">
        <f t="shared" si="3"/>
        <v>1</v>
      </c>
      <c r="D23" s="15" t="str">
        <f t="shared" si="4"/>
        <v>0</v>
      </c>
      <c r="E23" s="15" t="str">
        <f t="shared" si="0"/>
        <v>Sunday</v>
      </c>
      <c r="F23" s="15" t="str">
        <f t="shared" si="1"/>
        <v/>
      </c>
      <c r="G23" s="1"/>
      <c r="H23" s="15" t="str">
        <f t="shared" si="2"/>
        <v/>
      </c>
      <c r="I23" s="92" t="str">
        <f>IFERROR(MATCH($A23,PROCESS!$C$17:$C$19,0),"")</f>
        <v/>
      </c>
      <c r="J23" s="25"/>
      <c r="K23" s="19" t="str">
        <f ca="1"/>
        <v/>
      </c>
      <c r="L23" s="20" t="str">
        <f ca="1"/>
        <v/>
      </c>
    </row>
    <row r="24" spans="1:12" ht="16.5" customHeight="1" x14ac:dyDescent="0.2">
      <c r="A24" s="30">
        <f>'PD-410-980-OC-VAC'!C86</f>
        <v>24</v>
      </c>
      <c r="B24" s="14" t="str">
        <f>'PD-410-980-OC-VAC'!F86</f>
        <v>MONDAY</v>
      </c>
      <c r="C24" s="15" t="str">
        <f t="shared" si="3"/>
        <v>1</v>
      </c>
      <c r="D24" s="15" t="str">
        <f t="shared" si="4"/>
        <v>1</v>
      </c>
      <c r="E24" s="15" t="str">
        <f t="shared" si="0"/>
        <v>Monday</v>
      </c>
      <c r="F24" s="15" t="str">
        <f t="shared" si="1"/>
        <v>Monday</v>
      </c>
      <c r="G24" s="1"/>
      <c r="H24" s="15">
        <f t="shared" si="2"/>
        <v>24</v>
      </c>
      <c r="I24" s="92" t="str">
        <f>IFERROR(MATCH($A24,PROCESS!$C$17:$C$19,0),"")</f>
        <v/>
      </c>
      <c r="J24" s="25"/>
      <c r="K24" s="21" t="str">
        <f ca="1"/>
        <v/>
      </c>
      <c r="L24" s="22" t="str">
        <f ca="1"/>
        <v/>
      </c>
    </row>
    <row r="25" spans="1:12" ht="16.5" customHeight="1" x14ac:dyDescent="0.2">
      <c r="A25" s="30">
        <f>'PD-410-980-OC-VAC'!C87</f>
        <v>25</v>
      </c>
      <c r="B25" s="14" t="str">
        <f>'PD-410-980-OC-VAC'!F87</f>
        <v>TUESDAY</v>
      </c>
      <c r="C25" s="15" t="str">
        <f t="shared" si="3"/>
        <v>1</v>
      </c>
      <c r="D25" s="15" t="str">
        <f t="shared" si="4"/>
        <v>1</v>
      </c>
      <c r="E25" s="15" t="str">
        <f t="shared" si="0"/>
        <v>Tuesday</v>
      </c>
      <c r="F25" s="15" t="str">
        <f t="shared" si="1"/>
        <v>Tuesday</v>
      </c>
      <c r="G25" s="1"/>
      <c r="H25" s="15">
        <f t="shared" si="2"/>
        <v>25</v>
      </c>
      <c r="I25" s="92" t="str">
        <f>IFERROR(MATCH($A25,PROCESS!$C$17:$C$19,0),"")</f>
        <v/>
      </c>
      <c r="J25" s="25"/>
      <c r="K25" s="21" t="str">
        <f ca="1"/>
        <v/>
      </c>
      <c r="L25" s="22" t="str">
        <f ca="1"/>
        <v/>
      </c>
    </row>
    <row r="26" spans="1:12" ht="16.5" customHeight="1" x14ac:dyDescent="0.2">
      <c r="A26" s="30">
        <f>'PD-410-980-OC-VAC'!C88</f>
        <v>26</v>
      </c>
      <c r="B26" s="14" t="str">
        <f>'PD-410-980-OC-VAC'!F88</f>
        <v>WEDNESDAY</v>
      </c>
      <c r="C26" s="15" t="str">
        <f t="shared" si="3"/>
        <v>1</v>
      </c>
      <c r="D26" s="15" t="str">
        <f t="shared" si="4"/>
        <v>1</v>
      </c>
      <c r="E26" s="15" t="str">
        <f t="shared" si="0"/>
        <v>Wednesday</v>
      </c>
      <c r="F26" s="15" t="str">
        <f t="shared" si="1"/>
        <v>Wednesday</v>
      </c>
      <c r="G26" s="1"/>
      <c r="H26" s="15">
        <f t="shared" si="2"/>
        <v>26</v>
      </c>
      <c r="I26" s="92" t="str">
        <f>IFERROR(MATCH($A26,PROCESS!$C$17:$C$19,0),"")</f>
        <v/>
      </c>
      <c r="J26" s="25"/>
      <c r="K26" s="21" t="str">
        <f ca="1"/>
        <v/>
      </c>
      <c r="L26" s="22" t="str">
        <f ca="1"/>
        <v/>
      </c>
    </row>
    <row r="27" spans="1:12" ht="16.5" customHeight="1" x14ac:dyDescent="0.2">
      <c r="A27" s="30">
        <f>'PD-410-980-OC-VAC'!C89</f>
        <v>27</v>
      </c>
      <c r="B27" s="14" t="str">
        <f>'PD-410-980-OC-VAC'!F89</f>
        <v>THURSDAY</v>
      </c>
      <c r="C27" s="15" t="str">
        <f t="shared" si="3"/>
        <v>1</v>
      </c>
      <c r="D27" s="15" t="str">
        <f t="shared" si="4"/>
        <v>1</v>
      </c>
      <c r="E27" s="15" t="str">
        <f t="shared" si="0"/>
        <v>Thursday</v>
      </c>
      <c r="F27" s="15" t="str">
        <f t="shared" si="1"/>
        <v>Thursday</v>
      </c>
      <c r="G27" s="1"/>
      <c r="H27" s="15">
        <f t="shared" si="2"/>
        <v>27</v>
      </c>
      <c r="I27" s="92" t="str">
        <f>IFERROR(MATCH($A27,PROCESS!$C$17:$C$19,0),"")</f>
        <v/>
      </c>
      <c r="J27" s="25"/>
      <c r="K27" s="21" t="str">
        <f ca="1"/>
        <v/>
      </c>
      <c r="L27" s="22" t="str">
        <f ca="1"/>
        <v/>
      </c>
    </row>
    <row r="28" spans="1:12" ht="16.5" customHeight="1" x14ac:dyDescent="0.2">
      <c r="A28" s="30">
        <f>'PD-410-980-OC-VAC'!C90</f>
        <v>28</v>
      </c>
      <c r="B28" s="14" t="str">
        <f>'PD-410-980-OC-VAC'!F90</f>
        <v>FRIDAY</v>
      </c>
      <c r="C28" s="15" t="str">
        <f t="shared" si="3"/>
        <v>1</v>
      </c>
      <c r="D28" s="15" t="str">
        <f t="shared" si="4"/>
        <v>1</v>
      </c>
      <c r="E28" s="15" t="str">
        <f t="shared" si="0"/>
        <v>Friday</v>
      </c>
      <c r="F28" s="15" t="str">
        <f t="shared" si="1"/>
        <v>Friday</v>
      </c>
      <c r="G28" s="1"/>
      <c r="H28" s="15">
        <f t="shared" si="2"/>
        <v>28</v>
      </c>
      <c r="I28" s="92" t="str">
        <f>IFERROR(MATCH($A28,PROCESS!$C$17:$C$19,0),"")</f>
        <v/>
      </c>
      <c r="J28" s="25"/>
      <c r="K28" s="21" t="str">
        <f ca="1"/>
        <v/>
      </c>
      <c r="L28" s="22" t="str">
        <f ca="1"/>
        <v/>
      </c>
    </row>
    <row r="29" spans="1:12" ht="16.5" customHeight="1" x14ac:dyDescent="0.2">
      <c r="A29" s="30">
        <f>'PD-410-980-OC-VAC'!C91</f>
        <v>29</v>
      </c>
      <c r="B29" s="14" t="str">
        <f>'PD-410-980-OC-VAC'!F91</f>
        <v>SATURDAY</v>
      </c>
      <c r="C29" s="15" t="str">
        <f t="shared" si="3"/>
        <v>0</v>
      </c>
      <c r="D29" s="15" t="str">
        <f t="shared" si="4"/>
        <v>1</v>
      </c>
      <c r="E29" s="15" t="str">
        <f t="shared" si="0"/>
        <v>Saturday</v>
      </c>
      <c r="F29" s="15" t="str">
        <f t="shared" si="1"/>
        <v/>
      </c>
      <c r="G29" s="1"/>
      <c r="H29" s="15" t="str">
        <f t="shared" si="2"/>
        <v/>
      </c>
      <c r="I29" s="92" t="str">
        <f>IFERROR(MATCH($A29,PROCESS!$C$17:$C$19,0),"")</f>
        <v/>
      </c>
      <c r="J29" s="25"/>
      <c r="K29" s="21" t="str">
        <f ca="1"/>
        <v/>
      </c>
      <c r="L29" s="22" t="str">
        <f ca="1"/>
        <v/>
      </c>
    </row>
    <row r="30" spans="1:12" ht="16.5" customHeight="1" x14ac:dyDescent="0.2">
      <c r="A30" s="30">
        <f>'PD-410-980-OC-VAC'!C92</f>
        <v>30</v>
      </c>
      <c r="B30" s="14" t="str">
        <f>'PD-410-980-OC-VAC'!F92</f>
        <v>SUNDAY</v>
      </c>
      <c r="C30" s="15" t="str">
        <f t="shared" si="3"/>
        <v>1</v>
      </c>
      <c r="D30" s="15" t="str">
        <f t="shared" si="4"/>
        <v>0</v>
      </c>
      <c r="E30" s="15" t="str">
        <f t="shared" si="0"/>
        <v>Sunday</v>
      </c>
      <c r="F30" s="15" t="str">
        <f t="shared" si="1"/>
        <v/>
      </c>
      <c r="G30" s="1"/>
      <c r="H30" s="15" t="str">
        <f t="shared" si="2"/>
        <v/>
      </c>
      <c r="I30" s="92" t="str">
        <f>IFERROR(MATCH($A30,PROCESS!$C$17:$C$19,0),"")</f>
        <v/>
      </c>
      <c r="J30" s="25"/>
      <c r="K30" s="21" t="str">
        <f ca="1"/>
        <v/>
      </c>
      <c r="L30" s="22" t="str">
        <f ca="1"/>
        <v/>
      </c>
    </row>
    <row r="31" spans="1:12" ht="16.5" customHeight="1" x14ac:dyDescent="0.2">
      <c r="A31" s="30">
        <f>'PD-410-980-OC-VAC'!C93</f>
        <v>31</v>
      </c>
      <c r="B31" s="14" t="str">
        <f>'PD-410-980-OC-VAC'!F93</f>
        <v>MONDAY</v>
      </c>
      <c r="C31" s="15" t="str">
        <f t="shared" si="3"/>
        <v>1</v>
      </c>
      <c r="D31" s="15" t="str">
        <f t="shared" si="4"/>
        <v>1</v>
      </c>
      <c r="E31" s="36" t="str">
        <f t="shared" si="0"/>
        <v>Monday</v>
      </c>
      <c r="F31" s="36" t="str">
        <f t="shared" si="1"/>
        <v>Monday</v>
      </c>
      <c r="G31" s="1"/>
      <c r="H31" s="15">
        <f t="shared" si="2"/>
        <v>31</v>
      </c>
      <c r="I31" s="92" t="str">
        <f>IFERROR(MATCH($A31,PROCESS!$C$17:$C$19,0),"")</f>
        <v/>
      </c>
      <c r="J31" s="25"/>
      <c r="K31" s="21" t="str">
        <f ca="1"/>
        <v/>
      </c>
      <c r="L31" s="22" t="str">
        <f ca="1"/>
        <v/>
      </c>
    </row>
    <row r="32" spans="1:12" s="16" customFormat="1" ht="16.5" customHeight="1" thickBot="1" x14ac:dyDescent="0.25">
      <c r="A32" s="23" t="s">
        <v>1003</v>
      </c>
      <c r="B32" s="32" t="s">
        <v>1004</v>
      </c>
      <c r="C32" s="32" t="s">
        <v>1005</v>
      </c>
      <c r="D32" s="32" t="s">
        <v>1006</v>
      </c>
      <c r="E32" s="32" t="s">
        <v>1007</v>
      </c>
      <c r="F32" s="32" t="s">
        <v>998</v>
      </c>
      <c r="G32" s="82"/>
      <c r="H32" s="32" t="s">
        <v>999</v>
      </c>
      <c r="I32" s="24" t="s">
        <v>1000</v>
      </c>
      <c r="J32" s="34"/>
      <c r="K32" s="23" t="s">
        <v>1001</v>
      </c>
      <c r="L32" s="24" t="s">
        <v>1002</v>
      </c>
    </row>
    <row r="33" ht="7.5" customHeight="1" thickTop="1" x14ac:dyDescent="0.2"/>
  </sheetData>
  <sheetProtection sheet="1" objects="1" scenarios="1"/>
  <conditionalFormatting sqref="L1:L31 E1:F31">
    <cfRule type="cellIs" dxfId="21" priority="2" operator="equal">
      <formula>"HOLIDAY"</formula>
    </cfRule>
  </conditionalFormatting>
  <conditionalFormatting sqref="I1:J31">
    <cfRule type="cellIs" dxfId="20" priority="1" operator="between">
      <formula>1</formula>
      <formula>3</formula>
    </cfRule>
  </conditionalFormatting>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D44FB-2500-48A0-A383-B7E386A3F7B4}">
  <sheetPr>
    <tabColor theme="9"/>
  </sheetPr>
  <dimension ref="A1:M33"/>
  <sheetViews>
    <sheetView workbookViewId="0">
      <selection activeCell="K24" sqref="K24"/>
    </sheetView>
  </sheetViews>
  <sheetFormatPr defaultColWidth="0" defaultRowHeight="0" customHeight="1" zeroHeight="1" x14ac:dyDescent="0.2"/>
  <cols>
    <col min="1" max="1" width="10.42578125" style="13" bestFit="1" customWidth="1"/>
    <col min="2" max="2" width="13.28515625" style="13" bestFit="1" customWidth="1"/>
    <col min="3" max="3" width="13.140625" style="13" bestFit="1" customWidth="1"/>
    <col min="4" max="4" width="13.28515625" style="13" bestFit="1" customWidth="1"/>
    <col min="5" max="5" width="28.140625" style="13" customWidth="1"/>
    <col min="6" max="6" width="28.140625" style="13" bestFit="1" customWidth="1"/>
    <col min="8" max="8" width="23.7109375" style="13" bestFit="1" customWidth="1"/>
    <col min="9" max="9" width="13.85546875" style="6" bestFit="1" customWidth="1"/>
    <col min="10" max="10" width="1" style="6" customWidth="1"/>
    <col min="11" max="11" width="21.5703125" style="13" bestFit="1" customWidth="1"/>
    <col min="12" max="12" width="20.28515625" style="6" bestFit="1" customWidth="1"/>
    <col min="13" max="13" width="1.42578125" style="6" customWidth="1"/>
    <col min="14" max="16384" width="9.140625" style="6" hidden="1"/>
  </cols>
  <sheetData>
    <row r="1" spans="1:12" ht="16.5" customHeight="1" thickTop="1" x14ac:dyDescent="0.2">
      <c r="A1" s="26">
        <f>'PD-410-980-OC-VAC'!C94</f>
        <v>1</v>
      </c>
      <c r="B1" s="27" t="str">
        <f>'PD-410-980-OC-VAC'!F94</f>
        <v>TUESDAY</v>
      </c>
      <c r="C1" s="28" t="str">
        <f>IF(B1="SATURDAY","0","1")</f>
        <v>1</v>
      </c>
      <c r="D1" s="28" t="str">
        <f>IF(B1="SUNDAY","0","1")</f>
        <v>1</v>
      </c>
      <c r="E1" s="35" t="str">
        <f>PROPER(B1)</f>
        <v>Tuesday</v>
      </c>
      <c r="F1" s="35" t="str">
        <f>IF(I1="",IF(C1+D1&gt;1,E1,""),"Holiday")</f>
        <v>Tuesday</v>
      </c>
      <c r="G1" s="100"/>
      <c r="H1" s="28">
        <f>IF(F1="","",A1)</f>
        <v>1</v>
      </c>
      <c r="I1" s="95" t="str">
        <f>IFERROR(MATCH($A1,PROCESS!$D$17:$D$19,0),"")</f>
        <v/>
      </c>
      <c r="J1" s="33"/>
      <c r="K1" s="17">
        <f t="array" aca="1" ref="K1:K31" ca="1">IFERROR(INDEX(DATE_ONLY_JAN,SMALL((IF(LEN(DATE_ONLY_JAN),ROW(INDIRECT("1:"&amp;ROWS(DATE_ONLY_JAN))))),ROW(DATE_ONLY_JAN)),1),"")</f>
        <v>1</v>
      </c>
      <c r="L1" s="18" t="str">
        <f t="array" aca="1" ref="L1:L31" ca="1">IFERROR(INDEX(WEEKDAY_ONLY_JAN,SMALL((IF(LEN(WEEKDAY_ONLY_JAN),ROW(INDIRECT("1:"&amp;ROWS(WEEKDAY_ONLY_JAN))))),ROW(WEEKDAY_ONLY_JAN)),1),"")</f>
        <v>Tuesday</v>
      </c>
    </row>
    <row r="2" spans="1:12" ht="16.5" customHeight="1" x14ac:dyDescent="0.2">
      <c r="A2" s="30">
        <f>'PD-410-980-OC-VAC'!C95</f>
        <v>2</v>
      </c>
      <c r="B2" s="14" t="str">
        <f>'PD-410-980-OC-VAC'!F95</f>
        <v>WEDNESDAY</v>
      </c>
      <c r="C2" s="15" t="str">
        <f>IF(B2="SATURDAY","0","1")</f>
        <v>1</v>
      </c>
      <c r="D2" s="15" t="str">
        <f>IF(B2="SUNDAY","0","1")</f>
        <v>1</v>
      </c>
      <c r="E2" s="15" t="str">
        <f t="shared" ref="E2:E30" si="0">PROPER(B2)</f>
        <v>Wednesday</v>
      </c>
      <c r="F2" s="15" t="str">
        <f t="shared" ref="F2:F30" si="1">IF(I2="",IF(C2+D2&gt;1,E2,""),"Holiday")</f>
        <v>Wednesday</v>
      </c>
      <c r="G2" s="1"/>
      <c r="H2" s="15">
        <f t="shared" ref="H2:H30" si="2">IF(F2="","",A2)</f>
        <v>2</v>
      </c>
      <c r="I2" s="92" t="str">
        <f>IFERROR(MATCH($A2,PROCESS!$D$17:$D$19,0),"")</f>
        <v/>
      </c>
      <c r="J2" s="25"/>
      <c r="K2" s="19">
        <f ca="1"/>
        <v>2</v>
      </c>
      <c r="L2" s="20" t="str">
        <f ca="1"/>
        <v>Wednesday</v>
      </c>
    </row>
    <row r="3" spans="1:12" ht="16.5" customHeight="1" x14ac:dyDescent="0.2">
      <c r="A3" s="30">
        <f>'PD-410-980-OC-VAC'!C96</f>
        <v>3</v>
      </c>
      <c r="B3" s="14" t="str">
        <f>'PD-410-980-OC-VAC'!F96</f>
        <v>THURSDAY</v>
      </c>
      <c r="C3" s="15" t="str">
        <f t="shared" ref="C3:C30" si="3">IF(B3="SATURDAY","0","1")</f>
        <v>1</v>
      </c>
      <c r="D3" s="15" t="str">
        <f t="shared" ref="D3:D30" si="4">IF(B3="SUNDAY","0","1")</f>
        <v>1</v>
      </c>
      <c r="E3" s="15" t="str">
        <f t="shared" si="0"/>
        <v>Thursday</v>
      </c>
      <c r="F3" s="15" t="str">
        <f t="shared" si="1"/>
        <v>Thursday</v>
      </c>
      <c r="G3" s="1"/>
      <c r="H3" s="15">
        <f t="shared" si="2"/>
        <v>3</v>
      </c>
      <c r="I3" s="92" t="str">
        <f>IFERROR(MATCH($A3,PROCESS!$D$17:$D$19,0),"")</f>
        <v/>
      </c>
      <c r="J3" s="25"/>
      <c r="K3" s="19">
        <f ca="1"/>
        <v>3</v>
      </c>
      <c r="L3" s="20" t="str">
        <f ca="1"/>
        <v>Thursday</v>
      </c>
    </row>
    <row r="4" spans="1:12" ht="16.5" customHeight="1" x14ac:dyDescent="0.2">
      <c r="A4" s="30">
        <f>'PD-410-980-OC-VAC'!C97</f>
        <v>4</v>
      </c>
      <c r="B4" s="14" t="str">
        <f>'PD-410-980-OC-VAC'!F97</f>
        <v>FRIDAY</v>
      </c>
      <c r="C4" s="15" t="str">
        <f t="shared" si="3"/>
        <v>1</v>
      </c>
      <c r="D4" s="15" t="str">
        <f t="shared" si="4"/>
        <v>1</v>
      </c>
      <c r="E4" s="15" t="str">
        <f t="shared" si="0"/>
        <v>Friday</v>
      </c>
      <c r="F4" s="15" t="str">
        <f t="shared" si="1"/>
        <v>Friday</v>
      </c>
      <c r="G4" s="1"/>
      <c r="H4" s="15">
        <f t="shared" si="2"/>
        <v>4</v>
      </c>
      <c r="I4" s="92" t="str">
        <f>IFERROR(MATCH($A4,PROCESS!$D$17:$D$19,0),"")</f>
        <v/>
      </c>
      <c r="J4" s="25"/>
      <c r="K4" s="19">
        <f ca="1"/>
        <v>4</v>
      </c>
      <c r="L4" s="20" t="str">
        <f ca="1"/>
        <v>Friday</v>
      </c>
    </row>
    <row r="5" spans="1:12" ht="16.5" customHeight="1" x14ac:dyDescent="0.2">
      <c r="A5" s="30">
        <f>'PD-410-980-OC-VAC'!C98</f>
        <v>5</v>
      </c>
      <c r="B5" s="14" t="str">
        <f>'PD-410-980-OC-VAC'!F98</f>
        <v>SATURDAY</v>
      </c>
      <c r="C5" s="15" t="str">
        <f t="shared" si="3"/>
        <v>0</v>
      </c>
      <c r="D5" s="15" t="str">
        <f t="shared" si="4"/>
        <v>1</v>
      </c>
      <c r="E5" s="15" t="str">
        <f t="shared" si="0"/>
        <v>Saturday</v>
      </c>
      <c r="F5" s="15" t="str">
        <f t="shared" si="1"/>
        <v/>
      </c>
      <c r="G5" s="1"/>
      <c r="H5" s="15" t="str">
        <f t="shared" si="2"/>
        <v/>
      </c>
      <c r="I5" s="92" t="str">
        <f>IFERROR(MATCH($A5,PROCESS!$D$17:$D$19,0),"")</f>
        <v/>
      </c>
      <c r="J5" s="25"/>
      <c r="K5" s="19">
        <f ca="1"/>
        <v>7</v>
      </c>
      <c r="L5" s="20" t="str">
        <f ca="1"/>
        <v>Monday</v>
      </c>
    </row>
    <row r="6" spans="1:12" ht="16.5" customHeight="1" x14ac:dyDescent="0.2">
      <c r="A6" s="30">
        <f>'PD-410-980-OC-VAC'!C99</f>
        <v>6</v>
      </c>
      <c r="B6" s="14" t="str">
        <f>'PD-410-980-OC-VAC'!F99</f>
        <v>SUNDAY</v>
      </c>
      <c r="C6" s="15" t="str">
        <f t="shared" si="3"/>
        <v>1</v>
      </c>
      <c r="D6" s="15" t="str">
        <f t="shared" si="4"/>
        <v>0</v>
      </c>
      <c r="E6" s="15" t="str">
        <f t="shared" si="0"/>
        <v>Sunday</v>
      </c>
      <c r="F6" s="15" t="str">
        <f t="shared" si="1"/>
        <v/>
      </c>
      <c r="G6" s="1"/>
      <c r="H6" s="15" t="str">
        <f t="shared" si="2"/>
        <v/>
      </c>
      <c r="I6" s="92" t="str">
        <f>IFERROR(MATCH($A6,PROCESS!$D$17:$D$19,0),"")</f>
        <v/>
      </c>
      <c r="J6" s="25"/>
      <c r="K6" s="19">
        <f ca="1"/>
        <v>8</v>
      </c>
      <c r="L6" s="20" t="str">
        <f ca="1"/>
        <v>Tuesday</v>
      </c>
    </row>
    <row r="7" spans="1:12" ht="16.5" customHeight="1" x14ac:dyDescent="0.2">
      <c r="A7" s="30">
        <f>'PD-410-980-OC-VAC'!C100</f>
        <v>7</v>
      </c>
      <c r="B7" s="14" t="str">
        <f>'PD-410-980-OC-VAC'!F100</f>
        <v>MONDAY</v>
      </c>
      <c r="C7" s="15" t="str">
        <f t="shared" si="3"/>
        <v>1</v>
      </c>
      <c r="D7" s="15" t="str">
        <f t="shared" si="4"/>
        <v>1</v>
      </c>
      <c r="E7" s="15" t="str">
        <f t="shared" si="0"/>
        <v>Monday</v>
      </c>
      <c r="F7" s="15" t="str">
        <f t="shared" si="1"/>
        <v>Monday</v>
      </c>
      <c r="G7" s="1"/>
      <c r="H7" s="15">
        <f t="shared" si="2"/>
        <v>7</v>
      </c>
      <c r="I7" s="92" t="str">
        <f>IFERROR(MATCH($A7,PROCESS!$D$17:$D$19,0),"")</f>
        <v/>
      </c>
      <c r="J7" s="25"/>
      <c r="K7" s="19">
        <f ca="1"/>
        <v>9</v>
      </c>
      <c r="L7" s="20" t="str">
        <f ca="1"/>
        <v>Wednesday</v>
      </c>
    </row>
    <row r="8" spans="1:12" ht="16.5" customHeight="1" x14ac:dyDescent="0.2">
      <c r="A8" s="30">
        <f>'PD-410-980-OC-VAC'!C101</f>
        <v>8</v>
      </c>
      <c r="B8" s="14" t="str">
        <f>'PD-410-980-OC-VAC'!F101</f>
        <v>TUESDAY</v>
      </c>
      <c r="C8" s="15" t="str">
        <f t="shared" si="3"/>
        <v>1</v>
      </c>
      <c r="D8" s="15" t="str">
        <f t="shared" si="4"/>
        <v>1</v>
      </c>
      <c r="E8" s="15" t="str">
        <f t="shared" si="0"/>
        <v>Tuesday</v>
      </c>
      <c r="F8" s="15" t="str">
        <f t="shared" si="1"/>
        <v>Tuesday</v>
      </c>
      <c r="G8" s="1"/>
      <c r="H8" s="15">
        <f t="shared" si="2"/>
        <v>8</v>
      </c>
      <c r="I8" s="92" t="str">
        <f>IFERROR(MATCH($A8,PROCESS!$D$17:$D$19,0),"")</f>
        <v/>
      </c>
      <c r="J8" s="25"/>
      <c r="K8" s="19">
        <f ca="1"/>
        <v>10</v>
      </c>
      <c r="L8" s="20" t="str">
        <f ca="1"/>
        <v>Thursday</v>
      </c>
    </row>
    <row r="9" spans="1:12" ht="16.5" customHeight="1" x14ac:dyDescent="0.2">
      <c r="A9" s="30">
        <f>'PD-410-980-OC-VAC'!C102</f>
        <v>9</v>
      </c>
      <c r="B9" s="14" t="str">
        <f>'PD-410-980-OC-VAC'!F102</f>
        <v>WEDNESDAY</v>
      </c>
      <c r="C9" s="15" t="str">
        <f t="shared" si="3"/>
        <v>1</v>
      </c>
      <c r="D9" s="15" t="str">
        <f t="shared" si="4"/>
        <v>1</v>
      </c>
      <c r="E9" s="15" t="str">
        <f t="shared" si="0"/>
        <v>Wednesday</v>
      </c>
      <c r="F9" s="15" t="str">
        <f t="shared" si="1"/>
        <v>Wednesday</v>
      </c>
      <c r="G9" s="1"/>
      <c r="H9" s="15">
        <f t="shared" si="2"/>
        <v>9</v>
      </c>
      <c r="I9" s="92" t="str">
        <f>IFERROR(MATCH($A9,PROCESS!$D$17:$D$19,0),"")</f>
        <v/>
      </c>
      <c r="J9" s="25"/>
      <c r="K9" s="19">
        <f ca="1"/>
        <v>11</v>
      </c>
      <c r="L9" s="20" t="str">
        <f ca="1"/>
        <v>Friday</v>
      </c>
    </row>
    <row r="10" spans="1:12" ht="16.5" customHeight="1" x14ac:dyDescent="0.2">
      <c r="A10" s="30">
        <f>'PD-410-980-OC-VAC'!C103</f>
        <v>10</v>
      </c>
      <c r="B10" s="14" t="str">
        <f>'PD-410-980-OC-VAC'!F103</f>
        <v>THURSDAY</v>
      </c>
      <c r="C10" s="15" t="str">
        <f t="shared" si="3"/>
        <v>1</v>
      </c>
      <c r="D10" s="15" t="str">
        <f t="shared" si="4"/>
        <v>1</v>
      </c>
      <c r="E10" s="15" t="str">
        <f t="shared" si="0"/>
        <v>Thursday</v>
      </c>
      <c r="F10" s="15" t="str">
        <f t="shared" si="1"/>
        <v>Thursday</v>
      </c>
      <c r="G10" s="1"/>
      <c r="H10" s="15">
        <f t="shared" si="2"/>
        <v>10</v>
      </c>
      <c r="I10" s="92" t="str">
        <f>IFERROR(MATCH($A10,PROCESS!$D$17:$D$19,0),"")</f>
        <v/>
      </c>
      <c r="J10" s="25"/>
      <c r="K10" s="19">
        <f ca="1"/>
        <v>14</v>
      </c>
      <c r="L10" s="20" t="str">
        <f ca="1"/>
        <v>Monday</v>
      </c>
    </row>
    <row r="11" spans="1:12" ht="16.5" customHeight="1" x14ac:dyDescent="0.2">
      <c r="A11" s="30">
        <f>'PD-410-980-OC-VAC'!C104</f>
        <v>11</v>
      </c>
      <c r="B11" s="14" t="str">
        <f>'PD-410-980-OC-VAC'!F104</f>
        <v>FRIDAY</v>
      </c>
      <c r="C11" s="15" t="str">
        <f t="shared" si="3"/>
        <v>1</v>
      </c>
      <c r="D11" s="15" t="str">
        <f t="shared" si="4"/>
        <v>1</v>
      </c>
      <c r="E11" s="15" t="str">
        <f t="shared" si="0"/>
        <v>Friday</v>
      </c>
      <c r="F11" s="15" t="str">
        <f t="shared" si="1"/>
        <v>Friday</v>
      </c>
      <c r="G11" s="1"/>
      <c r="H11" s="15">
        <f t="shared" si="2"/>
        <v>11</v>
      </c>
      <c r="I11" s="92" t="str">
        <f>IFERROR(MATCH($A11,PROCESS!$D$17:$D$19,0),"")</f>
        <v/>
      </c>
      <c r="J11" s="25"/>
      <c r="K11" s="19">
        <f ca="1"/>
        <v>15</v>
      </c>
      <c r="L11" s="20" t="str">
        <f ca="1"/>
        <v>Tuesday</v>
      </c>
    </row>
    <row r="12" spans="1:12" ht="16.5" customHeight="1" x14ac:dyDescent="0.2">
      <c r="A12" s="30">
        <f>'PD-410-980-OC-VAC'!C105</f>
        <v>12</v>
      </c>
      <c r="B12" s="14" t="str">
        <f>'PD-410-980-OC-VAC'!F105</f>
        <v>SATURDAY</v>
      </c>
      <c r="C12" s="15" t="str">
        <f t="shared" si="3"/>
        <v>0</v>
      </c>
      <c r="D12" s="15" t="str">
        <f t="shared" si="4"/>
        <v>1</v>
      </c>
      <c r="E12" s="15" t="str">
        <f t="shared" si="0"/>
        <v>Saturday</v>
      </c>
      <c r="F12" s="15" t="str">
        <f t="shared" si="1"/>
        <v/>
      </c>
      <c r="G12" s="1"/>
      <c r="H12" s="15" t="str">
        <f t="shared" si="2"/>
        <v/>
      </c>
      <c r="I12" s="92" t="str">
        <f>IFERROR(MATCH($A12,PROCESS!$D$17:$D$19,0),"")</f>
        <v/>
      </c>
      <c r="J12" s="25"/>
      <c r="K12" s="19">
        <f ca="1"/>
        <v>16</v>
      </c>
      <c r="L12" s="20" t="str">
        <f ca="1"/>
        <v>Wednesday</v>
      </c>
    </row>
    <row r="13" spans="1:12" ht="16.5" customHeight="1" x14ac:dyDescent="0.2">
      <c r="A13" s="30">
        <f>'PD-410-980-OC-VAC'!C106</f>
        <v>13</v>
      </c>
      <c r="B13" s="14" t="str">
        <f>'PD-410-980-OC-VAC'!F106</f>
        <v>SUNDAY</v>
      </c>
      <c r="C13" s="15" t="str">
        <f t="shared" si="3"/>
        <v>1</v>
      </c>
      <c r="D13" s="15" t="str">
        <f t="shared" si="4"/>
        <v>0</v>
      </c>
      <c r="E13" s="15" t="str">
        <f t="shared" si="0"/>
        <v>Sunday</v>
      </c>
      <c r="F13" s="15" t="str">
        <f t="shared" si="1"/>
        <v/>
      </c>
      <c r="G13" s="1"/>
      <c r="H13" s="15" t="str">
        <f t="shared" si="2"/>
        <v/>
      </c>
      <c r="I13" s="92" t="str">
        <f>IFERROR(MATCH($A13,PROCESS!$D$17:$D$19,0),"")</f>
        <v/>
      </c>
      <c r="J13" s="25"/>
      <c r="K13" s="19">
        <f ca="1"/>
        <v>17</v>
      </c>
      <c r="L13" s="20" t="str">
        <f ca="1"/>
        <v>Thursday</v>
      </c>
    </row>
    <row r="14" spans="1:12" ht="16.5" customHeight="1" x14ac:dyDescent="0.2">
      <c r="A14" s="30">
        <f>'PD-410-980-OC-VAC'!C107</f>
        <v>14</v>
      </c>
      <c r="B14" s="14" t="str">
        <f>'PD-410-980-OC-VAC'!F107</f>
        <v>MONDAY</v>
      </c>
      <c r="C14" s="15" t="str">
        <f t="shared" si="3"/>
        <v>1</v>
      </c>
      <c r="D14" s="15" t="str">
        <f t="shared" si="4"/>
        <v>1</v>
      </c>
      <c r="E14" s="15" t="str">
        <f t="shared" si="0"/>
        <v>Monday</v>
      </c>
      <c r="F14" s="15" t="str">
        <f t="shared" si="1"/>
        <v>Monday</v>
      </c>
      <c r="G14" s="1"/>
      <c r="H14" s="15">
        <f t="shared" si="2"/>
        <v>14</v>
      </c>
      <c r="I14" s="92" t="str">
        <f>IFERROR(MATCH($A14,PROCESS!$D$17:$D$19,0),"")</f>
        <v/>
      </c>
      <c r="J14" s="25"/>
      <c r="K14" s="19">
        <f ca="1"/>
        <v>18</v>
      </c>
      <c r="L14" s="20" t="str">
        <f ca="1"/>
        <v>Friday</v>
      </c>
    </row>
    <row r="15" spans="1:12" ht="16.5" customHeight="1" x14ac:dyDescent="0.2">
      <c r="A15" s="30">
        <f>'PD-410-980-OC-VAC'!C108</f>
        <v>15</v>
      </c>
      <c r="B15" s="14" t="str">
        <f>'PD-410-980-OC-VAC'!F108</f>
        <v>TUESDAY</v>
      </c>
      <c r="C15" s="15" t="str">
        <f t="shared" si="3"/>
        <v>1</v>
      </c>
      <c r="D15" s="15" t="str">
        <f t="shared" si="4"/>
        <v>1</v>
      </c>
      <c r="E15" s="15" t="str">
        <f t="shared" si="0"/>
        <v>Tuesday</v>
      </c>
      <c r="F15" s="15" t="str">
        <f t="shared" si="1"/>
        <v>Tuesday</v>
      </c>
      <c r="G15" s="1"/>
      <c r="H15" s="15">
        <f t="shared" si="2"/>
        <v>15</v>
      </c>
      <c r="I15" s="92" t="str">
        <f>IFERROR(MATCH($A15,PROCESS!$D$17:$D$19,0),"")</f>
        <v/>
      </c>
      <c r="J15" s="25"/>
      <c r="K15" s="19">
        <f ca="1"/>
        <v>21</v>
      </c>
      <c r="L15" s="20" t="str">
        <f ca="1"/>
        <v>Monday</v>
      </c>
    </row>
    <row r="16" spans="1:12" ht="16.5" customHeight="1" x14ac:dyDescent="0.2">
      <c r="A16" s="30">
        <f>'PD-410-980-OC-VAC'!C109</f>
        <v>16</v>
      </c>
      <c r="B16" s="14" t="str">
        <f>'PD-410-980-OC-VAC'!F109</f>
        <v>WEDNESDAY</v>
      </c>
      <c r="C16" s="15" t="str">
        <f t="shared" si="3"/>
        <v>1</v>
      </c>
      <c r="D16" s="15" t="str">
        <f t="shared" si="4"/>
        <v>1</v>
      </c>
      <c r="E16" s="15" t="str">
        <f t="shared" si="0"/>
        <v>Wednesday</v>
      </c>
      <c r="F16" s="15" t="str">
        <f t="shared" si="1"/>
        <v>Wednesday</v>
      </c>
      <c r="G16" s="1"/>
      <c r="H16" s="15">
        <f t="shared" si="2"/>
        <v>16</v>
      </c>
      <c r="I16" s="92" t="str">
        <f>IFERROR(MATCH($A16,PROCESS!$D$17:$D$19,0),"")</f>
        <v/>
      </c>
      <c r="J16" s="25"/>
      <c r="K16" s="19">
        <f ca="1"/>
        <v>22</v>
      </c>
      <c r="L16" s="20" t="str">
        <f ca="1"/>
        <v>Tuesday</v>
      </c>
    </row>
    <row r="17" spans="1:12" ht="16.5" customHeight="1" x14ac:dyDescent="0.2">
      <c r="A17" s="30">
        <f>'PD-410-980-OC-VAC'!C110</f>
        <v>17</v>
      </c>
      <c r="B17" s="14" t="str">
        <f>'PD-410-980-OC-VAC'!F110</f>
        <v>THURSDAY</v>
      </c>
      <c r="C17" s="15" t="str">
        <f t="shared" si="3"/>
        <v>1</v>
      </c>
      <c r="D17" s="15" t="str">
        <f t="shared" si="4"/>
        <v>1</v>
      </c>
      <c r="E17" s="15" t="str">
        <f t="shared" si="0"/>
        <v>Thursday</v>
      </c>
      <c r="F17" s="15" t="str">
        <f t="shared" si="1"/>
        <v>Thursday</v>
      </c>
      <c r="G17" s="1"/>
      <c r="H17" s="15">
        <f t="shared" si="2"/>
        <v>17</v>
      </c>
      <c r="I17" s="92" t="str">
        <f>IFERROR(MATCH($A17,PROCESS!$D$17:$D$19,0),"")</f>
        <v/>
      </c>
      <c r="J17" s="25"/>
      <c r="K17" s="19">
        <f ca="1"/>
        <v>23</v>
      </c>
      <c r="L17" s="20" t="str">
        <f ca="1"/>
        <v>Wednesday</v>
      </c>
    </row>
    <row r="18" spans="1:12" ht="16.5" customHeight="1" x14ac:dyDescent="0.2">
      <c r="A18" s="30">
        <f>'PD-410-980-OC-VAC'!C111</f>
        <v>18</v>
      </c>
      <c r="B18" s="14" t="str">
        <f>'PD-410-980-OC-VAC'!F111</f>
        <v>FRIDAY</v>
      </c>
      <c r="C18" s="15" t="str">
        <f t="shared" si="3"/>
        <v>1</v>
      </c>
      <c r="D18" s="15" t="str">
        <f t="shared" si="4"/>
        <v>1</v>
      </c>
      <c r="E18" s="15" t="str">
        <f t="shared" si="0"/>
        <v>Friday</v>
      </c>
      <c r="F18" s="15" t="str">
        <f t="shared" si="1"/>
        <v>Friday</v>
      </c>
      <c r="G18" s="1"/>
      <c r="H18" s="15">
        <f t="shared" si="2"/>
        <v>18</v>
      </c>
      <c r="I18" s="92" t="str">
        <f>IFERROR(MATCH($A18,PROCESS!$D$17:$D$19,0),"")</f>
        <v/>
      </c>
      <c r="J18" s="25"/>
      <c r="K18" s="19">
        <f ca="1"/>
        <v>24</v>
      </c>
      <c r="L18" s="20" t="str">
        <f ca="1"/>
        <v>Thursday</v>
      </c>
    </row>
    <row r="19" spans="1:12" ht="16.5" customHeight="1" x14ac:dyDescent="0.2">
      <c r="A19" s="30">
        <f>'PD-410-980-OC-VAC'!C112</f>
        <v>19</v>
      </c>
      <c r="B19" s="14" t="str">
        <f>'PD-410-980-OC-VAC'!F112</f>
        <v>SATURDAY</v>
      </c>
      <c r="C19" s="15" t="str">
        <f t="shared" si="3"/>
        <v>0</v>
      </c>
      <c r="D19" s="15" t="str">
        <f t="shared" si="4"/>
        <v>1</v>
      </c>
      <c r="E19" s="15" t="str">
        <f t="shared" si="0"/>
        <v>Saturday</v>
      </c>
      <c r="F19" s="15" t="str">
        <f t="shared" si="1"/>
        <v/>
      </c>
      <c r="G19" s="1"/>
      <c r="H19" s="15" t="str">
        <f t="shared" si="2"/>
        <v/>
      </c>
      <c r="I19" s="92" t="str">
        <f>IFERROR(MATCH($A19,PROCESS!$D$17:$D$19,0),"")</f>
        <v/>
      </c>
      <c r="J19" s="25"/>
      <c r="K19" s="19">
        <f ca="1"/>
        <v>25</v>
      </c>
      <c r="L19" s="20" t="str">
        <f ca="1"/>
        <v>Friday</v>
      </c>
    </row>
    <row r="20" spans="1:12" ht="16.5" customHeight="1" x14ac:dyDescent="0.2">
      <c r="A20" s="30">
        <f>'PD-410-980-OC-VAC'!C113</f>
        <v>20</v>
      </c>
      <c r="B20" s="14" t="str">
        <f>'PD-410-980-OC-VAC'!F113</f>
        <v>SUNDAY</v>
      </c>
      <c r="C20" s="15" t="str">
        <f t="shared" si="3"/>
        <v>1</v>
      </c>
      <c r="D20" s="15" t="str">
        <f t="shared" si="4"/>
        <v>0</v>
      </c>
      <c r="E20" s="15" t="str">
        <f t="shared" si="0"/>
        <v>Sunday</v>
      </c>
      <c r="F20" s="15" t="str">
        <f t="shared" si="1"/>
        <v/>
      </c>
      <c r="G20" s="1"/>
      <c r="H20" s="15" t="str">
        <f t="shared" si="2"/>
        <v/>
      </c>
      <c r="I20" s="92" t="str">
        <f>IFERROR(MATCH($A20,PROCESS!$D$17:$D$19,0),"")</f>
        <v/>
      </c>
      <c r="J20" s="25"/>
      <c r="K20" s="19">
        <f ca="1"/>
        <v>28</v>
      </c>
      <c r="L20" s="20" t="str">
        <f ca="1"/>
        <v>Monday</v>
      </c>
    </row>
    <row r="21" spans="1:12" ht="16.5" customHeight="1" x14ac:dyDescent="0.2">
      <c r="A21" s="30">
        <f>'PD-410-980-OC-VAC'!C114</f>
        <v>21</v>
      </c>
      <c r="B21" s="14" t="str">
        <f>'PD-410-980-OC-VAC'!F114</f>
        <v>MONDAY</v>
      </c>
      <c r="C21" s="15" t="str">
        <f t="shared" si="3"/>
        <v>1</v>
      </c>
      <c r="D21" s="15" t="str">
        <f t="shared" si="4"/>
        <v>1</v>
      </c>
      <c r="E21" s="15" t="str">
        <f t="shared" si="0"/>
        <v>Monday</v>
      </c>
      <c r="F21" s="15" t="str">
        <f t="shared" si="1"/>
        <v>Monday</v>
      </c>
      <c r="G21" s="1"/>
      <c r="H21" s="15">
        <f t="shared" si="2"/>
        <v>21</v>
      </c>
      <c r="I21" s="92" t="str">
        <f>IFERROR(MATCH($A21,PROCESS!$D$17:$D$19,0),"")</f>
        <v/>
      </c>
      <c r="J21" s="25"/>
      <c r="K21" s="19">
        <f ca="1"/>
        <v>29</v>
      </c>
      <c r="L21" s="20" t="str">
        <f ca="1"/>
        <v>Tuesday</v>
      </c>
    </row>
    <row r="22" spans="1:12" ht="16.5" customHeight="1" x14ac:dyDescent="0.2">
      <c r="A22" s="30">
        <f>'PD-410-980-OC-VAC'!C115</f>
        <v>22</v>
      </c>
      <c r="B22" s="14" t="str">
        <f>'PD-410-980-OC-VAC'!F115</f>
        <v>TUESDAY</v>
      </c>
      <c r="C22" s="15" t="str">
        <f t="shared" si="3"/>
        <v>1</v>
      </c>
      <c r="D22" s="15" t="str">
        <f t="shared" si="4"/>
        <v>1</v>
      </c>
      <c r="E22" s="15" t="str">
        <f t="shared" si="0"/>
        <v>Tuesday</v>
      </c>
      <c r="F22" s="15" t="str">
        <f t="shared" si="1"/>
        <v>Tuesday</v>
      </c>
      <c r="G22" s="1"/>
      <c r="H22" s="15">
        <f t="shared" si="2"/>
        <v>22</v>
      </c>
      <c r="I22" s="92" t="str">
        <f>IFERROR(MATCH($A22,PROCESS!$D$17:$D$19,0),"")</f>
        <v/>
      </c>
      <c r="J22" s="25"/>
      <c r="K22" s="19">
        <f ca="1"/>
        <v>30</v>
      </c>
      <c r="L22" s="20" t="str">
        <f ca="1"/>
        <v>Wednesday</v>
      </c>
    </row>
    <row r="23" spans="1:12" ht="16.5" customHeight="1" x14ac:dyDescent="0.2">
      <c r="A23" s="30">
        <f>'PD-410-980-OC-VAC'!C116</f>
        <v>23</v>
      </c>
      <c r="B23" s="14" t="str">
        <f>'PD-410-980-OC-VAC'!F116</f>
        <v>WEDNESDAY</v>
      </c>
      <c r="C23" s="15" t="str">
        <f t="shared" si="3"/>
        <v>1</v>
      </c>
      <c r="D23" s="15" t="str">
        <f t="shared" si="4"/>
        <v>1</v>
      </c>
      <c r="E23" s="15" t="str">
        <f t="shared" si="0"/>
        <v>Wednesday</v>
      </c>
      <c r="F23" s="15" t="str">
        <f t="shared" si="1"/>
        <v>Wednesday</v>
      </c>
      <c r="G23" s="1"/>
      <c r="H23" s="15">
        <f t="shared" si="2"/>
        <v>23</v>
      </c>
      <c r="I23" s="92" t="str">
        <f>IFERROR(MATCH($A23,PROCESS!$D$17:$D$19,0),"")</f>
        <v/>
      </c>
      <c r="J23" s="25"/>
      <c r="K23" s="19" t="str">
        <f ca="1"/>
        <v/>
      </c>
      <c r="L23" s="20" t="str">
        <f ca="1"/>
        <v/>
      </c>
    </row>
    <row r="24" spans="1:12" ht="16.5" customHeight="1" x14ac:dyDescent="0.2">
      <c r="A24" s="30">
        <f>'PD-410-980-OC-VAC'!C117</f>
        <v>24</v>
      </c>
      <c r="B24" s="14" t="str">
        <f>'PD-410-980-OC-VAC'!F117</f>
        <v>THURSDAY</v>
      </c>
      <c r="C24" s="15" t="str">
        <f t="shared" si="3"/>
        <v>1</v>
      </c>
      <c r="D24" s="15" t="str">
        <f t="shared" si="4"/>
        <v>1</v>
      </c>
      <c r="E24" s="15" t="str">
        <f t="shared" si="0"/>
        <v>Thursday</v>
      </c>
      <c r="F24" s="15" t="str">
        <f t="shared" si="1"/>
        <v>Thursday</v>
      </c>
      <c r="G24" s="1"/>
      <c r="H24" s="15">
        <f t="shared" si="2"/>
        <v>24</v>
      </c>
      <c r="I24" s="92" t="str">
        <f>IFERROR(MATCH($A24,PROCESS!$D$17:$D$19,0),"")</f>
        <v/>
      </c>
      <c r="J24" s="25"/>
      <c r="K24" s="21" t="str">
        <f ca="1"/>
        <v/>
      </c>
      <c r="L24" s="22" t="str">
        <f ca="1"/>
        <v/>
      </c>
    </row>
    <row r="25" spans="1:12" ht="16.5" customHeight="1" x14ac:dyDescent="0.2">
      <c r="A25" s="30">
        <f>'PD-410-980-OC-VAC'!C118</f>
        <v>25</v>
      </c>
      <c r="B25" s="14" t="str">
        <f>'PD-410-980-OC-VAC'!F118</f>
        <v>FRIDAY</v>
      </c>
      <c r="C25" s="15" t="str">
        <f t="shared" si="3"/>
        <v>1</v>
      </c>
      <c r="D25" s="15" t="str">
        <f t="shared" si="4"/>
        <v>1</v>
      </c>
      <c r="E25" s="15" t="str">
        <f t="shared" si="0"/>
        <v>Friday</v>
      </c>
      <c r="F25" s="15" t="str">
        <f t="shared" si="1"/>
        <v>Friday</v>
      </c>
      <c r="G25" s="1"/>
      <c r="H25" s="15">
        <f t="shared" si="2"/>
        <v>25</v>
      </c>
      <c r="I25" s="92" t="str">
        <f>IFERROR(MATCH($A25,PROCESS!$D$17:$D$19,0),"")</f>
        <v/>
      </c>
      <c r="J25" s="25"/>
      <c r="K25" s="21" t="str">
        <f ca="1"/>
        <v/>
      </c>
      <c r="L25" s="22" t="str">
        <f ca="1"/>
        <v/>
      </c>
    </row>
    <row r="26" spans="1:12" ht="16.5" customHeight="1" x14ac:dyDescent="0.2">
      <c r="A26" s="30">
        <f>'PD-410-980-OC-VAC'!C119</f>
        <v>26</v>
      </c>
      <c r="B26" s="14" t="str">
        <f>'PD-410-980-OC-VAC'!F119</f>
        <v>SATURDAY</v>
      </c>
      <c r="C26" s="15" t="str">
        <f t="shared" si="3"/>
        <v>0</v>
      </c>
      <c r="D26" s="15" t="str">
        <f t="shared" si="4"/>
        <v>1</v>
      </c>
      <c r="E26" s="15" t="str">
        <f t="shared" si="0"/>
        <v>Saturday</v>
      </c>
      <c r="F26" s="15" t="str">
        <f t="shared" si="1"/>
        <v/>
      </c>
      <c r="G26" s="1"/>
      <c r="H26" s="15" t="str">
        <f t="shared" si="2"/>
        <v/>
      </c>
      <c r="I26" s="92" t="str">
        <f>IFERROR(MATCH($A26,PROCESS!$D$17:$D$19,0),"")</f>
        <v/>
      </c>
      <c r="J26" s="25"/>
      <c r="K26" s="21" t="str">
        <f ca="1"/>
        <v/>
      </c>
      <c r="L26" s="22" t="str">
        <f ca="1"/>
        <v/>
      </c>
    </row>
    <row r="27" spans="1:12" ht="16.5" customHeight="1" x14ac:dyDescent="0.2">
      <c r="A27" s="30">
        <f>'PD-410-980-OC-VAC'!C120</f>
        <v>27</v>
      </c>
      <c r="B27" s="14" t="str">
        <f>'PD-410-980-OC-VAC'!F120</f>
        <v>SUNDAY</v>
      </c>
      <c r="C27" s="15" t="str">
        <f t="shared" si="3"/>
        <v>1</v>
      </c>
      <c r="D27" s="15" t="str">
        <f t="shared" si="4"/>
        <v>0</v>
      </c>
      <c r="E27" s="15" t="str">
        <f t="shared" si="0"/>
        <v>Sunday</v>
      </c>
      <c r="F27" s="15" t="str">
        <f t="shared" si="1"/>
        <v/>
      </c>
      <c r="G27" s="1"/>
      <c r="H27" s="15" t="str">
        <f t="shared" si="2"/>
        <v/>
      </c>
      <c r="I27" s="92" t="str">
        <f>IFERROR(MATCH($A27,PROCESS!$D$17:$D$19,0),"")</f>
        <v/>
      </c>
      <c r="J27" s="25"/>
      <c r="K27" s="21" t="str">
        <f ca="1"/>
        <v/>
      </c>
      <c r="L27" s="22" t="str">
        <f ca="1"/>
        <v/>
      </c>
    </row>
    <row r="28" spans="1:12" ht="16.5" customHeight="1" x14ac:dyDescent="0.2">
      <c r="A28" s="30">
        <f>'PD-410-980-OC-VAC'!C121</f>
        <v>28</v>
      </c>
      <c r="B28" s="14" t="str">
        <f>'PD-410-980-OC-VAC'!F121</f>
        <v>MONDAY</v>
      </c>
      <c r="C28" s="15" t="str">
        <f t="shared" si="3"/>
        <v>1</v>
      </c>
      <c r="D28" s="15" t="str">
        <f t="shared" si="4"/>
        <v>1</v>
      </c>
      <c r="E28" s="15" t="str">
        <f t="shared" si="0"/>
        <v>Monday</v>
      </c>
      <c r="F28" s="15" t="str">
        <f t="shared" si="1"/>
        <v>Monday</v>
      </c>
      <c r="G28" s="1"/>
      <c r="H28" s="15">
        <f t="shared" si="2"/>
        <v>28</v>
      </c>
      <c r="I28" s="92" t="str">
        <f>IFERROR(MATCH($A28,PROCESS!$D$17:$D$19,0),"")</f>
        <v/>
      </c>
      <c r="J28" s="25"/>
      <c r="K28" s="21" t="str">
        <f ca="1"/>
        <v/>
      </c>
      <c r="L28" s="22" t="str">
        <f ca="1"/>
        <v/>
      </c>
    </row>
    <row r="29" spans="1:12" ht="16.5" customHeight="1" x14ac:dyDescent="0.2">
      <c r="A29" s="30">
        <f>'PD-410-980-OC-VAC'!C122</f>
        <v>29</v>
      </c>
      <c r="B29" s="14" t="str">
        <f>'PD-410-980-OC-VAC'!F122</f>
        <v>TUESDAY</v>
      </c>
      <c r="C29" s="15" t="str">
        <f t="shared" si="3"/>
        <v>1</v>
      </c>
      <c r="D29" s="15" t="str">
        <f t="shared" si="4"/>
        <v>1</v>
      </c>
      <c r="E29" s="15" t="str">
        <f t="shared" si="0"/>
        <v>Tuesday</v>
      </c>
      <c r="F29" s="15" t="str">
        <f t="shared" si="1"/>
        <v>Tuesday</v>
      </c>
      <c r="G29" s="1"/>
      <c r="H29" s="15">
        <f t="shared" si="2"/>
        <v>29</v>
      </c>
      <c r="I29" s="92" t="str">
        <f>IFERROR(MATCH($A29,PROCESS!$D$17:$D$19,0),"")</f>
        <v/>
      </c>
      <c r="J29" s="25"/>
      <c r="K29" s="21" t="str">
        <f ca="1"/>
        <v/>
      </c>
      <c r="L29" s="22" t="str">
        <f ca="1"/>
        <v/>
      </c>
    </row>
    <row r="30" spans="1:12" ht="16.5" customHeight="1" x14ac:dyDescent="0.2">
      <c r="A30" s="30">
        <f>'PD-410-980-OC-VAC'!C123</f>
        <v>30</v>
      </c>
      <c r="B30" s="14" t="str">
        <f>'PD-410-980-OC-VAC'!F123</f>
        <v>WEDNESDAY</v>
      </c>
      <c r="C30" s="15" t="str">
        <f t="shared" si="3"/>
        <v>1</v>
      </c>
      <c r="D30" s="15" t="str">
        <f t="shared" si="4"/>
        <v>1</v>
      </c>
      <c r="E30" s="15" t="str">
        <f t="shared" si="0"/>
        <v>Wednesday</v>
      </c>
      <c r="F30" s="15" t="str">
        <f t="shared" si="1"/>
        <v>Wednesday</v>
      </c>
      <c r="G30" s="1"/>
      <c r="H30" s="15">
        <f t="shared" si="2"/>
        <v>30</v>
      </c>
      <c r="I30" s="92" t="str">
        <f>IFERROR(MATCH($A30,PROCESS!$D$17:$D$19,0),"")</f>
        <v/>
      </c>
      <c r="J30" s="25"/>
      <c r="K30" s="21" t="str">
        <f ca="1"/>
        <v/>
      </c>
      <c r="L30" s="22" t="str">
        <f ca="1"/>
        <v/>
      </c>
    </row>
    <row r="31" spans="1:12" ht="16.5" customHeight="1" x14ac:dyDescent="0.2">
      <c r="A31" s="30"/>
      <c r="B31" s="14"/>
      <c r="C31" s="15"/>
      <c r="D31" s="15"/>
      <c r="E31" s="36"/>
      <c r="F31" s="36"/>
      <c r="G31" s="1"/>
      <c r="H31" s="15"/>
      <c r="I31" s="92"/>
      <c r="J31" s="25"/>
      <c r="K31" s="21" t="str">
        <f ca="1"/>
        <v/>
      </c>
      <c r="L31" s="22" t="str">
        <f ca="1"/>
        <v/>
      </c>
    </row>
    <row r="32" spans="1:12" s="16" customFormat="1" ht="16.5" customHeight="1" thickBot="1" x14ac:dyDescent="0.25">
      <c r="A32" s="23" t="s">
        <v>1003</v>
      </c>
      <c r="B32" s="32" t="s">
        <v>1004</v>
      </c>
      <c r="C32" s="32" t="s">
        <v>1005</v>
      </c>
      <c r="D32" s="32" t="s">
        <v>1006</v>
      </c>
      <c r="E32" s="32" t="s">
        <v>1007</v>
      </c>
      <c r="F32" s="32" t="s">
        <v>998</v>
      </c>
      <c r="G32" s="82"/>
      <c r="H32" s="32" t="s">
        <v>999</v>
      </c>
      <c r="I32" s="24" t="s">
        <v>1000</v>
      </c>
      <c r="J32" s="34"/>
      <c r="K32" s="23" t="s">
        <v>1001</v>
      </c>
      <c r="L32" s="24" t="s">
        <v>1002</v>
      </c>
    </row>
    <row r="33" ht="7.5" customHeight="1" thickTop="1" x14ac:dyDescent="0.2"/>
  </sheetData>
  <sheetProtection sheet="1" objects="1" scenarios="1"/>
  <conditionalFormatting sqref="L1:L31 E1:F31">
    <cfRule type="cellIs" dxfId="19" priority="2" operator="equal">
      <formula>"HOLIDAY"</formula>
    </cfRule>
  </conditionalFormatting>
  <conditionalFormatting sqref="I1:J31">
    <cfRule type="cellIs" dxfId="18" priority="1" operator="between">
      <formula>1</formula>
      <formula>3</formula>
    </cfRule>
  </conditionalFormatting>
  <pageMargins left="0.7" right="0.7" top="0.75" bottom="0.75" header="0.3" footer="0.3"/>
  <pageSetup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3DA9-A0D5-443A-9329-BA87108DDA94}">
  <sheetPr>
    <tabColor theme="9"/>
  </sheetPr>
  <dimension ref="A1:M33"/>
  <sheetViews>
    <sheetView workbookViewId="0">
      <selection activeCell="K24" sqref="K24"/>
    </sheetView>
  </sheetViews>
  <sheetFormatPr defaultColWidth="0" defaultRowHeight="0" customHeight="1" zeroHeight="1" x14ac:dyDescent="0.2"/>
  <cols>
    <col min="1" max="1" width="10.42578125" style="13" bestFit="1" customWidth="1"/>
    <col min="2" max="2" width="13.28515625" style="13" bestFit="1" customWidth="1"/>
    <col min="3" max="3" width="13.140625" style="13" bestFit="1" customWidth="1"/>
    <col min="4" max="4" width="13.28515625" style="13" bestFit="1" customWidth="1"/>
    <col min="5" max="5" width="28.140625" style="13" customWidth="1"/>
    <col min="6" max="6" width="28.140625" style="13" bestFit="1" customWidth="1"/>
    <col min="8" max="8" width="23.7109375" style="13" bestFit="1" customWidth="1"/>
    <col min="9" max="9" width="13.85546875" style="6" bestFit="1" customWidth="1"/>
    <col min="10" max="10" width="1" style="6" customWidth="1"/>
    <col min="11" max="11" width="21.5703125" style="13" bestFit="1" customWidth="1"/>
    <col min="12" max="12" width="20.28515625" style="6" bestFit="1" customWidth="1"/>
    <col min="13" max="13" width="1.42578125" style="6" customWidth="1"/>
    <col min="14" max="16384" width="9.140625" style="6" hidden="1"/>
  </cols>
  <sheetData>
    <row r="1" spans="1:12" ht="16.5" customHeight="1" thickTop="1" x14ac:dyDescent="0.2">
      <c r="A1" s="26">
        <f>'PD-410-980-OC-VAC'!C124</f>
        <v>1</v>
      </c>
      <c r="B1" s="27" t="str">
        <f>'PD-410-980-OC-VAC'!F124</f>
        <v>THURSDAY</v>
      </c>
      <c r="C1" s="28" t="str">
        <f>IF(B1="SATURDAY","0","1")</f>
        <v>1</v>
      </c>
      <c r="D1" s="28" t="str">
        <f>IF(B1="SUNDAY","0","1")</f>
        <v>1</v>
      </c>
      <c r="E1" s="35" t="str">
        <f>PROPER(B1)</f>
        <v>Thursday</v>
      </c>
      <c r="F1" s="35" t="str">
        <f>IF(I1="",IF(C1+D1&gt;1,E1,""),"Holiday")</f>
        <v>Thursday</v>
      </c>
      <c r="G1" s="100"/>
      <c r="H1" s="28">
        <f>IF(F1="","",A1)</f>
        <v>1</v>
      </c>
      <c r="I1" s="95" t="str">
        <f>IFERROR(MATCH($A1,PROCESS!$E$17:$E$19,0),"")</f>
        <v/>
      </c>
      <c r="J1" s="33"/>
      <c r="K1" s="17">
        <f t="array" aca="1" ref="K1:K31" ca="1">IFERROR(INDEX(DATE_ONLY_JAN,SMALL((IF(LEN(DATE_ONLY_JAN),ROW(INDIRECT("1:"&amp;ROWS(DATE_ONLY_JAN))))),ROW(DATE_ONLY_JAN)),1),"")</f>
        <v>1</v>
      </c>
      <c r="L1" s="18" t="str">
        <f t="array" aca="1" ref="L1:L31" ca="1">IFERROR(INDEX(WEEKDAY_ONLY_JAN,SMALL((IF(LEN(WEEKDAY_ONLY_JAN),ROW(INDIRECT("1:"&amp;ROWS(WEEKDAY_ONLY_JAN))))),ROW(WEEKDAY_ONLY_JAN)),1),"")</f>
        <v>Thursday</v>
      </c>
    </row>
    <row r="2" spans="1:12" ht="16.5" customHeight="1" x14ac:dyDescent="0.2">
      <c r="A2" s="30">
        <f>'PD-410-980-OC-VAC'!C125</f>
        <v>2</v>
      </c>
      <c r="B2" s="14" t="str">
        <f>'PD-410-980-OC-VAC'!F125</f>
        <v>FRIDAY</v>
      </c>
      <c r="C2" s="15" t="str">
        <f>IF(B2="SATURDAY","0","1")</f>
        <v>1</v>
      </c>
      <c r="D2" s="15" t="str">
        <f>IF(B2="SUNDAY","0","1")</f>
        <v>1</v>
      </c>
      <c r="E2" s="15" t="str">
        <f t="shared" ref="E2:E31" si="0">PROPER(B2)</f>
        <v>Friday</v>
      </c>
      <c r="F2" s="15" t="str">
        <f t="shared" ref="F2:F31" si="1">IF(I2="",IF(C2+D2&gt;1,E2,""),"Holiday")</f>
        <v>Friday</v>
      </c>
      <c r="G2" s="1"/>
      <c r="H2" s="15">
        <f t="shared" ref="H2:H31" si="2">IF(F2="","",A2)</f>
        <v>2</v>
      </c>
      <c r="I2" s="92" t="str">
        <f>IFERROR(MATCH($A2,PROCESS!$E$17:$E$19,0),"")</f>
        <v/>
      </c>
      <c r="J2" s="25"/>
      <c r="K2" s="19">
        <f ca="1"/>
        <v>2</v>
      </c>
      <c r="L2" s="20" t="str">
        <f ca="1"/>
        <v>Friday</v>
      </c>
    </row>
    <row r="3" spans="1:12" ht="16.5" customHeight="1" x14ac:dyDescent="0.2">
      <c r="A3" s="30">
        <f>'PD-410-980-OC-VAC'!C126</f>
        <v>3</v>
      </c>
      <c r="B3" s="14" t="str">
        <f>'PD-410-980-OC-VAC'!F126</f>
        <v>SATURDAY</v>
      </c>
      <c r="C3" s="15" t="str">
        <f t="shared" ref="C3:C31" si="3">IF(B3="SATURDAY","0","1")</f>
        <v>0</v>
      </c>
      <c r="D3" s="15" t="str">
        <f t="shared" ref="D3:D31" si="4">IF(B3="SUNDAY","0","1")</f>
        <v>1</v>
      </c>
      <c r="E3" s="15" t="str">
        <f t="shared" si="0"/>
        <v>Saturday</v>
      </c>
      <c r="F3" s="15" t="str">
        <f t="shared" si="1"/>
        <v/>
      </c>
      <c r="G3" s="1"/>
      <c r="H3" s="15" t="str">
        <f t="shared" si="2"/>
        <v/>
      </c>
      <c r="I3" s="92" t="str">
        <f>IFERROR(MATCH($A3,PROCESS!$E$17:$E$19,0),"")</f>
        <v/>
      </c>
      <c r="J3" s="25"/>
      <c r="K3" s="19">
        <f ca="1"/>
        <v>5</v>
      </c>
      <c r="L3" s="20" t="str">
        <f ca="1"/>
        <v>Monday</v>
      </c>
    </row>
    <row r="4" spans="1:12" ht="16.5" customHeight="1" x14ac:dyDescent="0.2">
      <c r="A4" s="30">
        <f>'PD-410-980-OC-VAC'!C127</f>
        <v>4</v>
      </c>
      <c r="B4" s="14" t="str">
        <f>'PD-410-980-OC-VAC'!F127</f>
        <v>SUNDAY</v>
      </c>
      <c r="C4" s="15" t="str">
        <f t="shared" si="3"/>
        <v>1</v>
      </c>
      <c r="D4" s="15" t="str">
        <f t="shared" si="4"/>
        <v>0</v>
      </c>
      <c r="E4" s="15" t="str">
        <f t="shared" si="0"/>
        <v>Sunday</v>
      </c>
      <c r="F4" s="15" t="str">
        <f t="shared" si="1"/>
        <v/>
      </c>
      <c r="G4" s="1"/>
      <c r="H4" s="15" t="str">
        <f t="shared" si="2"/>
        <v/>
      </c>
      <c r="I4" s="92" t="str">
        <f>IFERROR(MATCH($A4,PROCESS!$E$17:$E$19,0),"")</f>
        <v/>
      </c>
      <c r="J4" s="25"/>
      <c r="K4" s="19">
        <f ca="1"/>
        <v>6</v>
      </c>
      <c r="L4" s="20" t="str">
        <f ca="1"/>
        <v>Tuesday</v>
      </c>
    </row>
    <row r="5" spans="1:12" ht="16.5" customHeight="1" x14ac:dyDescent="0.2">
      <c r="A5" s="30">
        <f>'PD-410-980-OC-VAC'!C128</f>
        <v>5</v>
      </c>
      <c r="B5" s="14" t="str">
        <f>'PD-410-980-OC-VAC'!F128</f>
        <v>MONDAY</v>
      </c>
      <c r="C5" s="15" t="str">
        <f t="shared" si="3"/>
        <v>1</v>
      </c>
      <c r="D5" s="15" t="str">
        <f t="shared" si="4"/>
        <v>1</v>
      </c>
      <c r="E5" s="15" t="str">
        <f t="shared" si="0"/>
        <v>Monday</v>
      </c>
      <c r="F5" s="15" t="str">
        <f t="shared" si="1"/>
        <v>Monday</v>
      </c>
      <c r="G5" s="1"/>
      <c r="H5" s="15">
        <f t="shared" si="2"/>
        <v>5</v>
      </c>
      <c r="I5" s="92" t="str">
        <f>IFERROR(MATCH($A5,PROCESS!$E$17:$E$19,0),"")</f>
        <v/>
      </c>
      <c r="J5" s="25"/>
      <c r="K5" s="19">
        <f ca="1"/>
        <v>7</v>
      </c>
      <c r="L5" s="20" t="str">
        <f ca="1"/>
        <v>Wednesday</v>
      </c>
    </row>
    <row r="6" spans="1:12" ht="16.5" customHeight="1" x14ac:dyDescent="0.2">
      <c r="A6" s="30">
        <f>'PD-410-980-OC-VAC'!C129</f>
        <v>6</v>
      </c>
      <c r="B6" s="14" t="str">
        <f>'PD-410-980-OC-VAC'!F129</f>
        <v>TUESDAY</v>
      </c>
      <c r="C6" s="15" t="str">
        <f t="shared" si="3"/>
        <v>1</v>
      </c>
      <c r="D6" s="15" t="str">
        <f t="shared" si="4"/>
        <v>1</v>
      </c>
      <c r="E6" s="15" t="str">
        <f t="shared" si="0"/>
        <v>Tuesday</v>
      </c>
      <c r="F6" s="15" t="str">
        <f t="shared" si="1"/>
        <v>Tuesday</v>
      </c>
      <c r="G6" s="1"/>
      <c r="H6" s="15">
        <f t="shared" si="2"/>
        <v>6</v>
      </c>
      <c r="I6" s="92" t="str">
        <f>IFERROR(MATCH($A6,PROCESS!$E$17:$E$19,0),"")</f>
        <v/>
      </c>
      <c r="J6" s="25"/>
      <c r="K6" s="19">
        <f ca="1"/>
        <v>8</v>
      </c>
      <c r="L6" s="20" t="str">
        <f ca="1"/>
        <v>Thursday</v>
      </c>
    </row>
    <row r="7" spans="1:12" ht="16.5" customHeight="1" x14ac:dyDescent="0.2">
      <c r="A7" s="30">
        <f>'PD-410-980-OC-VAC'!C130</f>
        <v>7</v>
      </c>
      <c r="B7" s="14" t="str">
        <f>'PD-410-980-OC-VAC'!F130</f>
        <v>WEDNESDAY</v>
      </c>
      <c r="C7" s="15" t="str">
        <f t="shared" si="3"/>
        <v>1</v>
      </c>
      <c r="D7" s="15" t="str">
        <f t="shared" si="4"/>
        <v>1</v>
      </c>
      <c r="E7" s="15" t="str">
        <f t="shared" si="0"/>
        <v>Wednesday</v>
      </c>
      <c r="F7" s="15" t="str">
        <f t="shared" si="1"/>
        <v>Wednesday</v>
      </c>
      <c r="G7" s="1"/>
      <c r="H7" s="15">
        <f t="shared" si="2"/>
        <v>7</v>
      </c>
      <c r="I7" s="92" t="str">
        <f>IFERROR(MATCH($A7,PROCESS!$E$17:$E$19,0),"")</f>
        <v/>
      </c>
      <c r="J7" s="25"/>
      <c r="K7" s="19">
        <f ca="1"/>
        <v>9</v>
      </c>
      <c r="L7" s="20" t="str">
        <f ca="1"/>
        <v>Friday</v>
      </c>
    </row>
    <row r="8" spans="1:12" ht="16.5" customHeight="1" x14ac:dyDescent="0.2">
      <c r="A8" s="30">
        <f>'PD-410-980-OC-VAC'!C131</f>
        <v>8</v>
      </c>
      <c r="B8" s="14" t="str">
        <f>'PD-410-980-OC-VAC'!F131</f>
        <v>THURSDAY</v>
      </c>
      <c r="C8" s="15" t="str">
        <f t="shared" si="3"/>
        <v>1</v>
      </c>
      <c r="D8" s="15" t="str">
        <f t="shared" si="4"/>
        <v>1</v>
      </c>
      <c r="E8" s="15" t="str">
        <f t="shared" si="0"/>
        <v>Thursday</v>
      </c>
      <c r="F8" s="15" t="str">
        <f t="shared" si="1"/>
        <v>Thursday</v>
      </c>
      <c r="G8" s="1"/>
      <c r="H8" s="15">
        <f t="shared" si="2"/>
        <v>8</v>
      </c>
      <c r="I8" s="92" t="str">
        <f>IFERROR(MATCH($A8,PROCESS!$E$17:$E$19,0),"")</f>
        <v/>
      </c>
      <c r="J8" s="25"/>
      <c r="K8" s="19">
        <f ca="1"/>
        <v>12</v>
      </c>
      <c r="L8" s="20" t="str">
        <f ca="1"/>
        <v>Monday</v>
      </c>
    </row>
    <row r="9" spans="1:12" ht="16.5" customHeight="1" x14ac:dyDescent="0.2">
      <c r="A9" s="30">
        <f>'PD-410-980-OC-VAC'!C132</f>
        <v>9</v>
      </c>
      <c r="B9" s="14" t="str">
        <f>'PD-410-980-OC-VAC'!F132</f>
        <v>FRIDAY</v>
      </c>
      <c r="C9" s="15" t="str">
        <f t="shared" si="3"/>
        <v>1</v>
      </c>
      <c r="D9" s="15" t="str">
        <f t="shared" si="4"/>
        <v>1</v>
      </c>
      <c r="E9" s="15" t="str">
        <f t="shared" si="0"/>
        <v>Friday</v>
      </c>
      <c r="F9" s="15" t="str">
        <f t="shared" si="1"/>
        <v>Friday</v>
      </c>
      <c r="G9" s="1"/>
      <c r="H9" s="15">
        <f t="shared" si="2"/>
        <v>9</v>
      </c>
      <c r="I9" s="92" t="str">
        <f>IFERROR(MATCH($A9,PROCESS!$E$17:$E$19,0),"")</f>
        <v/>
      </c>
      <c r="J9" s="25"/>
      <c r="K9" s="19">
        <f ca="1"/>
        <v>13</v>
      </c>
      <c r="L9" s="20" t="str">
        <f ca="1"/>
        <v>Tuesday</v>
      </c>
    </row>
    <row r="10" spans="1:12" ht="16.5" customHeight="1" x14ac:dyDescent="0.2">
      <c r="A10" s="30">
        <f>'PD-410-980-OC-VAC'!C133</f>
        <v>10</v>
      </c>
      <c r="B10" s="14" t="str">
        <f>'PD-410-980-OC-VAC'!F133</f>
        <v>SATURDAY</v>
      </c>
      <c r="C10" s="15" t="str">
        <f t="shared" si="3"/>
        <v>0</v>
      </c>
      <c r="D10" s="15" t="str">
        <f t="shared" si="4"/>
        <v>1</v>
      </c>
      <c r="E10" s="15" t="str">
        <f t="shared" si="0"/>
        <v>Saturday</v>
      </c>
      <c r="F10" s="15" t="str">
        <f t="shared" si="1"/>
        <v/>
      </c>
      <c r="G10" s="1"/>
      <c r="H10" s="15" t="str">
        <f t="shared" si="2"/>
        <v/>
      </c>
      <c r="I10" s="92" t="str">
        <f>IFERROR(MATCH($A10,PROCESS!$E$17:$E$19,0),"")</f>
        <v/>
      </c>
      <c r="J10" s="25"/>
      <c r="K10" s="19">
        <f ca="1"/>
        <v>14</v>
      </c>
      <c r="L10" s="20" t="str">
        <f ca="1"/>
        <v>Wednesday</v>
      </c>
    </row>
    <row r="11" spans="1:12" ht="16.5" customHeight="1" x14ac:dyDescent="0.2">
      <c r="A11" s="30">
        <f>'PD-410-980-OC-VAC'!C134</f>
        <v>11</v>
      </c>
      <c r="B11" s="14" t="str">
        <f>'PD-410-980-OC-VAC'!F134</f>
        <v>SUNDAY</v>
      </c>
      <c r="C11" s="15" t="str">
        <f t="shared" si="3"/>
        <v>1</v>
      </c>
      <c r="D11" s="15" t="str">
        <f t="shared" si="4"/>
        <v>0</v>
      </c>
      <c r="E11" s="15" t="str">
        <f t="shared" si="0"/>
        <v>Sunday</v>
      </c>
      <c r="F11" s="15" t="str">
        <f t="shared" si="1"/>
        <v/>
      </c>
      <c r="G11" s="1"/>
      <c r="H11" s="15" t="str">
        <f t="shared" si="2"/>
        <v/>
      </c>
      <c r="I11" s="92" t="str">
        <f>IFERROR(MATCH($A11,PROCESS!$E$17:$E$19,0),"")</f>
        <v/>
      </c>
      <c r="J11" s="25"/>
      <c r="K11" s="19">
        <f ca="1"/>
        <v>15</v>
      </c>
      <c r="L11" s="20" t="str">
        <f ca="1"/>
        <v>Thursday</v>
      </c>
    </row>
    <row r="12" spans="1:12" ht="16.5" customHeight="1" x14ac:dyDescent="0.2">
      <c r="A12" s="30">
        <f>'PD-410-980-OC-VAC'!C135</f>
        <v>12</v>
      </c>
      <c r="B12" s="14" t="str">
        <f>'PD-410-980-OC-VAC'!F135</f>
        <v>MONDAY</v>
      </c>
      <c r="C12" s="15" t="str">
        <f t="shared" si="3"/>
        <v>1</v>
      </c>
      <c r="D12" s="15" t="str">
        <f t="shared" si="4"/>
        <v>1</v>
      </c>
      <c r="E12" s="15" t="str">
        <f t="shared" si="0"/>
        <v>Monday</v>
      </c>
      <c r="F12" s="15" t="str">
        <f t="shared" si="1"/>
        <v>Monday</v>
      </c>
      <c r="G12" s="1"/>
      <c r="H12" s="15">
        <f t="shared" si="2"/>
        <v>12</v>
      </c>
      <c r="I12" s="92" t="str">
        <f>IFERROR(MATCH($A12,PROCESS!$E$17:$E$19,0),"")</f>
        <v/>
      </c>
      <c r="J12" s="25"/>
      <c r="K12" s="19">
        <f ca="1"/>
        <v>16</v>
      </c>
      <c r="L12" s="20" t="str">
        <f ca="1"/>
        <v>Friday</v>
      </c>
    </row>
    <row r="13" spans="1:12" ht="16.5" customHeight="1" x14ac:dyDescent="0.2">
      <c r="A13" s="30">
        <f>'PD-410-980-OC-VAC'!C136</f>
        <v>13</v>
      </c>
      <c r="B13" s="14" t="str">
        <f>'PD-410-980-OC-VAC'!F136</f>
        <v>TUESDAY</v>
      </c>
      <c r="C13" s="15" t="str">
        <f t="shared" si="3"/>
        <v>1</v>
      </c>
      <c r="D13" s="15" t="str">
        <f t="shared" si="4"/>
        <v>1</v>
      </c>
      <c r="E13" s="15" t="str">
        <f t="shared" si="0"/>
        <v>Tuesday</v>
      </c>
      <c r="F13" s="15" t="str">
        <f t="shared" si="1"/>
        <v>Tuesday</v>
      </c>
      <c r="G13" s="1"/>
      <c r="H13" s="15">
        <f t="shared" si="2"/>
        <v>13</v>
      </c>
      <c r="I13" s="92" t="str">
        <f>IFERROR(MATCH($A13,PROCESS!$E$17:$E$19,0),"")</f>
        <v/>
      </c>
      <c r="J13" s="25"/>
      <c r="K13" s="19">
        <f ca="1"/>
        <v>19</v>
      </c>
      <c r="L13" s="20" t="str">
        <f ca="1"/>
        <v>Monday</v>
      </c>
    </row>
    <row r="14" spans="1:12" ht="16.5" customHeight="1" x14ac:dyDescent="0.2">
      <c r="A14" s="30">
        <f>'PD-410-980-OC-VAC'!C137</f>
        <v>14</v>
      </c>
      <c r="B14" s="14" t="str">
        <f>'PD-410-980-OC-VAC'!F137</f>
        <v>WEDNESDAY</v>
      </c>
      <c r="C14" s="15" t="str">
        <f t="shared" si="3"/>
        <v>1</v>
      </c>
      <c r="D14" s="15" t="str">
        <f t="shared" si="4"/>
        <v>1</v>
      </c>
      <c r="E14" s="15" t="str">
        <f t="shared" si="0"/>
        <v>Wednesday</v>
      </c>
      <c r="F14" s="15" t="str">
        <f t="shared" si="1"/>
        <v>Wednesday</v>
      </c>
      <c r="G14" s="1"/>
      <c r="H14" s="15">
        <f t="shared" si="2"/>
        <v>14</v>
      </c>
      <c r="I14" s="92" t="str">
        <f>IFERROR(MATCH($A14,PROCESS!$E$17:$E$19,0),"")</f>
        <v/>
      </c>
      <c r="J14" s="25"/>
      <c r="K14" s="19">
        <f ca="1"/>
        <v>20</v>
      </c>
      <c r="L14" s="20" t="str">
        <f ca="1"/>
        <v>Tuesday</v>
      </c>
    </row>
    <row r="15" spans="1:12" ht="16.5" customHeight="1" x14ac:dyDescent="0.2">
      <c r="A15" s="30">
        <f>'PD-410-980-OC-VAC'!C138</f>
        <v>15</v>
      </c>
      <c r="B15" s="14" t="str">
        <f>'PD-410-980-OC-VAC'!F138</f>
        <v>THURSDAY</v>
      </c>
      <c r="C15" s="15" t="str">
        <f t="shared" si="3"/>
        <v>1</v>
      </c>
      <c r="D15" s="15" t="str">
        <f t="shared" si="4"/>
        <v>1</v>
      </c>
      <c r="E15" s="15" t="str">
        <f t="shared" si="0"/>
        <v>Thursday</v>
      </c>
      <c r="F15" s="15" t="str">
        <f t="shared" si="1"/>
        <v>Thursday</v>
      </c>
      <c r="G15" s="1"/>
      <c r="H15" s="15">
        <f t="shared" si="2"/>
        <v>15</v>
      </c>
      <c r="I15" s="92" t="str">
        <f>IFERROR(MATCH($A15,PROCESS!$E$17:$E$19,0),"")</f>
        <v/>
      </c>
      <c r="J15" s="25"/>
      <c r="K15" s="19">
        <f ca="1"/>
        <v>21</v>
      </c>
      <c r="L15" s="20" t="str">
        <f ca="1"/>
        <v>Wednesday</v>
      </c>
    </row>
    <row r="16" spans="1:12" ht="16.5" customHeight="1" x14ac:dyDescent="0.2">
      <c r="A16" s="30">
        <f>'PD-410-980-OC-VAC'!C139</f>
        <v>16</v>
      </c>
      <c r="B16" s="14" t="str">
        <f>'PD-410-980-OC-VAC'!F139</f>
        <v>FRIDAY</v>
      </c>
      <c r="C16" s="15" t="str">
        <f t="shared" si="3"/>
        <v>1</v>
      </c>
      <c r="D16" s="15" t="str">
        <f t="shared" si="4"/>
        <v>1</v>
      </c>
      <c r="E16" s="15" t="str">
        <f t="shared" si="0"/>
        <v>Friday</v>
      </c>
      <c r="F16" s="15" t="str">
        <f t="shared" si="1"/>
        <v>Friday</v>
      </c>
      <c r="G16" s="1"/>
      <c r="H16" s="15">
        <f t="shared" si="2"/>
        <v>16</v>
      </c>
      <c r="I16" s="92" t="str">
        <f>IFERROR(MATCH($A16,PROCESS!$E$17:$E$19,0),"")</f>
        <v/>
      </c>
      <c r="J16" s="25"/>
      <c r="K16" s="19">
        <f ca="1"/>
        <v>22</v>
      </c>
      <c r="L16" s="20" t="str">
        <f ca="1"/>
        <v>Thursday</v>
      </c>
    </row>
    <row r="17" spans="1:12" ht="16.5" customHeight="1" x14ac:dyDescent="0.2">
      <c r="A17" s="30">
        <f>'PD-410-980-OC-VAC'!C140</f>
        <v>17</v>
      </c>
      <c r="B17" s="14" t="str">
        <f>'PD-410-980-OC-VAC'!F140</f>
        <v>SATURDAY</v>
      </c>
      <c r="C17" s="15" t="str">
        <f t="shared" si="3"/>
        <v>0</v>
      </c>
      <c r="D17" s="15" t="str">
        <f t="shared" si="4"/>
        <v>1</v>
      </c>
      <c r="E17" s="15" t="str">
        <f t="shared" si="0"/>
        <v>Saturday</v>
      </c>
      <c r="F17" s="15" t="str">
        <f t="shared" si="1"/>
        <v/>
      </c>
      <c r="G17" s="1"/>
      <c r="H17" s="15" t="str">
        <f t="shared" si="2"/>
        <v/>
      </c>
      <c r="I17" s="92" t="str">
        <f>IFERROR(MATCH($A17,PROCESS!$E$17:$E$19,0),"")</f>
        <v/>
      </c>
      <c r="J17" s="25"/>
      <c r="K17" s="19">
        <f ca="1"/>
        <v>23</v>
      </c>
      <c r="L17" s="20" t="str">
        <f ca="1"/>
        <v>Friday</v>
      </c>
    </row>
    <row r="18" spans="1:12" ht="16.5" customHeight="1" x14ac:dyDescent="0.2">
      <c r="A18" s="30">
        <f>'PD-410-980-OC-VAC'!C141</f>
        <v>18</v>
      </c>
      <c r="B18" s="14" t="str">
        <f>'PD-410-980-OC-VAC'!F141</f>
        <v>SUNDAY</v>
      </c>
      <c r="C18" s="15" t="str">
        <f t="shared" si="3"/>
        <v>1</v>
      </c>
      <c r="D18" s="15" t="str">
        <f t="shared" si="4"/>
        <v>0</v>
      </c>
      <c r="E18" s="15" t="str">
        <f t="shared" si="0"/>
        <v>Sunday</v>
      </c>
      <c r="F18" s="15" t="str">
        <f t="shared" si="1"/>
        <v/>
      </c>
      <c r="G18" s="1"/>
      <c r="H18" s="15" t="str">
        <f t="shared" si="2"/>
        <v/>
      </c>
      <c r="I18" s="92" t="str">
        <f>IFERROR(MATCH($A18,PROCESS!$E$17:$E$19,0),"")</f>
        <v/>
      </c>
      <c r="J18" s="25"/>
      <c r="K18" s="19">
        <f ca="1"/>
        <v>26</v>
      </c>
      <c r="L18" s="20" t="str">
        <f ca="1"/>
        <v>Holiday</v>
      </c>
    </row>
    <row r="19" spans="1:12" ht="16.5" customHeight="1" x14ac:dyDescent="0.2">
      <c r="A19" s="30">
        <f>'PD-410-980-OC-VAC'!C142</f>
        <v>19</v>
      </c>
      <c r="B19" s="14" t="str">
        <f>'PD-410-980-OC-VAC'!F142</f>
        <v>MONDAY</v>
      </c>
      <c r="C19" s="15" t="str">
        <f t="shared" si="3"/>
        <v>1</v>
      </c>
      <c r="D19" s="15" t="str">
        <f t="shared" si="4"/>
        <v>1</v>
      </c>
      <c r="E19" s="15" t="str">
        <f t="shared" si="0"/>
        <v>Monday</v>
      </c>
      <c r="F19" s="15" t="str">
        <f t="shared" si="1"/>
        <v>Monday</v>
      </c>
      <c r="G19" s="1"/>
      <c r="H19" s="15">
        <f t="shared" si="2"/>
        <v>19</v>
      </c>
      <c r="I19" s="92" t="str">
        <f>IFERROR(MATCH($A19,PROCESS!$E$17:$E$19,0),"")</f>
        <v/>
      </c>
      <c r="J19" s="25"/>
      <c r="K19" s="19">
        <f ca="1"/>
        <v>27</v>
      </c>
      <c r="L19" s="20" t="str">
        <f ca="1"/>
        <v>Tuesday</v>
      </c>
    </row>
    <row r="20" spans="1:12" ht="16.5" customHeight="1" x14ac:dyDescent="0.2">
      <c r="A20" s="30">
        <f>'PD-410-980-OC-VAC'!C143</f>
        <v>20</v>
      </c>
      <c r="B20" s="14" t="str">
        <f>'PD-410-980-OC-VAC'!F143</f>
        <v>TUESDAY</v>
      </c>
      <c r="C20" s="15" t="str">
        <f t="shared" si="3"/>
        <v>1</v>
      </c>
      <c r="D20" s="15" t="str">
        <f t="shared" si="4"/>
        <v>1</v>
      </c>
      <c r="E20" s="15" t="str">
        <f t="shared" si="0"/>
        <v>Tuesday</v>
      </c>
      <c r="F20" s="15" t="str">
        <f t="shared" si="1"/>
        <v>Tuesday</v>
      </c>
      <c r="G20" s="1"/>
      <c r="H20" s="15">
        <f t="shared" si="2"/>
        <v>20</v>
      </c>
      <c r="I20" s="92" t="str">
        <f>IFERROR(MATCH($A20,PROCESS!$E$17:$E$19,0),"")</f>
        <v/>
      </c>
      <c r="J20" s="25"/>
      <c r="K20" s="19">
        <f ca="1"/>
        <v>28</v>
      </c>
      <c r="L20" s="20" t="str">
        <f ca="1"/>
        <v>Wednesday</v>
      </c>
    </row>
    <row r="21" spans="1:12" ht="16.5" customHeight="1" x14ac:dyDescent="0.2">
      <c r="A21" s="30">
        <f>'PD-410-980-OC-VAC'!C144</f>
        <v>21</v>
      </c>
      <c r="B21" s="14" t="str">
        <f>'PD-410-980-OC-VAC'!F144</f>
        <v>WEDNESDAY</v>
      </c>
      <c r="C21" s="15" t="str">
        <f t="shared" si="3"/>
        <v>1</v>
      </c>
      <c r="D21" s="15" t="str">
        <f t="shared" si="4"/>
        <v>1</v>
      </c>
      <c r="E21" s="15" t="str">
        <f t="shared" si="0"/>
        <v>Wednesday</v>
      </c>
      <c r="F21" s="15" t="str">
        <f t="shared" si="1"/>
        <v>Wednesday</v>
      </c>
      <c r="G21" s="1"/>
      <c r="H21" s="15">
        <f t="shared" si="2"/>
        <v>21</v>
      </c>
      <c r="I21" s="92" t="str">
        <f>IFERROR(MATCH($A21,PROCESS!$E$17:$E$19,0),"")</f>
        <v/>
      </c>
      <c r="J21" s="25"/>
      <c r="K21" s="19">
        <f ca="1"/>
        <v>29</v>
      </c>
      <c r="L21" s="20" t="str">
        <f ca="1"/>
        <v>Thursday</v>
      </c>
    </row>
    <row r="22" spans="1:12" ht="16.5" customHeight="1" x14ac:dyDescent="0.2">
      <c r="A22" s="30">
        <f>'PD-410-980-OC-VAC'!C145</f>
        <v>22</v>
      </c>
      <c r="B22" s="14" t="str">
        <f>'PD-410-980-OC-VAC'!F145</f>
        <v>THURSDAY</v>
      </c>
      <c r="C22" s="15" t="str">
        <f t="shared" si="3"/>
        <v>1</v>
      </c>
      <c r="D22" s="15" t="str">
        <f t="shared" si="4"/>
        <v>1</v>
      </c>
      <c r="E22" s="15" t="str">
        <f t="shared" si="0"/>
        <v>Thursday</v>
      </c>
      <c r="F22" s="15" t="str">
        <f t="shared" si="1"/>
        <v>Thursday</v>
      </c>
      <c r="G22" s="1"/>
      <c r="H22" s="15">
        <f t="shared" si="2"/>
        <v>22</v>
      </c>
      <c r="I22" s="92" t="str">
        <f>IFERROR(MATCH($A22,PROCESS!$E$17:$E$19,0),"")</f>
        <v/>
      </c>
      <c r="J22" s="25"/>
      <c r="K22" s="19">
        <f ca="1"/>
        <v>30</v>
      </c>
      <c r="L22" s="20" t="str">
        <f ca="1"/>
        <v>Friday</v>
      </c>
    </row>
    <row r="23" spans="1:12" ht="16.5" customHeight="1" x14ac:dyDescent="0.2">
      <c r="A23" s="30">
        <f>'PD-410-980-OC-VAC'!C146</f>
        <v>23</v>
      </c>
      <c r="B23" s="14" t="str">
        <f>'PD-410-980-OC-VAC'!F146</f>
        <v>FRIDAY</v>
      </c>
      <c r="C23" s="15" t="str">
        <f t="shared" si="3"/>
        <v>1</v>
      </c>
      <c r="D23" s="15" t="str">
        <f t="shared" si="4"/>
        <v>1</v>
      </c>
      <c r="E23" s="15" t="str">
        <f t="shared" si="0"/>
        <v>Friday</v>
      </c>
      <c r="F23" s="15" t="str">
        <f t="shared" si="1"/>
        <v>Friday</v>
      </c>
      <c r="G23" s="1"/>
      <c r="H23" s="15">
        <f t="shared" si="2"/>
        <v>23</v>
      </c>
      <c r="I23" s="92" t="str">
        <f>IFERROR(MATCH($A23,PROCESS!$E$17:$E$19,0),"")</f>
        <v/>
      </c>
      <c r="J23" s="25"/>
      <c r="K23" s="19" t="str">
        <f ca="1"/>
        <v/>
      </c>
      <c r="L23" s="20" t="str">
        <f ca="1"/>
        <v/>
      </c>
    </row>
    <row r="24" spans="1:12" ht="16.5" customHeight="1" x14ac:dyDescent="0.2">
      <c r="A24" s="30">
        <f>'PD-410-980-OC-VAC'!C147</f>
        <v>24</v>
      </c>
      <c r="B24" s="14" t="str">
        <f>'PD-410-980-OC-VAC'!F147</f>
        <v>SATURDAY</v>
      </c>
      <c r="C24" s="15" t="str">
        <f t="shared" si="3"/>
        <v>0</v>
      </c>
      <c r="D24" s="15" t="str">
        <f t="shared" si="4"/>
        <v>1</v>
      </c>
      <c r="E24" s="15" t="str">
        <f t="shared" si="0"/>
        <v>Saturday</v>
      </c>
      <c r="F24" s="15" t="str">
        <f t="shared" si="1"/>
        <v/>
      </c>
      <c r="G24" s="1"/>
      <c r="H24" s="15" t="str">
        <f t="shared" si="2"/>
        <v/>
      </c>
      <c r="I24" s="92" t="str">
        <f>IFERROR(MATCH($A24,PROCESS!$E$17:$E$19,0),"")</f>
        <v/>
      </c>
      <c r="J24" s="25"/>
      <c r="K24" s="21" t="str">
        <f ca="1"/>
        <v/>
      </c>
      <c r="L24" s="22" t="str">
        <f ca="1"/>
        <v/>
      </c>
    </row>
    <row r="25" spans="1:12" ht="16.5" customHeight="1" x14ac:dyDescent="0.2">
      <c r="A25" s="30">
        <f>'PD-410-980-OC-VAC'!C148</f>
        <v>25</v>
      </c>
      <c r="B25" s="14" t="str">
        <f>'PD-410-980-OC-VAC'!F148</f>
        <v>SUNDAY</v>
      </c>
      <c r="C25" s="15" t="str">
        <f t="shared" si="3"/>
        <v>1</v>
      </c>
      <c r="D25" s="15" t="str">
        <f t="shared" si="4"/>
        <v>0</v>
      </c>
      <c r="E25" s="15" t="str">
        <f t="shared" si="0"/>
        <v>Sunday</v>
      </c>
      <c r="F25" s="15" t="str">
        <f t="shared" si="1"/>
        <v/>
      </c>
      <c r="G25" s="1"/>
      <c r="H25" s="15" t="str">
        <f t="shared" si="2"/>
        <v/>
      </c>
      <c r="I25" s="92" t="str">
        <f>IFERROR(MATCH($A25,PROCESS!$E$17:$E$19,0),"")</f>
        <v/>
      </c>
      <c r="J25" s="25"/>
      <c r="K25" s="21" t="str">
        <f ca="1"/>
        <v/>
      </c>
      <c r="L25" s="22" t="str">
        <f ca="1"/>
        <v/>
      </c>
    </row>
    <row r="26" spans="1:12" ht="16.5" customHeight="1" x14ac:dyDescent="0.2">
      <c r="A26" s="30">
        <f>'PD-410-980-OC-VAC'!C149</f>
        <v>26</v>
      </c>
      <c r="B26" s="14" t="str">
        <f>'PD-410-980-OC-VAC'!F149</f>
        <v>MONDAY</v>
      </c>
      <c r="C26" s="15" t="str">
        <f t="shared" si="3"/>
        <v>1</v>
      </c>
      <c r="D26" s="15" t="str">
        <f t="shared" si="4"/>
        <v>1</v>
      </c>
      <c r="E26" s="15" t="str">
        <f t="shared" si="0"/>
        <v>Monday</v>
      </c>
      <c r="F26" s="15" t="str">
        <f t="shared" si="1"/>
        <v>Holiday</v>
      </c>
      <c r="G26" s="1"/>
      <c r="H26" s="15">
        <f t="shared" si="2"/>
        <v>26</v>
      </c>
      <c r="I26" s="92">
        <f>IFERROR(MATCH($A26,PROCESS!$E$17:$E$19,0),"")</f>
        <v>1</v>
      </c>
      <c r="J26" s="25"/>
      <c r="K26" s="21" t="str">
        <f ca="1"/>
        <v/>
      </c>
      <c r="L26" s="22" t="str">
        <f ca="1"/>
        <v/>
      </c>
    </row>
    <row r="27" spans="1:12" ht="16.5" customHeight="1" x14ac:dyDescent="0.2">
      <c r="A27" s="30">
        <f>'PD-410-980-OC-VAC'!C150</f>
        <v>27</v>
      </c>
      <c r="B27" s="14" t="str">
        <f>'PD-410-980-OC-VAC'!F150</f>
        <v>TUESDAY</v>
      </c>
      <c r="C27" s="15" t="str">
        <f t="shared" si="3"/>
        <v>1</v>
      </c>
      <c r="D27" s="15" t="str">
        <f t="shared" si="4"/>
        <v>1</v>
      </c>
      <c r="E27" s="15" t="str">
        <f t="shared" si="0"/>
        <v>Tuesday</v>
      </c>
      <c r="F27" s="15" t="str">
        <f t="shared" si="1"/>
        <v>Tuesday</v>
      </c>
      <c r="G27" s="1"/>
      <c r="H27" s="15">
        <f t="shared" si="2"/>
        <v>27</v>
      </c>
      <c r="I27" s="92" t="str">
        <f>IFERROR(MATCH($A27,PROCESS!$E$17:$E$19,0),"")</f>
        <v/>
      </c>
      <c r="J27" s="25"/>
      <c r="K27" s="21" t="str">
        <f ca="1"/>
        <v/>
      </c>
      <c r="L27" s="22" t="str">
        <f ca="1"/>
        <v/>
      </c>
    </row>
    <row r="28" spans="1:12" ht="16.5" customHeight="1" x14ac:dyDescent="0.2">
      <c r="A28" s="30">
        <f>'PD-410-980-OC-VAC'!C151</f>
        <v>28</v>
      </c>
      <c r="B28" s="14" t="str">
        <f>'PD-410-980-OC-VAC'!F151</f>
        <v>WEDNESDAY</v>
      </c>
      <c r="C28" s="15" t="str">
        <f t="shared" si="3"/>
        <v>1</v>
      </c>
      <c r="D28" s="15" t="str">
        <f t="shared" si="4"/>
        <v>1</v>
      </c>
      <c r="E28" s="15" t="str">
        <f t="shared" si="0"/>
        <v>Wednesday</v>
      </c>
      <c r="F28" s="15" t="str">
        <f t="shared" si="1"/>
        <v>Wednesday</v>
      </c>
      <c r="G28" s="1"/>
      <c r="H28" s="15">
        <f t="shared" si="2"/>
        <v>28</v>
      </c>
      <c r="I28" s="92" t="str">
        <f>IFERROR(MATCH($A28,PROCESS!$E$17:$E$19,0),"")</f>
        <v/>
      </c>
      <c r="J28" s="25"/>
      <c r="K28" s="21" t="str">
        <f ca="1"/>
        <v/>
      </c>
      <c r="L28" s="22" t="str">
        <f ca="1"/>
        <v/>
      </c>
    </row>
    <row r="29" spans="1:12" ht="16.5" customHeight="1" x14ac:dyDescent="0.2">
      <c r="A29" s="30">
        <f>'PD-410-980-OC-VAC'!C152</f>
        <v>29</v>
      </c>
      <c r="B29" s="14" t="str">
        <f>'PD-410-980-OC-VAC'!F152</f>
        <v>THURSDAY</v>
      </c>
      <c r="C29" s="15" t="str">
        <f t="shared" si="3"/>
        <v>1</v>
      </c>
      <c r="D29" s="15" t="str">
        <f t="shared" si="4"/>
        <v>1</v>
      </c>
      <c r="E29" s="15" t="str">
        <f t="shared" si="0"/>
        <v>Thursday</v>
      </c>
      <c r="F29" s="15" t="str">
        <f t="shared" si="1"/>
        <v>Thursday</v>
      </c>
      <c r="G29" s="1"/>
      <c r="H29" s="15">
        <f t="shared" si="2"/>
        <v>29</v>
      </c>
      <c r="I29" s="92" t="str">
        <f>IFERROR(MATCH($A29,PROCESS!$E$17:$E$19,0),"")</f>
        <v/>
      </c>
      <c r="J29" s="25"/>
      <c r="K29" s="21" t="str">
        <f ca="1"/>
        <v/>
      </c>
      <c r="L29" s="22" t="str">
        <f ca="1"/>
        <v/>
      </c>
    </row>
    <row r="30" spans="1:12" ht="16.5" customHeight="1" x14ac:dyDescent="0.2">
      <c r="A30" s="30">
        <f>'PD-410-980-OC-VAC'!C153</f>
        <v>30</v>
      </c>
      <c r="B30" s="14" t="str">
        <f>'PD-410-980-OC-VAC'!F153</f>
        <v>FRIDAY</v>
      </c>
      <c r="C30" s="15" t="str">
        <f t="shared" si="3"/>
        <v>1</v>
      </c>
      <c r="D30" s="15" t="str">
        <f t="shared" si="4"/>
        <v>1</v>
      </c>
      <c r="E30" s="15" t="str">
        <f t="shared" si="0"/>
        <v>Friday</v>
      </c>
      <c r="F30" s="15" t="str">
        <f t="shared" si="1"/>
        <v>Friday</v>
      </c>
      <c r="G30" s="1"/>
      <c r="H30" s="15">
        <f t="shared" si="2"/>
        <v>30</v>
      </c>
      <c r="I30" s="92" t="str">
        <f>IFERROR(MATCH($A30,PROCESS!$E$17:$E$19,0),"")</f>
        <v/>
      </c>
      <c r="J30" s="25"/>
      <c r="K30" s="21" t="str">
        <f ca="1"/>
        <v/>
      </c>
      <c r="L30" s="22" t="str">
        <f ca="1"/>
        <v/>
      </c>
    </row>
    <row r="31" spans="1:12" ht="16.5" customHeight="1" x14ac:dyDescent="0.2">
      <c r="A31" s="30">
        <f>'PD-410-980-OC-VAC'!C154</f>
        <v>31</v>
      </c>
      <c r="B31" s="14" t="str">
        <f>'PD-410-980-OC-VAC'!F154</f>
        <v>SATURDAY</v>
      </c>
      <c r="C31" s="15" t="str">
        <f t="shared" si="3"/>
        <v>0</v>
      </c>
      <c r="D31" s="15" t="str">
        <f t="shared" si="4"/>
        <v>1</v>
      </c>
      <c r="E31" s="36" t="str">
        <f t="shared" si="0"/>
        <v>Saturday</v>
      </c>
      <c r="F31" s="36" t="str">
        <f t="shared" si="1"/>
        <v/>
      </c>
      <c r="G31" s="1"/>
      <c r="H31" s="15" t="str">
        <f t="shared" si="2"/>
        <v/>
      </c>
      <c r="I31" s="92" t="str">
        <f>IFERROR(MATCH($A31,PROCESS!$E$17:$E$19,0),"")</f>
        <v/>
      </c>
      <c r="J31" s="25"/>
      <c r="K31" s="21" t="str">
        <f ca="1"/>
        <v/>
      </c>
      <c r="L31" s="22" t="str">
        <f ca="1"/>
        <v/>
      </c>
    </row>
    <row r="32" spans="1:12" s="16" customFormat="1" ht="16.5" customHeight="1" thickBot="1" x14ac:dyDescent="0.25">
      <c r="A32" s="23" t="s">
        <v>1003</v>
      </c>
      <c r="B32" s="32" t="s">
        <v>1004</v>
      </c>
      <c r="C32" s="32" t="s">
        <v>1005</v>
      </c>
      <c r="D32" s="32" t="s">
        <v>1006</v>
      </c>
      <c r="E32" s="32" t="s">
        <v>1007</v>
      </c>
      <c r="F32" s="32" t="s">
        <v>998</v>
      </c>
      <c r="G32" s="82"/>
      <c r="H32" s="32" t="s">
        <v>999</v>
      </c>
      <c r="I32" s="24" t="s">
        <v>1000</v>
      </c>
      <c r="J32" s="34"/>
      <c r="K32" s="23" t="s">
        <v>1001</v>
      </c>
      <c r="L32" s="24" t="s">
        <v>1002</v>
      </c>
    </row>
    <row r="33" ht="7.5" customHeight="1" thickTop="1" x14ac:dyDescent="0.2"/>
  </sheetData>
  <sheetProtection sheet="1" objects="1" scenarios="1"/>
  <conditionalFormatting sqref="L1:L31 E1:F31">
    <cfRule type="cellIs" dxfId="17" priority="2" operator="equal">
      <formula>"HOLIDAY"</formula>
    </cfRule>
  </conditionalFormatting>
  <conditionalFormatting sqref="I1:J31">
    <cfRule type="cellIs" dxfId="16" priority="1" operator="between">
      <formula>1</formula>
      <formula>3</formula>
    </cfRule>
  </conditionalFormatting>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38DC-CA7A-4143-8CF4-249272339713}">
  <sheetPr>
    <tabColor theme="9"/>
  </sheetPr>
  <dimension ref="A1:M33"/>
  <sheetViews>
    <sheetView workbookViewId="0">
      <selection activeCell="K24" sqref="K24"/>
    </sheetView>
  </sheetViews>
  <sheetFormatPr defaultColWidth="0" defaultRowHeight="0" customHeight="1" zeroHeight="1" x14ac:dyDescent="0.2"/>
  <cols>
    <col min="1" max="1" width="10.42578125" style="13" bestFit="1" customWidth="1"/>
    <col min="2" max="2" width="13.28515625" style="13" bestFit="1" customWidth="1"/>
    <col min="3" max="3" width="13.140625" style="13" bestFit="1" customWidth="1"/>
    <col min="4" max="4" width="13.28515625" style="13" bestFit="1" customWidth="1"/>
    <col min="5" max="5" width="28.140625" style="13" customWidth="1"/>
    <col min="6" max="6" width="28.140625" style="13" bestFit="1" customWidth="1"/>
    <col min="8" max="8" width="23.7109375" style="13" bestFit="1" customWidth="1"/>
    <col min="9" max="9" width="13.85546875" style="6" bestFit="1" customWidth="1"/>
    <col min="10" max="10" width="1" style="6" customWidth="1"/>
    <col min="11" max="11" width="21.5703125" style="13" bestFit="1" customWidth="1"/>
    <col min="12" max="12" width="20.28515625" style="6" bestFit="1" customWidth="1"/>
    <col min="13" max="13" width="1.42578125" style="6" customWidth="1"/>
    <col min="14" max="16384" width="9.140625" style="6" hidden="1"/>
  </cols>
  <sheetData>
    <row r="1" spans="1:12" ht="16.5" customHeight="1" thickTop="1" x14ac:dyDescent="0.2">
      <c r="A1" s="26">
        <f>'PD-410-980-OC-VAC'!C155</f>
        <v>1</v>
      </c>
      <c r="B1" s="27" t="str">
        <f>'PD-410-980-OC-VAC'!F155</f>
        <v>SUNDAY</v>
      </c>
      <c r="C1" s="28" t="str">
        <f>IF(B1="SATURDAY","0","1")</f>
        <v>1</v>
      </c>
      <c r="D1" s="28" t="str">
        <f>IF(B1="SUNDAY","0","1")</f>
        <v>0</v>
      </c>
      <c r="E1" s="35" t="str">
        <f>PROPER(B1)</f>
        <v>Sunday</v>
      </c>
      <c r="F1" s="35" t="str">
        <f>IF(I1="",IF(C1+D1&gt;1,E1,""),"Holiday")</f>
        <v/>
      </c>
      <c r="G1" s="100"/>
      <c r="H1" s="28" t="str">
        <f>IF(F1="","",A1)</f>
        <v/>
      </c>
      <c r="I1" s="95" t="str">
        <f>IFERROR(MATCH($A1,PROCESS!$F$17:$F$19,0),"")</f>
        <v/>
      </c>
      <c r="J1" s="33"/>
      <c r="K1" s="17">
        <f t="array" aca="1" ref="K1:K31" ca="1">IFERROR(INDEX(DATE_ONLY_JAN,SMALL((IF(LEN(DATE_ONLY_JAN),ROW(INDIRECT("1:"&amp;ROWS(DATE_ONLY_JAN))))),ROW(DATE_ONLY_JAN)),1),"")</f>
        <v>2</v>
      </c>
      <c r="L1" s="18" t="str">
        <f t="array" aca="1" ref="L1:L31" ca="1">IFERROR(INDEX(WEEKDAY_ONLY_JAN,SMALL((IF(LEN(WEEKDAY_ONLY_JAN),ROW(INDIRECT("1:"&amp;ROWS(WEEKDAY_ONLY_JAN))))),ROW(WEEKDAY_ONLY_JAN)),1),"")</f>
        <v>Monday</v>
      </c>
    </row>
    <row r="2" spans="1:12" ht="16.5" customHeight="1" x14ac:dyDescent="0.2">
      <c r="A2" s="30">
        <f>'PD-410-980-OC-VAC'!C156</f>
        <v>2</v>
      </c>
      <c r="B2" s="14" t="str">
        <f>'PD-410-980-OC-VAC'!F156</f>
        <v>MONDAY</v>
      </c>
      <c r="C2" s="15" t="str">
        <f>IF(B2="SATURDAY","0","1")</f>
        <v>1</v>
      </c>
      <c r="D2" s="15" t="str">
        <f>IF(B2="SUNDAY","0","1")</f>
        <v>1</v>
      </c>
      <c r="E2" s="15" t="str">
        <f t="shared" ref="E2:E30" si="0">PROPER(B2)</f>
        <v>Monday</v>
      </c>
      <c r="F2" s="15" t="str">
        <f t="shared" ref="F2:F30" si="1">IF(I2="",IF(C2+D2&gt;1,E2,""),"Holiday")</f>
        <v>Monday</v>
      </c>
      <c r="G2" s="1"/>
      <c r="H2" s="15">
        <f t="shared" ref="H2:H30" si="2">IF(F2="","",A2)</f>
        <v>2</v>
      </c>
      <c r="I2" s="92" t="str">
        <f>IFERROR(MATCH($A2,PROCESS!$F$17:$F$19,0),"")</f>
        <v/>
      </c>
      <c r="J2" s="25"/>
      <c r="K2" s="19">
        <f ca="1"/>
        <v>3</v>
      </c>
      <c r="L2" s="20" t="str">
        <f ca="1"/>
        <v>Tuesday</v>
      </c>
    </row>
    <row r="3" spans="1:12" ht="16.5" customHeight="1" x14ac:dyDescent="0.2">
      <c r="A3" s="30">
        <f>'PD-410-980-OC-VAC'!C157</f>
        <v>3</v>
      </c>
      <c r="B3" s="14" t="str">
        <f>'PD-410-980-OC-VAC'!F157</f>
        <v>TUESDAY</v>
      </c>
      <c r="C3" s="15" t="str">
        <f t="shared" ref="C3:C30" si="3">IF(B3="SATURDAY","0","1")</f>
        <v>1</v>
      </c>
      <c r="D3" s="15" t="str">
        <f t="shared" ref="D3:D30" si="4">IF(B3="SUNDAY","0","1")</f>
        <v>1</v>
      </c>
      <c r="E3" s="15" t="str">
        <f t="shared" si="0"/>
        <v>Tuesday</v>
      </c>
      <c r="F3" s="15" t="str">
        <f t="shared" si="1"/>
        <v>Tuesday</v>
      </c>
      <c r="G3" s="1"/>
      <c r="H3" s="15">
        <f t="shared" si="2"/>
        <v>3</v>
      </c>
      <c r="I3" s="92" t="str">
        <f>IFERROR(MATCH($A3,PROCESS!$F$17:$F$19,0),"")</f>
        <v/>
      </c>
      <c r="J3" s="25"/>
      <c r="K3" s="19">
        <f ca="1"/>
        <v>4</v>
      </c>
      <c r="L3" s="20" t="str">
        <f ca="1"/>
        <v>Wednesday</v>
      </c>
    </row>
    <row r="4" spans="1:12" ht="16.5" customHeight="1" x14ac:dyDescent="0.2">
      <c r="A4" s="30">
        <f>'PD-410-980-OC-VAC'!C158</f>
        <v>4</v>
      </c>
      <c r="B4" s="14" t="str">
        <f>'PD-410-980-OC-VAC'!F158</f>
        <v>WEDNESDAY</v>
      </c>
      <c r="C4" s="15" t="str">
        <f t="shared" si="3"/>
        <v>1</v>
      </c>
      <c r="D4" s="15" t="str">
        <f t="shared" si="4"/>
        <v>1</v>
      </c>
      <c r="E4" s="15" t="str">
        <f t="shared" si="0"/>
        <v>Wednesday</v>
      </c>
      <c r="F4" s="15" t="str">
        <f t="shared" si="1"/>
        <v>Wednesday</v>
      </c>
      <c r="G4" s="1"/>
      <c r="H4" s="15">
        <f t="shared" si="2"/>
        <v>4</v>
      </c>
      <c r="I4" s="92" t="str">
        <f>IFERROR(MATCH($A4,PROCESS!$F$17:$F$19,0),"")</f>
        <v/>
      </c>
      <c r="J4" s="25"/>
      <c r="K4" s="19">
        <f ca="1"/>
        <v>5</v>
      </c>
      <c r="L4" s="20" t="str">
        <f ca="1"/>
        <v>Thursday</v>
      </c>
    </row>
    <row r="5" spans="1:12" ht="16.5" customHeight="1" x14ac:dyDescent="0.2">
      <c r="A5" s="30">
        <f>'PD-410-980-OC-VAC'!C159</f>
        <v>5</v>
      </c>
      <c r="B5" s="14" t="str">
        <f>'PD-410-980-OC-VAC'!F159</f>
        <v>THURSDAY</v>
      </c>
      <c r="C5" s="15" t="str">
        <f t="shared" si="3"/>
        <v>1</v>
      </c>
      <c r="D5" s="15" t="str">
        <f t="shared" si="4"/>
        <v>1</v>
      </c>
      <c r="E5" s="15" t="str">
        <f t="shared" si="0"/>
        <v>Thursday</v>
      </c>
      <c r="F5" s="15" t="str">
        <f t="shared" si="1"/>
        <v>Thursday</v>
      </c>
      <c r="G5" s="1"/>
      <c r="H5" s="15">
        <f t="shared" si="2"/>
        <v>5</v>
      </c>
      <c r="I5" s="92" t="str">
        <f>IFERROR(MATCH($A5,PROCESS!$F$17:$F$19,0),"")</f>
        <v/>
      </c>
      <c r="J5" s="25"/>
      <c r="K5" s="19">
        <f ca="1"/>
        <v>6</v>
      </c>
      <c r="L5" s="20" t="str">
        <f ca="1"/>
        <v>Friday</v>
      </c>
    </row>
    <row r="6" spans="1:12" ht="16.5" customHeight="1" x14ac:dyDescent="0.2">
      <c r="A6" s="30">
        <f>'PD-410-980-OC-VAC'!C160</f>
        <v>6</v>
      </c>
      <c r="B6" s="14" t="str">
        <f>'PD-410-980-OC-VAC'!F160</f>
        <v>FRIDAY</v>
      </c>
      <c r="C6" s="15" t="str">
        <f t="shared" si="3"/>
        <v>1</v>
      </c>
      <c r="D6" s="15" t="str">
        <f t="shared" si="4"/>
        <v>1</v>
      </c>
      <c r="E6" s="15" t="str">
        <f t="shared" si="0"/>
        <v>Friday</v>
      </c>
      <c r="F6" s="15" t="str">
        <f t="shared" si="1"/>
        <v>Friday</v>
      </c>
      <c r="G6" s="1"/>
      <c r="H6" s="15">
        <f t="shared" si="2"/>
        <v>6</v>
      </c>
      <c r="I6" s="92" t="str">
        <f>IFERROR(MATCH($A6,PROCESS!$F$17:$F$19,0),"")</f>
        <v/>
      </c>
      <c r="J6" s="25"/>
      <c r="K6" s="19">
        <f ca="1"/>
        <v>9</v>
      </c>
      <c r="L6" s="20" t="str">
        <f ca="1"/>
        <v>Monday</v>
      </c>
    </row>
    <row r="7" spans="1:12" ht="16.5" customHeight="1" x14ac:dyDescent="0.2">
      <c r="A7" s="30">
        <f>'PD-410-980-OC-VAC'!C161</f>
        <v>7</v>
      </c>
      <c r="B7" s="14" t="str">
        <f>'PD-410-980-OC-VAC'!F161</f>
        <v>SATURDAY</v>
      </c>
      <c r="C7" s="15" t="str">
        <f t="shared" si="3"/>
        <v>0</v>
      </c>
      <c r="D7" s="15" t="str">
        <f t="shared" si="4"/>
        <v>1</v>
      </c>
      <c r="E7" s="15" t="str">
        <f t="shared" si="0"/>
        <v>Saturday</v>
      </c>
      <c r="F7" s="15" t="str">
        <f t="shared" si="1"/>
        <v/>
      </c>
      <c r="G7" s="1"/>
      <c r="H7" s="15" t="str">
        <f t="shared" si="2"/>
        <v/>
      </c>
      <c r="I7" s="92" t="str">
        <f>IFERROR(MATCH($A7,PROCESS!$F$17:$F$19,0),"")</f>
        <v/>
      </c>
      <c r="J7" s="25"/>
      <c r="K7" s="19">
        <f ca="1"/>
        <v>10</v>
      </c>
      <c r="L7" s="20" t="str">
        <f ca="1"/>
        <v>Tuesday</v>
      </c>
    </row>
    <row r="8" spans="1:12" ht="16.5" customHeight="1" x14ac:dyDescent="0.2">
      <c r="A8" s="30">
        <f>'PD-410-980-OC-VAC'!C162</f>
        <v>8</v>
      </c>
      <c r="B8" s="14" t="str">
        <f>'PD-410-980-OC-VAC'!F162</f>
        <v>SUNDAY</v>
      </c>
      <c r="C8" s="15" t="str">
        <f t="shared" si="3"/>
        <v>1</v>
      </c>
      <c r="D8" s="15" t="str">
        <f t="shared" si="4"/>
        <v>0</v>
      </c>
      <c r="E8" s="15" t="str">
        <f t="shared" si="0"/>
        <v>Sunday</v>
      </c>
      <c r="F8" s="15" t="str">
        <f t="shared" si="1"/>
        <v/>
      </c>
      <c r="G8" s="1"/>
      <c r="H8" s="15" t="str">
        <f t="shared" si="2"/>
        <v/>
      </c>
      <c r="I8" s="92" t="str">
        <f>IFERROR(MATCH($A8,PROCESS!$F$17:$F$19,0),"")</f>
        <v/>
      </c>
      <c r="J8" s="25"/>
      <c r="K8" s="19">
        <f ca="1"/>
        <v>11</v>
      </c>
      <c r="L8" s="20" t="str">
        <f ca="1"/>
        <v>Wednesday</v>
      </c>
    </row>
    <row r="9" spans="1:12" ht="16.5" customHeight="1" x14ac:dyDescent="0.2">
      <c r="A9" s="30">
        <f>'PD-410-980-OC-VAC'!C163</f>
        <v>9</v>
      </c>
      <c r="B9" s="14" t="str">
        <f>'PD-410-980-OC-VAC'!F163</f>
        <v>MONDAY</v>
      </c>
      <c r="C9" s="15" t="str">
        <f t="shared" si="3"/>
        <v>1</v>
      </c>
      <c r="D9" s="15" t="str">
        <f t="shared" si="4"/>
        <v>1</v>
      </c>
      <c r="E9" s="15" t="str">
        <f t="shared" si="0"/>
        <v>Monday</v>
      </c>
      <c r="F9" s="15" t="str">
        <f t="shared" si="1"/>
        <v>Monday</v>
      </c>
      <c r="G9" s="1"/>
      <c r="H9" s="15">
        <f t="shared" si="2"/>
        <v>9</v>
      </c>
      <c r="I9" s="92" t="str">
        <f>IFERROR(MATCH($A9,PROCESS!$F$17:$F$19,0),"")</f>
        <v/>
      </c>
      <c r="J9" s="25"/>
      <c r="K9" s="19">
        <f ca="1"/>
        <v>12</v>
      </c>
      <c r="L9" s="20" t="str">
        <f ca="1"/>
        <v>Thursday</v>
      </c>
    </row>
    <row r="10" spans="1:12" ht="16.5" customHeight="1" x14ac:dyDescent="0.2">
      <c r="A10" s="30">
        <f>'PD-410-980-OC-VAC'!C164</f>
        <v>10</v>
      </c>
      <c r="B10" s="14" t="str">
        <f>'PD-410-980-OC-VAC'!F164</f>
        <v>TUESDAY</v>
      </c>
      <c r="C10" s="15" t="str">
        <f t="shared" si="3"/>
        <v>1</v>
      </c>
      <c r="D10" s="15" t="str">
        <f t="shared" si="4"/>
        <v>1</v>
      </c>
      <c r="E10" s="15" t="str">
        <f t="shared" si="0"/>
        <v>Tuesday</v>
      </c>
      <c r="F10" s="15" t="str">
        <f t="shared" si="1"/>
        <v>Tuesday</v>
      </c>
      <c r="G10" s="1"/>
      <c r="H10" s="15">
        <f t="shared" si="2"/>
        <v>10</v>
      </c>
      <c r="I10" s="92" t="str">
        <f>IFERROR(MATCH($A10,PROCESS!$F$17:$F$19,0),"")</f>
        <v/>
      </c>
      <c r="J10" s="25"/>
      <c r="K10" s="19">
        <f ca="1"/>
        <v>13</v>
      </c>
      <c r="L10" s="20" t="str">
        <f ca="1"/>
        <v>Friday</v>
      </c>
    </row>
    <row r="11" spans="1:12" ht="16.5" customHeight="1" x14ac:dyDescent="0.2">
      <c r="A11" s="30">
        <f>'PD-410-980-OC-VAC'!C165</f>
        <v>11</v>
      </c>
      <c r="B11" s="14" t="str">
        <f>'PD-410-980-OC-VAC'!F165</f>
        <v>WEDNESDAY</v>
      </c>
      <c r="C11" s="15" t="str">
        <f t="shared" si="3"/>
        <v>1</v>
      </c>
      <c r="D11" s="15" t="str">
        <f t="shared" si="4"/>
        <v>1</v>
      </c>
      <c r="E11" s="15" t="str">
        <f t="shared" si="0"/>
        <v>Wednesday</v>
      </c>
      <c r="F11" s="15" t="str">
        <f t="shared" si="1"/>
        <v>Wednesday</v>
      </c>
      <c r="G11" s="1"/>
      <c r="H11" s="15">
        <f t="shared" si="2"/>
        <v>11</v>
      </c>
      <c r="I11" s="92" t="str">
        <f>IFERROR(MATCH($A11,PROCESS!$F$17:$F$19,0),"")</f>
        <v/>
      </c>
      <c r="J11" s="25"/>
      <c r="K11" s="19">
        <f ca="1"/>
        <v>16</v>
      </c>
      <c r="L11" s="20" t="str">
        <f ca="1"/>
        <v>Monday</v>
      </c>
    </row>
    <row r="12" spans="1:12" ht="16.5" customHeight="1" x14ac:dyDescent="0.2">
      <c r="A12" s="30">
        <f>'PD-410-980-OC-VAC'!C166</f>
        <v>12</v>
      </c>
      <c r="B12" s="14" t="str">
        <f>'PD-410-980-OC-VAC'!F166</f>
        <v>THURSDAY</v>
      </c>
      <c r="C12" s="15" t="str">
        <f t="shared" si="3"/>
        <v>1</v>
      </c>
      <c r="D12" s="15" t="str">
        <f t="shared" si="4"/>
        <v>1</v>
      </c>
      <c r="E12" s="15" t="str">
        <f t="shared" si="0"/>
        <v>Thursday</v>
      </c>
      <c r="F12" s="15" t="str">
        <f t="shared" si="1"/>
        <v>Thursday</v>
      </c>
      <c r="G12" s="1"/>
      <c r="H12" s="15">
        <f t="shared" si="2"/>
        <v>12</v>
      </c>
      <c r="I12" s="92" t="str">
        <f>IFERROR(MATCH($A12,PROCESS!$F$17:$F$19,0),"")</f>
        <v/>
      </c>
      <c r="J12" s="25"/>
      <c r="K12" s="19">
        <f ca="1"/>
        <v>17</v>
      </c>
      <c r="L12" s="20" t="str">
        <f ca="1"/>
        <v>Tuesday</v>
      </c>
    </row>
    <row r="13" spans="1:12" ht="16.5" customHeight="1" x14ac:dyDescent="0.2">
      <c r="A13" s="30">
        <f>'PD-410-980-OC-VAC'!C167</f>
        <v>13</v>
      </c>
      <c r="B13" s="14" t="str">
        <f>'PD-410-980-OC-VAC'!F167</f>
        <v>FRIDAY</v>
      </c>
      <c r="C13" s="15" t="str">
        <f t="shared" si="3"/>
        <v>1</v>
      </c>
      <c r="D13" s="15" t="str">
        <f t="shared" si="4"/>
        <v>1</v>
      </c>
      <c r="E13" s="15" t="str">
        <f t="shared" si="0"/>
        <v>Friday</v>
      </c>
      <c r="F13" s="15" t="str">
        <f t="shared" si="1"/>
        <v>Friday</v>
      </c>
      <c r="G13" s="1"/>
      <c r="H13" s="15">
        <f t="shared" si="2"/>
        <v>13</v>
      </c>
      <c r="I13" s="92" t="str">
        <f>IFERROR(MATCH($A13,PROCESS!$F$17:$F$19,0),"")</f>
        <v/>
      </c>
      <c r="J13" s="25"/>
      <c r="K13" s="19">
        <f ca="1"/>
        <v>18</v>
      </c>
      <c r="L13" s="20" t="str">
        <f ca="1"/>
        <v>Wednesday</v>
      </c>
    </row>
    <row r="14" spans="1:12" ht="16.5" customHeight="1" x14ac:dyDescent="0.2">
      <c r="A14" s="30">
        <f>'PD-410-980-OC-VAC'!C168</f>
        <v>14</v>
      </c>
      <c r="B14" s="14" t="str">
        <f>'PD-410-980-OC-VAC'!F168</f>
        <v>SATURDAY</v>
      </c>
      <c r="C14" s="15" t="str">
        <f t="shared" si="3"/>
        <v>0</v>
      </c>
      <c r="D14" s="15" t="str">
        <f t="shared" si="4"/>
        <v>1</v>
      </c>
      <c r="E14" s="15" t="str">
        <f t="shared" si="0"/>
        <v>Saturday</v>
      </c>
      <c r="F14" s="15" t="str">
        <f t="shared" si="1"/>
        <v/>
      </c>
      <c r="G14" s="1"/>
      <c r="H14" s="15" t="str">
        <f t="shared" si="2"/>
        <v/>
      </c>
      <c r="I14" s="92" t="str">
        <f>IFERROR(MATCH($A14,PROCESS!$F$17:$F$19,0),"")</f>
        <v/>
      </c>
      <c r="J14" s="25"/>
      <c r="K14" s="19">
        <f ca="1"/>
        <v>19</v>
      </c>
      <c r="L14" s="20" t="str">
        <f ca="1"/>
        <v>Thursday</v>
      </c>
    </row>
    <row r="15" spans="1:12" ht="16.5" customHeight="1" x14ac:dyDescent="0.2">
      <c r="A15" s="30">
        <f>'PD-410-980-OC-VAC'!C169</f>
        <v>15</v>
      </c>
      <c r="B15" s="14" t="str">
        <f>'PD-410-980-OC-VAC'!F169</f>
        <v>SUNDAY</v>
      </c>
      <c r="C15" s="15" t="str">
        <f t="shared" si="3"/>
        <v>1</v>
      </c>
      <c r="D15" s="15" t="str">
        <f t="shared" si="4"/>
        <v>0</v>
      </c>
      <c r="E15" s="15" t="str">
        <f t="shared" si="0"/>
        <v>Sunday</v>
      </c>
      <c r="F15" s="15" t="str">
        <f t="shared" si="1"/>
        <v/>
      </c>
      <c r="G15" s="1"/>
      <c r="H15" s="15" t="str">
        <f t="shared" si="2"/>
        <v/>
      </c>
      <c r="I15" s="92" t="str">
        <f>IFERROR(MATCH($A15,PROCESS!$F$17:$F$19,0),"")</f>
        <v/>
      </c>
      <c r="J15" s="25"/>
      <c r="K15" s="19">
        <f ca="1"/>
        <v>20</v>
      </c>
      <c r="L15" s="20" t="str">
        <f ca="1"/>
        <v>Friday</v>
      </c>
    </row>
    <row r="16" spans="1:12" ht="16.5" customHeight="1" x14ac:dyDescent="0.2">
      <c r="A16" s="30">
        <f>'PD-410-980-OC-VAC'!C170</f>
        <v>16</v>
      </c>
      <c r="B16" s="14" t="str">
        <f>'PD-410-980-OC-VAC'!F170</f>
        <v>MONDAY</v>
      </c>
      <c r="C16" s="15" t="str">
        <f t="shared" si="3"/>
        <v>1</v>
      </c>
      <c r="D16" s="15" t="str">
        <f t="shared" si="4"/>
        <v>1</v>
      </c>
      <c r="E16" s="15" t="str">
        <f t="shared" si="0"/>
        <v>Monday</v>
      </c>
      <c r="F16" s="15" t="str">
        <f t="shared" si="1"/>
        <v>Monday</v>
      </c>
      <c r="G16" s="1"/>
      <c r="H16" s="15">
        <f t="shared" si="2"/>
        <v>16</v>
      </c>
      <c r="I16" s="92" t="str">
        <f>IFERROR(MATCH($A16,PROCESS!$F$17:$F$19,0),"")</f>
        <v/>
      </c>
      <c r="J16" s="25"/>
      <c r="K16" s="19">
        <f ca="1"/>
        <v>23</v>
      </c>
      <c r="L16" s="20" t="str">
        <f ca="1"/>
        <v>Monday</v>
      </c>
    </row>
    <row r="17" spans="1:12" ht="16.5" customHeight="1" x14ac:dyDescent="0.2">
      <c r="A17" s="30">
        <f>'PD-410-980-OC-VAC'!C171</f>
        <v>17</v>
      </c>
      <c r="B17" s="14" t="str">
        <f>'PD-410-980-OC-VAC'!F171</f>
        <v>TUESDAY</v>
      </c>
      <c r="C17" s="15" t="str">
        <f t="shared" si="3"/>
        <v>1</v>
      </c>
      <c r="D17" s="15" t="str">
        <f t="shared" si="4"/>
        <v>1</v>
      </c>
      <c r="E17" s="15" t="str">
        <f t="shared" si="0"/>
        <v>Tuesday</v>
      </c>
      <c r="F17" s="15" t="str">
        <f t="shared" si="1"/>
        <v>Tuesday</v>
      </c>
      <c r="G17" s="1"/>
      <c r="H17" s="15">
        <f t="shared" si="2"/>
        <v>17</v>
      </c>
      <c r="I17" s="92" t="str">
        <f>IFERROR(MATCH($A17,PROCESS!$F$17:$F$19,0),"")</f>
        <v/>
      </c>
      <c r="J17" s="25"/>
      <c r="K17" s="19">
        <f ca="1"/>
        <v>24</v>
      </c>
      <c r="L17" s="20" t="str">
        <f ca="1"/>
        <v>Tuesday</v>
      </c>
    </row>
    <row r="18" spans="1:12" ht="16.5" customHeight="1" x14ac:dyDescent="0.2">
      <c r="A18" s="30">
        <f>'PD-410-980-OC-VAC'!C172</f>
        <v>18</v>
      </c>
      <c r="B18" s="14" t="str">
        <f>'PD-410-980-OC-VAC'!F172</f>
        <v>WEDNESDAY</v>
      </c>
      <c r="C18" s="15" t="str">
        <f t="shared" si="3"/>
        <v>1</v>
      </c>
      <c r="D18" s="15" t="str">
        <f t="shared" si="4"/>
        <v>1</v>
      </c>
      <c r="E18" s="15" t="str">
        <f t="shared" si="0"/>
        <v>Wednesday</v>
      </c>
      <c r="F18" s="15" t="str">
        <f t="shared" si="1"/>
        <v>Wednesday</v>
      </c>
      <c r="G18" s="1"/>
      <c r="H18" s="15">
        <f t="shared" si="2"/>
        <v>18</v>
      </c>
      <c r="I18" s="92" t="str">
        <f>IFERROR(MATCH($A18,PROCESS!$F$17:$F$19,0),"")</f>
        <v/>
      </c>
      <c r="J18" s="25"/>
      <c r="K18" s="19">
        <f ca="1"/>
        <v>25</v>
      </c>
      <c r="L18" s="20" t="str">
        <f ca="1"/>
        <v>Wednesday</v>
      </c>
    </row>
    <row r="19" spans="1:12" ht="16.5" customHeight="1" x14ac:dyDescent="0.2">
      <c r="A19" s="30">
        <f>'PD-410-980-OC-VAC'!C173</f>
        <v>19</v>
      </c>
      <c r="B19" s="14" t="str">
        <f>'PD-410-980-OC-VAC'!F173</f>
        <v>THURSDAY</v>
      </c>
      <c r="C19" s="15" t="str">
        <f t="shared" si="3"/>
        <v>1</v>
      </c>
      <c r="D19" s="15" t="str">
        <f t="shared" si="4"/>
        <v>1</v>
      </c>
      <c r="E19" s="15" t="str">
        <f t="shared" si="0"/>
        <v>Thursday</v>
      </c>
      <c r="F19" s="15" t="str">
        <f t="shared" si="1"/>
        <v>Thursday</v>
      </c>
      <c r="G19" s="1"/>
      <c r="H19" s="15">
        <f t="shared" si="2"/>
        <v>19</v>
      </c>
      <c r="I19" s="92" t="str">
        <f>IFERROR(MATCH($A19,PROCESS!$F$17:$F$19,0),"")</f>
        <v/>
      </c>
      <c r="J19" s="25"/>
      <c r="K19" s="19">
        <f ca="1"/>
        <v>26</v>
      </c>
      <c r="L19" s="20" t="str">
        <f ca="1"/>
        <v>Thursday</v>
      </c>
    </row>
    <row r="20" spans="1:12" ht="16.5" customHeight="1" x14ac:dyDescent="0.2">
      <c r="A20" s="30">
        <f>'PD-410-980-OC-VAC'!C174</f>
        <v>20</v>
      </c>
      <c r="B20" s="14" t="str">
        <f>'PD-410-980-OC-VAC'!F174</f>
        <v>FRIDAY</v>
      </c>
      <c r="C20" s="15" t="str">
        <f t="shared" si="3"/>
        <v>1</v>
      </c>
      <c r="D20" s="15" t="str">
        <f t="shared" si="4"/>
        <v>1</v>
      </c>
      <c r="E20" s="15" t="str">
        <f t="shared" si="0"/>
        <v>Friday</v>
      </c>
      <c r="F20" s="15" t="str">
        <f t="shared" si="1"/>
        <v>Friday</v>
      </c>
      <c r="G20" s="1"/>
      <c r="H20" s="15">
        <f t="shared" si="2"/>
        <v>20</v>
      </c>
      <c r="I20" s="92" t="str">
        <f>IFERROR(MATCH($A20,PROCESS!$F$17:$F$19,0),"")</f>
        <v/>
      </c>
      <c r="J20" s="25"/>
      <c r="K20" s="19">
        <f ca="1"/>
        <v>27</v>
      </c>
      <c r="L20" s="20" t="str">
        <f ca="1"/>
        <v>Friday</v>
      </c>
    </row>
    <row r="21" spans="1:12" ht="16.5" customHeight="1" x14ac:dyDescent="0.2">
      <c r="A21" s="30">
        <f>'PD-410-980-OC-VAC'!C175</f>
        <v>21</v>
      </c>
      <c r="B21" s="14" t="str">
        <f>'PD-410-980-OC-VAC'!F175</f>
        <v>SATURDAY</v>
      </c>
      <c r="C21" s="15" t="str">
        <f t="shared" si="3"/>
        <v>0</v>
      </c>
      <c r="D21" s="15" t="str">
        <f t="shared" si="4"/>
        <v>1</v>
      </c>
      <c r="E21" s="15" t="str">
        <f t="shared" si="0"/>
        <v>Saturday</v>
      </c>
      <c r="F21" s="15" t="str">
        <f t="shared" si="1"/>
        <v/>
      </c>
      <c r="G21" s="1"/>
      <c r="H21" s="15" t="str">
        <f t="shared" si="2"/>
        <v/>
      </c>
      <c r="I21" s="92" t="str">
        <f>IFERROR(MATCH($A21,PROCESS!$F$17:$F$19,0),"")</f>
        <v/>
      </c>
      <c r="J21" s="25"/>
      <c r="K21" s="19">
        <f ca="1"/>
        <v>30</v>
      </c>
      <c r="L21" s="20" t="str">
        <f ca="1"/>
        <v>Monday</v>
      </c>
    </row>
    <row r="22" spans="1:12" ht="16.5" customHeight="1" x14ac:dyDescent="0.2">
      <c r="A22" s="30">
        <f>'PD-410-980-OC-VAC'!C176</f>
        <v>22</v>
      </c>
      <c r="B22" s="14" t="str">
        <f>'PD-410-980-OC-VAC'!F176</f>
        <v>SUNDAY</v>
      </c>
      <c r="C22" s="15" t="str">
        <f t="shared" si="3"/>
        <v>1</v>
      </c>
      <c r="D22" s="15" t="str">
        <f t="shared" si="4"/>
        <v>0</v>
      </c>
      <c r="E22" s="15" t="str">
        <f t="shared" si="0"/>
        <v>Sunday</v>
      </c>
      <c r="F22" s="15" t="str">
        <f t="shared" si="1"/>
        <v/>
      </c>
      <c r="G22" s="1"/>
      <c r="H22" s="15" t="str">
        <f t="shared" si="2"/>
        <v/>
      </c>
      <c r="I22" s="92" t="str">
        <f>IFERROR(MATCH($A22,PROCESS!$F$17:$F$19,0),"")</f>
        <v/>
      </c>
      <c r="J22" s="25"/>
      <c r="K22" s="19" t="str">
        <f ca="1"/>
        <v/>
      </c>
      <c r="L22" s="20" t="str">
        <f ca="1"/>
        <v/>
      </c>
    </row>
    <row r="23" spans="1:12" ht="16.5" customHeight="1" x14ac:dyDescent="0.2">
      <c r="A23" s="30">
        <f>'PD-410-980-OC-VAC'!C177</f>
        <v>23</v>
      </c>
      <c r="B23" s="14" t="str">
        <f>'PD-410-980-OC-VAC'!F177</f>
        <v>MONDAY</v>
      </c>
      <c r="C23" s="15" t="str">
        <f t="shared" si="3"/>
        <v>1</v>
      </c>
      <c r="D23" s="15" t="str">
        <f t="shared" si="4"/>
        <v>1</v>
      </c>
      <c r="E23" s="15" t="str">
        <f t="shared" si="0"/>
        <v>Monday</v>
      </c>
      <c r="F23" s="15" t="str">
        <f t="shared" si="1"/>
        <v>Monday</v>
      </c>
      <c r="G23" s="1"/>
      <c r="H23" s="15">
        <f t="shared" si="2"/>
        <v>23</v>
      </c>
      <c r="I23" s="92" t="str">
        <f>IFERROR(MATCH($A23,PROCESS!$F$17:$F$19,0),"")</f>
        <v/>
      </c>
      <c r="J23" s="25"/>
      <c r="K23" s="19" t="str">
        <f ca="1"/>
        <v/>
      </c>
      <c r="L23" s="20" t="str">
        <f ca="1"/>
        <v/>
      </c>
    </row>
    <row r="24" spans="1:12" ht="16.5" customHeight="1" x14ac:dyDescent="0.2">
      <c r="A24" s="30">
        <f>'PD-410-980-OC-VAC'!C178</f>
        <v>24</v>
      </c>
      <c r="B24" s="14" t="str">
        <f>'PD-410-980-OC-VAC'!F178</f>
        <v>TUESDAY</v>
      </c>
      <c r="C24" s="15" t="str">
        <f t="shared" si="3"/>
        <v>1</v>
      </c>
      <c r="D24" s="15" t="str">
        <f t="shared" si="4"/>
        <v>1</v>
      </c>
      <c r="E24" s="15" t="str">
        <f t="shared" si="0"/>
        <v>Tuesday</v>
      </c>
      <c r="F24" s="15" t="str">
        <f t="shared" si="1"/>
        <v>Tuesday</v>
      </c>
      <c r="G24" s="1"/>
      <c r="H24" s="15">
        <f t="shared" si="2"/>
        <v>24</v>
      </c>
      <c r="I24" s="92" t="str">
        <f>IFERROR(MATCH($A24,PROCESS!$F$17:$F$19,0),"")</f>
        <v/>
      </c>
      <c r="J24" s="25"/>
      <c r="K24" s="21" t="str">
        <f ca="1"/>
        <v/>
      </c>
      <c r="L24" s="22" t="str">
        <f ca="1"/>
        <v/>
      </c>
    </row>
    <row r="25" spans="1:12" ht="16.5" customHeight="1" x14ac:dyDescent="0.2">
      <c r="A25" s="30">
        <f>'PD-410-980-OC-VAC'!C179</f>
        <v>25</v>
      </c>
      <c r="B25" s="14" t="str">
        <f>'PD-410-980-OC-VAC'!F179</f>
        <v>WEDNESDAY</v>
      </c>
      <c r="C25" s="15" t="str">
        <f t="shared" si="3"/>
        <v>1</v>
      </c>
      <c r="D25" s="15" t="str">
        <f t="shared" si="4"/>
        <v>1</v>
      </c>
      <c r="E25" s="15" t="str">
        <f t="shared" si="0"/>
        <v>Wednesday</v>
      </c>
      <c r="F25" s="15" t="str">
        <f t="shared" si="1"/>
        <v>Wednesday</v>
      </c>
      <c r="G25" s="1"/>
      <c r="H25" s="15">
        <f t="shared" si="2"/>
        <v>25</v>
      </c>
      <c r="I25" s="92" t="str">
        <f>IFERROR(MATCH($A25,PROCESS!$F$17:$F$19,0),"")</f>
        <v/>
      </c>
      <c r="J25" s="25"/>
      <c r="K25" s="21" t="str">
        <f ca="1"/>
        <v/>
      </c>
      <c r="L25" s="22" t="str">
        <f ca="1"/>
        <v/>
      </c>
    </row>
    <row r="26" spans="1:12" ht="16.5" customHeight="1" x14ac:dyDescent="0.2">
      <c r="A26" s="30">
        <f>'PD-410-980-OC-VAC'!C180</f>
        <v>26</v>
      </c>
      <c r="B26" s="14" t="str">
        <f>'PD-410-980-OC-VAC'!F180</f>
        <v>THURSDAY</v>
      </c>
      <c r="C26" s="15" t="str">
        <f t="shared" si="3"/>
        <v>1</v>
      </c>
      <c r="D26" s="15" t="str">
        <f t="shared" si="4"/>
        <v>1</v>
      </c>
      <c r="E26" s="15" t="str">
        <f t="shared" si="0"/>
        <v>Thursday</v>
      </c>
      <c r="F26" s="15" t="str">
        <f t="shared" si="1"/>
        <v>Thursday</v>
      </c>
      <c r="G26" s="1"/>
      <c r="H26" s="15">
        <f t="shared" si="2"/>
        <v>26</v>
      </c>
      <c r="I26" s="92" t="str">
        <f>IFERROR(MATCH($A26,PROCESS!$F$17:$F$19,0),"")</f>
        <v/>
      </c>
      <c r="J26" s="25"/>
      <c r="K26" s="21" t="str">
        <f ca="1"/>
        <v/>
      </c>
      <c r="L26" s="22" t="str">
        <f ca="1"/>
        <v/>
      </c>
    </row>
    <row r="27" spans="1:12" ht="16.5" customHeight="1" x14ac:dyDescent="0.2">
      <c r="A27" s="30">
        <f>'PD-410-980-OC-VAC'!C181</f>
        <v>27</v>
      </c>
      <c r="B27" s="14" t="str">
        <f>'PD-410-980-OC-VAC'!F181</f>
        <v>FRIDAY</v>
      </c>
      <c r="C27" s="15" t="str">
        <f t="shared" si="3"/>
        <v>1</v>
      </c>
      <c r="D27" s="15" t="str">
        <f t="shared" si="4"/>
        <v>1</v>
      </c>
      <c r="E27" s="15" t="str">
        <f t="shared" si="0"/>
        <v>Friday</v>
      </c>
      <c r="F27" s="15" t="str">
        <f t="shared" si="1"/>
        <v>Friday</v>
      </c>
      <c r="G27" s="1"/>
      <c r="H27" s="15">
        <f t="shared" si="2"/>
        <v>27</v>
      </c>
      <c r="I27" s="92" t="str">
        <f>IFERROR(MATCH($A27,PROCESS!$F$17:$F$19,0),"")</f>
        <v/>
      </c>
      <c r="J27" s="25"/>
      <c r="K27" s="21" t="str">
        <f ca="1"/>
        <v/>
      </c>
      <c r="L27" s="22" t="str">
        <f ca="1"/>
        <v/>
      </c>
    </row>
    <row r="28" spans="1:12" ht="16.5" customHeight="1" x14ac:dyDescent="0.2">
      <c r="A28" s="30">
        <f>'PD-410-980-OC-VAC'!C182</f>
        <v>28</v>
      </c>
      <c r="B28" s="14" t="str">
        <f>'PD-410-980-OC-VAC'!F182</f>
        <v>SATURDAY</v>
      </c>
      <c r="C28" s="15" t="str">
        <f t="shared" si="3"/>
        <v>0</v>
      </c>
      <c r="D28" s="15" t="str">
        <f t="shared" si="4"/>
        <v>1</v>
      </c>
      <c r="E28" s="15" t="str">
        <f t="shared" si="0"/>
        <v>Saturday</v>
      </c>
      <c r="F28" s="15" t="str">
        <f t="shared" si="1"/>
        <v/>
      </c>
      <c r="G28" s="1"/>
      <c r="H28" s="15" t="str">
        <f t="shared" si="2"/>
        <v/>
      </c>
      <c r="I28" s="92" t="str">
        <f>IFERROR(MATCH($A28,PROCESS!$F$17:$F$19,0),"")</f>
        <v/>
      </c>
      <c r="J28" s="25"/>
      <c r="K28" s="21" t="str">
        <f ca="1"/>
        <v/>
      </c>
      <c r="L28" s="22" t="str">
        <f ca="1"/>
        <v/>
      </c>
    </row>
    <row r="29" spans="1:12" ht="16.5" customHeight="1" x14ac:dyDescent="0.2">
      <c r="A29" s="30">
        <f>'PD-410-980-OC-VAC'!C183</f>
        <v>29</v>
      </c>
      <c r="B29" s="14" t="str">
        <f>'PD-410-980-OC-VAC'!F183</f>
        <v>SUNDAY</v>
      </c>
      <c r="C29" s="15" t="str">
        <f t="shared" si="3"/>
        <v>1</v>
      </c>
      <c r="D29" s="15" t="str">
        <f t="shared" si="4"/>
        <v>0</v>
      </c>
      <c r="E29" s="15" t="str">
        <f t="shared" si="0"/>
        <v>Sunday</v>
      </c>
      <c r="F29" s="15" t="str">
        <f t="shared" si="1"/>
        <v/>
      </c>
      <c r="G29" s="1"/>
      <c r="H29" s="15" t="str">
        <f t="shared" si="2"/>
        <v/>
      </c>
      <c r="I29" s="92" t="str">
        <f>IFERROR(MATCH($A29,PROCESS!$F$17:$F$19,0),"")</f>
        <v/>
      </c>
      <c r="J29" s="25"/>
      <c r="K29" s="21" t="str">
        <f ca="1"/>
        <v/>
      </c>
      <c r="L29" s="22" t="str">
        <f ca="1"/>
        <v/>
      </c>
    </row>
    <row r="30" spans="1:12" ht="16.5" customHeight="1" x14ac:dyDescent="0.2">
      <c r="A30" s="30">
        <f>'PD-410-980-OC-VAC'!C184</f>
        <v>30</v>
      </c>
      <c r="B30" s="14" t="str">
        <f>'PD-410-980-OC-VAC'!F184</f>
        <v>MONDAY</v>
      </c>
      <c r="C30" s="15" t="str">
        <f t="shared" si="3"/>
        <v>1</v>
      </c>
      <c r="D30" s="15" t="str">
        <f t="shared" si="4"/>
        <v>1</v>
      </c>
      <c r="E30" s="15" t="str">
        <f t="shared" si="0"/>
        <v>Monday</v>
      </c>
      <c r="F30" s="15" t="str">
        <f t="shared" si="1"/>
        <v>Monday</v>
      </c>
      <c r="G30" s="1"/>
      <c r="H30" s="15">
        <f t="shared" si="2"/>
        <v>30</v>
      </c>
      <c r="I30" s="92" t="str">
        <f>IFERROR(MATCH($A30,PROCESS!$F$17:$F$19,0),"")</f>
        <v/>
      </c>
      <c r="J30" s="25"/>
      <c r="K30" s="21" t="str">
        <f ca="1"/>
        <v/>
      </c>
      <c r="L30" s="22" t="str">
        <f ca="1"/>
        <v/>
      </c>
    </row>
    <row r="31" spans="1:12" ht="16.5" customHeight="1" x14ac:dyDescent="0.2">
      <c r="A31" s="30"/>
      <c r="B31" s="14"/>
      <c r="C31" s="15"/>
      <c r="D31" s="15"/>
      <c r="E31" s="36"/>
      <c r="F31" s="36"/>
      <c r="G31" s="1"/>
      <c r="H31" s="15"/>
      <c r="I31" s="92"/>
      <c r="J31" s="25"/>
      <c r="K31" s="21" t="str">
        <f ca="1"/>
        <v/>
      </c>
      <c r="L31" s="22" t="str">
        <f ca="1"/>
        <v/>
      </c>
    </row>
    <row r="32" spans="1:12" s="16" customFormat="1" ht="16.5" customHeight="1" thickBot="1" x14ac:dyDescent="0.25">
      <c r="A32" s="23" t="s">
        <v>1003</v>
      </c>
      <c r="B32" s="32" t="s">
        <v>1004</v>
      </c>
      <c r="C32" s="32" t="s">
        <v>1005</v>
      </c>
      <c r="D32" s="32" t="s">
        <v>1006</v>
      </c>
      <c r="E32" s="32" t="s">
        <v>1007</v>
      </c>
      <c r="F32" s="32" t="s">
        <v>998</v>
      </c>
      <c r="G32" s="82"/>
      <c r="H32" s="32" t="s">
        <v>999</v>
      </c>
      <c r="I32" s="24" t="s">
        <v>1000</v>
      </c>
      <c r="J32" s="34"/>
      <c r="K32" s="23" t="s">
        <v>1001</v>
      </c>
      <c r="L32" s="24" t="s">
        <v>1002</v>
      </c>
    </row>
    <row r="33" ht="7.5" customHeight="1" thickTop="1" x14ac:dyDescent="0.2"/>
  </sheetData>
  <sheetProtection sheet="1" objects="1" scenarios="1"/>
  <conditionalFormatting sqref="L1:L31 E1:F31">
    <cfRule type="cellIs" dxfId="15" priority="2" operator="equal">
      <formula>"HOLIDAY"</formula>
    </cfRule>
  </conditionalFormatting>
  <conditionalFormatting sqref="I1:J31">
    <cfRule type="cellIs" dxfId="14" priority="1" operator="between">
      <formula>1</formula>
      <formula>3</formula>
    </cfRule>
  </conditionalFormatting>
  <pageMargins left="0.7" right="0.7" top="0.75" bottom="0.75" header="0.3" footer="0.3"/>
  <pageSetup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2BB22-1899-4281-8C18-348FBAD1C948}">
  <sheetPr>
    <tabColor theme="9"/>
  </sheetPr>
  <dimension ref="A1:M33"/>
  <sheetViews>
    <sheetView workbookViewId="0">
      <selection activeCell="K24" sqref="K24"/>
    </sheetView>
  </sheetViews>
  <sheetFormatPr defaultColWidth="0" defaultRowHeight="0" customHeight="1" zeroHeight="1" x14ac:dyDescent="0.2"/>
  <cols>
    <col min="1" max="1" width="10.42578125" style="13" bestFit="1" customWidth="1"/>
    <col min="2" max="2" width="13.28515625" style="13" bestFit="1" customWidth="1"/>
    <col min="3" max="3" width="13.140625" style="13" bestFit="1" customWidth="1"/>
    <col min="4" max="4" width="13.28515625" style="13" bestFit="1" customWidth="1"/>
    <col min="5" max="5" width="28.140625" style="13" customWidth="1"/>
    <col min="6" max="6" width="28.140625" style="13" bestFit="1" customWidth="1"/>
    <col min="8" max="8" width="23.7109375" style="13" bestFit="1" customWidth="1"/>
    <col min="9" max="9" width="13.85546875" style="6" bestFit="1" customWidth="1"/>
    <col min="10" max="10" width="1" style="6" customWidth="1"/>
    <col min="11" max="11" width="21.5703125" style="13" bestFit="1" customWidth="1"/>
    <col min="12" max="12" width="20.28515625" style="6" bestFit="1" customWidth="1"/>
    <col min="13" max="13" width="1.42578125" style="6" customWidth="1"/>
    <col min="14" max="16384" width="9.140625" style="6" hidden="1"/>
  </cols>
  <sheetData>
    <row r="1" spans="1:12" ht="16.5" customHeight="1" thickTop="1" x14ac:dyDescent="0.2">
      <c r="A1" s="26">
        <f>'PD-410-980-OC-VAC'!C185</f>
        <v>1</v>
      </c>
      <c r="B1" s="27" t="str">
        <f>'PD-410-980-OC-VAC'!F185</f>
        <v>TUESDAY</v>
      </c>
      <c r="C1" s="28" t="str">
        <f>IF(B1="SATURDAY","0","1")</f>
        <v>1</v>
      </c>
      <c r="D1" s="28" t="str">
        <f>IF(B1="SUNDAY","0","1")</f>
        <v>1</v>
      </c>
      <c r="E1" s="35" t="str">
        <f>PROPER(B1)</f>
        <v>Tuesday</v>
      </c>
      <c r="F1" s="35" t="str">
        <f>IF(I1="",IF(C1+D1&gt;1,E1,""),"Holiday")</f>
        <v>Tuesday</v>
      </c>
      <c r="G1" s="100"/>
      <c r="H1" s="28">
        <f>IF(F1="","",A1)</f>
        <v>1</v>
      </c>
      <c r="I1" s="95" t="str">
        <f>IFERROR(MATCH($A1,PROCESS!$G$17:$G$19,0),"")</f>
        <v/>
      </c>
      <c r="J1" s="33"/>
      <c r="K1" s="17">
        <f t="array" aca="1" ref="K1:K31" ca="1">IFERROR(INDEX(DATE_ONLY_JAN,SMALL((IF(LEN(DATE_ONLY_JAN),ROW(INDIRECT("1:"&amp;ROWS(DATE_ONLY_JAN))))),ROW(DATE_ONLY_JAN)),1),"")</f>
        <v>1</v>
      </c>
      <c r="L1" s="18" t="str">
        <f t="array" aca="1" ref="L1:L31" ca="1">IFERROR(INDEX(WEEKDAY_ONLY_JAN,SMALL((IF(LEN(WEEKDAY_ONLY_JAN),ROW(INDIRECT("1:"&amp;ROWS(WEEKDAY_ONLY_JAN))))),ROW(WEEKDAY_ONLY_JAN)),1),"")</f>
        <v>Tuesday</v>
      </c>
    </row>
    <row r="2" spans="1:12" ht="16.5" customHeight="1" x14ac:dyDescent="0.2">
      <c r="A2" s="30">
        <f>'PD-410-980-OC-VAC'!C186</f>
        <v>2</v>
      </c>
      <c r="B2" s="14" t="str">
        <f>'PD-410-980-OC-VAC'!F186</f>
        <v>WEDNESDAY</v>
      </c>
      <c r="C2" s="15" t="str">
        <f>IF(B2="SATURDAY","0","1")</f>
        <v>1</v>
      </c>
      <c r="D2" s="15" t="str">
        <f>IF(B2="SUNDAY","0","1")</f>
        <v>1</v>
      </c>
      <c r="E2" s="15" t="str">
        <f t="shared" ref="E2:E31" si="0">PROPER(B2)</f>
        <v>Wednesday</v>
      </c>
      <c r="F2" s="15" t="str">
        <f t="shared" ref="F2:F31" si="1">IF(I2="",IF(C2+D2&gt;1,E2,""),"Holiday")</f>
        <v>Wednesday</v>
      </c>
      <c r="G2" s="1"/>
      <c r="H2" s="15">
        <f t="shared" ref="H2:H31" si="2">IF(F2="","",A2)</f>
        <v>2</v>
      </c>
      <c r="I2" s="92" t="str">
        <f>IFERROR(MATCH($A2,PROCESS!$G$17:$G$19,0),"")</f>
        <v/>
      </c>
      <c r="J2" s="25"/>
      <c r="K2" s="19">
        <f ca="1"/>
        <v>2</v>
      </c>
      <c r="L2" s="20" t="str">
        <f ca="1"/>
        <v>Wednesday</v>
      </c>
    </row>
    <row r="3" spans="1:12" ht="16.5" customHeight="1" x14ac:dyDescent="0.2">
      <c r="A3" s="30">
        <f>'PD-410-980-OC-VAC'!C187</f>
        <v>3</v>
      </c>
      <c r="B3" s="14" t="str">
        <f>'PD-410-980-OC-VAC'!F187</f>
        <v>THURSDAY</v>
      </c>
      <c r="C3" s="15" t="str">
        <f t="shared" ref="C3:C31" si="3">IF(B3="SATURDAY","0","1")</f>
        <v>1</v>
      </c>
      <c r="D3" s="15" t="str">
        <f t="shared" ref="D3:D31" si="4">IF(B3="SUNDAY","0","1")</f>
        <v>1</v>
      </c>
      <c r="E3" s="15" t="str">
        <f t="shared" si="0"/>
        <v>Thursday</v>
      </c>
      <c r="F3" s="15" t="str">
        <f t="shared" si="1"/>
        <v>Thursday</v>
      </c>
      <c r="G3" s="1"/>
      <c r="H3" s="15">
        <f t="shared" si="2"/>
        <v>3</v>
      </c>
      <c r="I3" s="92" t="str">
        <f>IFERROR(MATCH($A3,PROCESS!$G$17:$G$19,0),"")</f>
        <v/>
      </c>
      <c r="J3" s="25"/>
      <c r="K3" s="19">
        <f ca="1"/>
        <v>3</v>
      </c>
      <c r="L3" s="20" t="str">
        <f ca="1"/>
        <v>Thursday</v>
      </c>
    </row>
    <row r="4" spans="1:12" ht="16.5" customHeight="1" x14ac:dyDescent="0.2">
      <c r="A4" s="30">
        <f>'PD-410-980-OC-VAC'!C188</f>
        <v>4</v>
      </c>
      <c r="B4" s="14" t="str">
        <f>'PD-410-980-OC-VAC'!F188</f>
        <v>FRIDAY</v>
      </c>
      <c r="C4" s="15" t="str">
        <f t="shared" si="3"/>
        <v>1</v>
      </c>
      <c r="D4" s="15" t="str">
        <f t="shared" si="4"/>
        <v>1</v>
      </c>
      <c r="E4" s="15" t="str">
        <f t="shared" si="0"/>
        <v>Friday</v>
      </c>
      <c r="F4" s="15" t="str">
        <f t="shared" si="1"/>
        <v>Holiday</v>
      </c>
      <c r="G4" s="1"/>
      <c r="H4" s="15">
        <f t="shared" si="2"/>
        <v>4</v>
      </c>
      <c r="I4" s="92">
        <f>IFERROR(MATCH($A4,PROCESS!$G$17:$G$19,0),"")</f>
        <v>1</v>
      </c>
      <c r="J4" s="25"/>
      <c r="K4" s="19">
        <f ca="1"/>
        <v>4</v>
      </c>
      <c r="L4" s="20" t="str">
        <f ca="1"/>
        <v>Holiday</v>
      </c>
    </row>
    <row r="5" spans="1:12" ht="16.5" customHeight="1" x14ac:dyDescent="0.2">
      <c r="A5" s="30">
        <f>'PD-410-980-OC-VAC'!C189</f>
        <v>5</v>
      </c>
      <c r="B5" s="14" t="str">
        <f>'PD-410-980-OC-VAC'!F189</f>
        <v>SATURDAY</v>
      </c>
      <c r="C5" s="15" t="str">
        <f t="shared" si="3"/>
        <v>0</v>
      </c>
      <c r="D5" s="15" t="str">
        <f t="shared" si="4"/>
        <v>1</v>
      </c>
      <c r="E5" s="15" t="str">
        <f t="shared" si="0"/>
        <v>Saturday</v>
      </c>
      <c r="F5" s="15" t="str">
        <f t="shared" si="1"/>
        <v/>
      </c>
      <c r="G5" s="1"/>
      <c r="H5" s="15" t="str">
        <f t="shared" si="2"/>
        <v/>
      </c>
      <c r="I5" s="92" t="str">
        <f>IFERROR(MATCH($A5,PROCESS!$G$17:$G$19,0),"")</f>
        <v/>
      </c>
      <c r="J5" s="25"/>
      <c r="K5" s="19">
        <f ca="1"/>
        <v>7</v>
      </c>
      <c r="L5" s="20" t="str">
        <f ca="1"/>
        <v>Monday</v>
      </c>
    </row>
    <row r="6" spans="1:12" ht="16.5" customHeight="1" x14ac:dyDescent="0.2">
      <c r="A6" s="30">
        <f>'PD-410-980-OC-VAC'!C190</f>
        <v>6</v>
      </c>
      <c r="B6" s="14" t="str">
        <f>'PD-410-980-OC-VAC'!F190</f>
        <v>SUNDAY</v>
      </c>
      <c r="C6" s="15" t="str">
        <f t="shared" si="3"/>
        <v>1</v>
      </c>
      <c r="D6" s="15" t="str">
        <f t="shared" si="4"/>
        <v>0</v>
      </c>
      <c r="E6" s="15" t="str">
        <f t="shared" si="0"/>
        <v>Sunday</v>
      </c>
      <c r="F6" s="15" t="str">
        <f t="shared" si="1"/>
        <v/>
      </c>
      <c r="G6" s="1"/>
      <c r="H6" s="15" t="str">
        <f t="shared" si="2"/>
        <v/>
      </c>
      <c r="I6" s="92" t="str">
        <f>IFERROR(MATCH($A6,PROCESS!$G$17:$G$19,0),"")</f>
        <v/>
      </c>
      <c r="J6" s="25"/>
      <c r="K6" s="19">
        <f ca="1"/>
        <v>8</v>
      </c>
      <c r="L6" s="20" t="str">
        <f ca="1"/>
        <v>Tuesday</v>
      </c>
    </row>
    <row r="7" spans="1:12" ht="16.5" customHeight="1" x14ac:dyDescent="0.2">
      <c r="A7" s="30">
        <f>'PD-410-980-OC-VAC'!C191</f>
        <v>7</v>
      </c>
      <c r="B7" s="14" t="str">
        <f>'PD-410-980-OC-VAC'!F191</f>
        <v>MONDAY</v>
      </c>
      <c r="C7" s="15" t="str">
        <f t="shared" si="3"/>
        <v>1</v>
      </c>
      <c r="D7" s="15" t="str">
        <f t="shared" si="4"/>
        <v>1</v>
      </c>
      <c r="E7" s="15" t="str">
        <f t="shared" si="0"/>
        <v>Monday</v>
      </c>
      <c r="F7" s="15" t="str">
        <f t="shared" si="1"/>
        <v>Monday</v>
      </c>
      <c r="G7" s="1"/>
      <c r="H7" s="15">
        <f t="shared" si="2"/>
        <v>7</v>
      </c>
      <c r="I7" s="92" t="str">
        <f>IFERROR(MATCH($A7,PROCESS!$G$17:$G$19,0),"")</f>
        <v/>
      </c>
      <c r="J7" s="25"/>
      <c r="K7" s="19">
        <f ca="1"/>
        <v>9</v>
      </c>
      <c r="L7" s="20" t="str">
        <f ca="1"/>
        <v>Wednesday</v>
      </c>
    </row>
    <row r="8" spans="1:12" ht="16.5" customHeight="1" x14ac:dyDescent="0.2">
      <c r="A8" s="30">
        <f>'PD-410-980-OC-VAC'!C192</f>
        <v>8</v>
      </c>
      <c r="B8" s="14" t="str">
        <f>'PD-410-980-OC-VAC'!F192</f>
        <v>TUESDAY</v>
      </c>
      <c r="C8" s="15" t="str">
        <f t="shared" si="3"/>
        <v>1</v>
      </c>
      <c r="D8" s="15" t="str">
        <f t="shared" si="4"/>
        <v>1</v>
      </c>
      <c r="E8" s="15" t="str">
        <f t="shared" si="0"/>
        <v>Tuesday</v>
      </c>
      <c r="F8" s="15" t="str">
        <f t="shared" si="1"/>
        <v>Tuesday</v>
      </c>
      <c r="G8" s="1"/>
      <c r="H8" s="15">
        <f t="shared" si="2"/>
        <v>8</v>
      </c>
      <c r="I8" s="92" t="str">
        <f>IFERROR(MATCH($A8,PROCESS!$G$17:$G$19,0),"")</f>
        <v/>
      </c>
      <c r="J8" s="25"/>
      <c r="K8" s="19">
        <f ca="1"/>
        <v>10</v>
      </c>
      <c r="L8" s="20" t="str">
        <f ca="1"/>
        <v>Thursday</v>
      </c>
    </row>
    <row r="9" spans="1:12" ht="16.5" customHeight="1" x14ac:dyDescent="0.2">
      <c r="A9" s="30">
        <f>'PD-410-980-OC-VAC'!C193</f>
        <v>9</v>
      </c>
      <c r="B9" s="14" t="str">
        <f>'PD-410-980-OC-VAC'!F193</f>
        <v>WEDNESDAY</v>
      </c>
      <c r="C9" s="15" t="str">
        <f t="shared" si="3"/>
        <v>1</v>
      </c>
      <c r="D9" s="15" t="str">
        <f t="shared" si="4"/>
        <v>1</v>
      </c>
      <c r="E9" s="15" t="str">
        <f t="shared" si="0"/>
        <v>Wednesday</v>
      </c>
      <c r="F9" s="15" t="str">
        <f t="shared" si="1"/>
        <v>Wednesday</v>
      </c>
      <c r="G9" s="1"/>
      <c r="H9" s="15">
        <f t="shared" si="2"/>
        <v>9</v>
      </c>
      <c r="I9" s="92" t="str">
        <f>IFERROR(MATCH($A9,PROCESS!$G$17:$G$19,0),"")</f>
        <v/>
      </c>
      <c r="J9" s="25"/>
      <c r="K9" s="19">
        <f ca="1"/>
        <v>11</v>
      </c>
      <c r="L9" s="20" t="str">
        <f ca="1"/>
        <v>Friday</v>
      </c>
    </row>
    <row r="10" spans="1:12" ht="16.5" customHeight="1" x14ac:dyDescent="0.2">
      <c r="A10" s="30">
        <f>'PD-410-980-OC-VAC'!C194</f>
        <v>10</v>
      </c>
      <c r="B10" s="14" t="str">
        <f>'PD-410-980-OC-VAC'!F194</f>
        <v>THURSDAY</v>
      </c>
      <c r="C10" s="15" t="str">
        <f t="shared" si="3"/>
        <v>1</v>
      </c>
      <c r="D10" s="15" t="str">
        <f t="shared" si="4"/>
        <v>1</v>
      </c>
      <c r="E10" s="15" t="str">
        <f t="shared" si="0"/>
        <v>Thursday</v>
      </c>
      <c r="F10" s="15" t="str">
        <f t="shared" si="1"/>
        <v>Thursday</v>
      </c>
      <c r="G10" s="1"/>
      <c r="H10" s="15">
        <f t="shared" si="2"/>
        <v>10</v>
      </c>
      <c r="I10" s="92" t="str">
        <f>IFERROR(MATCH($A10,PROCESS!$G$17:$G$19,0),"")</f>
        <v/>
      </c>
      <c r="J10" s="25"/>
      <c r="K10" s="19">
        <f ca="1"/>
        <v>14</v>
      </c>
      <c r="L10" s="20" t="str">
        <f ca="1"/>
        <v>Monday</v>
      </c>
    </row>
    <row r="11" spans="1:12" ht="16.5" customHeight="1" x14ac:dyDescent="0.2">
      <c r="A11" s="30">
        <f>'PD-410-980-OC-VAC'!C195</f>
        <v>11</v>
      </c>
      <c r="B11" s="14" t="str">
        <f>'PD-410-980-OC-VAC'!F195</f>
        <v>FRIDAY</v>
      </c>
      <c r="C11" s="15" t="str">
        <f t="shared" si="3"/>
        <v>1</v>
      </c>
      <c r="D11" s="15" t="str">
        <f t="shared" si="4"/>
        <v>1</v>
      </c>
      <c r="E11" s="15" t="str">
        <f t="shared" si="0"/>
        <v>Friday</v>
      </c>
      <c r="F11" s="15" t="str">
        <f t="shared" si="1"/>
        <v>Friday</v>
      </c>
      <c r="G11" s="1"/>
      <c r="H11" s="15">
        <f t="shared" si="2"/>
        <v>11</v>
      </c>
      <c r="I11" s="92" t="str">
        <f>IFERROR(MATCH($A11,PROCESS!$G$17:$G$19,0),"")</f>
        <v/>
      </c>
      <c r="J11" s="25"/>
      <c r="K11" s="19">
        <f ca="1"/>
        <v>15</v>
      </c>
      <c r="L11" s="20" t="str">
        <f ca="1"/>
        <v>Tuesday</v>
      </c>
    </row>
    <row r="12" spans="1:12" ht="16.5" customHeight="1" x14ac:dyDescent="0.2">
      <c r="A12" s="30">
        <f>'PD-410-980-OC-VAC'!C196</f>
        <v>12</v>
      </c>
      <c r="B12" s="14" t="str">
        <f>'PD-410-980-OC-VAC'!F196</f>
        <v>SATURDAY</v>
      </c>
      <c r="C12" s="15" t="str">
        <f t="shared" si="3"/>
        <v>0</v>
      </c>
      <c r="D12" s="15" t="str">
        <f t="shared" si="4"/>
        <v>1</v>
      </c>
      <c r="E12" s="15" t="str">
        <f t="shared" si="0"/>
        <v>Saturday</v>
      </c>
      <c r="F12" s="15" t="str">
        <f t="shared" si="1"/>
        <v/>
      </c>
      <c r="G12" s="1"/>
      <c r="H12" s="15" t="str">
        <f t="shared" si="2"/>
        <v/>
      </c>
      <c r="I12" s="92" t="str">
        <f>IFERROR(MATCH($A12,PROCESS!$G$17:$G$19,0),"")</f>
        <v/>
      </c>
      <c r="J12" s="25"/>
      <c r="K12" s="19">
        <f ca="1"/>
        <v>16</v>
      </c>
      <c r="L12" s="20" t="str">
        <f ca="1"/>
        <v>Wednesday</v>
      </c>
    </row>
    <row r="13" spans="1:12" ht="16.5" customHeight="1" x14ac:dyDescent="0.2">
      <c r="A13" s="30">
        <f>'PD-410-980-OC-VAC'!C197</f>
        <v>13</v>
      </c>
      <c r="B13" s="14" t="str">
        <f>'PD-410-980-OC-VAC'!F197</f>
        <v>SUNDAY</v>
      </c>
      <c r="C13" s="15" t="str">
        <f t="shared" si="3"/>
        <v>1</v>
      </c>
      <c r="D13" s="15" t="str">
        <f t="shared" si="4"/>
        <v>0</v>
      </c>
      <c r="E13" s="15" t="str">
        <f t="shared" si="0"/>
        <v>Sunday</v>
      </c>
      <c r="F13" s="15" t="str">
        <f t="shared" si="1"/>
        <v/>
      </c>
      <c r="G13" s="1"/>
      <c r="H13" s="15" t="str">
        <f t="shared" si="2"/>
        <v/>
      </c>
      <c r="I13" s="92" t="str">
        <f>IFERROR(MATCH($A13,PROCESS!$G$17:$G$19,0),"")</f>
        <v/>
      </c>
      <c r="J13" s="25"/>
      <c r="K13" s="19">
        <f ca="1"/>
        <v>17</v>
      </c>
      <c r="L13" s="20" t="str">
        <f ca="1"/>
        <v>Thursday</v>
      </c>
    </row>
    <row r="14" spans="1:12" ht="16.5" customHeight="1" x14ac:dyDescent="0.2">
      <c r="A14" s="30">
        <f>'PD-410-980-OC-VAC'!C198</f>
        <v>14</v>
      </c>
      <c r="B14" s="14" t="str">
        <f>'PD-410-980-OC-VAC'!F198</f>
        <v>MONDAY</v>
      </c>
      <c r="C14" s="15" t="str">
        <f t="shared" si="3"/>
        <v>1</v>
      </c>
      <c r="D14" s="15" t="str">
        <f t="shared" si="4"/>
        <v>1</v>
      </c>
      <c r="E14" s="15" t="str">
        <f t="shared" si="0"/>
        <v>Monday</v>
      </c>
      <c r="F14" s="15" t="str">
        <f t="shared" si="1"/>
        <v>Monday</v>
      </c>
      <c r="G14" s="1"/>
      <c r="H14" s="15">
        <f t="shared" si="2"/>
        <v>14</v>
      </c>
      <c r="I14" s="92" t="str">
        <f>IFERROR(MATCH($A14,PROCESS!$G$17:$G$19,0),"")</f>
        <v/>
      </c>
      <c r="J14" s="25"/>
      <c r="K14" s="19">
        <f ca="1"/>
        <v>18</v>
      </c>
      <c r="L14" s="20" t="str">
        <f ca="1"/>
        <v>Friday</v>
      </c>
    </row>
    <row r="15" spans="1:12" ht="16.5" customHeight="1" x14ac:dyDescent="0.2">
      <c r="A15" s="30">
        <f>'PD-410-980-OC-VAC'!C199</f>
        <v>15</v>
      </c>
      <c r="B15" s="14" t="str">
        <f>'PD-410-980-OC-VAC'!F199</f>
        <v>TUESDAY</v>
      </c>
      <c r="C15" s="15" t="str">
        <f t="shared" si="3"/>
        <v>1</v>
      </c>
      <c r="D15" s="15" t="str">
        <f t="shared" si="4"/>
        <v>1</v>
      </c>
      <c r="E15" s="15" t="str">
        <f t="shared" si="0"/>
        <v>Tuesday</v>
      </c>
      <c r="F15" s="15" t="str">
        <f t="shared" si="1"/>
        <v>Tuesday</v>
      </c>
      <c r="G15" s="1"/>
      <c r="H15" s="15">
        <f t="shared" si="2"/>
        <v>15</v>
      </c>
      <c r="I15" s="92" t="str">
        <f>IFERROR(MATCH($A15,PROCESS!$G$17:$G$19,0),"")</f>
        <v/>
      </c>
      <c r="J15" s="25"/>
      <c r="K15" s="19">
        <f ca="1"/>
        <v>21</v>
      </c>
      <c r="L15" s="20" t="str">
        <f ca="1"/>
        <v>Monday</v>
      </c>
    </row>
    <row r="16" spans="1:12" ht="16.5" customHeight="1" x14ac:dyDescent="0.2">
      <c r="A16" s="30">
        <f>'PD-410-980-OC-VAC'!C200</f>
        <v>16</v>
      </c>
      <c r="B16" s="14" t="str">
        <f>'PD-410-980-OC-VAC'!F200</f>
        <v>WEDNESDAY</v>
      </c>
      <c r="C16" s="15" t="str">
        <f t="shared" si="3"/>
        <v>1</v>
      </c>
      <c r="D16" s="15" t="str">
        <f t="shared" si="4"/>
        <v>1</v>
      </c>
      <c r="E16" s="15" t="str">
        <f t="shared" si="0"/>
        <v>Wednesday</v>
      </c>
      <c r="F16" s="15" t="str">
        <f t="shared" si="1"/>
        <v>Wednesday</v>
      </c>
      <c r="G16" s="1"/>
      <c r="H16" s="15">
        <f t="shared" si="2"/>
        <v>16</v>
      </c>
      <c r="I16" s="92" t="str">
        <f>IFERROR(MATCH($A16,PROCESS!$G$17:$G$19,0),"")</f>
        <v/>
      </c>
      <c r="J16" s="25"/>
      <c r="K16" s="19">
        <f ca="1"/>
        <v>22</v>
      </c>
      <c r="L16" s="20" t="str">
        <f ca="1"/>
        <v>Tuesday</v>
      </c>
    </row>
    <row r="17" spans="1:12" ht="16.5" customHeight="1" x14ac:dyDescent="0.2">
      <c r="A17" s="30">
        <f>'PD-410-980-OC-VAC'!C201</f>
        <v>17</v>
      </c>
      <c r="B17" s="14" t="str">
        <f>'PD-410-980-OC-VAC'!F201</f>
        <v>THURSDAY</v>
      </c>
      <c r="C17" s="15" t="str">
        <f t="shared" si="3"/>
        <v>1</v>
      </c>
      <c r="D17" s="15" t="str">
        <f t="shared" si="4"/>
        <v>1</v>
      </c>
      <c r="E17" s="15" t="str">
        <f t="shared" si="0"/>
        <v>Thursday</v>
      </c>
      <c r="F17" s="15" t="str">
        <f t="shared" si="1"/>
        <v>Thursday</v>
      </c>
      <c r="G17" s="1"/>
      <c r="H17" s="15">
        <f t="shared" si="2"/>
        <v>17</v>
      </c>
      <c r="I17" s="92" t="str">
        <f>IFERROR(MATCH($A17,PROCESS!$G$17:$G$19,0),"")</f>
        <v/>
      </c>
      <c r="J17" s="25"/>
      <c r="K17" s="19">
        <f ca="1"/>
        <v>23</v>
      </c>
      <c r="L17" s="20" t="str">
        <f ca="1"/>
        <v>Wednesday</v>
      </c>
    </row>
    <row r="18" spans="1:12" ht="16.5" customHeight="1" x14ac:dyDescent="0.2">
      <c r="A18" s="30">
        <f>'PD-410-980-OC-VAC'!C202</f>
        <v>18</v>
      </c>
      <c r="B18" s="14" t="str">
        <f>'PD-410-980-OC-VAC'!F202</f>
        <v>FRIDAY</v>
      </c>
      <c r="C18" s="15" t="str">
        <f t="shared" si="3"/>
        <v>1</v>
      </c>
      <c r="D18" s="15" t="str">
        <f t="shared" si="4"/>
        <v>1</v>
      </c>
      <c r="E18" s="15" t="str">
        <f t="shared" si="0"/>
        <v>Friday</v>
      </c>
      <c r="F18" s="15" t="str">
        <f t="shared" si="1"/>
        <v>Friday</v>
      </c>
      <c r="G18" s="1"/>
      <c r="H18" s="15">
        <f t="shared" si="2"/>
        <v>18</v>
      </c>
      <c r="I18" s="92" t="str">
        <f>IFERROR(MATCH($A18,PROCESS!$G$17:$G$19,0),"")</f>
        <v/>
      </c>
      <c r="J18" s="25"/>
      <c r="K18" s="19">
        <f ca="1"/>
        <v>24</v>
      </c>
      <c r="L18" s="20" t="str">
        <f ca="1"/>
        <v>Thursday</v>
      </c>
    </row>
    <row r="19" spans="1:12" ht="16.5" customHeight="1" x14ac:dyDescent="0.2">
      <c r="A19" s="30">
        <f>'PD-410-980-OC-VAC'!C203</f>
        <v>19</v>
      </c>
      <c r="B19" s="14" t="str">
        <f>'PD-410-980-OC-VAC'!F203</f>
        <v>SATURDAY</v>
      </c>
      <c r="C19" s="15" t="str">
        <f t="shared" si="3"/>
        <v>0</v>
      </c>
      <c r="D19" s="15" t="str">
        <f t="shared" si="4"/>
        <v>1</v>
      </c>
      <c r="E19" s="15" t="str">
        <f t="shared" si="0"/>
        <v>Saturday</v>
      </c>
      <c r="F19" s="15" t="str">
        <f t="shared" si="1"/>
        <v/>
      </c>
      <c r="G19" s="1"/>
      <c r="H19" s="15" t="str">
        <f t="shared" si="2"/>
        <v/>
      </c>
      <c r="I19" s="92" t="str">
        <f>IFERROR(MATCH($A19,PROCESS!$G$17:$G$19,0),"")</f>
        <v/>
      </c>
      <c r="J19" s="25"/>
      <c r="K19" s="19">
        <f ca="1"/>
        <v>25</v>
      </c>
      <c r="L19" s="20" t="str">
        <f ca="1"/>
        <v>Friday</v>
      </c>
    </row>
    <row r="20" spans="1:12" ht="16.5" customHeight="1" x14ac:dyDescent="0.2">
      <c r="A20" s="30">
        <f>'PD-410-980-OC-VAC'!C204</f>
        <v>20</v>
      </c>
      <c r="B20" s="14" t="str">
        <f>'PD-410-980-OC-VAC'!F204</f>
        <v>SUNDAY</v>
      </c>
      <c r="C20" s="15" t="str">
        <f t="shared" si="3"/>
        <v>1</v>
      </c>
      <c r="D20" s="15" t="str">
        <f t="shared" si="4"/>
        <v>0</v>
      </c>
      <c r="E20" s="15" t="str">
        <f t="shared" si="0"/>
        <v>Sunday</v>
      </c>
      <c r="F20" s="15" t="str">
        <f t="shared" si="1"/>
        <v/>
      </c>
      <c r="G20" s="1"/>
      <c r="H20" s="15" t="str">
        <f t="shared" si="2"/>
        <v/>
      </c>
      <c r="I20" s="92" t="str">
        <f>IFERROR(MATCH($A20,PROCESS!$G$17:$G$19,0),"")</f>
        <v/>
      </c>
      <c r="J20" s="25"/>
      <c r="K20" s="19">
        <f ca="1"/>
        <v>28</v>
      </c>
      <c r="L20" s="20" t="str">
        <f ca="1"/>
        <v>Monday</v>
      </c>
    </row>
    <row r="21" spans="1:12" ht="16.5" customHeight="1" x14ac:dyDescent="0.2">
      <c r="A21" s="30">
        <f>'PD-410-980-OC-VAC'!C205</f>
        <v>21</v>
      </c>
      <c r="B21" s="14" t="str">
        <f>'PD-410-980-OC-VAC'!F205</f>
        <v>MONDAY</v>
      </c>
      <c r="C21" s="15" t="str">
        <f t="shared" si="3"/>
        <v>1</v>
      </c>
      <c r="D21" s="15" t="str">
        <f t="shared" si="4"/>
        <v>1</v>
      </c>
      <c r="E21" s="15" t="str">
        <f t="shared" si="0"/>
        <v>Monday</v>
      </c>
      <c r="F21" s="15" t="str">
        <f t="shared" si="1"/>
        <v>Monday</v>
      </c>
      <c r="G21" s="1"/>
      <c r="H21" s="15">
        <f t="shared" si="2"/>
        <v>21</v>
      </c>
      <c r="I21" s="92" t="str">
        <f>IFERROR(MATCH($A21,PROCESS!$G$17:$G$19,0),"")</f>
        <v/>
      </c>
      <c r="J21" s="25"/>
      <c r="K21" s="19">
        <f ca="1"/>
        <v>29</v>
      </c>
      <c r="L21" s="20" t="str">
        <f ca="1"/>
        <v>Tuesday</v>
      </c>
    </row>
    <row r="22" spans="1:12" ht="16.5" customHeight="1" x14ac:dyDescent="0.2">
      <c r="A22" s="30">
        <f>'PD-410-980-OC-VAC'!C206</f>
        <v>22</v>
      </c>
      <c r="B22" s="14" t="str">
        <f>'PD-410-980-OC-VAC'!F206</f>
        <v>TUESDAY</v>
      </c>
      <c r="C22" s="15" t="str">
        <f t="shared" si="3"/>
        <v>1</v>
      </c>
      <c r="D22" s="15" t="str">
        <f t="shared" si="4"/>
        <v>1</v>
      </c>
      <c r="E22" s="15" t="str">
        <f t="shared" si="0"/>
        <v>Tuesday</v>
      </c>
      <c r="F22" s="15" t="str">
        <f t="shared" si="1"/>
        <v>Tuesday</v>
      </c>
      <c r="G22" s="1"/>
      <c r="H22" s="15">
        <f t="shared" si="2"/>
        <v>22</v>
      </c>
      <c r="I22" s="92" t="str">
        <f>IFERROR(MATCH($A22,PROCESS!$G$17:$G$19,0),"")</f>
        <v/>
      </c>
      <c r="J22" s="25"/>
      <c r="K22" s="19">
        <f ca="1"/>
        <v>30</v>
      </c>
      <c r="L22" s="20" t="str">
        <f ca="1"/>
        <v>Wednesday</v>
      </c>
    </row>
    <row r="23" spans="1:12" ht="16.5" customHeight="1" x14ac:dyDescent="0.2">
      <c r="A23" s="30">
        <f>'PD-410-980-OC-VAC'!C207</f>
        <v>23</v>
      </c>
      <c r="B23" s="14" t="str">
        <f>'PD-410-980-OC-VAC'!F207</f>
        <v>WEDNESDAY</v>
      </c>
      <c r="C23" s="15" t="str">
        <f t="shared" si="3"/>
        <v>1</v>
      </c>
      <c r="D23" s="15" t="str">
        <f t="shared" si="4"/>
        <v>1</v>
      </c>
      <c r="E23" s="15" t="str">
        <f t="shared" si="0"/>
        <v>Wednesday</v>
      </c>
      <c r="F23" s="15" t="str">
        <f t="shared" si="1"/>
        <v>Wednesday</v>
      </c>
      <c r="G23" s="1"/>
      <c r="H23" s="15">
        <f t="shared" si="2"/>
        <v>23</v>
      </c>
      <c r="I23" s="92" t="str">
        <f>IFERROR(MATCH($A23,PROCESS!$G$17:$G$19,0),"")</f>
        <v/>
      </c>
      <c r="J23" s="25"/>
      <c r="K23" s="19">
        <f ca="1"/>
        <v>31</v>
      </c>
      <c r="L23" s="20" t="str">
        <f ca="1"/>
        <v>Thursday</v>
      </c>
    </row>
    <row r="24" spans="1:12" ht="16.5" customHeight="1" x14ac:dyDescent="0.2">
      <c r="A24" s="30">
        <f>'PD-410-980-OC-VAC'!C208</f>
        <v>24</v>
      </c>
      <c r="B24" s="14" t="str">
        <f>'PD-410-980-OC-VAC'!F208</f>
        <v>THURSDAY</v>
      </c>
      <c r="C24" s="15" t="str">
        <f t="shared" si="3"/>
        <v>1</v>
      </c>
      <c r="D24" s="15" t="str">
        <f t="shared" si="4"/>
        <v>1</v>
      </c>
      <c r="E24" s="15" t="str">
        <f t="shared" si="0"/>
        <v>Thursday</v>
      </c>
      <c r="F24" s="15" t="str">
        <f t="shared" si="1"/>
        <v>Thursday</v>
      </c>
      <c r="G24" s="1"/>
      <c r="H24" s="15">
        <f t="shared" si="2"/>
        <v>24</v>
      </c>
      <c r="I24" s="92" t="str">
        <f>IFERROR(MATCH($A24,PROCESS!$G$17:$G$19,0),"")</f>
        <v/>
      </c>
      <c r="J24" s="25"/>
      <c r="K24" s="21" t="str">
        <f ca="1"/>
        <v/>
      </c>
      <c r="L24" s="22" t="str">
        <f ca="1"/>
        <v/>
      </c>
    </row>
    <row r="25" spans="1:12" ht="16.5" customHeight="1" x14ac:dyDescent="0.2">
      <c r="A25" s="30">
        <f>'PD-410-980-OC-VAC'!C209</f>
        <v>25</v>
      </c>
      <c r="B25" s="14" t="str">
        <f>'PD-410-980-OC-VAC'!F209</f>
        <v>FRIDAY</v>
      </c>
      <c r="C25" s="15" t="str">
        <f t="shared" si="3"/>
        <v>1</v>
      </c>
      <c r="D25" s="15" t="str">
        <f t="shared" si="4"/>
        <v>1</v>
      </c>
      <c r="E25" s="15" t="str">
        <f t="shared" si="0"/>
        <v>Friday</v>
      </c>
      <c r="F25" s="15" t="str">
        <f t="shared" si="1"/>
        <v>Friday</v>
      </c>
      <c r="G25" s="1"/>
      <c r="H25" s="15">
        <f t="shared" si="2"/>
        <v>25</v>
      </c>
      <c r="I25" s="92" t="str">
        <f>IFERROR(MATCH($A25,PROCESS!$G$17:$G$19,0),"")</f>
        <v/>
      </c>
      <c r="J25" s="25"/>
      <c r="K25" s="21" t="str">
        <f ca="1"/>
        <v/>
      </c>
      <c r="L25" s="22" t="str">
        <f ca="1"/>
        <v/>
      </c>
    </row>
    <row r="26" spans="1:12" ht="16.5" customHeight="1" x14ac:dyDescent="0.2">
      <c r="A26" s="30">
        <f>'PD-410-980-OC-VAC'!C210</f>
        <v>26</v>
      </c>
      <c r="B26" s="14" t="str">
        <f>'PD-410-980-OC-VAC'!F210</f>
        <v>SATURDAY</v>
      </c>
      <c r="C26" s="15" t="str">
        <f t="shared" si="3"/>
        <v>0</v>
      </c>
      <c r="D26" s="15" t="str">
        <f t="shared" si="4"/>
        <v>1</v>
      </c>
      <c r="E26" s="15" t="str">
        <f t="shared" si="0"/>
        <v>Saturday</v>
      </c>
      <c r="F26" s="15" t="str">
        <f t="shared" si="1"/>
        <v/>
      </c>
      <c r="G26" s="1"/>
      <c r="H26" s="15" t="str">
        <f t="shared" si="2"/>
        <v/>
      </c>
      <c r="I26" s="92" t="str">
        <f>IFERROR(MATCH($A26,PROCESS!$G$17:$G$19,0),"")</f>
        <v/>
      </c>
      <c r="J26" s="25"/>
      <c r="K26" s="21" t="str">
        <f ca="1"/>
        <v/>
      </c>
      <c r="L26" s="22" t="str">
        <f ca="1"/>
        <v/>
      </c>
    </row>
    <row r="27" spans="1:12" ht="16.5" customHeight="1" x14ac:dyDescent="0.2">
      <c r="A27" s="30">
        <f>'PD-410-980-OC-VAC'!C211</f>
        <v>27</v>
      </c>
      <c r="B27" s="14" t="str">
        <f>'PD-410-980-OC-VAC'!F211</f>
        <v>SUNDAY</v>
      </c>
      <c r="C27" s="15" t="str">
        <f t="shared" si="3"/>
        <v>1</v>
      </c>
      <c r="D27" s="15" t="str">
        <f t="shared" si="4"/>
        <v>0</v>
      </c>
      <c r="E27" s="15" t="str">
        <f t="shared" si="0"/>
        <v>Sunday</v>
      </c>
      <c r="F27" s="15" t="str">
        <f t="shared" si="1"/>
        <v/>
      </c>
      <c r="G27" s="1"/>
      <c r="H27" s="15" t="str">
        <f t="shared" si="2"/>
        <v/>
      </c>
      <c r="I27" s="92" t="str">
        <f>IFERROR(MATCH($A27,PROCESS!$G$17:$G$19,0),"")</f>
        <v/>
      </c>
      <c r="J27" s="25"/>
      <c r="K27" s="21" t="str">
        <f ca="1"/>
        <v/>
      </c>
      <c r="L27" s="22" t="str">
        <f ca="1"/>
        <v/>
      </c>
    </row>
    <row r="28" spans="1:12" ht="16.5" customHeight="1" x14ac:dyDescent="0.2">
      <c r="A28" s="30">
        <f>'PD-410-980-OC-VAC'!C212</f>
        <v>28</v>
      </c>
      <c r="B28" s="14" t="str">
        <f>'PD-410-980-OC-VAC'!F212</f>
        <v>MONDAY</v>
      </c>
      <c r="C28" s="15" t="str">
        <f t="shared" si="3"/>
        <v>1</v>
      </c>
      <c r="D28" s="15" t="str">
        <f t="shared" si="4"/>
        <v>1</v>
      </c>
      <c r="E28" s="15" t="str">
        <f t="shared" si="0"/>
        <v>Monday</v>
      </c>
      <c r="F28" s="15" t="str">
        <f t="shared" si="1"/>
        <v>Monday</v>
      </c>
      <c r="G28" s="1"/>
      <c r="H28" s="15">
        <f t="shared" si="2"/>
        <v>28</v>
      </c>
      <c r="I28" s="92" t="str">
        <f>IFERROR(MATCH($A28,PROCESS!$G$17:$G$19,0),"")</f>
        <v/>
      </c>
      <c r="J28" s="25"/>
      <c r="K28" s="21" t="str">
        <f ca="1"/>
        <v/>
      </c>
      <c r="L28" s="22" t="str">
        <f ca="1"/>
        <v/>
      </c>
    </row>
    <row r="29" spans="1:12" ht="16.5" customHeight="1" x14ac:dyDescent="0.2">
      <c r="A29" s="30">
        <f>'PD-410-980-OC-VAC'!C213</f>
        <v>29</v>
      </c>
      <c r="B29" s="14" t="str">
        <f>'PD-410-980-OC-VAC'!F213</f>
        <v>TUESDAY</v>
      </c>
      <c r="C29" s="15" t="str">
        <f t="shared" si="3"/>
        <v>1</v>
      </c>
      <c r="D29" s="15" t="str">
        <f t="shared" si="4"/>
        <v>1</v>
      </c>
      <c r="E29" s="15" t="str">
        <f t="shared" si="0"/>
        <v>Tuesday</v>
      </c>
      <c r="F29" s="15" t="str">
        <f t="shared" si="1"/>
        <v>Tuesday</v>
      </c>
      <c r="G29" s="1"/>
      <c r="H29" s="15">
        <f t="shared" si="2"/>
        <v>29</v>
      </c>
      <c r="I29" s="92" t="str">
        <f>IFERROR(MATCH($A29,PROCESS!$G$17:$G$19,0),"")</f>
        <v/>
      </c>
      <c r="J29" s="25"/>
      <c r="K29" s="21" t="str">
        <f ca="1"/>
        <v/>
      </c>
      <c r="L29" s="22" t="str">
        <f ca="1"/>
        <v/>
      </c>
    </row>
    <row r="30" spans="1:12" ht="16.5" customHeight="1" x14ac:dyDescent="0.2">
      <c r="A30" s="30">
        <f>'PD-410-980-OC-VAC'!C214</f>
        <v>30</v>
      </c>
      <c r="B30" s="14" t="str">
        <f>'PD-410-980-OC-VAC'!F214</f>
        <v>WEDNESDAY</v>
      </c>
      <c r="C30" s="15" t="str">
        <f t="shared" si="3"/>
        <v>1</v>
      </c>
      <c r="D30" s="15" t="str">
        <f t="shared" si="4"/>
        <v>1</v>
      </c>
      <c r="E30" s="15" t="str">
        <f t="shared" si="0"/>
        <v>Wednesday</v>
      </c>
      <c r="F30" s="15" t="str">
        <f t="shared" si="1"/>
        <v>Wednesday</v>
      </c>
      <c r="G30" s="1"/>
      <c r="H30" s="15">
        <f t="shared" si="2"/>
        <v>30</v>
      </c>
      <c r="I30" s="92" t="str">
        <f>IFERROR(MATCH($A30,PROCESS!$G$17:$G$19,0),"")</f>
        <v/>
      </c>
      <c r="J30" s="25"/>
      <c r="K30" s="21" t="str">
        <f ca="1"/>
        <v/>
      </c>
      <c r="L30" s="22" t="str">
        <f ca="1"/>
        <v/>
      </c>
    </row>
    <row r="31" spans="1:12" ht="16.5" customHeight="1" x14ac:dyDescent="0.2">
      <c r="A31" s="30">
        <f>'PD-410-980-OC-VAC'!C215</f>
        <v>31</v>
      </c>
      <c r="B31" s="14" t="str">
        <f>'PD-410-980-OC-VAC'!F215</f>
        <v>THURSDAY</v>
      </c>
      <c r="C31" s="15" t="str">
        <f t="shared" si="3"/>
        <v>1</v>
      </c>
      <c r="D31" s="15" t="str">
        <f t="shared" si="4"/>
        <v>1</v>
      </c>
      <c r="E31" s="36" t="str">
        <f t="shared" si="0"/>
        <v>Thursday</v>
      </c>
      <c r="F31" s="36" t="str">
        <f t="shared" si="1"/>
        <v>Thursday</v>
      </c>
      <c r="G31" s="1"/>
      <c r="H31" s="15">
        <f t="shared" si="2"/>
        <v>31</v>
      </c>
      <c r="I31" s="92" t="str">
        <f>IFERROR(MATCH($A31,PROCESS!$G$17:$G$19,0),"")</f>
        <v/>
      </c>
      <c r="J31" s="25"/>
      <c r="K31" s="21" t="str">
        <f ca="1"/>
        <v/>
      </c>
      <c r="L31" s="22" t="str">
        <f ca="1"/>
        <v/>
      </c>
    </row>
    <row r="32" spans="1:12" s="16" customFormat="1" ht="16.5" customHeight="1" thickBot="1" x14ac:dyDescent="0.25">
      <c r="A32" s="23" t="s">
        <v>1003</v>
      </c>
      <c r="B32" s="32" t="s">
        <v>1004</v>
      </c>
      <c r="C32" s="32" t="s">
        <v>1005</v>
      </c>
      <c r="D32" s="32" t="s">
        <v>1006</v>
      </c>
      <c r="E32" s="32" t="s">
        <v>1007</v>
      </c>
      <c r="F32" s="32" t="s">
        <v>998</v>
      </c>
      <c r="G32" s="82"/>
      <c r="H32" s="32" t="s">
        <v>999</v>
      </c>
      <c r="I32" s="24" t="s">
        <v>1000</v>
      </c>
      <c r="J32" s="34"/>
      <c r="K32" s="23" t="s">
        <v>1001</v>
      </c>
      <c r="L32" s="24" t="s">
        <v>1002</v>
      </c>
    </row>
    <row r="33" ht="7.5" customHeight="1" thickTop="1" x14ac:dyDescent="0.2"/>
  </sheetData>
  <sheetProtection sheet="1" objects="1" scenarios="1"/>
  <conditionalFormatting sqref="L1:L31 E1:F31">
    <cfRule type="cellIs" dxfId="13" priority="2" operator="equal">
      <formula>"HOLIDAY"</formula>
    </cfRule>
  </conditionalFormatting>
  <conditionalFormatting sqref="I1:J31">
    <cfRule type="cellIs" dxfId="12" priority="1" operator="between">
      <formula>1</formula>
      <formula>3</formula>
    </cfRule>
  </conditionalFormatting>
  <pageMargins left="0.7" right="0.7" top="0.75" bottom="0.75" header="0.3" footer="0.3"/>
  <pageSetup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355D-A9FC-4144-AC4F-201980923F05}">
  <sheetPr>
    <tabColor theme="9"/>
  </sheetPr>
  <dimension ref="A1:M33"/>
  <sheetViews>
    <sheetView workbookViewId="0">
      <selection activeCell="K24" sqref="K24"/>
    </sheetView>
  </sheetViews>
  <sheetFormatPr defaultColWidth="0" defaultRowHeight="0" customHeight="1" zeroHeight="1" x14ac:dyDescent="0.2"/>
  <cols>
    <col min="1" max="1" width="10.42578125" style="13" bestFit="1" customWidth="1"/>
    <col min="2" max="2" width="13.28515625" style="13" bestFit="1" customWidth="1"/>
    <col min="3" max="3" width="13.140625" style="13" bestFit="1" customWidth="1"/>
    <col min="4" max="4" width="13.28515625" style="13" bestFit="1" customWidth="1"/>
    <col min="5" max="5" width="28.140625" style="13" customWidth="1"/>
    <col min="6" max="6" width="28.140625" style="13" bestFit="1" customWidth="1"/>
    <col min="8" max="8" width="23.7109375" style="13" bestFit="1" customWidth="1"/>
    <col min="9" max="9" width="13.85546875" style="6" bestFit="1" customWidth="1"/>
    <col min="10" max="10" width="1" style="6" customWidth="1"/>
    <col min="11" max="11" width="21.5703125" style="13" bestFit="1" customWidth="1"/>
    <col min="12" max="12" width="20.28515625" style="6" bestFit="1" customWidth="1"/>
    <col min="13" max="13" width="1.42578125" style="6" customWidth="1"/>
    <col min="14" max="16384" width="9.140625" style="6" hidden="1"/>
  </cols>
  <sheetData>
    <row r="1" spans="1:12" ht="16.5" customHeight="1" thickTop="1" x14ac:dyDescent="0.2">
      <c r="A1" s="26">
        <f>'PD-410-980-OC-VAC'!C216</f>
        <v>1</v>
      </c>
      <c r="B1" s="27" t="str">
        <f>'PD-410-980-OC-VAC'!F216</f>
        <v>FRIDAY</v>
      </c>
      <c r="C1" s="28" t="str">
        <f>IF(B1="SATURDAY","0","1")</f>
        <v>1</v>
      </c>
      <c r="D1" s="28" t="str">
        <f>IF(B1="SUNDAY","0","1")</f>
        <v>1</v>
      </c>
      <c r="E1" s="35" t="str">
        <f>PROPER(B1)</f>
        <v>Friday</v>
      </c>
      <c r="F1" s="35" t="str">
        <f>IF(I1="",IF(C1+D1&gt;1,E1,""),"Holiday")</f>
        <v>Friday</v>
      </c>
      <c r="G1" s="100"/>
      <c r="H1" s="28">
        <f>IF(F1="","",A1)</f>
        <v>1</v>
      </c>
      <c r="I1" s="95" t="str">
        <f>IFERROR(MATCH($A1,PROCESS!$H$17:$H$19,0),"")</f>
        <v/>
      </c>
      <c r="J1" s="33"/>
      <c r="K1" s="17">
        <f t="array" aca="1" ref="K1:K31" ca="1">IFERROR(INDEX(DATE_ONLY_JAN,SMALL((IF(LEN(DATE_ONLY_JAN),ROW(INDIRECT("1:"&amp;ROWS(DATE_ONLY_JAN))))),ROW(DATE_ONLY_JAN)),1),"")</f>
        <v>1</v>
      </c>
      <c r="L1" s="18" t="str">
        <f t="array" aca="1" ref="L1:L31" ca="1">IFERROR(INDEX(WEEKDAY_ONLY_JAN,SMALL((IF(LEN(WEEKDAY_ONLY_JAN),ROW(INDIRECT("1:"&amp;ROWS(WEEKDAY_ONLY_JAN))))),ROW(WEEKDAY_ONLY_JAN)),1),"")</f>
        <v>Friday</v>
      </c>
    </row>
    <row r="2" spans="1:12" ht="16.5" customHeight="1" x14ac:dyDescent="0.2">
      <c r="A2" s="30">
        <f>'PD-410-980-OC-VAC'!C217</f>
        <v>2</v>
      </c>
      <c r="B2" s="14" t="str">
        <f>'PD-410-980-OC-VAC'!F217</f>
        <v>SATURDAY</v>
      </c>
      <c r="C2" s="15" t="str">
        <f>IF(B2="SATURDAY","0","1")</f>
        <v>0</v>
      </c>
      <c r="D2" s="15" t="str">
        <f>IF(B2="SUNDAY","0","1")</f>
        <v>1</v>
      </c>
      <c r="E2" s="15" t="str">
        <f t="shared" ref="E2:E31" si="0">PROPER(B2)</f>
        <v>Saturday</v>
      </c>
      <c r="F2" s="15" t="str">
        <f t="shared" ref="F2:F31" si="1">IF(I2="",IF(C2+D2&gt;1,E2,""),"Holiday")</f>
        <v/>
      </c>
      <c r="G2" s="1"/>
      <c r="H2" s="15" t="str">
        <f t="shared" ref="H2:H31" si="2">IF(F2="","",A2)</f>
        <v/>
      </c>
      <c r="I2" s="92" t="str">
        <f>IFERROR(MATCH($A2,PROCESS!$H$17:$H$19,0),"")</f>
        <v/>
      </c>
      <c r="J2" s="25"/>
      <c r="K2" s="19">
        <f ca="1"/>
        <v>4</v>
      </c>
      <c r="L2" s="20" t="str">
        <f ca="1"/>
        <v>Monday</v>
      </c>
    </row>
    <row r="3" spans="1:12" ht="16.5" customHeight="1" x14ac:dyDescent="0.2">
      <c r="A3" s="30">
        <f>'PD-410-980-OC-VAC'!C218</f>
        <v>3</v>
      </c>
      <c r="B3" s="14" t="str">
        <f>'PD-410-980-OC-VAC'!F218</f>
        <v>SUNDAY</v>
      </c>
      <c r="C3" s="15" t="str">
        <f t="shared" ref="C3:C31" si="3">IF(B3="SATURDAY","0","1")</f>
        <v>1</v>
      </c>
      <c r="D3" s="15" t="str">
        <f t="shared" ref="D3:D31" si="4">IF(B3="SUNDAY","0","1")</f>
        <v>0</v>
      </c>
      <c r="E3" s="15" t="str">
        <f t="shared" si="0"/>
        <v>Sunday</v>
      </c>
      <c r="F3" s="15" t="str">
        <f t="shared" si="1"/>
        <v/>
      </c>
      <c r="G3" s="1"/>
      <c r="H3" s="15" t="str">
        <f t="shared" si="2"/>
        <v/>
      </c>
      <c r="I3" s="92" t="str">
        <f>IFERROR(MATCH($A3,PROCESS!$H$17:$H$19,0),"")</f>
        <v/>
      </c>
      <c r="J3" s="25"/>
      <c r="K3" s="19">
        <f ca="1"/>
        <v>5</v>
      </c>
      <c r="L3" s="20" t="str">
        <f ca="1"/>
        <v>Tuesday</v>
      </c>
    </row>
    <row r="4" spans="1:12" ht="16.5" customHeight="1" x14ac:dyDescent="0.2">
      <c r="A4" s="30">
        <f>'PD-410-980-OC-VAC'!C219</f>
        <v>4</v>
      </c>
      <c r="B4" s="14" t="str">
        <f>'PD-410-980-OC-VAC'!F219</f>
        <v>MONDAY</v>
      </c>
      <c r="C4" s="15" t="str">
        <f t="shared" si="3"/>
        <v>1</v>
      </c>
      <c r="D4" s="15" t="str">
        <f t="shared" si="4"/>
        <v>1</v>
      </c>
      <c r="E4" s="15" t="str">
        <f t="shared" si="0"/>
        <v>Monday</v>
      </c>
      <c r="F4" s="15" t="str">
        <f t="shared" si="1"/>
        <v>Monday</v>
      </c>
      <c r="G4" s="1"/>
      <c r="H4" s="15">
        <f t="shared" si="2"/>
        <v>4</v>
      </c>
      <c r="I4" s="92" t="str">
        <f>IFERROR(MATCH($A4,PROCESS!$H$17:$H$19,0),"")</f>
        <v/>
      </c>
      <c r="J4" s="25"/>
      <c r="K4" s="19">
        <f ca="1"/>
        <v>6</v>
      </c>
      <c r="L4" s="20" t="str">
        <f ca="1"/>
        <v>Wednesday</v>
      </c>
    </row>
    <row r="5" spans="1:12" ht="16.5" customHeight="1" x14ac:dyDescent="0.2">
      <c r="A5" s="30">
        <f>'PD-410-980-OC-VAC'!C220</f>
        <v>5</v>
      </c>
      <c r="B5" s="14" t="str">
        <f>'PD-410-980-OC-VAC'!F220</f>
        <v>TUESDAY</v>
      </c>
      <c r="C5" s="15" t="str">
        <f t="shared" si="3"/>
        <v>1</v>
      </c>
      <c r="D5" s="15" t="str">
        <f t="shared" si="4"/>
        <v>1</v>
      </c>
      <c r="E5" s="15" t="str">
        <f t="shared" si="0"/>
        <v>Tuesday</v>
      </c>
      <c r="F5" s="15" t="str">
        <f t="shared" si="1"/>
        <v>Tuesday</v>
      </c>
      <c r="G5" s="1"/>
      <c r="H5" s="15">
        <f t="shared" si="2"/>
        <v>5</v>
      </c>
      <c r="I5" s="92" t="str">
        <f>IFERROR(MATCH($A5,PROCESS!$H$17:$H$19,0),"")</f>
        <v/>
      </c>
      <c r="J5" s="25"/>
      <c r="K5" s="19">
        <f ca="1"/>
        <v>7</v>
      </c>
      <c r="L5" s="20" t="str">
        <f ca="1"/>
        <v>Thursday</v>
      </c>
    </row>
    <row r="6" spans="1:12" ht="16.5" customHeight="1" x14ac:dyDescent="0.2">
      <c r="A6" s="30">
        <f>'PD-410-980-OC-VAC'!C221</f>
        <v>6</v>
      </c>
      <c r="B6" s="14" t="str">
        <f>'PD-410-980-OC-VAC'!F221</f>
        <v>WEDNESDAY</v>
      </c>
      <c r="C6" s="15" t="str">
        <f t="shared" si="3"/>
        <v>1</v>
      </c>
      <c r="D6" s="15" t="str">
        <f t="shared" si="4"/>
        <v>1</v>
      </c>
      <c r="E6" s="15" t="str">
        <f t="shared" si="0"/>
        <v>Wednesday</v>
      </c>
      <c r="F6" s="15" t="str">
        <f t="shared" si="1"/>
        <v>Wednesday</v>
      </c>
      <c r="G6" s="1"/>
      <c r="H6" s="15">
        <f t="shared" si="2"/>
        <v>6</v>
      </c>
      <c r="I6" s="92" t="str">
        <f>IFERROR(MATCH($A6,PROCESS!$H$17:$H$19,0),"")</f>
        <v/>
      </c>
      <c r="J6" s="25"/>
      <c r="K6" s="19">
        <f ca="1"/>
        <v>8</v>
      </c>
      <c r="L6" s="20" t="str">
        <f ca="1"/>
        <v>Friday</v>
      </c>
    </row>
    <row r="7" spans="1:12" ht="16.5" customHeight="1" x14ac:dyDescent="0.2">
      <c r="A7" s="30">
        <f>'PD-410-980-OC-VAC'!C222</f>
        <v>7</v>
      </c>
      <c r="B7" s="14" t="str">
        <f>'PD-410-980-OC-VAC'!F222</f>
        <v>THURSDAY</v>
      </c>
      <c r="C7" s="15" t="str">
        <f t="shared" si="3"/>
        <v>1</v>
      </c>
      <c r="D7" s="15" t="str">
        <f t="shared" si="4"/>
        <v>1</v>
      </c>
      <c r="E7" s="15" t="str">
        <f t="shared" si="0"/>
        <v>Thursday</v>
      </c>
      <c r="F7" s="15" t="str">
        <f t="shared" si="1"/>
        <v>Thursday</v>
      </c>
      <c r="G7" s="1"/>
      <c r="H7" s="15">
        <f t="shared" si="2"/>
        <v>7</v>
      </c>
      <c r="I7" s="92" t="str">
        <f>IFERROR(MATCH($A7,PROCESS!$H$17:$H$19,0),"")</f>
        <v/>
      </c>
      <c r="J7" s="25"/>
      <c r="K7" s="19">
        <f ca="1"/>
        <v>11</v>
      </c>
      <c r="L7" s="20" t="str">
        <f ca="1"/>
        <v>Monday</v>
      </c>
    </row>
    <row r="8" spans="1:12" ht="16.5" customHeight="1" x14ac:dyDescent="0.2">
      <c r="A8" s="30">
        <f>'PD-410-980-OC-VAC'!C223</f>
        <v>8</v>
      </c>
      <c r="B8" s="14" t="str">
        <f>'PD-410-980-OC-VAC'!F223</f>
        <v>FRIDAY</v>
      </c>
      <c r="C8" s="15" t="str">
        <f t="shared" si="3"/>
        <v>1</v>
      </c>
      <c r="D8" s="15" t="str">
        <f t="shared" si="4"/>
        <v>1</v>
      </c>
      <c r="E8" s="15" t="str">
        <f t="shared" si="0"/>
        <v>Friday</v>
      </c>
      <c r="F8" s="15" t="str">
        <f t="shared" si="1"/>
        <v>Friday</v>
      </c>
      <c r="G8" s="1"/>
      <c r="H8" s="15">
        <f t="shared" si="2"/>
        <v>8</v>
      </c>
      <c r="I8" s="92" t="str">
        <f>IFERROR(MATCH($A8,PROCESS!$H$17:$H$19,0),"")</f>
        <v/>
      </c>
      <c r="J8" s="25"/>
      <c r="K8" s="19">
        <f ca="1"/>
        <v>12</v>
      </c>
      <c r="L8" s="20" t="str">
        <f ca="1"/>
        <v>Tuesday</v>
      </c>
    </row>
    <row r="9" spans="1:12" ht="16.5" customHeight="1" x14ac:dyDescent="0.2">
      <c r="A9" s="30">
        <f>'PD-410-980-OC-VAC'!C224</f>
        <v>9</v>
      </c>
      <c r="B9" s="14" t="str">
        <f>'PD-410-980-OC-VAC'!F224</f>
        <v>SATURDAY</v>
      </c>
      <c r="C9" s="15" t="str">
        <f t="shared" si="3"/>
        <v>0</v>
      </c>
      <c r="D9" s="15" t="str">
        <f t="shared" si="4"/>
        <v>1</v>
      </c>
      <c r="E9" s="15" t="str">
        <f t="shared" si="0"/>
        <v>Saturday</v>
      </c>
      <c r="F9" s="15" t="str">
        <f t="shared" si="1"/>
        <v/>
      </c>
      <c r="G9" s="1"/>
      <c r="H9" s="15" t="str">
        <f t="shared" si="2"/>
        <v/>
      </c>
      <c r="I9" s="92" t="str">
        <f>IFERROR(MATCH($A9,PROCESS!$H$17:$H$19,0),"")</f>
        <v/>
      </c>
      <c r="J9" s="25"/>
      <c r="K9" s="19">
        <f ca="1"/>
        <v>13</v>
      </c>
      <c r="L9" s="20" t="str">
        <f ca="1"/>
        <v>Wednesday</v>
      </c>
    </row>
    <row r="10" spans="1:12" ht="16.5" customHeight="1" x14ac:dyDescent="0.2">
      <c r="A10" s="30">
        <f>'PD-410-980-OC-VAC'!C225</f>
        <v>10</v>
      </c>
      <c r="B10" s="14" t="str">
        <f>'PD-410-980-OC-VAC'!F225</f>
        <v>SUNDAY</v>
      </c>
      <c r="C10" s="15" t="str">
        <f t="shared" si="3"/>
        <v>1</v>
      </c>
      <c r="D10" s="15" t="str">
        <f t="shared" si="4"/>
        <v>0</v>
      </c>
      <c r="E10" s="15" t="str">
        <f t="shared" si="0"/>
        <v>Sunday</v>
      </c>
      <c r="F10" s="15" t="str">
        <f t="shared" si="1"/>
        <v/>
      </c>
      <c r="G10" s="1"/>
      <c r="H10" s="15" t="str">
        <f t="shared" si="2"/>
        <v/>
      </c>
      <c r="I10" s="92" t="str">
        <f>IFERROR(MATCH($A10,PROCESS!$H$17:$H$19,0),"")</f>
        <v/>
      </c>
      <c r="J10" s="25"/>
      <c r="K10" s="19">
        <f ca="1"/>
        <v>14</v>
      </c>
      <c r="L10" s="20" t="str">
        <f ca="1"/>
        <v>Thursday</v>
      </c>
    </row>
    <row r="11" spans="1:12" ht="16.5" customHeight="1" x14ac:dyDescent="0.2">
      <c r="A11" s="30">
        <f>'PD-410-980-OC-VAC'!C226</f>
        <v>11</v>
      </c>
      <c r="B11" s="14" t="str">
        <f>'PD-410-980-OC-VAC'!F226</f>
        <v>MONDAY</v>
      </c>
      <c r="C11" s="15" t="str">
        <f t="shared" si="3"/>
        <v>1</v>
      </c>
      <c r="D11" s="15" t="str">
        <f t="shared" si="4"/>
        <v>1</v>
      </c>
      <c r="E11" s="15" t="str">
        <f t="shared" si="0"/>
        <v>Monday</v>
      </c>
      <c r="F11" s="15" t="str">
        <f t="shared" si="1"/>
        <v>Monday</v>
      </c>
      <c r="G11" s="1"/>
      <c r="H11" s="15">
        <f t="shared" si="2"/>
        <v>11</v>
      </c>
      <c r="I11" s="92" t="str">
        <f>IFERROR(MATCH($A11,PROCESS!$H$17:$H$19,0),"")</f>
        <v/>
      </c>
      <c r="J11" s="25"/>
      <c r="K11" s="19">
        <f ca="1"/>
        <v>15</v>
      </c>
      <c r="L11" s="20" t="str">
        <f ca="1"/>
        <v>Friday</v>
      </c>
    </row>
    <row r="12" spans="1:12" ht="16.5" customHeight="1" x14ac:dyDescent="0.2">
      <c r="A12" s="30">
        <f>'PD-410-980-OC-VAC'!C227</f>
        <v>12</v>
      </c>
      <c r="B12" s="14" t="str">
        <f>'PD-410-980-OC-VAC'!F227</f>
        <v>TUESDAY</v>
      </c>
      <c r="C12" s="15" t="str">
        <f t="shared" si="3"/>
        <v>1</v>
      </c>
      <c r="D12" s="15" t="str">
        <f t="shared" si="4"/>
        <v>1</v>
      </c>
      <c r="E12" s="15" t="str">
        <f t="shared" si="0"/>
        <v>Tuesday</v>
      </c>
      <c r="F12" s="15" t="str">
        <f t="shared" si="1"/>
        <v>Tuesday</v>
      </c>
      <c r="G12" s="1"/>
      <c r="H12" s="15">
        <f t="shared" si="2"/>
        <v>12</v>
      </c>
      <c r="I12" s="92" t="str">
        <f>IFERROR(MATCH($A12,PROCESS!$H$17:$H$19,0),"")</f>
        <v/>
      </c>
      <c r="J12" s="25"/>
      <c r="K12" s="19">
        <f ca="1"/>
        <v>18</v>
      </c>
      <c r="L12" s="20" t="str">
        <f ca="1"/>
        <v>Monday</v>
      </c>
    </row>
    <row r="13" spans="1:12" ht="16.5" customHeight="1" x14ac:dyDescent="0.2">
      <c r="A13" s="30">
        <f>'PD-410-980-OC-VAC'!C228</f>
        <v>13</v>
      </c>
      <c r="B13" s="14" t="str">
        <f>'PD-410-980-OC-VAC'!F228</f>
        <v>WEDNESDAY</v>
      </c>
      <c r="C13" s="15" t="str">
        <f t="shared" si="3"/>
        <v>1</v>
      </c>
      <c r="D13" s="15" t="str">
        <f t="shared" si="4"/>
        <v>1</v>
      </c>
      <c r="E13" s="15" t="str">
        <f t="shared" si="0"/>
        <v>Wednesday</v>
      </c>
      <c r="F13" s="15" t="str">
        <f t="shared" si="1"/>
        <v>Wednesday</v>
      </c>
      <c r="G13" s="1"/>
      <c r="H13" s="15">
        <f t="shared" si="2"/>
        <v>13</v>
      </c>
      <c r="I13" s="92" t="str">
        <f>IFERROR(MATCH($A13,PROCESS!$H$17:$H$19,0),"")</f>
        <v/>
      </c>
      <c r="J13" s="25"/>
      <c r="K13" s="19">
        <f ca="1"/>
        <v>19</v>
      </c>
      <c r="L13" s="20" t="str">
        <f ca="1"/>
        <v>Tuesday</v>
      </c>
    </row>
    <row r="14" spans="1:12" ht="16.5" customHeight="1" x14ac:dyDescent="0.2">
      <c r="A14" s="30">
        <f>'PD-410-980-OC-VAC'!C229</f>
        <v>14</v>
      </c>
      <c r="B14" s="14" t="str">
        <f>'PD-410-980-OC-VAC'!F229</f>
        <v>THURSDAY</v>
      </c>
      <c r="C14" s="15" t="str">
        <f t="shared" si="3"/>
        <v>1</v>
      </c>
      <c r="D14" s="15" t="str">
        <f t="shared" si="4"/>
        <v>1</v>
      </c>
      <c r="E14" s="15" t="str">
        <f t="shared" si="0"/>
        <v>Thursday</v>
      </c>
      <c r="F14" s="15" t="str">
        <f t="shared" si="1"/>
        <v>Thursday</v>
      </c>
      <c r="G14" s="1"/>
      <c r="H14" s="15">
        <f t="shared" si="2"/>
        <v>14</v>
      </c>
      <c r="I14" s="92" t="str">
        <f>IFERROR(MATCH($A14,PROCESS!$H$17:$H$19,0),"")</f>
        <v/>
      </c>
      <c r="J14" s="25"/>
      <c r="K14" s="19">
        <f ca="1"/>
        <v>20</v>
      </c>
      <c r="L14" s="20" t="str">
        <f ca="1"/>
        <v>Wednesday</v>
      </c>
    </row>
    <row r="15" spans="1:12" ht="16.5" customHeight="1" x14ac:dyDescent="0.2">
      <c r="A15" s="30">
        <f>'PD-410-980-OC-VAC'!C230</f>
        <v>15</v>
      </c>
      <c r="B15" s="14" t="str">
        <f>'PD-410-980-OC-VAC'!F230</f>
        <v>FRIDAY</v>
      </c>
      <c r="C15" s="15" t="str">
        <f t="shared" si="3"/>
        <v>1</v>
      </c>
      <c r="D15" s="15" t="str">
        <f t="shared" si="4"/>
        <v>1</v>
      </c>
      <c r="E15" s="15" t="str">
        <f t="shared" si="0"/>
        <v>Friday</v>
      </c>
      <c r="F15" s="15" t="str">
        <f t="shared" si="1"/>
        <v>Friday</v>
      </c>
      <c r="G15" s="1"/>
      <c r="H15" s="15">
        <f t="shared" si="2"/>
        <v>15</v>
      </c>
      <c r="I15" s="92" t="str">
        <f>IFERROR(MATCH($A15,PROCESS!$H$17:$H$19,0),"")</f>
        <v/>
      </c>
      <c r="J15" s="25"/>
      <c r="K15" s="19">
        <f ca="1"/>
        <v>21</v>
      </c>
      <c r="L15" s="20" t="str">
        <f ca="1"/>
        <v>Thursday</v>
      </c>
    </row>
    <row r="16" spans="1:12" ht="16.5" customHeight="1" x14ac:dyDescent="0.2">
      <c r="A16" s="30">
        <f>'PD-410-980-OC-VAC'!C231</f>
        <v>16</v>
      </c>
      <c r="B16" s="14" t="str">
        <f>'PD-410-980-OC-VAC'!F231</f>
        <v>SATURDAY</v>
      </c>
      <c r="C16" s="15" t="str">
        <f t="shared" si="3"/>
        <v>0</v>
      </c>
      <c r="D16" s="15" t="str">
        <f t="shared" si="4"/>
        <v>1</v>
      </c>
      <c r="E16" s="15" t="str">
        <f t="shared" si="0"/>
        <v>Saturday</v>
      </c>
      <c r="F16" s="15" t="str">
        <f t="shared" si="1"/>
        <v/>
      </c>
      <c r="G16" s="1"/>
      <c r="H16" s="15" t="str">
        <f t="shared" si="2"/>
        <v/>
      </c>
      <c r="I16" s="92" t="str">
        <f>IFERROR(MATCH($A16,PROCESS!$H$17:$H$19,0),"")</f>
        <v/>
      </c>
      <c r="J16" s="25"/>
      <c r="K16" s="19">
        <f ca="1"/>
        <v>22</v>
      </c>
      <c r="L16" s="20" t="str">
        <f ca="1"/>
        <v>Friday</v>
      </c>
    </row>
    <row r="17" spans="1:12" ht="16.5" customHeight="1" x14ac:dyDescent="0.2">
      <c r="A17" s="30">
        <f>'PD-410-980-OC-VAC'!C232</f>
        <v>17</v>
      </c>
      <c r="B17" s="14" t="str">
        <f>'PD-410-980-OC-VAC'!F232</f>
        <v>SUNDAY</v>
      </c>
      <c r="C17" s="15" t="str">
        <f t="shared" si="3"/>
        <v>1</v>
      </c>
      <c r="D17" s="15" t="str">
        <f t="shared" si="4"/>
        <v>0</v>
      </c>
      <c r="E17" s="15" t="str">
        <f t="shared" si="0"/>
        <v>Sunday</v>
      </c>
      <c r="F17" s="15" t="str">
        <f t="shared" si="1"/>
        <v/>
      </c>
      <c r="G17" s="1"/>
      <c r="H17" s="15" t="str">
        <f t="shared" si="2"/>
        <v/>
      </c>
      <c r="I17" s="92" t="str">
        <f>IFERROR(MATCH($A17,PROCESS!$H$17:$H$19,0),"")</f>
        <v/>
      </c>
      <c r="J17" s="25"/>
      <c r="K17" s="19">
        <f ca="1"/>
        <v>25</v>
      </c>
      <c r="L17" s="20" t="str">
        <f ca="1"/>
        <v>Monday</v>
      </c>
    </row>
    <row r="18" spans="1:12" ht="16.5" customHeight="1" x14ac:dyDescent="0.2">
      <c r="A18" s="30">
        <f>'PD-410-980-OC-VAC'!C233</f>
        <v>18</v>
      </c>
      <c r="B18" s="14" t="str">
        <f>'PD-410-980-OC-VAC'!F233</f>
        <v>MONDAY</v>
      </c>
      <c r="C18" s="15" t="str">
        <f t="shared" si="3"/>
        <v>1</v>
      </c>
      <c r="D18" s="15" t="str">
        <f t="shared" si="4"/>
        <v>1</v>
      </c>
      <c r="E18" s="15" t="str">
        <f t="shared" si="0"/>
        <v>Monday</v>
      </c>
      <c r="F18" s="15" t="str">
        <f t="shared" si="1"/>
        <v>Monday</v>
      </c>
      <c r="G18" s="1"/>
      <c r="H18" s="15">
        <f t="shared" si="2"/>
        <v>18</v>
      </c>
      <c r="I18" s="92" t="str">
        <f>IFERROR(MATCH($A18,PROCESS!$H$17:$H$19,0),"")</f>
        <v/>
      </c>
      <c r="J18" s="25"/>
      <c r="K18" s="19">
        <f ca="1"/>
        <v>26</v>
      </c>
      <c r="L18" s="20" t="str">
        <f ca="1"/>
        <v>Tuesday</v>
      </c>
    </row>
    <row r="19" spans="1:12" ht="16.5" customHeight="1" x14ac:dyDescent="0.2">
      <c r="A19" s="30">
        <f>'PD-410-980-OC-VAC'!C234</f>
        <v>19</v>
      </c>
      <c r="B19" s="14" t="str">
        <f>'PD-410-980-OC-VAC'!F234</f>
        <v>TUESDAY</v>
      </c>
      <c r="C19" s="15" t="str">
        <f t="shared" si="3"/>
        <v>1</v>
      </c>
      <c r="D19" s="15" t="str">
        <f t="shared" si="4"/>
        <v>1</v>
      </c>
      <c r="E19" s="15" t="str">
        <f t="shared" si="0"/>
        <v>Tuesday</v>
      </c>
      <c r="F19" s="15" t="str">
        <f t="shared" si="1"/>
        <v>Tuesday</v>
      </c>
      <c r="G19" s="1"/>
      <c r="H19" s="15">
        <f t="shared" si="2"/>
        <v>19</v>
      </c>
      <c r="I19" s="92" t="str">
        <f>IFERROR(MATCH($A19,PROCESS!$H$17:$H$19,0),"")</f>
        <v/>
      </c>
      <c r="J19" s="25"/>
      <c r="K19" s="19">
        <f ca="1"/>
        <v>27</v>
      </c>
      <c r="L19" s="20" t="str">
        <f ca="1"/>
        <v>Wednesday</v>
      </c>
    </row>
    <row r="20" spans="1:12" ht="16.5" customHeight="1" x14ac:dyDescent="0.2">
      <c r="A20" s="30">
        <f>'PD-410-980-OC-VAC'!C235</f>
        <v>20</v>
      </c>
      <c r="B20" s="14" t="str">
        <f>'PD-410-980-OC-VAC'!F235</f>
        <v>WEDNESDAY</v>
      </c>
      <c r="C20" s="15" t="str">
        <f t="shared" si="3"/>
        <v>1</v>
      </c>
      <c r="D20" s="15" t="str">
        <f t="shared" si="4"/>
        <v>1</v>
      </c>
      <c r="E20" s="15" t="str">
        <f t="shared" si="0"/>
        <v>Wednesday</v>
      </c>
      <c r="F20" s="15" t="str">
        <f t="shared" si="1"/>
        <v>Wednesday</v>
      </c>
      <c r="G20" s="1"/>
      <c r="H20" s="15">
        <f t="shared" si="2"/>
        <v>20</v>
      </c>
      <c r="I20" s="92" t="str">
        <f>IFERROR(MATCH($A20,PROCESS!$H$17:$H$19,0),"")</f>
        <v/>
      </c>
      <c r="J20" s="25"/>
      <c r="K20" s="19">
        <f ca="1"/>
        <v>28</v>
      </c>
      <c r="L20" s="20" t="str">
        <f ca="1"/>
        <v>Thursday</v>
      </c>
    </row>
    <row r="21" spans="1:12" ht="16.5" customHeight="1" x14ac:dyDescent="0.2">
      <c r="A21" s="30">
        <f>'PD-410-980-OC-VAC'!C236</f>
        <v>21</v>
      </c>
      <c r="B21" s="14" t="str">
        <f>'PD-410-980-OC-VAC'!F236</f>
        <v>THURSDAY</v>
      </c>
      <c r="C21" s="15" t="str">
        <f t="shared" si="3"/>
        <v>1</v>
      </c>
      <c r="D21" s="15" t="str">
        <f t="shared" si="4"/>
        <v>1</v>
      </c>
      <c r="E21" s="15" t="str">
        <f t="shared" si="0"/>
        <v>Thursday</v>
      </c>
      <c r="F21" s="15" t="str">
        <f t="shared" si="1"/>
        <v>Thursday</v>
      </c>
      <c r="G21" s="1"/>
      <c r="H21" s="15">
        <f t="shared" si="2"/>
        <v>21</v>
      </c>
      <c r="I21" s="92" t="str">
        <f>IFERROR(MATCH($A21,PROCESS!$H$17:$H$19,0),"")</f>
        <v/>
      </c>
      <c r="J21" s="25"/>
      <c r="K21" s="19">
        <f ca="1"/>
        <v>29</v>
      </c>
      <c r="L21" s="20" t="str">
        <f ca="1"/>
        <v>Friday</v>
      </c>
    </row>
    <row r="22" spans="1:12" ht="16.5" customHeight="1" x14ac:dyDescent="0.2">
      <c r="A22" s="30">
        <f>'PD-410-980-OC-VAC'!C237</f>
        <v>22</v>
      </c>
      <c r="B22" s="14" t="str">
        <f>'PD-410-980-OC-VAC'!F237</f>
        <v>FRIDAY</v>
      </c>
      <c r="C22" s="15" t="str">
        <f t="shared" si="3"/>
        <v>1</v>
      </c>
      <c r="D22" s="15" t="str">
        <f t="shared" si="4"/>
        <v>1</v>
      </c>
      <c r="E22" s="15" t="str">
        <f t="shared" si="0"/>
        <v>Friday</v>
      </c>
      <c r="F22" s="15" t="str">
        <f t="shared" si="1"/>
        <v>Friday</v>
      </c>
      <c r="G22" s="1"/>
      <c r="H22" s="15">
        <f t="shared" si="2"/>
        <v>22</v>
      </c>
      <c r="I22" s="92" t="str">
        <f>IFERROR(MATCH($A22,PROCESS!$H$17:$H$19,0),"")</f>
        <v/>
      </c>
      <c r="J22" s="25"/>
      <c r="K22" s="19" t="str">
        <f ca="1"/>
        <v/>
      </c>
      <c r="L22" s="20" t="str">
        <f ca="1"/>
        <v/>
      </c>
    </row>
    <row r="23" spans="1:12" ht="16.5" customHeight="1" x14ac:dyDescent="0.2">
      <c r="A23" s="30">
        <f>'PD-410-980-OC-VAC'!C238</f>
        <v>23</v>
      </c>
      <c r="B23" s="14" t="str">
        <f>'PD-410-980-OC-VAC'!F238</f>
        <v>SATURDAY</v>
      </c>
      <c r="C23" s="15" t="str">
        <f t="shared" si="3"/>
        <v>0</v>
      </c>
      <c r="D23" s="15" t="str">
        <f t="shared" si="4"/>
        <v>1</v>
      </c>
      <c r="E23" s="15" t="str">
        <f t="shared" si="0"/>
        <v>Saturday</v>
      </c>
      <c r="F23" s="15" t="str">
        <f t="shared" si="1"/>
        <v/>
      </c>
      <c r="G23" s="1"/>
      <c r="H23" s="15" t="str">
        <f t="shared" si="2"/>
        <v/>
      </c>
      <c r="I23" s="92" t="str">
        <f>IFERROR(MATCH($A23,PROCESS!$H$17:$H$19,0),"")</f>
        <v/>
      </c>
      <c r="J23" s="25"/>
      <c r="K23" s="19" t="str">
        <f ca="1"/>
        <v/>
      </c>
      <c r="L23" s="20" t="str">
        <f ca="1"/>
        <v/>
      </c>
    </row>
    <row r="24" spans="1:12" ht="16.5" customHeight="1" x14ac:dyDescent="0.2">
      <c r="A24" s="30">
        <f>'PD-410-980-OC-VAC'!C239</f>
        <v>24</v>
      </c>
      <c r="B24" s="14" t="str">
        <f>'PD-410-980-OC-VAC'!F239</f>
        <v>SUNDAY</v>
      </c>
      <c r="C24" s="15" t="str">
        <f t="shared" si="3"/>
        <v>1</v>
      </c>
      <c r="D24" s="15" t="str">
        <f t="shared" si="4"/>
        <v>0</v>
      </c>
      <c r="E24" s="15" t="str">
        <f t="shared" si="0"/>
        <v>Sunday</v>
      </c>
      <c r="F24" s="15" t="str">
        <f t="shared" si="1"/>
        <v/>
      </c>
      <c r="G24" s="1"/>
      <c r="H24" s="15" t="str">
        <f t="shared" si="2"/>
        <v/>
      </c>
      <c r="I24" s="92" t="str">
        <f>IFERROR(MATCH($A24,PROCESS!$H$17:$H$19,0),"")</f>
        <v/>
      </c>
      <c r="J24" s="25"/>
      <c r="K24" s="21" t="str">
        <f ca="1"/>
        <v/>
      </c>
      <c r="L24" s="22" t="str">
        <f ca="1"/>
        <v/>
      </c>
    </row>
    <row r="25" spans="1:12" ht="16.5" customHeight="1" x14ac:dyDescent="0.2">
      <c r="A25" s="30">
        <f>'PD-410-980-OC-VAC'!C240</f>
        <v>25</v>
      </c>
      <c r="B25" s="14" t="str">
        <f>'PD-410-980-OC-VAC'!F240</f>
        <v>MONDAY</v>
      </c>
      <c r="C25" s="15" t="str">
        <f t="shared" si="3"/>
        <v>1</v>
      </c>
      <c r="D25" s="15" t="str">
        <f t="shared" si="4"/>
        <v>1</v>
      </c>
      <c r="E25" s="15" t="str">
        <f t="shared" si="0"/>
        <v>Monday</v>
      </c>
      <c r="F25" s="15" t="str">
        <f t="shared" si="1"/>
        <v>Monday</v>
      </c>
      <c r="G25" s="1"/>
      <c r="H25" s="15">
        <f t="shared" si="2"/>
        <v>25</v>
      </c>
      <c r="I25" s="92" t="str">
        <f>IFERROR(MATCH($A25,PROCESS!$H$17:$H$19,0),"")</f>
        <v/>
      </c>
      <c r="J25" s="25"/>
      <c r="K25" s="21" t="str">
        <f ca="1"/>
        <v/>
      </c>
      <c r="L25" s="22" t="str">
        <f ca="1"/>
        <v/>
      </c>
    </row>
    <row r="26" spans="1:12" ht="16.5" customHeight="1" x14ac:dyDescent="0.2">
      <c r="A26" s="30">
        <f>'PD-410-980-OC-VAC'!C241</f>
        <v>26</v>
      </c>
      <c r="B26" s="14" t="str">
        <f>'PD-410-980-OC-VAC'!F241</f>
        <v>TUESDAY</v>
      </c>
      <c r="C26" s="15" t="str">
        <f t="shared" si="3"/>
        <v>1</v>
      </c>
      <c r="D26" s="15" t="str">
        <f t="shared" si="4"/>
        <v>1</v>
      </c>
      <c r="E26" s="15" t="str">
        <f t="shared" si="0"/>
        <v>Tuesday</v>
      </c>
      <c r="F26" s="15" t="str">
        <f t="shared" si="1"/>
        <v>Tuesday</v>
      </c>
      <c r="G26" s="1"/>
      <c r="H26" s="15">
        <f t="shared" si="2"/>
        <v>26</v>
      </c>
      <c r="I26" s="92" t="str">
        <f>IFERROR(MATCH($A26,PROCESS!$H$17:$H$19,0),"")</f>
        <v/>
      </c>
      <c r="J26" s="25"/>
      <c r="K26" s="21" t="str">
        <f ca="1"/>
        <v/>
      </c>
      <c r="L26" s="22" t="str">
        <f ca="1"/>
        <v/>
      </c>
    </row>
    <row r="27" spans="1:12" ht="16.5" customHeight="1" x14ac:dyDescent="0.2">
      <c r="A27" s="30">
        <f>'PD-410-980-OC-VAC'!C242</f>
        <v>27</v>
      </c>
      <c r="B27" s="14" t="str">
        <f>'PD-410-980-OC-VAC'!F242</f>
        <v>WEDNESDAY</v>
      </c>
      <c r="C27" s="15" t="str">
        <f t="shared" si="3"/>
        <v>1</v>
      </c>
      <c r="D27" s="15" t="str">
        <f t="shared" si="4"/>
        <v>1</v>
      </c>
      <c r="E27" s="15" t="str">
        <f t="shared" si="0"/>
        <v>Wednesday</v>
      </c>
      <c r="F27" s="15" t="str">
        <f t="shared" si="1"/>
        <v>Wednesday</v>
      </c>
      <c r="G27" s="1"/>
      <c r="H27" s="15">
        <f t="shared" si="2"/>
        <v>27</v>
      </c>
      <c r="I27" s="92" t="str">
        <f>IFERROR(MATCH($A27,PROCESS!$H$17:$H$19,0),"")</f>
        <v/>
      </c>
      <c r="J27" s="25"/>
      <c r="K27" s="21" t="str">
        <f ca="1"/>
        <v/>
      </c>
      <c r="L27" s="22" t="str">
        <f ca="1"/>
        <v/>
      </c>
    </row>
    <row r="28" spans="1:12" ht="16.5" customHeight="1" x14ac:dyDescent="0.2">
      <c r="A28" s="30">
        <f>'PD-410-980-OC-VAC'!C243</f>
        <v>28</v>
      </c>
      <c r="B28" s="14" t="str">
        <f>'PD-410-980-OC-VAC'!F243</f>
        <v>THURSDAY</v>
      </c>
      <c r="C28" s="15" t="str">
        <f t="shared" si="3"/>
        <v>1</v>
      </c>
      <c r="D28" s="15" t="str">
        <f t="shared" si="4"/>
        <v>1</v>
      </c>
      <c r="E28" s="15" t="str">
        <f t="shared" si="0"/>
        <v>Thursday</v>
      </c>
      <c r="F28" s="15" t="str">
        <f t="shared" si="1"/>
        <v>Thursday</v>
      </c>
      <c r="G28" s="1"/>
      <c r="H28" s="15">
        <f t="shared" si="2"/>
        <v>28</v>
      </c>
      <c r="I28" s="92" t="str">
        <f>IFERROR(MATCH($A28,PROCESS!$H$17:$H$19,0),"")</f>
        <v/>
      </c>
      <c r="J28" s="25"/>
      <c r="K28" s="21" t="str">
        <f ca="1"/>
        <v/>
      </c>
      <c r="L28" s="22" t="str">
        <f ca="1"/>
        <v/>
      </c>
    </row>
    <row r="29" spans="1:12" ht="16.5" customHeight="1" x14ac:dyDescent="0.2">
      <c r="A29" s="30">
        <f>'PD-410-980-OC-VAC'!C244</f>
        <v>29</v>
      </c>
      <c r="B29" s="14" t="str">
        <f>'PD-410-980-OC-VAC'!F244</f>
        <v>FRIDAY</v>
      </c>
      <c r="C29" s="15" t="str">
        <f t="shared" si="3"/>
        <v>1</v>
      </c>
      <c r="D29" s="15" t="str">
        <f t="shared" si="4"/>
        <v>1</v>
      </c>
      <c r="E29" s="15" t="str">
        <f t="shared" si="0"/>
        <v>Friday</v>
      </c>
      <c r="F29" s="15" t="str">
        <f t="shared" si="1"/>
        <v>Friday</v>
      </c>
      <c r="G29" s="1"/>
      <c r="H29" s="15">
        <f t="shared" si="2"/>
        <v>29</v>
      </c>
      <c r="I29" s="92" t="str">
        <f>IFERROR(MATCH($A29,PROCESS!$H$17:$H$19,0),"")</f>
        <v/>
      </c>
      <c r="J29" s="25"/>
      <c r="K29" s="21" t="str">
        <f ca="1"/>
        <v/>
      </c>
      <c r="L29" s="22" t="str">
        <f ca="1"/>
        <v/>
      </c>
    </row>
    <row r="30" spans="1:12" ht="16.5" customHeight="1" x14ac:dyDescent="0.2">
      <c r="A30" s="30">
        <f>'PD-410-980-OC-VAC'!C245</f>
        <v>30</v>
      </c>
      <c r="B30" s="14" t="str">
        <f>'PD-410-980-OC-VAC'!F245</f>
        <v>SATURDAY</v>
      </c>
      <c r="C30" s="15" t="str">
        <f t="shared" si="3"/>
        <v>0</v>
      </c>
      <c r="D30" s="15" t="str">
        <f t="shared" si="4"/>
        <v>1</v>
      </c>
      <c r="E30" s="15" t="str">
        <f t="shared" si="0"/>
        <v>Saturday</v>
      </c>
      <c r="F30" s="15" t="str">
        <f t="shared" si="1"/>
        <v/>
      </c>
      <c r="G30" s="1"/>
      <c r="H30" s="15" t="str">
        <f t="shared" si="2"/>
        <v/>
      </c>
      <c r="I30" s="92" t="str">
        <f>IFERROR(MATCH($A30,PROCESS!$H$17:$H$19,0),"")</f>
        <v/>
      </c>
      <c r="J30" s="25"/>
      <c r="K30" s="21" t="str">
        <f ca="1"/>
        <v/>
      </c>
      <c r="L30" s="22" t="str">
        <f ca="1"/>
        <v/>
      </c>
    </row>
    <row r="31" spans="1:12" ht="16.5" customHeight="1" x14ac:dyDescent="0.2">
      <c r="A31" s="30">
        <f>'PD-410-980-OC-VAC'!C246</f>
        <v>31</v>
      </c>
      <c r="B31" s="14" t="str">
        <f>'PD-410-980-OC-VAC'!F246</f>
        <v>SUNDAY</v>
      </c>
      <c r="C31" s="15" t="str">
        <f t="shared" si="3"/>
        <v>1</v>
      </c>
      <c r="D31" s="15" t="str">
        <f t="shared" si="4"/>
        <v>0</v>
      </c>
      <c r="E31" s="36" t="str">
        <f t="shared" si="0"/>
        <v>Sunday</v>
      </c>
      <c r="F31" s="36" t="str">
        <f t="shared" si="1"/>
        <v/>
      </c>
      <c r="G31" s="1"/>
      <c r="H31" s="15" t="str">
        <f t="shared" si="2"/>
        <v/>
      </c>
      <c r="I31" s="92" t="str">
        <f>IFERROR(MATCH($A31,PROCESS!$H$17:$H$19,0),"")</f>
        <v/>
      </c>
      <c r="J31" s="25"/>
      <c r="K31" s="21" t="str">
        <f ca="1"/>
        <v/>
      </c>
      <c r="L31" s="22" t="str">
        <f ca="1"/>
        <v/>
      </c>
    </row>
    <row r="32" spans="1:12" s="16" customFormat="1" ht="16.5" customHeight="1" thickBot="1" x14ac:dyDescent="0.25">
      <c r="A32" s="23" t="s">
        <v>1003</v>
      </c>
      <c r="B32" s="32" t="s">
        <v>1004</v>
      </c>
      <c r="C32" s="32" t="s">
        <v>1005</v>
      </c>
      <c r="D32" s="32" t="s">
        <v>1006</v>
      </c>
      <c r="E32" s="32" t="s">
        <v>1007</v>
      </c>
      <c r="F32" s="32" t="s">
        <v>998</v>
      </c>
      <c r="G32" s="82"/>
      <c r="H32" s="32" t="s">
        <v>999</v>
      </c>
      <c r="I32" s="24" t="s">
        <v>1000</v>
      </c>
      <c r="J32" s="34"/>
      <c r="K32" s="23" t="s">
        <v>1001</v>
      </c>
      <c r="L32" s="24" t="s">
        <v>1002</v>
      </c>
    </row>
    <row r="33" ht="7.5" customHeight="1" thickTop="1" x14ac:dyDescent="0.2"/>
  </sheetData>
  <sheetProtection sheet="1" objects="1" scenarios="1"/>
  <conditionalFormatting sqref="L1:L31 E1:F31">
    <cfRule type="cellIs" dxfId="11" priority="2" operator="equal">
      <formula>"HOLIDAY"</formula>
    </cfRule>
  </conditionalFormatting>
  <conditionalFormatting sqref="I1:J31">
    <cfRule type="cellIs" dxfId="10" priority="1" operator="between">
      <formula>1</formula>
      <formula>3</formula>
    </cfRule>
  </conditionalFormatting>
  <pageMargins left="0.7" right="0.7" top="0.75" bottom="0.75" header="0.3" footer="0.3"/>
  <pageSetup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2C16D-82E4-446F-ADA6-1F9FEF2B66AE}">
  <sheetPr>
    <tabColor theme="9"/>
  </sheetPr>
  <dimension ref="A1:M33"/>
  <sheetViews>
    <sheetView workbookViewId="0">
      <selection activeCell="K24" sqref="K24"/>
    </sheetView>
  </sheetViews>
  <sheetFormatPr defaultColWidth="0" defaultRowHeight="0" customHeight="1" zeroHeight="1" x14ac:dyDescent="0.2"/>
  <cols>
    <col min="1" max="1" width="10.42578125" style="13" bestFit="1" customWidth="1"/>
    <col min="2" max="2" width="13.28515625" style="13" bestFit="1" customWidth="1"/>
    <col min="3" max="3" width="13.140625" style="13" bestFit="1" customWidth="1"/>
    <col min="4" max="4" width="13.28515625" style="13" bestFit="1" customWidth="1"/>
    <col min="5" max="5" width="28.140625" style="13" customWidth="1"/>
    <col min="6" max="6" width="28.140625" style="13" bestFit="1" customWidth="1"/>
    <col min="8" max="8" width="23.7109375" style="13" bestFit="1" customWidth="1"/>
    <col min="9" max="9" width="13.85546875" style="6" bestFit="1" customWidth="1"/>
    <col min="10" max="10" width="1" style="6" customWidth="1"/>
    <col min="11" max="11" width="21.5703125" style="13" bestFit="1" customWidth="1"/>
    <col min="12" max="12" width="20.28515625" style="6" bestFit="1" customWidth="1"/>
    <col min="13" max="13" width="1.42578125" style="6" customWidth="1"/>
    <col min="14" max="16384" width="9.140625" style="6" hidden="1"/>
  </cols>
  <sheetData>
    <row r="1" spans="1:12" ht="16.5" customHeight="1" thickTop="1" x14ac:dyDescent="0.2">
      <c r="A1" s="26">
        <f>'PD-410-980-OC-VAC'!C247</f>
        <v>1</v>
      </c>
      <c r="B1" s="27" t="str">
        <f>'PD-410-980-OC-VAC'!F247</f>
        <v>MONDAY</v>
      </c>
      <c r="C1" s="28" t="str">
        <f>IF(B1="SATURDAY","0","1")</f>
        <v>1</v>
      </c>
      <c r="D1" s="28" t="str">
        <f>IF(B1="SUNDAY","0","1")</f>
        <v>1</v>
      </c>
      <c r="E1" s="35" t="str">
        <f>PROPER(B1)</f>
        <v>Monday</v>
      </c>
      <c r="F1" s="35" t="str">
        <f>IF(I1="",IF(C1+D1&gt;1,E1,""),"Holiday")</f>
        <v>Holiday</v>
      </c>
      <c r="G1" s="100"/>
      <c r="H1" s="28">
        <f>IF(F1="","",A1)</f>
        <v>1</v>
      </c>
      <c r="I1" s="95">
        <f>IFERROR(MATCH($A1,PROCESS!$I$17:$I$19,0),"")</f>
        <v>1</v>
      </c>
      <c r="J1" s="33"/>
      <c r="K1" s="17">
        <f t="array" aca="1" ref="K1:K31" ca="1">IFERROR(INDEX(DATE_ONLY_JAN,SMALL((IF(LEN(DATE_ONLY_JAN),ROW(INDIRECT("1:"&amp;ROWS(DATE_ONLY_JAN))))),ROW(DATE_ONLY_JAN)),1),"")</f>
        <v>1</v>
      </c>
      <c r="L1" s="18" t="str">
        <f t="array" aca="1" ref="L1:L31" ca="1">IFERROR(INDEX(WEEKDAY_ONLY_JAN,SMALL((IF(LEN(WEEKDAY_ONLY_JAN),ROW(INDIRECT("1:"&amp;ROWS(WEEKDAY_ONLY_JAN))))),ROW(WEEKDAY_ONLY_JAN)),1),"")</f>
        <v>Holiday</v>
      </c>
    </row>
    <row r="2" spans="1:12" ht="16.5" customHeight="1" x14ac:dyDescent="0.2">
      <c r="A2" s="30">
        <f>'PD-410-980-OC-VAC'!C248</f>
        <v>2</v>
      </c>
      <c r="B2" s="14" t="str">
        <f>'PD-410-980-OC-VAC'!F248</f>
        <v>TUESDAY</v>
      </c>
      <c r="C2" s="15" t="str">
        <f>IF(B2="SATURDAY","0","1")</f>
        <v>1</v>
      </c>
      <c r="D2" s="15" t="str">
        <f>IF(B2="SUNDAY","0","1")</f>
        <v>1</v>
      </c>
      <c r="E2" s="15" t="str">
        <f t="shared" ref="E2:E30" si="0">PROPER(B2)</f>
        <v>Tuesday</v>
      </c>
      <c r="F2" s="15" t="str">
        <f t="shared" ref="F2:F30" si="1">IF(I2="",IF(C2+D2&gt;1,E2,""),"Holiday")</f>
        <v>Tuesday</v>
      </c>
      <c r="G2" s="1"/>
      <c r="H2" s="15">
        <f t="shared" ref="H2:H30" si="2">IF(F2="","",A2)</f>
        <v>2</v>
      </c>
      <c r="I2" s="92" t="str">
        <f>IFERROR(MATCH($A2,PROCESS!$I$17:$I$19,0),"")</f>
        <v/>
      </c>
      <c r="J2" s="25"/>
      <c r="K2" s="19">
        <f ca="1"/>
        <v>2</v>
      </c>
      <c r="L2" s="20" t="str">
        <f ca="1"/>
        <v>Tuesday</v>
      </c>
    </row>
    <row r="3" spans="1:12" ht="16.5" customHeight="1" x14ac:dyDescent="0.2">
      <c r="A3" s="30">
        <f>'PD-410-980-OC-VAC'!C249</f>
        <v>3</v>
      </c>
      <c r="B3" s="14" t="str">
        <f>'PD-410-980-OC-VAC'!F249</f>
        <v>WEDNESDAY</v>
      </c>
      <c r="C3" s="15" t="str">
        <f t="shared" ref="C3:C30" si="3">IF(B3="SATURDAY","0","1")</f>
        <v>1</v>
      </c>
      <c r="D3" s="15" t="str">
        <f t="shared" ref="D3:D30" si="4">IF(B3="SUNDAY","0","1")</f>
        <v>1</v>
      </c>
      <c r="E3" s="15" t="str">
        <f t="shared" si="0"/>
        <v>Wednesday</v>
      </c>
      <c r="F3" s="15" t="str">
        <f t="shared" si="1"/>
        <v>Wednesday</v>
      </c>
      <c r="G3" s="1"/>
      <c r="H3" s="15">
        <f t="shared" si="2"/>
        <v>3</v>
      </c>
      <c r="I3" s="92" t="str">
        <f>IFERROR(MATCH($A3,PROCESS!$I$17:$I$19,0),"")</f>
        <v/>
      </c>
      <c r="J3" s="25"/>
      <c r="K3" s="19">
        <f ca="1"/>
        <v>3</v>
      </c>
      <c r="L3" s="20" t="str">
        <f ca="1"/>
        <v>Wednesday</v>
      </c>
    </row>
    <row r="4" spans="1:12" ht="16.5" customHeight="1" x14ac:dyDescent="0.2">
      <c r="A4" s="30">
        <f>'PD-410-980-OC-VAC'!C250</f>
        <v>4</v>
      </c>
      <c r="B4" s="14" t="str">
        <f>'PD-410-980-OC-VAC'!F250</f>
        <v>THURSDAY</v>
      </c>
      <c r="C4" s="15" t="str">
        <f t="shared" si="3"/>
        <v>1</v>
      </c>
      <c r="D4" s="15" t="str">
        <f t="shared" si="4"/>
        <v>1</v>
      </c>
      <c r="E4" s="15" t="str">
        <f t="shared" si="0"/>
        <v>Thursday</v>
      </c>
      <c r="F4" s="15" t="str">
        <f t="shared" si="1"/>
        <v>Thursday</v>
      </c>
      <c r="G4" s="1"/>
      <c r="H4" s="15">
        <f t="shared" si="2"/>
        <v>4</v>
      </c>
      <c r="I4" s="92" t="str">
        <f>IFERROR(MATCH($A4,PROCESS!$I$17:$I$19,0),"")</f>
        <v/>
      </c>
      <c r="J4" s="25"/>
      <c r="K4" s="19">
        <f ca="1"/>
        <v>4</v>
      </c>
      <c r="L4" s="20" t="str">
        <f ca="1"/>
        <v>Thursday</v>
      </c>
    </row>
    <row r="5" spans="1:12" ht="16.5" customHeight="1" x14ac:dyDescent="0.2">
      <c r="A5" s="30">
        <f>'PD-410-980-OC-VAC'!C251</f>
        <v>5</v>
      </c>
      <c r="B5" s="14" t="str">
        <f>'PD-410-980-OC-VAC'!F251</f>
        <v>FRIDAY</v>
      </c>
      <c r="C5" s="15" t="str">
        <f t="shared" si="3"/>
        <v>1</v>
      </c>
      <c r="D5" s="15" t="str">
        <f t="shared" si="4"/>
        <v>1</v>
      </c>
      <c r="E5" s="15" t="str">
        <f t="shared" si="0"/>
        <v>Friday</v>
      </c>
      <c r="F5" s="15" t="str">
        <f t="shared" si="1"/>
        <v>Friday</v>
      </c>
      <c r="G5" s="1"/>
      <c r="H5" s="15">
        <f t="shared" si="2"/>
        <v>5</v>
      </c>
      <c r="I5" s="92" t="str">
        <f>IFERROR(MATCH($A5,PROCESS!$I$17:$I$19,0),"")</f>
        <v/>
      </c>
      <c r="J5" s="25"/>
      <c r="K5" s="19">
        <f ca="1"/>
        <v>5</v>
      </c>
      <c r="L5" s="20" t="str">
        <f ca="1"/>
        <v>Friday</v>
      </c>
    </row>
    <row r="6" spans="1:12" ht="16.5" customHeight="1" x14ac:dyDescent="0.2">
      <c r="A6" s="30">
        <f>'PD-410-980-OC-VAC'!C252</f>
        <v>6</v>
      </c>
      <c r="B6" s="14" t="str">
        <f>'PD-410-980-OC-VAC'!F252</f>
        <v>SATURDAY</v>
      </c>
      <c r="C6" s="15" t="str">
        <f t="shared" si="3"/>
        <v>0</v>
      </c>
      <c r="D6" s="15" t="str">
        <f t="shared" si="4"/>
        <v>1</v>
      </c>
      <c r="E6" s="15" t="str">
        <f t="shared" si="0"/>
        <v>Saturday</v>
      </c>
      <c r="F6" s="15" t="str">
        <f t="shared" si="1"/>
        <v/>
      </c>
      <c r="G6" s="1"/>
      <c r="H6" s="15" t="str">
        <f t="shared" si="2"/>
        <v/>
      </c>
      <c r="I6" s="92" t="str">
        <f>IFERROR(MATCH($A6,PROCESS!$I$17:$I$19,0),"")</f>
        <v/>
      </c>
      <c r="J6" s="25"/>
      <c r="K6" s="19">
        <f ca="1"/>
        <v>8</v>
      </c>
      <c r="L6" s="20" t="str">
        <f ca="1"/>
        <v>Monday</v>
      </c>
    </row>
    <row r="7" spans="1:12" ht="16.5" customHeight="1" x14ac:dyDescent="0.2">
      <c r="A7" s="30">
        <f>'PD-410-980-OC-VAC'!C253</f>
        <v>7</v>
      </c>
      <c r="B7" s="14" t="str">
        <f>'PD-410-980-OC-VAC'!F253</f>
        <v>SUNDAY</v>
      </c>
      <c r="C7" s="15" t="str">
        <f t="shared" si="3"/>
        <v>1</v>
      </c>
      <c r="D7" s="15" t="str">
        <f t="shared" si="4"/>
        <v>0</v>
      </c>
      <c r="E7" s="15" t="str">
        <f t="shared" si="0"/>
        <v>Sunday</v>
      </c>
      <c r="F7" s="15" t="str">
        <f t="shared" si="1"/>
        <v/>
      </c>
      <c r="G7" s="1"/>
      <c r="H7" s="15" t="str">
        <f t="shared" si="2"/>
        <v/>
      </c>
      <c r="I7" s="92" t="str">
        <f>IFERROR(MATCH($A7,PROCESS!$I$17:$I$19,0),"")</f>
        <v/>
      </c>
      <c r="J7" s="25"/>
      <c r="K7" s="19">
        <f ca="1"/>
        <v>9</v>
      </c>
      <c r="L7" s="20" t="str">
        <f ca="1"/>
        <v>Tuesday</v>
      </c>
    </row>
    <row r="8" spans="1:12" ht="16.5" customHeight="1" x14ac:dyDescent="0.2">
      <c r="A8" s="30">
        <f>'PD-410-980-OC-VAC'!C254</f>
        <v>8</v>
      </c>
      <c r="B8" s="14" t="str">
        <f>'PD-410-980-OC-VAC'!F254</f>
        <v>MONDAY</v>
      </c>
      <c r="C8" s="15" t="str">
        <f t="shared" si="3"/>
        <v>1</v>
      </c>
      <c r="D8" s="15" t="str">
        <f t="shared" si="4"/>
        <v>1</v>
      </c>
      <c r="E8" s="15" t="str">
        <f t="shared" si="0"/>
        <v>Monday</v>
      </c>
      <c r="F8" s="15" t="str">
        <f t="shared" si="1"/>
        <v>Monday</v>
      </c>
      <c r="G8" s="1"/>
      <c r="H8" s="15">
        <f t="shared" si="2"/>
        <v>8</v>
      </c>
      <c r="I8" s="92" t="str">
        <f>IFERROR(MATCH($A8,PROCESS!$I$17:$I$19,0),"")</f>
        <v/>
      </c>
      <c r="J8" s="25"/>
      <c r="K8" s="19">
        <f ca="1"/>
        <v>10</v>
      </c>
      <c r="L8" s="20" t="str">
        <f ca="1"/>
        <v>Wednesday</v>
      </c>
    </row>
    <row r="9" spans="1:12" ht="16.5" customHeight="1" x14ac:dyDescent="0.2">
      <c r="A9" s="30">
        <f>'PD-410-980-OC-VAC'!C255</f>
        <v>9</v>
      </c>
      <c r="B9" s="14" t="str">
        <f>'PD-410-980-OC-VAC'!F255</f>
        <v>TUESDAY</v>
      </c>
      <c r="C9" s="15" t="str">
        <f t="shared" si="3"/>
        <v>1</v>
      </c>
      <c r="D9" s="15" t="str">
        <f t="shared" si="4"/>
        <v>1</v>
      </c>
      <c r="E9" s="15" t="str">
        <f t="shared" si="0"/>
        <v>Tuesday</v>
      </c>
      <c r="F9" s="15" t="str">
        <f t="shared" si="1"/>
        <v>Tuesday</v>
      </c>
      <c r="G9" s="1"/>
      <c r="H9" s="15">
        <f t="shared" si="2"/>
        <v>9</v>
      </c>
      <c r="I9" s="92" t="str">
        <f>IFERROR(MATCH($A9,PROCESS!$I$17:$I$19,0),"")</f>
        <v/>
      </c>
      <c r="J9" s="25"/>
      <c r="K9" s="19">
        <f ca="1"/>
        <v>11</v>
      </c>
      <c r="L9" s="20" t="str">
        <f ca="1"/>
        <v>Thursday</v>
      </c>
    </row>
    <row r="10" spans="1:12" ht="16.5" customHeight="1" x14ac:dyDescent="0.2">
      <c r="A10" s="30">
        <f>'PD-410-980-OC-VAC'!C256</f>
        <v>10</v>
      </c>
      <c r="B10" s="14" t="str">
        <f>'PD-410-980-OC-VAC'!F256</f>
        <v>WEDNESDAY</v>
      </c>
      <c r="C10" s="15" t="str">
        <f t="shared" si="3"/>
        <v>1</v>
      </c>
      <c r="D10" s="15" t="str">
        <f t="shared" si="4"/>
        <v>1</v>
      </c>
      <c r="E10" s="15" t="str">
        <f t="shared" si="0"/>
        <v>Wednesday</v>
      </c>
      <c r="F10" s="15" t="str">
        <f t="shared" si="1"/>
        <v>Wednesday</v>
      </c>
      <c r="G10" s="1"/>
      <c r="H10" s="15">
        <f t="shared" si="2"/>
        <v>10</v>
      </c>
      <c r="I10" s="92" t="str">
        <f>IFERROR(MATCH($A10,PROCESS!$I$17:$I$19,0),"")</f>
        <v/>
      </c>
      <c r="J10" s="25"/>
      <c r="K10" s="19">
        <f ca="1"/>
        <v>12</v>
      </c>
      <c r="L10" s="20" t="str">
        <f ca="1"/>
        <v>Friday</v>
      </c>
    </row>
    <row r="11" spans="1:12" ht="16.5" customHeight="1" x14ac:dyDescent="0.2">
      <c r="A11" s="30">
        <f>'PD-410-980-OC-VAC'!C257</f>
        <v>11</v>
      </c>
      <c r="B11" s="14" t="str">
        <f>'PD-410-980-OC-VAC'!F257</f>
        <v>THURSDAY</v>
      </c>
      <c r="C11" s="15" t="str">
        <f t="shared" si="3"/>
        <v>1</v>
      </c>
      <c r="D11" s="15" t="str">
        <f t="shared" si="4"/>
        <v>1</v>
      </c>
      <c r="E11" s="15" t="str">
        <f t="shared" si="0"/>
        <v>Thursday</v>
      </c>
      <c r="F11" s="15" t="str">
        <f t="shared" si="1"/>
        <v>Thursday</v>
      </c>
      <c r="G11" s="1"/>
      <c r="H11" s="15">
        <f t="shared" si="2"/>
        <v>11</v>
      </c>
      <c r="I11" s="92" t="str">
        <f>IFERROR(MATCH($A11,PROCESS!$I$17:$I$19,0),"")</f>
        <v/>
      </c>
      <c r="J11" s="25"/>
      <c r="K11" s="19">
        <f ca="1"/>
        <v>15</v>
      </c>
      <c r="L11" s="20" t="str">
        <f ca="1"/>
        <v>Monday</v>
      </c>
    </row>
    <row r="12" spans="1:12" ht="16.5" customHeight="1" x14ac:dyDescent="0.2">
      <c r="A12" s="30">
        <f>'PD-410-980-OC-VAC'!C258</f>
        <v>12</v>
      </c>
      <c r="B12" s="14" t="str">
        <f>'PD-410-980-OC-VAC'!F258</f>
        <v>FRIDAY</v>
      </c>
      <c r="C12" s="15" t="str">
        <f t="shared" si="3"/>
        <v>1</v>
      </c>
      <c r="D12" s="15" t="str">
        <f t="shared" si="4"/>
        <v>1</v>
      </c>
      <c r="E12" s="15" t="str">
        <f t="shared" si="0"/>
        <v>Friday</v>
      </c>
      <c r="F12" s="15" t="str">
        <f t="shared" si="1"/>
        <v>Friday</v>
      </c>
      <c r="G12" s="1"/>
      <c r="H12" s="15">
        <f t="shared" si="2"/>
        <v>12</v>
      </c>
      <c r="I12" s="92" t="str">
        <f>IFERROR(MATCH($A12,PROCESS!$I$17:$I$19,0),"")</f>
        <v/>
      </c>
      <c r="J12" s="25"/>
      <c r="K12" s="19">
        <f ca="1"/>
        <v>16</v>
      </c>
      <c r="L12" s="20" t="str">
        <f ca="1"/>
        <v>Tuesday</v>
      </c>
    </row>
    <row r="13" spans="1:12" ht="16.5" customHeight="1" x14ac:dyDescent="0.2">
      <c r="A13" s="30">
        <f>'PD-410-980-OC-VAC'!C259</f>
        <v>13</v>
      </c>
      <c r="B13" s="14" t="str">
        <f>'PD-410-980-OC-VAC'!F259</f>
        <v>SATURDAY</v>
      </c>
      <c r="C13" s="15" t="str">
        <f t="shared" si="3"/>
        <v>0</v>
      </c>
      <c r="D13" s="15" t="str">
        <f t="shared" si="4"/>
        <v>1</v>
      </c>
      <c r="E13" s="15" t="str">
        <f t="shared" si="0"/>
        <v>Saturday</v>
      </c>
      <c r="F13" s="15" t="str">
        <f t="shared" si="1"/>
        <v/>
      </c>
      <c r="G13" s="1"/>
      <c r="H13" s="15" t="str">
        <f t="shared" si="2"/>
        <v/>
      </c>
      <c r="I13" s="92" t="str">
        <f>IFERROR(MATCH($A13,PROCESS!$I$17:$I$19,0),"")</f>
        <v/>
      </c>
      <c r="J13" s="25"/>
      <c r="K13" s="19">
        <f ca="1"/>
        <v>17</v>
      </c>
      <c r="L13" s="20" t="str">
        <f ca="1"/>
        <v>Wednesday</v>
      </c>
    </row>
    <row r="14" spans="1:12" ht="16.5" customHeight="1" x14ac:dyDescent="0.2">
      <c r="A14" s="30">
        <f>'PD-410-980-OC-VAC'!C260</f>
        <v>14</v>
      </c>
      <c r="B14" s="14" t="str">
        <f>'PD-410-980-OC-VAC'!F260</f>
        <v>SUNDAY</v>
      </c>
      <c r="C14" s="15" t="str">
        <f t="shared" si="3"/>
        <v>1</v>
      </c>
      <c r="D14" s="15" t="str">
        <f t="shared" si="4"/>
        <v>0</v>
      </c>
      <c r="E14" s="15" t="str">
        <f t="shared" si="0"/>
        <v>Sunday</v>
      </c>
      <c r="F14" s="15" t="str">
        <f t="shared" si="1"/>
        <v/>
      </c>
      <c r="G14" s="1"/>
      <c r="H14" s="15" t="str">
        <f t="shared" si="2"/>
        <v/>
      </c>
      <c r="I14" s="92" t="str">
        <f>IFERROR(MATCH($A14,PROCESS!$I$17:$I$19,0),"")</f>
        <v/>
      </c>
      <c r="J14" s="25"/>
      <c r="K14" s="19">
        <f ca="1"/>
        <v>18</v>
      </c>
      <c r="L14" s="20" t="str">
        <f ca="1"/>
        <v>Thursday</v>
      </c>
    </row>
    <row r="15" spans="1:12" ht="16.5" customHeight="1" x14ac:dyDescent="0.2">
      <c r="A15" s="30">
        <f>'PD-410-980-OC-VAC'!C261</f>
        <v>15</v>
      </c>
      <c r="B15" s="14" t="str">
        <f>'PD-410-980-OC-VAC'!F261</f>
        <v>MONDAY</v>
      </c>
      <c r="C15" s="15" t="str">
        <f t="shared" si="3"/>
        <v>1</v>
      </c>
      <c r="D15" s="15" t="str">
        <f t="shared" si="4"/>
        <v>1</v>
      </c>
      <c r="E15" s="15" t="str">
        <f t="shared" si="0"/>
        <v>Monday</v>
      </c>
      <c r="F15" s="15" t="str">
        <f t="shared" si="1"/>
        <v>Monday</v>
      </c>
      <c r="G15" s="1"/>
      <c r="H15" s="15">
        <f t="shared" si="2"/>
        <v>15</v>
      </c>
      <c r="I15" s="92" t="str">
        <f>IFERROR(MATCH($A15,PROCESS!$I$17:$I$19,0),"")</f>
        <v/>
      </c>
      <c r="J15" s="25"/>
      <c r="K15" s="19">
        <f ca="1"/>
        <v>19</v>
      </c>
      <c r="L15" s="20" t="str">
        <f ca="1"/>
        <v>Friday</v>
      </c>
    </row>
    <row r="16" spans="1:12" ht="16.5" customHeight="1" x14ac:dyDescent="0.2">
      <c r="A16" s="30">
        <f>'PD-410-980-OC-VAC'!C262</f>
        <v>16</v>
      </c>
      <c r="B16" s="14" t="str">
        <f>'PD-410-980-OC-VAC'!F262</f>
        <v>TUESDAY</v>
      </c>
      <c r="C16" s="15" t="str">
        <f t="shared" si="3"/>
        <v>1</v>
      </c>
      <c r="D16" s="15" t="str">
        <f t="shared" si="4"/>
        <v>1</v>
      </c>
      <c r="E16" s="15" t="str">
        <f t="shared" si="0"/>
        <v>Tuesday</v>
      </c>
      <c r="F16" s="15" t="str">
        <f t="shared" si="1"/>
        <v>Tuesday</v>
      </c>
      <c r="G16" s="1"/>
      <c r="H16" s="15">
        <f t="shared" si="2"/>
        <v>16</v>
      </c>
      <c r="I16" s="92" t="str">
        <f>IFERROR(MATCH($A16,PROCESS!$I$17:$I$19,0),"")</f>
        <v/>
      </c>
      <c r="J16" s="25"/>
      <c r="K16" s="19">
        <f ca="1"/>
        <v>22</v>
      </c>
      <c r="L16" s="20" t="str">
        <f ca="1"/>
        <v>Monday</v>
      </c>
    </row>
    <row r="17" spans="1:12" ht="16.5" customHeight="1" x14ac:dyDescent="0.2">
      <c r="A17" s="30">
        <f>'PD-410-980-OC-VAC'!C263</f>
        <v>17</v>
      </c>
      <c r="B17" s="14" t="str">
        <f>'PD-410-980-OC-VAC'!F263</f>
        <v>WEDNESDAY</v>
      </c>
      <c r="C17" s="15" t="str">
        <f t="shared" si="3"/>
        <v>1</v>
      </c>
      <c r="D17" s="15" t="str">
        <f t="shared" si="4"/>
        <v>1</v>
      </c>
      <c r="E17" s="15" t="str">
        <f t="shared" si="0"/>
        <v>Wednesday</v>
      </c>
      <c r="F17" s="15" t="str">
        <f t="shared" si="1"/>
        <v>Wednesday</v>
      </c>
      <c r="G17" s="1"/>
      <c r="H17" s="15">
        <f t="shared" si="2"/>
        <v>17</v>
      </c>
      <c r="I17" s="92" t="str">
        <f>IFERROR(MATCH($A17,PROCESS!$I$17:$I$19,0),"")</f>
        <v/>
      </c>
      <c r="J17" s="25"/>
      <c r="K17" s="19">
        <f ca="1"/>
        <v>23</v>
      </c>
      <c r="L17" s="20" t="str">
        <f ca="1"/>
        <v>Tuesday</v>
      </c>
    </row>
    <row r="18" spans="1:12" ht="16.5" customHeight="1" x14ac:dyDescent="0.2">
      <c r="A18" s="30">
        <f>'PD-410-980-OC-VAC'!C264</f>
        <v>18</v>
      </c>
      <c r="B18" s="14" t="str">
        <f>'PD-410-980-OC-VAC'!F264</f>
        <v>THURSDAY</v>
      </c>
      <c r="C18" s="15" t="str">
        <f t="shared" si="3"/>
        <v>1</v>
      </c>
      <c r="D18" s="15" t="str">
        <f t="shared" si="4"/>
        <v>1</v>
      </c>
      <c r="E18" s="15" t="str">
        <f t="shared" si="0"/>
        <v>Thursday</v>
      </c>
      <c r="F18" s="15" t="str">
        <f t="shared" si="1"/>
        <v>Thursday</v>
      </c>
      <c r="G18" s="1"/>
      <c r="H18" s="15">
        <f t="shared" si="2"/>
        <v>18</v>
      </c>
      <c r="I18" s="92" t="str">
        <f>IFERROR(MATCH($A18,PROCESS!$I$17:$I$19,0),"")</f>
        <v/>
      </c>
      <c r="J18" s="25"/>
      <c r="K18" s="19">
        <f ca="1"/>
        <v>24</v>
      </c>
      <c r="L18" s="20" t="str">
        <f ca="1"/>
        <v>Wednesday</v>
      </c>
    </row>
    <row r="19" spans="1:12" ht="16.5" customHeight="1" x14ac:dyDescent="0.2">
      <c r="A19" s="30">
        <f>'PD-410-980-OC-VAC'!C265</f>
        <v>19</v>
      </c>
      <c r="B19" s="14" t="str">
        <f>'PD-410-980-OC-VAC'!F265</f>
        <v>FRIDAY</v>
      </c>
      <c r="C19" s="15" t="str">
        <f t="shared" si="3"/>
        <v>1</v>
      </c>
      <c r="D19" s="15" t="str">
        <f t="shared" si="4"/>
        <v>1</v>
      </c>
      <c r="E19" s="15" t="str">
        <f t="shared" si="0"/>
        <v>Friday</v>
      </c>
      <c r="F19" s="15" t="str">
        <f t="shared" si="1"/>
        <v>Friday</v>
      </c>
      <c r="G19" s="1"/>
      <c r="H19" s="15">
        <f t="shared" si="2"/>
        <v>19</v>
      </c>
      <c r="I19" s="92" t="str">
        <f>IFERROR(MATCH($A19,PROCESS!$I$17:$I$19,0),"")</f>
        <v/>
      </c>
      <c r="J19" s="25"/>
      <c r="K19" s="19">
        <f ca="1"/>
        <v>25</v>
      </c>
      <c r="L19" s="20" t="str">
        <f ca="1"/>
        <v>Thursday</v>
      </c>
    </row>
    <row r="20" spans="1:12" ht="16.5" customHeight="1" x14ac:dyDescent="0.2">
      <c r="A20" s="30">
        <f>'PD-410-980-OC-VAC'!C266</f>
        <v>20</v>
      </c>
      <c r="B20" s="14" t="str">
        <f>'PD-410-980-OC-VAC'!F266</f>
        <v>SATURDAY</v>
      </c>
      <c r="C20" s="15" t="str">
        <f t="shared" si="3"/>
        <v>0</v>
      </c>
      <c r="D20" s="15" t="str">
        <f t="shared" si="4"/>
        <v>1</v>
      </c>
      <c r="E20" s="15" t="str">
        <f t="shared" si="0"/>
        <v>Saturday</v>
      </c>
      <c r="F20" s="15" t="str">
        <f t="shared" si="1"/>
        <v/>
      </c>
      <c r="G20" s="1"/>
      <c r="H20" s="15" t="str">
        <f t="shared" si="2"/>
        <v/>
      </c>
      <c r="I20" s="92" t="str">
        <f>IFERROR(MATCH($A20,PROCESS!$I$17:$I$19,0),"")</f>
        <v/>
      </c>
      <c r="J20" s="25"/>
      <c r="K20" s="19">
        <f ca="1"/>
        <v>26</v>
      </c>
      <c r="L20" s="20" t="str">
        <f ca="1"/>
        <v>Friday</v>
      </c>
    </row>
    <row r="21" spans="1:12" ht="16.5" customHeight="1" x14ac:dyDescent="0.2">
      <c r="A21" s="30">
        <f>'PD-410-980-OC-VAC'!C267</f>
        <v>21</v>
      </c>
      <c r="B21" s="14" t="str">
        <f>'PD-410-980-OC-VAC'!F267</f>
        <v>SUNDAY</v>
      </c>
      <c r="C21" s="15" t="str">
        <f t="shared" si="3"/>
        <v>1</v>
      </c>
      <c r="D21" s="15" t="str">
        <f t="shared" si="4"/>
        <v>0</v>
      </c>
      <c r="E21" s="15" t="str">
        <f t="shared" si="0"/>
        <v>Sunday</v>
      </c>
      <c r="F21" s="15" t="str">
        <f t="shared" si="1"/>
        <v/>
      </c>
      <c r="G21" s="1"/>
      <c r="H21" s="15" t="str">
        <f t="shared" si="2"/>
        <v/>
      </c>
      <c r="I21" s="92" t="str">
        <f>IFERROR(MATCH($A21,PROCESS!$I$17:$I$19,0),"")</f>
        <v/>
      </c>
      <c r="J21" s="25"/>
      <c r="K21" s="19">
        <f ca="1"/>
        <v>29</v>
      </c>
      <c r="L21" s="20" t="str">
        <f ca="1"/>
        <v>Monday</v>
      </c>
    </row>
    <row r="22" spans="1:12" ht="16.5" customHeight="1" x14ac:dyDescent="0.2">
      <c r="A22" s="30">
        <f>'PD-410-980-OC-VAC'!C268</f>
        <v>22</v>
      </c>
      <c r="B22" s="14" t="str">
        <f>'PD-410-980-OC-VAC'!F268</f>
        <v>MONDAY</v>
      </c>
      <c r="C22" s="15" t="str">
        <f t="shared" si="3"/>
        <v>1</v>
      </c>
      <c r="D22" s="15" t="str">
        <f t="shared" si="4"/>
        <v>1</v>
      </c>
      <c r="E22" s="15" t="str">
        <f t="shared" si="0"/>
        <v>Monday</v>
      </c>
      <c r="F22" s="15" t="str">
        <f t="shared" si="1"/>
        <v>Monday</v>
      </c>
      <c r="G22" s="1"/>
      <c r="H22" s="15">
        <f t="shared" si="2"/>
        <v>22</v>
      </c>
      <c r="I22" s="92" t="str">
        <f>IFERROR(MATCH($A22,PROCESS!$I$17:$I$19,0),"")</f>
        <v/>
      </c>
      <c r="J22" s="25"/>
      <c r="K22" s="19">
        <f ca="1"/>
        <v>30</v>
      </c>
      <c r="L22" s="20" t="str">
        <f ca="1"/>
        <v>Tuesday</v>
      </c>
    </row>
    <row r="23" spans="1:12" ht="16.5" customHeight="1" x14ac:dyDescent="0.2">
      <c r="A23" s="30">
        <f>'PD-410-980-OC-VAC'!C269</f>
        <v>23</v>
      </c>
      <c r="B23" s="14" t="str">
        <f>'PD-410-980-OC-VAC'!F269</f>
        <v>TUESDAY</v>
      </c>
      <c r="C23" s="15" t="str">
        <f t="shared" si="3"/>
        <v>1</v>
      </c>
      <c r="D23" s="15" t="str">
        <f t="shared" si="4"/>
        <v>1</v>
      </c>
      <c r="E23" s="15" t="str">
        <f t="shared" si="0"/>
        <v>Tuesday</v>
      </c>
      <c r="F23" s="15" t="str">
        <f t="shared" si="1"/>
        <v>Tuesday</v>
      </c>
      <c r="G23" s="1"/>
      <c r="H23" s="15">
        <f t="shared" si="2"/>
        <v>23</v>
      </c>
      <c r="I23" s="92" t="str">
        <f>IFERROR(MATCH($A23,PROCESS!$I$17:$I$19,0),"")</f>
        <v/>
      </c>
      <c r="J23" s="25"/>
      <c r="K23" s="19" t="str">
        <f ca="1"/>
        <v/>
      </c>
      <c r="L23" s="20" t="str">
        <f ca="1"/>
        <v/>
      </c>
    </row>
    <row r="24" spans="1:12" ht="16.5" customHeight="1" x14ac:dyDescent="0.2">
      <c r="A24" s="30">
        <f>'PD-410-980-OC-VAC'!C270</f>
        <v>24</v>
      </c>
      <c r="B24" s="14" t="str">
        <f>'PD-410-980-OC-VAC'!F270</f>
        <v>WEDNESDAY</v>
      </c>
      <c r="C24" s="15" t="str">
        <f t="shared" si="3"/>
        <v>1</v>
      </c>
      <c r="D24" s="15" t="str">
        <f t="shared" si="4"/>
        <v>1</v>
      </c>
      <c r="E24" s="15" t="str">
        <f t="shared" si="0"/>
        <v>Wednesday</v>
      </c>
      <c r="F24" s="15" t="str">
        <f t="shared" si="1"/>
        <v>Wednesday</v>
      </c>
      <c r="G24" s="1"/>
      <c r="H24" s="15">
        <f t="shared" si="2"/>
        <v>24</v>
      </c>
      <c r="I24" s="92" t="str">
        <f>IFERROR(MATCH($A24,PROCESS!$I$17:$I$19,0),"")</f>
        <v/>
      </c>
      <c r="J24" s="25"/>
      <c r="K24" s="21" t="str">
        <f ca="1"/>
        <v/>
      </c>
      <c r="L24" s="22" t="str">
        <f ca="1"/>
        <v/>
      </c>
    </row>
    <row r="25" spans="1:12" ht="16.5" customHeight="1" x14ac:dyDescent="0.2">
      <c r="A25" s="30">
        <f>'PD-410-980-OC-VAC'!C271</f>
        <v>25</v>
      </c>
      <c r="B25" s="14" t="str">
        <f>'PD-410-980-OC-VAC'!F271</f>
        <v>THURSDAY</v>
      </c>
      <c r="C25" s="15" t="str">
        <f t="shared" si="3"/>
        <v>1</v>
      </c>
      <c r="D25" s="15" t="str">
        <f t="shared" si="4"/>
        <v>1</v>
      </c>
      <c r="E25" s="15" t="str">
        <f t="shared" si="0"/>
        <v>Thursday</v>
      </c>
      <c r="F25" s="15" t="str">
        <f t="shared" si="1"/>
        <v>Thursday</v>
      </c>
      <c r="G25" s="1"/>
      <c r="H25" s="15">
        <f t="shared" si="2"/>
        <v>25</v>
      </c>
      <c r="I25" s="92" t="str">
        <f>IFERROR(MATCH($A25,PROCESS!$I$17:$I$19,0),"")</f>
        <v/>
      </c>
      <c r="J25" s="25"/>
      <c r="K25" s="21" t="str">
        <f ca="1"/>
        <v/>
      </c>
      <c r="L25" s="22" t="str">
        <f ca="1"/>
        <v/>
      </c>
    </row>
    <row r="26" spans="1:12" ht="16.5" customHeight="1" x14ac:dyDescent="0.2">
      <c r="A26" s="30">
        <f>'PD-410-980-OC-VAC'!C272</f>
        <v>26</v>
      </c>
      <c r="B26" s="14" t="str">
        <f>'PD-410-980-OC-VAC'!F272</f>
        <v>FRIDAY</v>
      </c>
      <c r="C26" s="15" t="str">
        <f t="shared" si="3"/>
        <v>1</v>
      </c>
      <c r="D26" s="15" t="str">
        <f t="shared" si="4"/>
        <v>1</v>
      </c>
      <c r="E26" s="15" t="str">
        <f t="shared" si="0"/>
        <v>Friday</v>
      </c>
      <c r="F26" s="15" t="str">
        <f t="shared" si="1"/>
        <v>Friday</v>
      </c>
      <c r="G26" s="1"/>
      <c r="H26" s="15">
        <f t="shared" si="2"/>
        <v>26</v>
      </c>
      <c r="I26" s="92" t="str">
        <f>IFERROR(MATCH($A26,PROCESS!$I$17:$I$19,0),"")</f>
        <v/>
      </c>
      <c r="J26" s="25"/>
      <c r="K26" s="21" t="str">
        <f ca="1"/>
        <v/>
      </c>
      <c r="L26" s="22" t="str">
        <f ca="1"/>
        <v/>
      </c>
    </row>
    <row r="27" spans="1:12" ht="16.5" customHeight="1" x14ac:dyDescent="0.2">
      <c r="A27" s="30">
        <f>'PD-410-980-OC-VAC'!C273</f>
        <v>27</v>
      </c>
      <c r="B27" s="14" t="str">
        <f>'PD-410-980-OC-VAC'!F273</f>
        <v>SATURDAY</v>
      </c>
      <c r="C27" s="15" t="str">
        <f t="shared" si="3"/>
        <v>0</v>
      </c>
      <c r="D27" s="15" t="str">
        <f t="shared" si="4"/>
        <v>1</v>
      </c>
      <c r="E27" s="15" t="str">
        <f t="shared" si="0"/>
        <v>Saturday</v>
      </c>
      <c r="F27" s="15" t="str">
        <f t="shared" si="1"/>
        <v/>
      </c>
      <c r="G27" s="1"/>
      <c r="H27" s="15" t="str">
        <f t="shared" si="2"/>
        <v/>
      </c>
      <c r="I27" s="92" t="str">
        <f>IFERROR(MATCH($A27,PROCESS!$I$17:$I$19,0),"")</f>
        <v/>
      </c>
      <c r="J27" s="25"/>
      <c r="K27" s="21" t="str">
        <f ca="1"/>
        <v/>
      </c>
      <c r="L27" s="22" t="str">
        <f ca="1"/>
        <v/>
      </c>
    </row>
    <row r="28" spans="1:12" ht="16.5" customHeight="1" x14ac:dyDescent="0.2">
      <c r="A28" s="30">
        <f>'PD-410-980-OC-VAC'!C274</f>
        <v>28</v>
      </c>
      <c r="B28" s="14" t="str">
        <f>'PD-410-980-OC-VAC'!F274</f>
        <v>SUNDAY</v>
      </c>
      <c r="C28" s="15" t="str">
        <f t="shared" si="3"/>
        <v>1</v>
      </c>
      <c r="D28" s="15" t="str">
        <f t="shared" si="4"/>
        <v>0</v>
      </c>
      <c r="E28" s="15" t="str">
        <f t="shared" si="0"/>
        <v>Sunday</v>
      </c>
      <c r="F28" s="15" t="str">
        <f t="shared" si="1"/>
        <v/>
      </c>
      <c r="G28" s="1"/>
      <c r="H28" s="15" t="str">
        <f t="shared" si="2"/>
        <v/>
      </c>
      <c r="I28" s="92" t="str">
        <f>IFERROR(MATCH($A28,PROCESS!$I$17:$I$19,0),"")</f>
        <v/>
      </c>
      <c r="J28" s="25"/>
      <c r="K28" s="21" t="str">
        <f ca="1"/>
        <v/>
      </c>
      <c r="L28" s="22" t="str">
        <f ca="1"/>
        <v/>
      </c>
    </row>
    <row r="29" spans="1:12" ht="16.5" customHeight="1" x14ac:dyDescent="0.2">
      <c r="A29" s="30">
        <f>'PD-410-980-OC-VAC'!C275</f>
        <v>29</v>
      </c>
      <c r="B29" s="14" t="str">
        <f>'PD-410-980-OC-VAC'!F275</f>
        <v>MONDAY</v>
      </c>
      <c r="C29" s="15" t="str">
        <f t="shared" si="3"/>
        <v>1</v>
      </c>
      <c r="D29" s="15" t="str">
        <f t="shared" si="4"/>
        <v>1</v>
      </c>
      <c r="E29" s="15" t="str">
        <f t="shared" si="0"/>
        <v>Monday</v>
      </c>
      <c r="F29" s="15" t="str">
        <f t="shared" si="1"/>
        <v>Monday</v>
      </c>
      <c r="G29" s="1"/>
      <c r="H29" s="15">
        <f t="shared" si="2"/>
        <v>29</v>
      </c>
      <c r="I29" s="92" t="str">
        <f>IFERROR(MATCH($A29,PROCESS!$I$17:$I$19,0),"")</f>
        <v/>
      </c>
      <c r="J29" s="25"/>
      <c r="K29" s="21" t="str">
        <f ca="1"/>
        <v/>
      </c>
      <c r="L29" s="22" t="str">
        <f ca="1"/>
        <v/>
      </c>
    </row>
    <row r="30" spans="1:12" ht="16.5" customHeight="1" x14ac:dyDescent="0.2">
      <c r="A30" s="30">
        <f>'PD-410-980-OC-VAC'!C276</f>
        <v>30</v>
      </c>
      <c r="B30" s="14" t="str">
        <f>'PD-410-980-OC-VAC'!F276</f>
        <v>TUESDAY</v>
      </c>
      <c r="C30" s="15" t="str">
        <f t="shared" si="3"/>
        <v>1</v>
      </c>
      <c r="D30" s="15" t="str">
        <f t="shared" si="4"/>
        <v>1</v>
      </c>
      <c r="E30" s="15" t="str">
        <f t="shared" si="0"/>
        <v>Tuesday</v>
      </c>
      <c r="F30" s="15" t="str">
        <f t="shared" si="1"/>
        <v>Tuesday</v>
      </c>
      <c r="G30" s="1"/>
      <c r="H30" s="15">
        <f t="shared" si="2"/>
        <v>30</v>
      </c>
      <c r="I30" s="92" t="str">
        <f>IFERROR(MATCH($A30,PROCESS!$I$17:$I$19,0),"")</f>
        <v/>
      </c>
      <c r="J30" s="25"/>
      <c r="K30" s="21" t="str">
        <f ca="1"/>
        <v/>
      </c>
      <c r="L30" s="22" t="str">
        <f ca="1"/>
        <v/>
      </c>
    </row>
    <row r="31" spans="1:12" ht="16.5" customHeight="1" x14ac:dyDescent="0.2">
      <c r="A31" s="30"/>
      <c r="B31" s="14"/>
      <c r="C31" s="15"/>
      <c r="D31" s="15"/>
      <c r="E31" s="36"/>
      <c r="F31" s="36"/>
      <c r="G31" s="1"/>
      <c r="H31" s="15"/>
      <c r="I31" s="92"/>
      <c r="J31" s="25"/>
      <c r="K31" s="21" t="str">
        <f ca="1"/>
        <v/>
      </c>
      <c r="L31" s="22" t="str">
        <f ca="1"/>
        <v/>
      </c>
    </row>
    <row r="32" spans="1:12" s="16" customFormat="1" ht="16.5" customHeight="1" thickBot="1" x14ac:dyDescent="0.25">
      <c r="A32" s="23" t="s">
        <v>1003</v>
      </c>
      <c r="B32" s="32" t="s">
        <v>1004</v>
      </c>
      <c r="C32" s="32" t="s">
        <v>1005</v>
      </c>
      <c r="D32" s="32" t="s">
        <v>1006</v>
      </c>
      <c r="E32" s="32" t="s">
        <v>1007</v>
      </c>
      <c r="F32" s="32" t="s">
        <v>998</v>
      </c>
      <c r="G32" s="82"/>
      <c r="H32" s="32" t="s">
        <v>999</v>
      </c>
      <c r="I32" s="24" t="s">
        <v>1000</v>
      </c>
      <c r="J32" s="34"/>
      <c r="K32" s="23" t="s">
        <v>1001</v>
      </c>
      <c r="L32" s="24" t="s">
        <v>1002</v>
      </c>
    </row>
    <row r="33" ht="7.5" customHeight="1" thickTop="1" x14ac:dyDescent="0.2"/>
  </sheetData>
  <sheetProtection sheet="1" objects="1" scenarios="1"/>
  <conditionalFormatting sqref="L1:L31 E1:F31">
    <cfRule type="cellIs" dxfId="9" priority="2" operator="equal">
      <formula>"HOLIDAY"</formula>
    </cfRule>
  </conditionalFormatting>
  <conditionalFormatting sqref="I1:J31">
    <cfRule type="cellIs" dxfId="8" priority="1" operator="between">
      <formula>1</formula>
      <formula>3</formula>
    </cfRule>
  </conditionalFormatting>
  <pageMargins left="0.7" right="0.7" top="0.75" bottom="0.75" header="0.3" footer="0.3"/>
  <pageSetup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35A8-708B-4965-AE50-165BBAFA4675}">
  <sheetPr>
    <tabColor theme="9"/>
  </sheetPr>
  <dimension ref="A1:M33"/>
  <sheetViews>
    <sheetView workbookViewId="0">
      <selection activeCell="K24" sqref="K24"/>
    </sheetView>
  </sheetViews>
  <sheetFormatPr defaultColWidth="0" defaultRowHeight="0" customHeight="1" zeroHeight="1" x14ac:dyDescent="0.2"/>
  <cols>
    <col min="1" max="1" width="10.42578125" style="13" bestFit="1" customWidth="1"/>
    <col min="2" max="2" width="13.28515625" style="13" bestFit="1" customWidth="1"/>
    <col min="3" max="3" width="13.140625" style="13" bestFit="1" customWidth="1"/>
    <col min="4" max="4" width="13.28515625" style="13" bestFit="1" customWidth="1"/>
    <col min="5" max="5" width="28.140625" style="13" customWidth="1"/>
    <col min="6" max="6" width="28.140625" style="13" bestFit="1" customWidth="1"/>
    <col min="8" max="8" width="23.7109375" style="13" bestFit="1" customWidth="1"/>
    <col min="9" max="9" width="13.85546875" style="6" bestFit="1" customWidth="1"/>
    <col min="10" max="10" width="1" style="6" customWidth="1"/>
    <col min="11" max="11" width="21.5703125" style="13" bestFit="1" customWidth="1"/>
    <col min="12" max="12" width="20.28515625" style="6" bestFit="1" customWidth="1"/>
    <col min="13" max="13" width="1.42578125" style="6" customWidth="1"/>
    <col min="14" max="16384" width="9.140625" style="6" hidden="1"/>
  </cols>
  <sheetData>
    <row r="1" spans="1:12" ht="16.5" customHeight="1" thickTop="1" x14ac:dyDescent="0.2">
      <c r="A1" s="26">
        <f>'PD-410-980-OC-VAC'!C277</f>
        <v>1</v>
      </c>
      <c r="B1" s="27" t="str">
        <f>'PD-410-980-OC-VAC'!F277</f>
        <v>WEDNESDAY</v>
      </c>
      <c r="C1" s="28" t="str">
        <f>IF(B1="SATURDAY","0","1")</f>
        <v>1</v>
      </c>
      <c r="D1" s="28" t="str">
        <f>IF(B1="SUNDAY","0","1")</f>
        <v>1</v>
      </c>
      <c r="E1" s="35" t="str">
        <f>PROPER(B1)</f>
        <v>Wednesday</v>
      </c>
      <c r="F1" s="35" t="str">
        <f>IF(I1="",IF(C1+D1&gt;1,E1,""),"Holiday")</f>
        <v>Wednesday</v>
      </c>
      <c r="G1" s="100"/>
      <c r="H1" s="28">
        <f>IF(F1="","",A1)</f>
        <v>1</v>
      </c>
      <c r="I1" s="95" t="str">
        <f>IFERROR(MATCH($A1,PROCESS!$J$17:$J$19,0),"")</f>
        <v/>
      </c>
      <c r="J1" s="33"/>
      <c r="K1" s="17">
        <f t="array" aca="1" ref="K1:K31" ca="1">IFERROR(INDEX(DATE_ONLY_JAN,SMALL((IF(LEN(DATE_ONLY_JAN),ROW(INDIRECT("1:"&amp;ROWS(DATE_ONLY_JAN))))),ROW(DATE_ONLY_JAN)),1),"")</f>
        <v>1</v>
      </c>
      <c r="L1" s="18" t="str">
        <f t="array" aca="1" ref="L1:L31" ca="1">IFERROR(INDEX(WEEKDAY_ONLY_JAN,SMALL((IF(LEN(WEEKDAY_ONLY_JAN),ROW(INDIRECT("1:"&amp;ROWS(WEEKDAY_ONLY_JAN))))),ROW(WEEKDAY_ONLY_JAN)),1),"")</f>
        <v>Wednesday</v>
      </c>
    </row>
    <row r="2" spans="1:12" ht="16.5" customHeight="1" x14ac:dyDescent="0.2">
      <c r="A2" s="30">
        <f>'PD-410-980-OC-VAC'!C4</f>
        <v>2</v>
      </c>
      <c r="B2" s="14" t="str">
        <f>'PD-410-980-OC-VAC'!F4</f>
        <v>THURSDAY</v>
      </c>
      <c r="C2" s="15" t="str">
        <f>IF(B2="SATURDAY","0","1")</f>
        <v>1</v>
      </c>
      <c r="D2" s="15" t="str">
        <f>IF(B2="SUNDAY","0","1")</f>
        <v>1</v>
      </c>
      <c r="E2" s="15" t="str">
        <f t="shared" ref="E2:E31" si="0">PROPER(B2)</f>
        <v>Thursday</v>
      </c>
      <c r="F2" s="15" t="str">
        <f t="shared" ref="F2:F31" si="1">IF(I2="",IF(C2+D2&gt;1,E2,""),"Holiday")</f>
        <v>Thursday</v>
      </c>
      <c r="G2" s="1"/>
      <c r="H2" s="15">
        <f t="shared" ref="H2:H31" si="2">IF(F2="","",A2)</f>
        <v>2</v>
      </c>
      <c r="I2" s="92" t="str">
        <f>IFERROR(MATCH($A2,PROCESS!$J$17:$J$19,0),"")</f>
        <v/>
      </c>
      <c r="J2" s="25"/>
      <c r="K2" s="19">
        <f ca="1"/>
        <v>2</v>
      </c>
      <c r="L2" s="20" t="str">
        <f ca="1"/>
        <v>Thursday</v>
      </c>
    </row>
    <row r="3" spans="1:12" ht="16.5" customHeight="1" x14ac:dyDescent="0.2">
      <c r="A3" s="30">
        <f>'PD-410-980-OC-VAC'!C5</f>
        <v>3</v>
      </c>
      <c r="B3" s="14" t="str">
        <f>'PD-410-980-OC-VAC'!F5</f>
        <v>FRIDAY</v>
      </c>
      <c r="C3" s="15" t="str">
        <f t="shared" ref="C3:C31" si="3">IF(B3="SATURDAY","0","1")</f>
        <v>1</v>
      </c>
      <c r="D3" s="15" t="str">
        <f t="shared" ref="D3:D31" si="4">IF(B3="SUNDAY","0","1")</f>
        <v>1</v>
      </c>
      <c r="E3" s="15" t="str">
        <f t="shared" si="0"/>
        <v>Friday</v>
      </c>
      <c r="F3" s="15" t="str">
        <f t="shared" si="1"/>
        <v>Friday</v>
      </c>
      <c r="G3" s="1"/>
      <c r="H3" s="15">
        <f t="shared" si="2"/>
        <v>3</v>
      </c>
      <c r="I3" s="92" t="str">
        <f>IFERROR(MATCH($A3,PROCESS!$J$17:$J$19,0),"")</f>
        <v/>
      </c>
      <c r="J3" s="25"/>
      <c r="K3" s="19">
        <f ca="1"/>
        <v>3</v>
      </c>
      <c r="L3" s="20" t="str">
        <f ca="1"/>
        <v>Friday</v>
      </c>
    </row>
    <row r="4" spans="1:12" ht="16.5" customHeight="1" x14ac:dyDescent="0.2">
      <c r="A4" s="30">
        <f>'PD-410-980-OC-VAC'!C6</f>
        <v>4</v>
      </c>
      <c r="B4" s="14" t="str">
        <f>'PD-410-980-OC-VAC'!F6</f>
        <v>SATURDAY</v>
      </c>
      <c r="C4" s="15" t="str">
        <f t="shared" si="3"/>
        <v>0</v>
      </c>
      <c r="D4" s="15" t="str">
        <f t="shared" si="4"/>
        <v>1</v>
      </c>
      <c r="E4" s="15" t="str">
        <f t="shared" si="0"/>
        <v>Saturday</v>
      </c>
      <c r="F4" s="15" t="str">
        <f t="shared" si="1"/>
        <v/>
      </c>
      <c r="G4" s="1"/>
      <c r="H4" s="15" t="str">
        <f t="shared" si="2"/>
        <v/>
      </c>
      <c r="I4" s="92" t="str">
        <f>IFERROR(MATCH($A4,PROCESS!$J$17:$J$19,0),"")</f>
        <v/>
      </c>
      <c r="J4" s="25"/>
      <c r="K4" s="19">
        <f ca="1"/>
        <v>6</v>
      </c>
      <c r="L4" s="20" t="str">
        <f ca="1"/>
        <v>Monday</v>
      </c>
    </row>
    <row r="5" spans="1:12" ht="16.5" customHeight="1" x14ac:dyDescent="0.2">
      <c r="A5" s="30">
        <f>'PD-410-980-OC-VAC'!C7</f>
        <v>5</v>
      </c>
      <c r="B5" s="14" t="str">
        <f>'PD-410-980-OC-VAC'!F7</f>
        <v>SUNDAY</v>
      </c>
      <c r="C5" s="15" t="str">
        <f t="shared" si="3"/>
        <v>1</v>
      </c>
      <c r="D5" s="15" t="str">
        <f t="shared" si="4"/>
        <v>0</v>
      </c>
      <c r="E5" s="15" t="str">
        <f t="shared" si="0"/>
        <v>Sunday</v>
      </c>
      <c r="F5" s="15" t="str">
        <f t="shared" si="1"/>
        <v/>
      </c>
      <c r="G5" s="1"/>
      <c r="H5" s="15" t="str">
        <f t="shared" si="2"/>
        <v/>
      </c>
      <c r="I5" s="92" t="str">
        <f>IFERROR(MATCH($A5,PROCESS!$J$17:$J$19,0),"")</f>
        <v/>
      </c>
      <c r="J5" s="25"/>
      <c r="K5" s="19">
        <f ca="1"/>
        <v>7</v>
      </c>
      <c r="L5" s="20" t="str">
        <f ca="1"/>
        <v>Tuesday</v>
      </c>
    </row>
    <row r="6" spans="1:12" ht="16.5" customHeight="1" x14ac:dyDescent="0.2">
      <c r="A6" s="30">
        <f>'PD-410-980-OC-VAC'!C8</f>
        <v>6</v>
      </c>
      <c r="B6" s="14" t="str">
        <f>'PD-410-980-OC-VAC'!F8</f>
        <v>MONDAY</v>
      </c>
      <c r="C6" s="15" t="str">
        <f t="shared" si="3"/>
        <v>1</v>
      </c>
      <c r="D6" s="15" t="str">
        <f t="shared" si="4"/>
        <v>1</v>
      </c>
      <c r="E6" s="15" t="str">
        <f t="shared" si="0"/>
        <v>Monday</v>
      </c>
      <c r="F6" s="15" t="str">
        <f t="shared" si="1"/>
        <v>Monday</v>
      </c>
      <c r="G6" s="1"/>
      <c r="H6" s="15">
        <f t="shared" si="2"/>
        <v>6</v>
      </c>
      <c r="I6" s="92" t="str">
        <f>IFERROR(MATCH($A6,PROCESS!$J$17:$J$19,0),"")</f>
        <v/>
      </c>
      <c r="J6" s="25"/>
      <c r="K6" s="19">
        <f ca="1"/>
        <v>8</v>
      </c>
      <c r="L6" s="20" t="str">
        <f ca="1"/>
        <v>Wednesday</v>
      </c>
    </row>
    <row r="7" spans="1:12" ht="16.5" customHeight="1" x14ac:dyDescent="0.2">
      <c r="A7" s="30">
        <f>'PD-410-980-OC-VAC'!C9</f>
        <v>7</v>
      </c>
      <c r="B7" s="14" t="str">
        <f>'PD-410-980-OC-VAC'!F9</f>
        <v>TUESDAY</v>
      </c>
      <c r="C7" s="15" t="str">
        <f t="shared" si="3"/>
        <v>1</v>
      </c>
      <c r="D7" s="15" t="str">
        <f t="shared" si="4"/>
        <v>1</v>
      </c>
      <c r="E7" s="15" t="str">
        <f t="shared" si="0"/>
        <v>Tuesday</v>
      </c>
      <c r="F7" s="15" t="str">
        <f t="shared" si="1"/>
        <v>Tuesday</v>
      </c>
      <c r="G7" s="1"/>
      <c r="H7" s="15">
        <f t="shared" si="2"/>
        <v>7</v>
      </c>
      <c r="I7" s="92" t="str">
        <f>IFERROR(MATCH($A7,PROCESS!$J$17:$J$19,0),"")</f>
        <v/>
      </c>
      <c r="J7" s="25"/>
      <c r="K7" s="19">
        <f ca="1"/>
        <v>9</v>
      </c>
      <c r="L7" s="20" t="str">
        <f ca="1"/>
        <v>Thursday</v>
      </c>
    </row>
    <row r="8" spans="1:12" ht="16.5" customHeight="1" x14ac:dyDescent="0.2">
      <c r="A8" s="30">
        <f>'PD-410-980-OC-VAC'!C10</f>
        <v>8</v>
      </c>
      <c r="B8" s="14" t="str">
        <f>'PD-410-980-OC-VAC'!F10</f>
        <v>WEDNESDAY</v>
      </c>
      <c r="C8" s="15" t="str">
        <f t="shared" si="3"/>
        <v>1</v>
      </c>
      <c r="D8" s="15" t="str">
        <f t="shared" si="4"/>
        <v>1</v>
      </c>
      <c r="E8" s="15" t="str">
        <f t="shared" si="0"/>
        <v>Wednesday</v>
      </c>
      <c r="F8" s="15" t="str">
        <f t="shared" si="1"/>
        <v>Wednesday</v>
      </c>
      <c r="G8" s="1"/>
      <c r="H8" s="15">
        <f t="shared" si="2"/>
        <v>8</v>
      </c>
      <c r="I8" s="92" t="str">
        <f>IFERROR(MATCH($A8,PROCESS!$J$17:$J$19,0),"")</f>
        <v/>
      </c>
      <c r="J8" s="25"/>
      <c r="K8" s="19">
        <f ca="1"/>
        <v>10</v>
      </c>
      <c r="L8" s="20" t="str">
        <f ca="1"/>
        <v>Friday</v>
      </c>
    </row>
    <row r="9" spans="1:12" ht="16.5" customHeight="1" x14ac:dyDescent="0.2">
      <c r="A9" s="30">
        <f>'PD-410-980-OC-VAC'!C11</f>
        <v>9</v>
      </c>
      <c r="B9" s="14" t="str">
        <f>'PD-410-980-OC-VAC'!F11</f>
        <v>THURSDAY</v>
      </c>
      <c r="C9" s="15" t="str">
        <f t="shared" si="3"/>
        <v>1</v>
      </c>
      <c r="D9" s="15" t="str">
        <f t="shared" si="4"/>
        <v>1</v>
      </c>
      <c r="E9" s="15" t="str">
        <f t="shared" si="0"/>
        <v>Thursday</v>
      </c>
      <c r="F9" s="15" t="str">
        <f t="shared" si="1"/>
        <v>Thursday</v>
      </c>
      <c r="G9" s="1"/>
      <c r="H9" s="15">
        <f t="shared" si="2"/>
        <v>9</v>
      </c>
      <c r="I9" s="92" t="str">
        <f>IFERROR(MATCH($A9,PROCESS!$J$17:$J$19,0),"")</f>
        <v/>
      </c>
      <c r="J9" s="25"/>
      <c r="K9" s="19">
        <f ca="1"/>
        <v>13</v>
      </c>
      <c r="L9" s="20" t="str">
        <f ca="1"/>
        <v>Holiday</v>
      </c>
    </row>
    <row r="10" spans="1:12" ht="16.5" customHeight="1" x14ac:dyDescent="0.2">
      <c r="A10" s="30">
        <f>'PD-410-980-OC-VAC'!C12</f>
        <v>10</v>
      </c>
      <c r="B10" s="14" t="str">
        <f>'PD-410-980-OC-VAC'!F12</f>
        <v>FRIDAY</v>
      </c>
      <c r="C10" s="15" t="str">
        <f t="shared" si="3"/>
        <v>1</v>
      </c>
      <c r="D10" s="15" t="str">
        <f t="shared" si="4"/>
        <v>1</v>
      </c>
      <c r="E10" s="15" t="str">
        <f t="shared" si="0"/>
        <v>Friday</v>
      </c>
      <c r="F10" s="15" t="str">
        <f t="shared" si="1"/>
        <v>Friday</v>
      </c>
      <c r="G10" s="1"/>
      <c r="H10" s="15">
        <f t="shared" si="2"/>
        <v>10</v>
      </c>
      <c r="I10" s="92" t="str">
        <f>IFERROR(MATCH($A10,PROCESS!$J$17:$J$19,0),"")</f>
        <v/>
      </c>
      <c r="J10" s="25"/>
      <c r="K10" s="19">
        <f ca="1"/>
        <v>14</v>
      </c>
      <c r="L10" s="20" t="str">
        <f ca="1"/>
        <v>Tuesday</v>
      </c>
    </row>
    <row r="11" spans="1:12" ht="16.5" customHeight="1" x14ac:dyDescent="0.2">
      <c r="A11" s="30">
        <f>'PD-410-980-OC-VAC'!C13</f>
        <v>11</v>
      </c>
      <c r="B11" s="14" t="str">
        <f>'PD-410-980-OC-VAC'!F13</f>
        <v>SATURDAY</v>
      </c>
      <c r="C11" s="15" t="str">
        <f t="shared" si="3"/>
        <v>0</v>
      </c>
      <c r="D11" s="15" t="str">
        <f t="shared" si="4"/>
        <v>1</v>
      </c>
      <c r="E11" s="15" t="str">
        <f t="shared" si="0"/>
        <v>Saturday</v>
      </c>
      <c r="F11" s="15" t="str">
        <f t="shared" si="1"/>
        <v/>
      </c>
      <c r="G11" s="1"/>
      <c r="H11" s="15" t="str">
        <f t="shared" si="2"/>
        <v/>
      </c>
      <c r="I11" s="92" t="str">
        <f>IFERROR(MATCH($A11,PROCESS!$J$17:$J$19,0),"")</f>
        <v/>
      </c>
      <c r="J11" s="25"/>
      <c r="K11" s="19">
        <f ca="1"/>
        <v>15</v>
      </c>
      <c r="L11" s="20" t="str">
        <f ca="1"/>
        <v>Wednesday</v>
      </c>
    </row>
    <row r="12" spans="1:12" ht="16.5" customHeight="1" x14ac:dyDescent="0.2">
      <c r="A12" s="30">
        <f>'PD-410-980-OC-VAC'!C14</f>
        <v>12</v>
      </c>
      <c r="B12" s="14" t="str">
        <f>'PD-410-980-OC-VAC'!F14</f>
        <v>SUNDAY</v>
      </c>
      <c r="C12" s="15" t="str">
        <f t="shared" si="3"/>
        <v>1</v>
      </c>
      <c r="D12" s="15" t="str">
        <f t="shared" si="4"/>
        <v>0</v>
      </c>
      <c r="E12" s="15" t="str">
        <f t="shared" si="0"/>
        <v>Sunday</v>
      </c>
      <c r="F12" s="15" t="str">
        <f t="shared" si="1"/>
        <v/>
      </c>
      <c r="G12" s="1"/>
      <c r="H12" s="15" t="str">
        <f t="shared" si="2"/>
        <v/>
      </c>
      <c r="I12" s="92" t="str">
        <f>IFERROR(MATCH($A12,PROCESS!$J$17:$J$19,0),"")</f>
        <v/>
      </c>
      <c r="J12" s="25"/>
      <c r="K12" s="19">
        <f ca="1"/>
        <v>16</v>
      </c>
      <c r="L12" s="20" t="str">
        <f ca="1"/>
        <v>Thursday</v>
      </c>
    </row>
    <row r="13" spans="1:12" ht="16.5" customHeight="1" x14ac:dyDescent="0.2">
      <c r="A13" s="30">
        <f>'PD-410-980-OC-VAC'!C15</f>
        <v>13</v>
      </c>
      <c r="B13" s="14" t="str">
        <f>'PD-410-980-OC-VAC'!F15</f>
        <v>MONDAY</v>
      </c>
      <c r="C13" s="15" t="str">
        <f t="shared" si="3"/>
        <v>1</v>
      </c>
      <c r="D13" s="15" t="str">
        <f t="shared" si="4"/>
        <v>1</v>
      </c>
      <c r="E13" s="15" t="str">
        <f t="shared" si="0"/>
        <v>Monday</v>
      </c>
      <c r="F13" s="15" t="str">
        <f t="shared" si="1"/>
        <v>Holiday</v>
      </c>
      <c r="G13" s="1"/>
      <c r="H13" s="15">
        <f t="shared" si="2"/>
        <v>13</v>
      </c>
      <c r="I13" s="92">
        <f>IFERROR(MATCH($A13,PROCESS!$J$17:$J$19,0),"")</f>
        <v>1</v>
      </c>
      <c r="J13" s="25"/>
      <c r="K13" s="19">
        <f ca="1"/>
        <v>17</v>
      </c>
      <c r="L13" s="20" t="str">
        <f ca="1"/>
        <v>Friday</v>
      </c>
    </row>
    <row r="14" spans="1:12" ht="16.5" customHeight="1" x14ac:dyDescent="0.2">
      <c r="A14" s="30">
        <f>'PD-410-980-OC-VAC'!C16</f>
        <v>14</v>
      </c>
      <c r="B14" s="14" t="str">
        <f>'PD-410-980-OC-VAC'!F16</f>
        <v>TUESDAY</v>
      </c>
      <c r="C14" s="15" t="str">
        <f t="shared" si="3"/>
        <v>1</v>
      </c>
      <c r="D14" s="15" t="str">
        <f t="shared" si="4"/>
        <v>1</v>
      </c>
      <c r="E14" s="15" t="str">
        <f t="shared" si="0"/>
        <v>Tuesday</v>
      </c>
      <c r="F14" s="15" t="str">
        <f t="shared" si="1"/>
        <v>Tuesday</v>
      </c>
      <c r="G14" s="1"/>
      <c r="H14" s="15">
        <f t="shared" si="2"/>
        <v>14</v>
      </c>
      <c r="I14" s="92" t="str">
        <f>IFERROR(MATCH($A14,PROCESS!$J$17:$J$19,0),"")</f>
        <v/>
      </c>
      <c r="J14" s="25"/>
      <c r="K14" s="19">
        <f ca="1"/>
        <v>20</v>
      </c>
      <c r="L14" s="20" t="str">
        <f ca="1"/>
        <v>Monday</v>
      </c>
    </row>
    <row r="15" spans="1:12" ht="16.5" customHeight="1" x14ac:dyDescent="0.2">
      <c r="A15" s="30">
        <f>'PD-410-980-OC-VAC'!C17</f>
        <v>15</v>
      </c>
      <c r="B15" s="14" t="str">
        <f>'PD-410-980-OC-VAC'!F17</f>
        <v>WEDNESDAY</v>
      </c>
      <c r="C15" s="15" t="str">
        <f t="shared" si="3"/>
        <v>1</v>
      </c>
      <c r="D15" s="15" t="str">
        <f t="shared" si="4"/>
        <v>1</v>
      </c>
      <c r="E15" s="15" t="str">
        <f t="shared" si="0"/>
        <v>Wednesday</v>
      </c>
      <c r="F15" s="15" t="str">
        <f t="shared" si="1"/>
        <v>Wednesday</v>
      </c>
      <c r="G15" s="1"/>
      <c r="H15" s="15">
        <f t="shared" si="2"/>
        <v>15</v>
      </c>
      <c r="I15" s="92" t="str">
        <f>IFERROR(MATCH($A15,PROCESS!$J$17:$J$19,0),"")</f>
        <v/>
      </c>
      <c r="J15" s="25"/>
      <c r="K15" s="19">
        <f ca="1"/>
        <v>21</v>
      </c>
      <c r="L15" s="20" t="str">
        <f ca="1"/>
        <v>Tuesday</v>
      </c>
    </row>
    <row r="16" spans="1:12" ht="16.5" customHeight="1" x14ac:dyDescent="0.2">
      <c r="A16" s="30">
        <f>'PD-410-980-OC-VAC'!C18</f>
        <v>16</v>
      </c>
      <c r="B16" s="14" t="str">
        <f>'PD-410-980-OC-VAC'!F18</f>
        <v>THURSDAY</v>
      </c>
      <c r="C16" s="15" t="str">
        <f t="shared" si="3"/>
        <v>1</v>
      </c>
      <c r="D16" s="15" t="str">
        <f t="shared" si="4"/>
        <v>1</v>
      </c>
      <c r="E16" s="15" t="str">
        <f t="shared" si="0"/>
        <v>Thursday</v>
      </c>
      <c r="F16" s="15" t="str">
        <f t="shared" si="1"/>
        <v>Thursday</v>
      </c>
      <c r="G16" s="1"/>
      <c r="H16" s="15">
        <f t="shared" si="2"/>
        <v>16</v>
      </c>
      <c r="I16" s="92" t="str">
        <f>IFERROR(MATCH($A16,PROCESS!$J$17:$J$19,0),"")</f>
        <v/>
      </c>
      <c r="J16" s="25"/>
      <c r="K16" s="19">
        <f ca="1"/>
        <v>22</v>
      </c>
      <c r="L16" s="20" t="str">
        <f ca="1"/>
        <v>Wednesday</v>
      </c>
    </row>
    <row r="17" spans="1:12" ht="16.5" customHeight="1" x14ac:dyDescent="0.2">
      <c r="A17" s="30">
        <f>'PD-410-980-OC-VAC'!C19</f>
        <v>17</v>
      </c>
      <c r="B17" s="14" t="str">
        <f>'PD-410-980-OC-VAC'!F19</f>
        <v>FRIDAY</v>
      </c>
      <c r="C17" s="15" t="str">
        <f t="shared" si="3"/>
        <v>1</v>
      </c>
      <c r="D17" s="15" t="str">
        <f t="shared" si="4"/>
        <v>1</v>
      </c>
      <c r="E17" s="15" t="str">
        <f t="shared" si="0"/>
        <v>Friday</v>
      </c>
      <c r="F17" s="15" t="str">
        <f t="shared" si="1"/>
        <v>Friday</v>
      </c>
      <c r="G17" s="1"/>
      <c r="H17" s="15">
        <f t="shared" si="2"/>
        <v>17</v>
      </c>
      <c r="I17" s="92" t="str">
        <f>IFERROR(MATCH($A17,PROCESS!$J$17:$J$19,0),"")</f>
        <v/>
      </c>
      <c r="J17" s="25"/>
      <c r="K17" s="19">
        <f ca="1"/>
        <v>23</v>
      </c>
      <c r="L17" s="20" t="str">
        <f ca="1"/>
        <v>Thursday</v>
      </c>
    </row>
    <row r="18" spans="1:12" ht="16.5" customHeight="1" x14ac:dyDescent="0.2">
      <c r="A18" s="30">
        <f>'PD-410-980-OC-VAC'!C20</f>
        <v>18</v>
      </c>
      <c r="B18" s="14" t="str">
        <f>'PD-410-980-OC-VAC'!F20</f>
        <v>SATURDAY</v>
      </c>
      <c r="C18" s="15" t="str">
        <f t="shared" si="3"/>
        <v>0</v>
      </c>
      <c r="D18" s="15" t="str">
        <f t="shared" si="4"/>
        <v>1</v>
      </c>
      <c r="E18" s="15" t="str">
        <f t="shared" si="0"/>
        <v>Saturday</v>
      </c>
      <c r="F18" s="15" t="str">
        <f t="shared" si="1"/>
        <v/>
      </c>
      <c r="G18" s="1"/>
      <c r="H18" s="15" t="str">
        <f t="shared" si="2"/>
        <v/>
      </c>
      <c r="I18" s="92" t="str">
        <f>IFERROR(MATCH($A18,PROCESS!$J$17:$J$19,0),"")</f>
        <v/>
      </c>
      <c r="J18" s="25"/>
      <c r="K18" s="19">
        <f ca="1"/>
        <v>24</v>
      </c>
      <c r="L18" s="20" t="str">
        <f ca="1"/>
        <v>Friday</v>
      </c>
    </row>
    <row r="19" spans="1:12" ht="16.5" customHeight="1" x14ac:dyDescent="0.2">
      <c r="A19" s="30">
        <f>'PD-410-980-OC-VAC'!C21</f>
        <v>19</v>
      </c>
      <c r="B19" s="14" t="str">
        <f>'PD-410-980-OC-VAC'!F21</f>
        <v>SUNDAY</v>
      </c>
      <c r="C19" s="15" t="str">
        <f t="shared" si="3"/>
        <v>1</v>
      </c>
      <c r="D19" s="15" t="str">
        <f t="shared" si="4"/>
        <v>0</v>
      </c>
      <c r="E19" s="15" t="str">
        <f t="shared" si="0"/>
        <v>Sunday</v>
      </c>
      <c r="F19" s="15" t="str">
        <f t="shared" si="1"/>
        <v/>
      </c>
      <c r="G19" s="1"/>
      <c r="H19" s="15" t="str">
        <f t="shared" si="2"/>
        <v/>
      </c>
      <c r="I19" s="92" t="str">
        <f>IFERROR(MATCH($A19,PROCESS!$J$17:$J$19,0),"")</f>
        <v/>
      </c>
      <c r="J19" s="25"/>
      <c r="K19" s="19">
        <f ca="1"/>
        <v>27</v>
      </c>
      <c r="L19" s="20" t="str">
        <f ca="1"/>
        <v>Monday</v>
      </c>
    </row>
    <row r="20" spans="1:12" ht="16.5" customHeight="1" x14ac:dyDescent="0.2">
      <c r="A20" s="30">
        <f>'PD-410-980-OC-VAC'!C22</f>
        <v>20</v>
      </c>
      <c r="B20" s="14" t="str">
        <f>'PD-410-980-OC-VAC'!F22</f>
        <v>MONDAY</v>
      </c>
      <c r="C20" s="15" t="str">
        <f t="shared" si="3"/>
        <v>1</v>
      </c>
      <c r="D20" s="15" t="str">
        <f t="shared" si="4"/>
        <v>1</v>
      </c>
      <c r="E20" s="15" t="str">
        <f t="shared" si="0"/>
        <v>Monday</v>
      </c>
      <c r="F20" s="15" t="str">
        <f t="shared" si="1"/>
        <v>Monday</v>
      </c>
      <c r="G20" s="1"/>
      <c r="H20" s="15">
        <f t="shared" si="2"/>
        <v>20</v>
      </c>
      <c r="I20" s="92" t="str">
        <f>IFERROR(MATCH($A20,PROCESS!$J$17:$J$19,0),"")</f>
        <v/>
      </c>
      <c r="J20" s="25"/>
      <c r="K20" s="19">
        <f ca="1"/>
        <v>28</v>
      </c>
      <c r="L20" s="20" t="str">
        <f ca="1"/>
        <v>Tuesday</v>
      </c>
    </row>
    <row r="21" spans="1:12" ht="16.5" customHeight="1" x14ac:dyDescent="0.2">
      <c r="A21" s="30">
        <f>'PD-410-980-OC-VAC'!C23</f>
        <v>21</v>
      </c>
      <c r="B21" s="14" t="str">
        <f>'PD-410-980-OC-VAC'!F23</f>
        <v>TUESDAY</v>
      </c>
      <c r="C21" s="15" t="str">
        <f t="shared" si="3"/>
        <v>1</v>
      </c>
      <c r="D21" s="15" t="str">
        <f t="shared" si="4"/>
        <v>1</v>
      </c>
      <c r="E21" s="15" t="str">
        <f t="shared" si="0"/>
        <v>Tuesday</v>
      </c>
      <c r="F21" s="15" t="str">
        <f t="shared" si="1"/>
        <v>Tuesday</v>
      </c>
      <c r="G21" s="1"/>
      <c r="H21" s="15">
        <f t="shared" si="2"/>
        <v>21</v>
      </c>
      <c r="I21" s="92" t="str">
        <f>IFERROR(MATCH($A21,PROCESS!$J$17:$J$19,0),"")</f>
        <v/>
      </c>
      <c r="J21" s="25"/>
      <c r="K21" s="19">
        <f ca="1"/>
        <v>29</v>
      </c>
      <c r="L21" s="20" t="str">
        <f ca="1"/>
        <v>Wednesday</v>
      </c>
    </row>
    <row r="22" spans="1:12" ht="16.5" customHeight="1" x14ac:dyDescent="0.2">
      <c r="A22" s="30">
        <f>'PD-410-980-OC-VAC'!C24</f>
        <v>22</v>
      </c>
      <c r="B22" s="14" t="str">
        <f>'PD-410-980-OC-VAC'!F24</f>
        <v>WEDNESDAY</v>
      </c>
      <c r="C22" s="15" t="str">
        <f t="shared" si="3"/>
        <v>1</v>
      </c>
      <c r="D22" s="15" t="str">
        <f t="shared" si="4"/>
        <v>1</v>
      </c>
      <c r="E22" s="15" t="str">
        <f t="shared" si="0"/>
        <v>Wednesday</v>
      </c>
      <c r="F22" s="15" t="str">
        <f t="shared" si="1"/>
        <v>Wednesday</v>
      </c>
      <c r="G22" s="1"/>
      <c r="H22" s="15">
        <f t="shared" si="2"/>
        <v>22</v>
      </c>
      <c r="I22" s="92" t="str">
        <f>IFERROR(MATCH($A22,PROCESS!$J$17:$J$19,0),"")</f>
        <v/>
      </c>
      <c r="J22" s="25"/>
      <c r="K22" s="19">
        <f ca="1"/>
        <v>30</v>
      </c>
      <c r="L22" s="20" t="str">
        <f ca="1"/>
        <v>Thursday</v>
      </c>
    </row>
    <row r="23" spans="1:12" ht="16.5" customHeight="1" x14ac:dyDescent="0.2">
      <c r="A23" s="30">
        <f>'PD-410-980-OC-VAC'!C25</f>
        <v>23</v>
      </c>
      <c r="B23" s="14" t="str">
        <f>'PD-410-980-OC-VAC'!F25</f>
        <v>THURSDAY</v>
      </c>
      <c r="C23" s="15" t="str">
        <f t="shared" si="3"/>
        <v>1</v>
      </c>
      <c r="D23" s="15" t="str">
        <f t="shared" si="4"/>
        <v>1</v>
      </c>
      <c r="E23" s="15" t="str">
        <f t="shared" si="0"/>
        <v>Thursday</v>
      </c>
      <c r="F23" s="15" t="str">
        <f t="shared" si="1"/>
        <v>Thursday</v>
      </c>
      <c r="G23" s="1"/>
      <c r="H23" s="15">
        <f t="shared" si="2"/>
        <v>23</v>
      </c>
      <c r="I23" s="92" t="str">
        <f>IFERROR(MATCH($A23,PROCESS!$J$17:$J$19,0),"")</f>
        <v/>
      </c>
      <c r="J23" s="25"/>
      <c r="K23" s="19">
        <f ca="1"/>
        <v>31</v>
      </c>
      <c r="L23" s="20" t="str">
        <f ca="1"/>
        <v>Friday</v>
      </c>
    </row>
    <row r="24" spans="1:12" ht="16.5" customHeight="1" x14ac:dyDescent="0.2">
      <c r="A24" s="30">
        <f>'PD-410-980-OC-VAC'!C26</f>
        <v>24</v>
      </c>
      <c r="B24" s="14" t="str">
        <f>'PD-410-980-OC-VAC'!F26</f>
        <v>FRIDAY</v>
      </c>
      <c r="C24" s="15" t="str">
        <f t="shared" si="3"/>
        <v>1</v>
      </c>
      <c r="D24" s="15" t="str">
        <f t="shared" si="4"/>
        <v>1</v>
      </c>
      <c r="E24" s="15" t="str">
        <f t="shared" si="0"/>
        <v>Friday</v>
      </c>
      <c r="F24" s="15" t="str">
        <f t="shared" si="1"/>
        <v>Friday</v>
      </c>
      <c r="G24" s="1"/>
      <c r="H24" s="15">
        <f t="shared" si="2"/>
        <v>24</v>
      </c>
      <c r="I24" s="92" t="str">
        <f>IFERROR(MATCH($A24,PROCESS!$J$17:$J$19,0),"")</f>
        <v/>
      </c>
      <c r="J24" s="25"/>
      <c r="K24" s="21" t="str">
        <f ca="1"/>
        <v/>
      </c>
      <c r="L24" s="22" t="str">
        <f ca="1"/>
        <v/>
      </c>
    </row>
    <row r="25" spans="1:12" ht="16.5" customHeight="1" x14ac:dyDescent="0.2">
      <c r="A25" s="30">
        <f>'PD-410-980-OC-VAC'!C27</f>
        <v>25</v>
      </c>
      <c r="B25" s="14" t="str">
        <f>'PD-410-980-OC-VAC'!F27</f>
        <v>SATURDAY</v>
      </c>
      <c r="C25" s="15" t="str">
        <f t="shared" si="3"/>
        <v>0</v>
      </c>
      <c r="D25" s="15" t="str">
        <f t="shared" si="4"/>
        <v>1</v>
      </c>
      <c r="E25" s="15" t="str">
        <f t="shared" si="0"/>
        <v>Saturday</v>
      </c>
      <c r="F25" s="15" t="str">
        <f t="shared" si="1"/>
        <v/>
      </c>
      <c r="G25" s="1"/>
      <c r="H25" s="15" t="str">
        <f t="shared" si="2"/>
        <v/>
      </c>
      <c r="I25" s="92" t="str">
        <f>IFERROR(MATCH($A25,PROCESS!$J$17:$J$19,0),"")</f>
        <v/>
      </c>
      <c r="J25" s="25"/>
      <c r="K25" s="21" t="str">
        <f ca="1"/>
        <v/>
      </c>
      <c r="L25" s="22" t="str">
        <f ca="1"/>
        <v/>
      </c>
    </row>
    <row r="26" spans="1:12" ht="16.5" customHeight="1" x14ac:dyDescent="0.2">
      <c r="A26" s="30">
        <f>'PD-410-980-OC-VAC'!C28</f>
        <v>26</v>
      </c>
      <c r="B26" s="14" t="str">
        <f>'PD-410-980-OC-VAC'!F28</f>
        <v>SUNDAY</v>
      </c>
      <c r="C26" s="15" t="str">
        <f t="shared" si="3"/>
        <v>1</v>
      </c>
      <c r="D26" s="15" t="str">
        <f t="shared" si="4"/>
        <v>0</v>
      </c>
      <c r="E26" s="15" t="str">
        <f t="shared" si="0"/>
        <v>Sunday</v>
      </c>
      <c r="F26" s="15" t="str">
        <f t="shared" si="1"/>
        <v/>
      </c>
      <c r="G26" s="1"/>
      <c r="H26" s="15" t="str">
        <f t="shared" si="2"/>
        <v/>
      </c>
      <c r="I26" s="92" t="str">
        <f>IFERROR(MATCH($A26,PROCESS!$J$17:$J$19,0),"")</f>
        <v/>
      </c>
      <c r="J26" s="25"/>
      <c r="K26" s="21" t="str">
        <f ca="1"/>
        <v/>
      </c>
      <c r="L26" s="22" t="str">
        <f ca="1"/>
        <v/>
      </c>
    </row>
    <row r="27" spans="1:12" ht="16.5" customHeight="1" x14ac:dyDescent="0.2">
      <c r="A27" s="30">
        <f>'PD-410-980-OC-VAC'!C29</f>
        <v>27</v>
      </c>
      <c r="B27" s="14" t="str">
        <f>'PD-410-980-OC-VAC'!F29</f>
        <v>MONDAY</v>
      </c>
      <c r="C27" s="15" t="str">
        <f t="shared" si="3"/>
        <v>1</v>
      </c>
      <c r="D27" s="15" t="str">
        <f t="shared" si="4"/>
        <v>1</v>
      </c>
      <c r="E27" s="15" t="str">
        <f t="shared" si="0"/>
        <v>Monday</v>
      </c>
      <c r="F27" s="15" t="str">
        <f t="shared" si="1"/>
        <v>Monday</v>
      </c>
      <c r="G27" s="1"/>
      <c r="H27" s="15">
        <f t="shared" si="2"/>
        <v>27</v>
      </c>
      <c r="I27" s="92" t="str">
        <f>IFERROR(MATCH($A27,PROCESS!$J$17:$J$19,0),"")</f>
        <v/>
      </c>
      <c r="J27" s="25"/>
      <c r="K27" s="21" t="str">
        <f ca="1"/>
        <v/>
      </c>
      <c r="L27" s="22" t="str">
        <f ca="1"/>
        <v/>
      </c>
    </row>
    <row r="28" spans="1:12" ht="16.5" customHeight="1" x14ac:dyDescent="0.2">
      <c r="A28" s="30">
        <f>'PD-410-980-OC-VAC'!C30</f>
        <v>28</v>
      </c>
      <c r="B28" s="14" t="str">
        <f>'PD-410-980-OC-VAC'!F30</f>
        <v>TUESDAY</v>
      </c>
      <c r="C28" s="15" t="str">
        <f t="shared" si="3"/>
        <v>1</v>
      </c>
      <c r="D28" s="15" t="str">
        <f t="shared" si="4"/>
        <v>1</v>
      </c>
      <c r="E28" s="15" t="str">
        <f t="shared" si="0"/>
        <v>Tuesday</v>
      </c>
      <c r="F28" s="15" t="str">
        <f t="shared" si="1"/>
        <v>Tuesday</v>
      </c>
      <c r="G28" s="1"/>
      <c r="H28" s="15">
        <f t="shared" si="2"/>
        <v>28</v>
      </c>
      <c r="I28" s="92" t="str">
        <f>IFERROR(MATCH($A28,PROCESS!$J$17:$J$19,0),"")</f>
        <v/>
      </c>
      <c r="J28" s="25"/>
      <c r="K28" s="21" t="str">
        <f ca="1"/>
        <v/>
      </c>
      <c r="L28" s="22" t="str">
        <f ca="1"/>
        <v/>
      </c>
    </row>
    <row r="29" spans="1:12" ht="16.5" customHeight="1" x14ac:dyDescent="0.2">
      <c r="A29" s="30">
        <f>'PD-410-980-OC-VAC'!C31</f>
        <v>29</v>
      </c>
      <c r="B29" s="14" t="str">
        <f>'PD-410-980-OC-VAC'!F31</f>
        <v>WEDNESDAY</v>
      </c>
      <c r="C29" s="15" t="str">
        <f t="shared" si="3"/>
        <v>1</v>
      </c>
      <c r="D29" s="15" t="str">
        <f t="shared" si="4"/>
        <v>1</v>
      </c>
      <c r="E29" s="15" t="str">
        <f t="shared" si="0"/>
        <v>Wednesday</v>
      </c>
      <c r="F29" s="15" t="str">
        <f t="shared" si="1"/>
        <v>Wednesday</v>
      </c>
      <c r="G29" s="1"/>
      <c r="H29" s="15">
        <f t="shared" si="2"/>
        <v>29</v>
      </c>
      <c r="I29" s="92" t="str">
        <f>IFERROR(MATCH($A29,PROCESS!$J$17:$J$19,0),"")</f>
        <v/>
      </c>
      <c r="J29" s="25"/>
      <c r="K29" s="21" t="str">
        <f ca="1"/>
        <v/>
      </c>
      <c r="L29" s="22" t="str">
        <f ca="1"/>
        <v/>
      </c>
    </row>
    <row r="30" spans="1:12" ht="16.5" customHeight="1" x14ac:dyDescent="0.2">
      <c r="A30" s="30">
        <f>'PD-410-980-OC-VAC'!C32</f>
        <v>30</v>
      </c>
      <c r="B30" s="14" t="str">
        <f>'PD-410-980-OC-VAC'!F32</f>
        <v>THURSDAY</v>
      </c>
      <c r="C30" s="15" t="str">
        <f t="shared" si="3"/>
        <v>1</v>
      </c>
      <c r="D30" s="15" t="str">
        <f t="shared" si="4"/>
        <v>1</v>
      </c>
      <c r="E30" s="15" t="str">
        <f t="shared" si="0"/>
        <v>Thursday</v>
      </c>
      <c r="F30" s="15" t="str">
        <f t="shared" si="1"/>
        <v>Thursday</v>
      </c>
      <c r="G30" s="1"/>
      <c r="H30" s="15">
        <f t="shared" si="2"/>
        <v>30</v>
      </c>
      <c r="I30" s="92" t="str">
        <f>IFERROR(MATCH($A30,PROCESS!$J$17:$J$19,0),"")</f>
        <v/>
      </c>
      <c r="J30" s="25"/>
      <c r="K30" s="21" t="str">
        <f ca="1"/>
        <v/>
      </c>
      <c r="L30" s="22" t="str">
        <f ca="1"/>
        <v/>
      </c>
    </row>
    <row r="31" spans="1:12" ht="16.5" customHeight="1" x14ac:dyDescent="0.2">
      <c r="A31" s="30">
        <f>'PD-410-980-OC-VAC'!C33</f>
        <v>31</v>
      </c>
      <c r="B31" s="14" t="str">
        <f>'PD-410-980-OC-VAC'!F33</f>
        <v>FRIDAY</v>
      </c>
      <c r="C31" s="15" t="str">
        <f t="shared" si="3"/>
        <v>1</v>
      </c>
      <c r="D31" s="15" t="str">
        <f t="shared" si="4"/>
        <v>1</v>
      </c>
      <c r="E31" s="36" t="str">
        <f t="shared" si="0"/>
        <v>Friday</v>
      </c>
      <c r="F31" s="36" t="str">
        <f t="shared" si="1"/>
        <v>Friday</v>
      </c>
      <c r="G31" s="1"/>
      <c r="H31" s="15">
        <f t="shared" si="2"/>
        <v>31</v>
      </c>
      <c r="I31" s="92" t="str">
        <f>IFERROR(MATCH($A31,PROCESS!$J$17:$J$19,0),"")</f>
        <v/>
      </c>
      <c r="J31" s="25"/>
      <c r="K31" s="21" t="str">
        <f ca="1"/>
        <v/>
      </c>
      <c r="L31" s="22" t="str">
        <f ca="1"/>
        <v/>
      </c>
    </row>
    <row r="32" spans="1:12" s="16" customFormat="1" ht="16.5" customHeight="1" thickBot="1" x14ac:dyDescent="0.25">
      <c r="A32" s="23" t="s">
        <v>1003</v>
      </c>
      <c r="B32" s="32" t="s">
        <v>1004</v>
      </c>
      <c r="C32" s="32" t="s">
        <v>1005</v>
      </c>
      <c r="D32" s="32" t="s">
        <v>1006</v>
      </c>
      <c r="E32" s="32" t="s">
        <v>1007</v>
      </c>
      <c r="F32" s="32" t="s">
        <v>998</v>
      </c>
      <c r="G32" s="82"/>
      <c r="H32" s="32" t="s">
        <v>999</v>
      </c>
      <c r="I32" s="24" t="s">
        <v>1000</v>
      </c>
      <c r="J32" s="34"/>
      <c r="K32" s="23" t="s">
        <v>1001</v>
      </c>
      <c r="L32" s="24" t="s">
        <v>1002</v>
      </c>
    </row>
    <row r="33" ht="7.5" customHeight="1" thickTop="1" x14ac:dyDescent="0.2"/>
  </sheetData>
  <sheetProtection sheet="1" objects="1" scenarios="1"/>
  <conditionalFormatting sqref="L1:L31 E1:F31">
    <cfRule type="cellIs" dxfId="7" priority="2" operator="equal">
      <formula>"HOLIDAY"</formula>
    </cfRule>
  </conditionalFormatting>
  <conditionalFormatting sqref="I1:J31">
    <cfRule type="cellIs" dxfId="6" priority="1" operator="between">
      <formula>1</formula>
      <formula>3</formula>
    </cfRule>
  </conditionalFormatting>
  <pageMargins left="0.7" right="0.7" top="0.75" bottom="0.75" header="0.3" footer="0.3"/>
  <pageSetup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69291-CA8E-4112-ADFF-0CCCEB1D0807}">
  <sheetPr>
    <tabColor theme="9"/>
  </sheetPr>
  <dimension ref="A1:M33"/>
  <sheetViews>
    <sheetView workbookViewId="0">
      <selection activeCell="K24" sqref="K24"/>
    </sheetView>
  </sheetViews>
  <sheetFormatPr defaultColWidth="0" defaultRowHeight="0" customHeight="1" zeroHeight="1" x14ac:dyDescent="0.2"/>
  <cols>
    <col min="1" max="1" width="10.42578125" style="13" bestFit="1" customWidth="1"/>
    <col min="2" max="2" width="13.28515625" style="13" bestFit="1" customWidth="1"/>
    <col min="3" max="3" width="13.140625" style="13" bestFit="1" customWidth="1"/>
    <col min="4" max="4" width="13.28515625" style="13" bestFit="1" customWidth="1"/>
    <col min="5" max="5" width="28.140625" style="13" customWidth="1"/>
    <col min="6" max="6" width="28.140625" style="13" bestFit="1" customWidth="1"/>
    <col min="8" max="8" width="23.7109375" style="13" bestFit="1" customWidth="1"/>
    <col min="9" max="9" width="13.85546875" style="6" bestFit="1" customWidth="1"/>
    <col min="10" max="10" width="1" style="6" customWidth="1"/>
    <col min="11" max="11" width="21.5703125" style="13" bestFit="1" customWidth="1"/>
    <col min="12" max="12" width="20.28515625" style="6" bestFit="1" customWidth="1"/>
    <col min="13" max="13" width="1.42578125" style="6" customWidth="1"/>
    <col min="14" max="16384" width="9.140625" style="6" hidden="1"/>
  </cols>
  <sheetData>
    <row r="1" spans="1:12" ht="16.5" customHeight="1" thickTop="1" x14ac:dyDescent="0.2">
      <c r="A1" s="26">
        <f>'PD-410-980-OC-VAC'!C308</f>
        <v>1</v>
      </c>
      <c r="B1" s="27" t="str">
        <f>'PD-410-980-OC-VAC'!F308</f>
        <v>SATURDAY</v>
      </c>
      <c r="C1" s="28" t="str">
        <f>IF(B1="SATURDAY","0","1")</f>
        <v>0</v>
      </c>
      <c r="D1" s="28" t="str">
        <f>IF(B1="SUNDAY","0","1")</f>
        <v>1</v>
      </c>
      <c r="E1" s="35" t="str">
        <f>PROPER(B1)</f>
        <v>Saturday</v>
      </c>
      <c r="F1" s="35" t="str">
        <f>IF(I1="",IF(C1+D1&gt;1,E1,""),"Holiday")</f>
        <v/>
      </c>
      <c r="G1" s="100"/>
      <c r="H1" s="28" t="str">
        <f>IF(F1="","",A1)</f>
        <v/>
      </c>
      <c r="I1" s="95" t="str">
        <f>IFERROR(MATCH($A1,PROCESS!$K$17:$K$19,0),"")</f>
        <v/>
      </c>
      <c r="J1" s="33"/>
      <c r="K1" s="17">
        <f t="array" aca="1" ref="K1:K31" ca="1">IFERROR(INDEX(DATE_ONLY_JAN,SMALL((IF(LEN(DATE_ONLY_JAN),ROW(INDIRECT("1:"&amp;ROWS(DATE_ONLY_JAN))))),ROW(DATE_ONLY_JAN)),1),"")</f>
        <v>3</v>
      </c>
      <c r="L1" s="18" t="str">
        <f t="array" aca="1" ref="L1:L31" ca="1">IFERROR(INDEX(WEEKDAY_ONLY_JAN,SMALL((IF(LEN(WEEKDAY_ONLY_JAN),ROW(INDIRECT("1:"&amp;ROWS(WEEKDAY_ONLY_JAN))))),ROW(WEEKDAY_ONLY_JAN)),1),"")</f>
        <v>Monday</v>
      </c>
    </row>
    <row r="2" spans="1:12" ht="16.5" customHeight="1" x14ac:dyDescent="0.2">
      <c r="A2" s="30">
        <f>'PD-410-980-OC-VAC'!C309</f>
        <v>2</v>
      </c>
      <c r="B2" s="14" t="str">
        <f>'PD-410-980-OC-VAC'!F309</f>
        <v>SUNDAY</v>
      </c>
      <c r="C2" s="15" t="str">
        <f>IF(B2="SATURDAY","0","1")</f>
        <v>1</v>
      </c>
      <c r="D2" s="15" t="str">
        <f>IF(B2="SUNDAY","0","1")</f>
        <v>0</v>
      </c>
      <c r="E2" s="15" t="str">
        <f t="shared" ref="E2:E30" si="0">PROPER(B2)</f>
        <v>Sunday</v>
      </c>
      <c r="F2" s="15" t="str">
        <f t="shared" ref="F2:F30" si="1">IF(I2="",IF(C2+D2&gt;1,E2,""),"Holiday")</f>
        <v/>
      </c>
      <c r="G2" s="1"/>
      <c r="H2" s="15" t="str">
        <f t="shared" ref="H2:H30" si="2">IF(F2="","",A2)</f>
        <v/>
      </c>
      <c r="I2" s="92" t="str">
        <f>IFERROR(MATCH($A2,PROCESS!$K$17:$K$19,0),"")</f>
        <v/>
      </c>
      <c r="J2" s="25"/>
      <c r="K2" s="19">
        <f ca="1"/>
        <v>4</v>
      </c>
      <c r="L2" s="20" t="str">
        <f ca="1"/>
        <v>Tuesday</v>
      </c>
    </row>
    <row r="3" spans="1:12" ht="16.5" customHeight="1" x14ac:dyDescent="0.2">
      <c r="A3" s="30">
        <f>'PD-410-980-OC-VAC'!C310</f>
        <v>3</v>
      </c>
      <c r="B3" s="14" t="str">
        <f>'PD-410-980-OC-VAC'!F310</f>
        <v>MONDAY</v>
      </c>
      <c r="C3" s="15" t="str">
        <f t="shared" ref="C3:C30" si="3">IF(B3="SATURDAY","0","1")</f>
        <v>1</v>
      </c>
      <c r="D3" s="15" t="str">
        <f t="shared" ref="D3:D30" si="4">IF(B3="SUNDAY","0","1")</f>
        <v>1</v>
      </c>
      <c r="E3" s="15" t="str">
        <f t="shared" si="0"/>
        <v>Monday</v>
      </c>
      <c r="F3" s="15" t="str">
        <f t="shared" si="1"/>
        <v>Monday</v>
      </c>
      <c r="G3" s="1"/>
      <c r="H3" s="15">
        <f t="shared" si="2"/>
        <v>3</v>
      </c>
      <c r="I3" s="92" t="str">
        <f>IFERROR(MATCH($A3,PROCESS!$K$17:$K$19,0),"")</f>
        <v/>
      </c>
      <c r="J3" s="25"/>
      <c r="K3" s="19">
        <f ca="1"/>
        <v>5</v>
      </c>
      <c r="L3" s="20" t="str">
        <f ca="1"/>
        <v>Wednesday</v>
      </c>
    </row>
    <row r="4" spans="1:12" ht="16.5" customHeight="1" x14ac:dyDescent="0.2">
      <c r="A4" s="30">
        <f>'PD-410-980-OC-VAC'!C311</f>
        <v>4</v>
      </c>
      <c r="B4" s="14" t="str">
        <f>'PD-410-980-OC-VAC'!F311</f>
        <v>TUESDAY</v>
      </c>
      <c r="C4" s="15" t="str">
        <f t="shared" si="3"/>
        <v>1</v>
      </c>
      <c r="D4" s="15" t="str">
        <f t="shared" si="4"/>
        <v>1</v>
      </c>
      <c r="E4" s="15" t="str">
        <f t="shared" si="0"/>
        <v>Tuesday</v>
      </c>
      <c r="F4" s="15" t="str">
        <f t="shared" si="1"/>
        <v>Tuesday</v>
      </c>
      <c r="G4" s="1"/>
      <c r="H4" s="15">
        <f t="shared" si="2"/>
        <v>4</v>
      </c>
      <c r="I4" s="92" t="str">
        <f>IFERROR(MATCH($A4,PROCESS!$K$17:$K$19,0),"")</f>
        <v/>
      </c>
      <c r="J4" s="25"/>
      <c r="K4" s="19">
        <f ca="1"/>
        <v>6</v>
      </c>
      <c r="L4" s="20" t="str">
        <f ca="1"/>
        <v>Thursday</v>
      </c>
    </row>
    <row r="5" spans="1:12" ht="16.5" customHeight="1" x14ac:dyDescent="0.2">
      <c r="A5" s="30">
        <f>'PD-410-980-OC-VAC'!C312</f>
        <v>5</v>
      </c>
      <c r="B5" s="14" t="str">
        <f>'PD-410-980-OC-VAC'!F312</f>
        <v>WEDNESDAY</v>
      </c>
      <c r="C5" s="15" t="str">
        <f t="shared" si="3"/>
        <v>1</v>
      </c>
      <c r="D5" s="15" t="str">
        <f t="shared" si="4"/>
        <v>1</v>
      </c>
      <c r="E5" s="15" t="str">
        <f t="shared" si="0"/>
        <v>Wednesday</v>
      </c>
      <c r="F5" s="15" t="str">
        <f t="shared" si="1"/>
        <v>Wednesday</v>
      </c>
      <c r="G5" s="1"/>
      <c r="H5" s="15">
        <f t="shared" si="2"/>
        <v>5</v>
      </c>
      <c r="I5" s="92" t="str">
        <f>IFERROR(MATCH($A5,PROCESS!$K$17:$K$19,0),"")</f>
        <v/>
      </c>
      <c r="J5" s="25"/>
      <c r="K5" s="19">
        <f ca="1"/>
        <v>7</v>
      </c>
      <c r="L5" s="20" t="str">
        <f ca="1"/>
        <v>Friday</v>
      </c>
    </row>
    <row r="6" spans="1:12" ht="16.5" customHeight="1" x14ac:dyDescent="0.2">
      <c r="A6" s="30">
        <f>'PD-410-980-OC-VAC'!C313</f>
        <v>6</v>
      </c>
      <c r="B6" s="14" t="str">
        <f>'PD-410-980-OC-VAC'!F313</f>
        <v>THURSDAY</v>
      </c>
      <c r="C6" s="15" t="str">
        <f t="shared" si="3"/>
        <v>1</v>
      </c>
      <c r="D6" s="15" t="str">
        <f t="shared" si="4"/>
        <v>1</v>
      </c>
      <c r="E6" s="15" t="str">
        <f t="shared" si="0"/>
        <v>Thursday</v>
      </c>
      <c r="F6" s="15" t="str">
        <f t="shared" si="1"/>
        <v>Thursday</v>
      </c>
      <c r="G6" s="1"/>
      <c r="H6" s="15">
        <f t="shared" si="2"/>
        <v>6</v>
      </c>
      <c r="I6" s="92" t="str">
        <f>IFERROR(MATCH($A6,PROCESS!$K$17:$K$19,0),"")</f>
        <v/>
      </c>
      <c r="J6" s="25"/>
      <c r="K6" s="19">
        <f ca="1"/>
        <v>10</v>
      </c>
      <c r="L6" s="20" t="str">
        <f ca="1"/>
        <v>Monday</v>
      </c>
    </row>
    <row r="7" spans="1:12" ht="16.5" customHeight="1" x14ac:dyDescent="0.2">
      <c r="A7" s="30">
        <f>'PD-410-980-OC-VAC'!C314</f>
        <v>7</v>
      </c>
      <c r="B7" s="14" t="str">
        <f>'PD-410-980-OC-VAC'!F314</f>
        <v>FRIDAY</v>
      </c>
      <c r="C7" s="15" t="str">
        <f t="shared" si="3"/>
        <v>1</v>
      </c>
      <c r="D7" s="15" t="str">
        <f t="shared" si="4"/>
        <v>1</v>
      </c>
      <c r="E7" s="15" t="str">
        <f t="shared" si="0"/>
        <v>Friday</v>
      </c>
      <c r="F7" s="15" t="str">
        <f t="shared" si="1"/>
        <v>Friday</v>
      </c>
      <c r="G7" s="1"/>
      <c r="H7" s="15">
        <f t="shared" si="2"/>
        <v>7</v>
      </c>
      <c r="I7" s="92" t="str">
        <f>IFERROR(MATCH($A7,PROCESS!$K$17:$K$19,0),"")</f>
        <v/>
      </c>
      <c r="J7" s="25"/>
      <c r="K7" s="19">
        <f ca="1"/>
        <v>11</v>
      </c>
      <c r="L7" s="20" t="str">
        <f ca="1"/>
        <v>Holiday</v>
      </c>
    </row>
    <row r="8" spans="1:12" ht="16.5" customHeight="1" x14ac:dyDescent="0.2">
      <c r="A8" s="30">
        <f>'PD-410-980-OC-VAC'!C315</f>
        <v>8</v>
      </c>
      <c r="B8" s="14" t="str">
        <f>'PD-410-980-OC-VAC'!F315</f>
        <v>SATURDAY</v>
      </c>
      <c r="C8" s="15" t="str">
        <f t="shared" si="3"/>
        <v>0</v>
      </c>
      <c r="D8" s="15" t="str">
        <f t="shared" si="4"/>
        <v>1</v>
      </c>
      <c r="E8" s="15" t="str">
        <f t="shared" si="0"/>
        <v>Saturday</v>
      </c>
      <c r="F8" s="15" t="str">
        <f t="shared" si="1"/>
        <v/>
      </c>
      <c r="G8" s="1"/>
      <c r="H8" s="15" t="str">
        <f t="shared" si="2"/>
        <v/>
      </c>
      <c r="I8" s="92" t="str">
        <f>IFERROR(MATCH($A8,PROCESS!$K$17:$K$19,0),"")</f>
        <v/>
      </c>
      <c r="J8" s="25"/>
      <c r="K8" s="19">
        <f ca="1"/>
        <v>12</v>
      </c>
      <c r="L8" s="20" t="str">
        <f ca="1"/>
        <v>Wednesday</v>
      </c>
    </row>
    <row r="9" spans="1:12" ht="16.5" customHeight="1" x14ac:dyDescent="0.2">
      <c r="A9" s="30">
        <f>'PD-410-980-OC-VAC'!C316</f>
        <v>9</v>
      </c>
      <c r="B9" s="14" t="str">
        <f>'PD-410-980-OC-VAC'!F316</f>
        <v>SUNDAY</v>
      </c>
      <c r="C9" s="15" t="str">
        <f t="shared" si="3"/>
        <v>1</v>
      </c>
      <c r="D9" s="15" t="str">
        <f t="shared" si="4"/>
        <v>0</v>
      </c>
      <c r="E9" s="15" t="str">
        <f t="shared" si="0"/>
        <v>Sunday</v>
      </c>
      <c r="F9" s="15" t="str">
        <f t="shared" si="1"/>
        <v/>
      </c>
      <c r="G9" s="1"/>
      <c r="H9" s="15" t="str">
        <f t="shared" si="2"/>
        <v/>
      </c>
      <c r="I9" s="92" t="str">
        <f>IFERROR(MATCH($A9,PROCESS!$K$17:$K$19,0),"")</f>
        <v/>
      </c>
      <c r="J9" s="25"/>
      <c r="K9" s="19">
        <f ca="1"/>
        <v>13</v>
      </c>
      <c r="L9" s="20" t="str">
        <f ca="1"/>
        <v>Thursday</v>
      </c>
    </row>
    <row r="10" spans="1:12" ht="16.5" customHeight="1" x14ac:dyDescent="0.2">
      <c r="A10" s="30">
        <f>'PD-410-980-OC-VAC'!C317</f>
        <v>10</v>
      </c>
      <c r="B10" s="14" t="str">
        <f>'PD-410-980-OC-VAC'!F317</f>
        <v>MONDAY</v>
      </c>
      <c r="C10" s="15" t="str">
        <f t="shared" si="3"/>
        <v>1</v>
      </c>
      <c r="D10" s="15" t="str">
        <f t="shared" si="4"/>
        <v>1</v>
      </c>
      <c r="E10" s="15" t="str">
        <f t="shared" si="0"/>
        <v>Monday</v>
      </c>
      <c r="F10" s="15" t="str">
        <f t="shared" si="1"/>
        <v>Monday</v>
      </c>
      <c r="G10" s="1"/>
      <c r="H10" s="15">
        <f t="shared" si="2"/>
        <v>10</v>
      </c>
      <c r="I10" s="92" t="str">
        <f>IFERROR(MATCH($A10,PROCESS!$K$17:$K$19,0),"")</f>
        <v/>
      </c>
      <c r="J10" s="25"/>
      <c r="K10" s="19">
        <f ca="1"/>
        <v>14</v>
      </c>
      <c r="L10" s="20" t="str">
        <f ca="1"/>
        <v>Friday</v>
      </c>
    </row>
    <row r="11" spans="1:12" ht="16.5" customHeight="1" x14ac:dyDescent="0.2">
      <c r="A11" s="30">
        <f>'PD-410-980-OC-VAC'!C318</f>
        <v>11</v>
      </c>
      <c r="B11" s="14" t="str">
        <f>'PD-410-980-OC-VAC'!F318</f>
        <v>TUESDAY</v>
      </c>
      <c r="C11" s="15" t="str">
        <f t="shared" si="3"/>
        <v>1</v>
      </c>
      <c r="D11" s="15" t="str">
        <f t="shared" si="4"/>
        <v>1</v>
      </c>
      <c r="E11" s="15" t="str">
        <f t="shared" si="0"/>
        <v>Tuesday</v>
      </c>
      <c r="F11" s="15" t="str">
        <f t="shared" si="1"/>
        <v>Holiday</v>
      </c>
      <c r="G11" s="1"/>
      <c r="H11" s="15">
        <f t="shared" si="2"/>
        <v>11</v>
      </c>
      <c r="I11" s="92">
        <f>IFERROR(MATCH($A11,PROCESS!$K$17:$K$19,0),"")</f>
        <v>1</v>
      </c>
      <c r="J11" s="25"/>
      <c r="K11" s="19">
        <f ca="1"/>
        <v>17</v>
      </c>
      <c r="L11" s="20" t="str">
        <f ca="1"/>
        <v>Monday</v>
      </c>
    </row>
    <row r="12" spans="1:12" ht="16.5" customHeight="1" x14ac:dyDescent="0.2">
      <c r="A12" s="30">
        <f>'PD-410-980-OC-VAC'!C319</f>
        <v>12</v>
      </c>
      <c r="B12" s="14" t="str">
        <f>'PD-410-980-OC-VAC'!F319</f>
        <v>WEDNESDAY</v>
      </c>
      <c r="C12" s="15" t="str">
        <f t="shared" si="3"/>
        <v>1</v>
      </c>
      <c r="D12" s="15" t="str">
        <f t="shared" si="4"/>
        <v>1</v>
      </c>
      <c r="E12" s="15" t="str">
        <f t="shared" si="0"/>
        <v>Wednesday</v>
      </c>
      <c r="F12" s="15" t="str">
        <f t="shared" si="1"/>
        <v>Wednesday</v>
      </c>
      <c r="G12" s="1"/>
      <c r="H12" s="15">
        <f t="shared" si="2"/>
        <v>12</v>
      </c>
      <c r="I12" s="92" t="str">
        <f>IFERROR(MATCH($A12,PROCESS!$K$17:$K$19,0),"")</f>
        <v/>
      </c>
      <c r="J12" s="25"/>
      <c r="K12" s="19">
        <f ca="1"/>
        <v>18</v>
      </c>
      <c r="L12" s="20" t="str">
        <f ca="1"/>
        <v>Tuesday</v>
      </c>
    </row>
    <row r="13" spans="1:12" ht="16.5" customHeight="1" x14ac:dyDescent="0.2">
      <c r="A13" s="30">
        <f>'PD-410-980-OC-VAC'!C320</f>
        <v>13</v>
      </c>
      <c r="B13" s="14" t="str">
        <f>'PD-410-980-OC-VAC'!F320</f>
        <v>THURSDAY</v>
      </c>
      <c r="C13" s="15" t="str">
        <f t="shared" si="3"/>
        <v>1</v>
      </c>
      <c r="D13" s="15" t="str">
        <f t="shared" si="4"/>
        <v>1</v>
      </c>
      <c r="E13" s="15" t="str">
        <f t="shared" si="0"/>
        <v>Thursday</v>
      </c>
      <c r="F13" s="15" t="str">
        <f t="shared" si="1"/>
        <v>Thursday</v>
      </c>
      <c r="G13" s="1"/>
      <c r="H13" s="15">
        <f t="shared" si="2"/>
        <v>13</v>
      </c>
      <c r="I13" s="92" t="str">
        <f>IFERROR(MATCH($A13,PROCESS!$K$17:$K$19,0),"")</f>
        <v/>
      </c>
      <c r="J13" s="25"/>
      <c r="K13" s="19">
        <f ca="1"/>
        <v>19</v>
      </c>
      <c r="L13" s="20" t="str">
        <f ca="1"/>
        <v>Wednesday</v>
      </c>
    </row>
    <row r="14" spans="1:12" ht="16.5" customHeight="1" x14ac:dyDescent="0.2">
      <c r="A14" s="30">
        <f>'PD-410-980-OC-VAC'!C321</f>
        <v>14</v>
      </c>
      <c r="B14" s="14" t="str">
        <f>'PD-410-980-OC-VAC'!F321</f>
        <v>FRIDAY</v>
      </c>
      <c r="C14" s="15" t="str">
        <f t="shared" si="3"/>
        <v>1</v>
      </c>
      <c r="D14" s="15" t="str">
        <f t="shared" si="4"/>
        <v>1</v>
      </c>
      <c r="E14" s="15" t="str">
        <f t="shared" si="0"/>
        <v>Friday</v>
      </c>
      <c r="F14" s="15" t="str">
        <f t="shared" si="1"/>
        <v>Friday</v>
      </c>
      <c r="G14" s="1"/>
      <c r="H14" s="15">
        <f t="shared" si="2"/>
        <v>14</v>
      </c>
      <c r="I14" s="92" t="str">
        <f>IFERROR(MATCH($A14,PROCESS!$K$17:$K$19,0),"")</f>
        <v/>
      </c>
      <c r="J14" s="25"/>
      <c r="K14" s="19">
        <f ca="1"/>
        <v>20</v>
      </c>
      <c r="L14" s="20" t="str">
        <f ca="1"/>
        <v>Thursday</v>
      </c>
    </row>
    <row r="15" spans="1:12" ht="16.5" customHeight="1" x14ac:dyDescent="0.2">
      <c r="A15" s="30">
        <f>'PD-410-980-OC-VAC'!C322</f>
        <v>15</v>
      </c>
      <c r="B15" s="14" t="str">
        <f>'PD-410-980-OC-VAC'!F322</f>
        <v>SATURDAY</v>
      </c>
      <c r="C15" s="15" t="str">
        <f t="shared" si="3"/>
        <v>0</v>
      </c>
      <c r="D15" s="15" t="str">
        <f t="shared" si="4"/>
        <v>1</v>
      </c>
      <c r="E15" s="15" t="str">
        <f t="shared" si="0"/>
        <v>Saturday</v>
      </c>
      <c r="F15" s="15" t="str">
        <f t="shared" si="1"/>
        <v/>
      </c>
      <c r="G15" s="1"/>
      <c r="H15" s="15" t="str">
        <f t="shared" si="2"/>
        <v/>
      </c>
      <c r="I15" s="92" t="str">
        <f>IFERROR(MATCH($A15,PROCESS!$K$17:$K$19,0),"")</f>
        <v/>
      </c>
      <c r="J15" s="25"/>
      <c r="K15" s="19">
        <f ca="1"/>
        <v>21</v>
      </c>
      <c r="L15" s="20" t="str">
        <f ca="1"/>
        <v>Friday</v>
      </c>
    </row>
    <row r="16" spans="1:12" ht="16.5" customHeight="1" x14ac:dyDescent="0.2">
      <c r="A16" s="30">
        <f>'PD-410-980-OC-VAC'!C323</f>
        <v>16</v>
      </c>
      <c r="B16" s="14" t="str">
        <f>'PD-410-980-OC-VAC'!F323</f>
        <v>SUNDAY</v>
      </c>
      <c r="C16" s="15" t="str">
        <f t="shared" si="3"/>
        <v>1</v>
      </c>
      <c r="D16" s="15" t="str">
        <f t="shared" si="4"/>
        <v>0</v>
      </c>
      <c r="E16" s="15" t="str">
        <f t="shared" si="0"/>
        <v>Sunday</v>
      </c>
      <c r="F16" s="15" t="str">
        <f t="shared" si="1"/>
        <v/>
      </c>
      <c r="G16" s="1"/>
      <c r="H16" s="15" t="str">
        <f t="shared" si="2"/>
        <v/>
      </c>
      <c r="I16" s="92" t="str">
        <f>IFERROR(MATCH($A16,PROCESS!$K$17:$K$19,0),"")</f>
        <v/>
      </c>
      <c r="J16" s="25"/>
      <c r="K16" s="19">
        <f ca="1"/>
        <v>24</v>
      </c>
      <c r="L16" s="20" t="str">
        <f ca="1"/>
        <v>Monday</v>
      </c>
    </row>
    <row r="17" spans="1:12" ht="16.5" customHeight="1" x14ac:dyDescent="0.2">
      <c r="A17" s="30">
        <f>'PD-410-980-OC-VAC'!C324</f>
        <v>17</v>
      </c>
      <c r="B17" s="14" t="str">
        <f>'PD-410-980-OC-VAC'!F324</f>
        <v>MONDAY</v>
      </c>
      <c r="C17" s="15" t="str">
        <f t="shared" si="3"/>
        <v>1</v>
      </c>
      <c r="D17" s="15" t="str">
        <f t="shared" si="4"/>
        <v>1</v>
      </c>
      <c r="E17" s="15" t="str">
        <f t="shared" si="0"/>
        <v>Monday</v>
      </c>
      <c r="F17" s="15" t="str">
        <f t="shared" si="1"/>
        <v>Monday</v>
      </c>
      <c r="G17" s="1"/>
      <c r="H17" s="15">
        <f t="shared" si="2"/>
        <v>17</v>
      </c>
      <c r="I17" s="92" t="str">
        <f>IFERROR(MATCH($A17,PROCESS!$K$17:$K$19,0),"")</f>
        <v/>
      </c>
      <c r="J17" s="25"/>
      <c r="K17" s="19">
        <f ca="1"/>
        <v>25</v>
      </c>
      <c r="L17" s="20" t="str">
        <f ca="1"/>
        <v>Tuesday</v>
      </c>
    </row>
    <row r="18" spans="1:12" ht="16.5" customHeight="1" x14ac:dyDescent="0.2">
      <c r="A18" s="30">
        <f>'PD-410-980-OC-VAC'!C325</f>
        <v>18</v>
      </c>
      <c r="B18" s="14" t="str">
        <f>'PD-410-980-OC-VAC'!F325</f>
        <v>TUESDAY</v>
      </c>
      <c r="C18" s="15" t="str">
        <f t="shared" si="3"/>
        <v>1</v>
      </c>
      <c r="D18" s="15" t="str">
        <f t="shared" si="4"/>
        <v>1</v>
      </c>
      <c r="E18" s="15" t="str">
        <f t="shared" si="0"/>
        <v>Tuesday</v>
      </c>
      <c r="F18" s="15" t="str">
        <f t="shared" si="1"/>
        <v>Tuesday</v>
      </c>
      <c r="G18" s="1"/>
      <c r="H18" s="15">
        <f t="shared" si="2"/>
        <v>18</v>
      </c>
      <c r="I18" s="92" t="str">
        <f>IFERROR(MATCH($A18,PROCESS!$K$17:$K$19,0),"")</f>
        <v/>
      </c>
      <c r="J18" s="25"/>
      <c r="K18" s="19">
        <f ca="1"/>
        <v>26</v>
      </c>
      <c r="L18" s="20" t="str">
        <f ca="1"/>
        <v>Wednesday</v>
      </c>
    </row>
    <row r="19" spans="1:12" ht="16.5" customHeight="1" x14ac:dyDescent="0.2">
      <c r="A19" s="30">
        <f>'PD-410-980-OC-VAC'!C326</f>
        <v>19</v>
      </c>
      <c r="B19" s="14" t="str">
        <f>'PD-410-980-OC-VAC'!F326</f>
        <v>WEDNESDAY</v>
      </c>
      <c r="C19" s="15" t="str">
        <f t="shared" si="3"/>
        <v>1</v>
      </c>
      <c r="D19" s="15" t="str">
        <f t="shared" si="4"/>
        <v>1</v>
      </c>
      <c r="E19" s="15" t="str">
        <f t="shared" si="0"/>
        <v>Wednesday</v>
      </c>
      <c r="F19" s="15" t="str">
        <f t="shared" si="1"/>
        <v>Wednesday</v>
      </c>
      <c r="G19" s="1"/>
      <c r="H19" s="15">
        <f t="shared" si="2"/>
        <v>19</v>
      </c>
      <c r="I19" s="92" t="str">
        <f>IFERROR(MATCH($A19,PROCESS!$K$17:$K$19,0),"")</f>
        <v/>
      </c>
      <c r="J19" s="25"/>
      <c r="K19" s="19">
        <f ca="1"/>
        <v>27</v>
      </c>
      <c r="L19" s="20" t="str">
        <f ca="1"/>
        <v>Holiday</v>
      </c>
    </row>
    <row r="20" spans="1:12" ht="16.5" customHeight="1" x14ac:dyDescent="0.2">
      <c r="A20" s="30">
        <f>'PD-410-980-OC-VAC'!C327</f>
        <v>20</v>
      </c>
      <c r="B20" s="14" t="str">
        <f>'PD-410-980-OC-VAC'!F327</f>
        <v>THURSDAY</v>
      </c>
      <c r="C20" s="15" t="str">
        <f t="shared" si="3"/>
        <v>1</v>
      </c>
      <c r="D20" s="15" t="str">
        <f t="shared" si="4"/>
        <v>1</v>
      </c>
      <c r="E20" s="15" t="str">
        <f t="shared" si="0"/>
        <v>Thursday</v>
      </c>
      <c r="F20" s="15" t="str">
        <f t="shared" si="1"/>
        <v>Thursday</v>
      </c>
      <c r="G20" s="1"/>
      <c r="H20" s="15">
        <f t="shared" si="2"/>
        <v>20</v>
      </c>
      <c r="I20" s="92" t="str">
        <f>IFERROR(MATCH($A20,PROCESS!$K$17:$K$19,0),"")</f>
        <v/>
      </c>
      <c r="J20" s="25"/>
      <c r="K20" s="19">
        <f ca="1"/>
        <v>28</v>
      </c>
      <c r="L20" s="20" t="str">
        <f ca="1"/>
        <v>Holiday</v>
      </c>
    </row>
    <row r="21" spans="1:12" ht="16.5" customHeight="1" x14ac:dyDescent="0.2">
      <c r="A21" s="30">
        <f>'PD-410-980-OC-VAC'!C328</f>
        <v>21</v>
      </c>
      <c r="B21" s="14" t="str">
        <f>'PD-410-980-OC-VAC'!F328</f>
        <v>FRIDAY</v>
      </c>
      <c r="C21" s="15" t="str">
        <f t="shared" si="3"/>
        <v>1</v>
      </c>
      <c r="D21" s="15" t="str">
        <f t="shared" si="4"/>
        <v>1</v>
      </c>
      <c r="E21" s="15" t="str">
        <f t="shared" si="0"/>
        <v>Friday</v>
      </c>
      <c r="F21" s="15" t="str">
        <f t="shared" si="1"/>
        <v>Friday</v>
      </c>
      <c r="G21" s="1"/>
      <c r="H21" s="15">
        <f t="shared" si="2"/>
        <v>21</v>
      </c>
      <c r="I21" s="92" t="str">
        <f>IFERROR(MATCH($A21,PROCESS!$K$17:$K$19,0),"")</f>
        <v/>
      </c>
      <c r="J21" s="25"/>
      <c r="K21" s="19" t="str">
        <f ca="1"/>
        <v/>
      </c>
      <c r="L21" s="20" t="str">
        <f ca="1"/>
        <v/>
      </c>
    </row>
    <row r="22" spans="1:12" ht="16.5" customHeight="1" x14ac:dyDescent="0.2">
      <c r="A22" s="30">
        <f>'PD-410-980-OC-VAC'!C329</f>
        <v>22</v>
      </c>
      <c r="B22" s="14" t="str">
        <f>'PD-410-980-OC-VAC'!F329</f>
        <v>SATURDAY</v>
      </c>
      <c r="C22" s="15" t="str">
        <f t="shared" si="3"/>
        <v>0</v>
      </c>
      <c r="D22" s="15" t="str">
        <f t="shared" si="4"/>
        <v>1</v>
      </c>
      <c r="E22" s="15" t="str">
        <f t="shared" si="0"/>
        <v>Saturday</v>
      </c>
      <c r="F22" s="15" t="str">
        <f t="shared" si="1"/>
        <v/>
      </c>
      <c r="G22" s="1"/>
      <c r="H22" s="15" t="str">
        <f t="shared" si="2"/>
        <v/>
      </c>
      <c r="I22" s="92" t="str">
        <f>IFERROR(MATCH($A22,PROCESS!$K$17:$K$19,0),"")</f>
        <v/>
      </c>
      <c r="J22" s="25"/>
      <c r="K22" s="19" t="str">
        <f ca="1"/>
        <v/>
      </c>
      <c r="L22" s="20" t="str">
        <f ca="1"/>
        <v/>
      </c>
    </row>
    <row r="23" spans="1:12" ht="16.5" customHeight="1" x14ac:dyDescent="0.2">
      <c r="A23" s="30">
        <f>'PD-410-980-OC-VAC'!C330</f>
        <v>23</v>
      </c>
      <c r="B23" s="14" t="str">
        <f>'PD-410-980-OC-VAC'!F330</f>
        <v>SUNDAY</v>
      </c>
      <c r="C23" s="15" t="str">
        <f t="shared" si="3"/>
        <v>1</v>
      </c>
      <c r="D23" s="15" t="str">
        <f t="shared" si="4"/>
        <v>0</v>
      </c>
      <c r="E23" s="15" t="str">
        <f t="shared" si="0"/>
        <v>Sunday</v>
      </c>
      <c r="F23" s="15" t="str">
        <f t="shared" si="1"/>
        <v/>
      </c>
      <c r="G23" s="1"/>
      <c r="H23" s="15" t="str">
        <f t="shared" si="2"/>
        <v/>
      </c>
      <c r="I23" s="92" t="str">
        <f>IFERROR(MATCH($A23,PROCESS!$K$17:$K$19,0),"")</f>
        <v/>
      </c>
      <c r="J23" s="25"/>
      <c r="K23" s="19" t="str">
        <f ca="1"/>
        <v/>
      </c>
      <c r="L23" s="20" t="str">
        <f ca="1"/>
        <v/>
      </c>
    </row>
    <row r="24" spans="1:12" ht="16.5" customHeight="1" x14ac:dyDescent="0.2">
      <c r="A24" s="30">
        <f>'PD-410-980-OC-VAC'!C331</f>
        <v>24</v>
      </c>
      <c r="B24" s="14" t="str">
        <f>'PD-410-980-OC-VAC'!F331</f>
        <v>MONDAY</v>
      </c>
      <c r="C24" s="15" t="str">
        <f t="shared" si="3"/>
        <v>1</v>
      </c>
      <c r="D24" s="15" t="str">
        <f t="shared" si="4"/>
        <v>1</v>
      </c>
      <c r="E24" s="15" t="str">
        <f t="shared" si="0"/>
        <v>Monday</v>
      </c>
      <c r="F24" s="15" t="str">
        <f t="shared" si="1"/>
        <v>Monday</v>
      </c>
      <c r="G24" s="1"/>
      <c r="H24" s="15">
        <f t="shared" si="2"/>
        <v>24</v>
      </c>
      <c r="I24" s="92" t="str">
        <f>IFERROR(MATCH($A24,PROCESS!$K$17:$K$19,0),"")</f>
        <v/>
      </c>
      <c r="J24" s="25"/>
      <c r="K24" s="21" t="str">
        <f ca="1"/>
        <v/>
      </c>
      <c r="L24" s="22" t="str">
        <f ca="1"/>
        <v/>
      </c>
    </row>
    <row r="25" spans="1:12" ht="16.5" customHeight="1" x14ac:dyDescent="0.2">
      <c r="A25" s="30">
        <f>'PD-410-980-OC-VAC'!C332</f>
        <v>25</v>
      </c>
      <c r="B25" s="14" t="str">
        <f>'PD-410-980-OC-VAC'!F332</f>
        <v>TUESDAY</v>
      </c>
      <c r="C25" s="15" t="str">
        <f t="shared" si="3"/>
        <v>1</v>
      </c>
      <c r="D25" s="15" t="str">
        <f t="shared" si="4"/>
        <v>1</v>
      </c>
      <c r="E25" s="15" t="str">
        <f t="shared" si="0"/>
        <v>Tuesday</v>
      </c>
      <c r="F25" s="15" t="str">
        <f t="shared" si="1"/>
        <v>Tuesday</v>
      </c>
      <c r="G25" s="1"/>
      <c r="H25" s="15">
        <f t="shared" si="2"/>
        <v>25</v>
      </c>
      <c r="I25" s="92" t="str">
        <f>IFERROR(MATCH($A25,PROCESS!$K$17:$K$19,0),"")</f>
        <v/>
      </c>
      <c r="J25" s="25"/>
      <c r="K25" s="21" t="str">
        <f ca="1"/>
        <v/>
      </c>
      <c r="L25" s="22" t="str">
        <f ca="1"/>
        <v/>
      </c>
    </row>
    <row r="26" spans="1:12" ht="16.5" customHeight="1" x14ac:dyDescent="0.2">
      <c r="A26" s="30">
        <f>'PD-410-980-OC-VAC'!C333</f>
        <v>26</v>
      </c>
      <c r="B26" s="14" t="str">
        <f>'PD-410-980-OC-VAC'!F333</f>
        <v>WEDNESDAY</v>
      </c>
      <c r="C26" s="15" t="str">
        <f t="shared" si="3"/>
        <v>1</v>
      </c>
      <c r="D26" s="15" t="str">
        <f t="shared" si="4"/>
        <v>1</v>
      </c>
      <c r="E26" s="15" t="str">
        <f t="shared" si="0"/>
        <v>Wednesday</v>
      </c>
      <c r="F26" s="15" t="str">
        <f t="shared" si="1"/>
        <v>Wednesday</v>
      </c>
      <c r="G26" s="1"/>
      <c r="H26" s="15">
        <f t="shared" si="2"/>
        <v>26</v>
      </c>
      <c r="I26" s="92" t="str">
        <f>IFERROR(MATCH($A26,PROCESS!$K$17:$K$19,0),"")</f>
        <v/>
      </c>
      <c r="J26" s="25"/>
      <c r="K26" s="21" t="str">
        <f ca="1"/>
        <v/>
      </c>
      <c r="L26" s="22" t="str">
        <f ca="1"/>
        <v/>
      </c>
    </row>
    <row r="27" spans="1:12" ht="16.5" customHeight="1" x14ac:dyDescent="0.2">
      <c r="A27" s="30">
        <f>'PD-410-980-OC-VAC'!C334</f>
        <v>27</v>
      </c>
      <c r="B27" s="14" t="str">
        <f>'PD-410-980-OC-VAC'!F334</f>
        <v>THURSDAY</v>
      </c>
      <c r="C27" s="15" t="str">
        <f t="shared" si="3"/>
        <v>1</v>
      </c>
      <c r="D27" s="15" t="str">
        <f t="shared" si="4"/>
        <v>1</v>
      </c>
      <c r="E27" s="15" t="str">
        <f t="shared" si="0"/>
        <v>Thursday</v>
      </c>
      <c r="F27" s="15" t="str">
        <f t="shared" si="1"/>
        <v>Holiday</v>
      </c>
      <c r="G27" s="1"/>
      <c r="H27" s="15">
        <f t="shared" si="2"/>
        <v>27</v>
      </c>
      <c r="I27" s="92">
        <f>IFERROR(MATCH($A27,PROCESS!$K$17:$K$19,0),"")</f>
        <v>2</v>
      </c>
      <c r="J27" s="25"/>
      <c r="K27" s="21" t="str">
        <f ca="1"/>
        <v/>
      </c>
      <c r="L27" s="22" t="str">
        <f ca="1"/>
        <v/>
      </c>
    </row>
    <row r="28" spans="1:12" ht="16.5" customHeight="1" x14ac:dyDescent="0.2">
      <c r="A28" s="30">
        <f>'PD-410-980-OC-VAC'!C335</f>
        <v>28</v>
      </c>
      <c r="B28" s="14" t="str">
        <f>'PD-410-980-OC-VAC'!F335</f>
        <v>FRIDAY</v>
      </c>
      <c r="C28" s="15" t="str">
        <f t="shared" si="3"/>
        <v>1</v>
      </c>
      <c r="D28" s="15" t="str">
        <f t="shared" si="4"/>
        <v>1</v>
      </c>
      <c r="E28" s="15" t="str">
        <f t="shared" si="0"/>
        <v>Friday</v>
      </c>
      <c r="F28" s="15" t="str">
        <f t="shared" si="1"/>
        <v>Holiday</v>
      </c>
      <c r="G28" s="1"/>
      <c r="H28" s="15">
        <f t="shared" si="2"/>
        <v>28</v>
      </c>
      <c r="I28" s="92">
        <f>IFERROR(MATCH($A28,PROCESS!$K$17:$K$19,0),"")</f>
        <v>3</v>
      </c>
      <c r="J28" s="25"/>
      <c r="K28" s="21" t="str">
        <f ca="1"/>
        <v/>
      </c>
      <c r="L28" s="22" t="str">
        <f ca="1"/>
        <v/>
      </c>
    </row>
    <row r="29" spans="1:12" ht="16.5" customHeight="1" x14ac:dyDescent="0.2">
      <c r="A29" s="30">
        <f>'PD-410-980-OC-VAC'!C336</f>
        <v>29</v>
      </c>
      <c r="B29" s="14" t="str">
        <f>'PD-410-980-OC-VAC'!F336</f>
        <v>SATURDAY</v>
      </c>
      <c r="C29" s="15" t="str">
        <f t="shared" si="3"/>
        <v>0</v>
      </c>
      <c r="D29" s="15" t="str">
        <f t="shared" si="4"/>
        <v>1</v>
      </c>
      <c r="E29" s="15" t="str">
        <f t="shared" si="0"/>
        <v>Saturday</v>
      </c>
      <c r="F29" s="15" t="str">
        <f t="shared" si="1"/>
        <v/>
      </c>
      <c r="G29" s="1"/>
      <c r="H29" s="15" t="str">
        <f t="shared" si="2"/>
        <v/>
      </c>
      <c r="I29" s="92" t="str">
        <f>IFERROR(MATCH($A29,PROCESS!$K$17:$K$19,0),"")</f>
        <v/>
      </c>
      <c r="J29" s="25"/>
      <c r="K29" s="21" t="str">
        <f ca="1"/>
        <v/>
      </c>
      <c r="L29" s="22" t="str">
        <f ca="1"/>
        <v/>
      </c>
    </row>
    <row r="30" spans="1:12" ht="16.5" customHeight="1" x14ac:dyDescent="0.2">
      <c r="A30" s="30">
        <f>'PD-410-980-OC-VAC'!C337</f>
        <v>30</v>
      </c>
      <c r="B30" s="14" t="str">
        <f>'PD-410-980-OC-VAC'!F337</f>
        <v>SUNDAY</v>
      </c>
      <c r="C30" s="15" t="str">
        <f t="shared" si="3"/>
        <v>1</v>
      </c>
      <c r="D30" s="15" t="str">
        <f t="shared" si="4"/>
        <v>0</v>
      </c>
      <c r="E30" s="15" t="str">
        <f t="shared" si="0"/>
        <v>Sunday</v>
      </c>
      <c r="F30" s="15" t="str">
        <f t="shared" si="1"/>
        <v/>
      </c>
      <c r="G30" s="1"/>
      <c r="H30" s="15" t="str">
        <f t="shared" si="2"/>
        <v/>
      </c>
      <c r="I30" s="92" t="str">
        <f>IFERROR(MATCH($A30,PROCESS!$K$17:$K$19,0),"")</f>
        <v/>
      </c>
      <c r="J30" s="25"/>
      <c r="K30" s="21" t="str">
        <f ca="1"/>
        <v/>
      </c>
      <c r="L30" s="22" t="str">
        <f ca="1"/>
        <v/>
      </c>
    </row>
    <row r="31" spans="1:12" ht="16.5" customHeight="1" x14ac:dyDescent="0.2">
      <c r="A31" s="30"/>
      <c r="B31" s="14"/>
      <c r="C31" s="15"/>
      <c r="D31" s="15"/>
      <c r="E31" s="36"/>
      <c r="F31" s="36"/>
      <c r="G31" s="1"/>
      <c r="H31" s="15"/>
      <c r="I31" s="92"/>
      <c r="J31" s="25"/>
      <c r="K31" s="21" t="str">
        <f ca="1"/>
        <v/>
      </c>
      <c r="L31" s="22" t="str">
        <f ca="1"/>
        <v/>
      </c>
    </row>
    <row r="32" spans="1:12" s="16" customFormat="1" ht="16.5" customHeight="1" thickBot="1" x14ac:dyDescent="0.25">
      <c r="A32" s="23" t="s">
        <v>1003</v>
      </c>
      <c r="B32" s="32" t="s">
        <v>1004</v>
      </c>
      <c r="C32" s="32" t="s">
        <v>1005</v>
      </c>
      <c r="D32" s="32" t="s">
        <v>1006</v>
      </c>
      <c r="E32" s="32" t="s">
        <v>1007</v>
      </c>
      <c r="F32" s="32" t="s">
        <v>998</v>
      </c>
      <c r="G32" s="82"/>
      <c r="H32" s="32" t="s">
        <v>999</v>
      </c>
      <c r="I32" s="24" t="s">
        <v>1000</v>
      </c>
      <c r="J32" s="34"/>
      <c r="K32" s="23" t="s">
        <v>1001</v>
      </c>
      <c r="L32" s="24" t="s">
        <v>1002</v>
      </c>
    </row>
    <row r="33" ht="7.5" customHeight="1" thickTop="1" x14ac:dyDescent="0.2"/>
  </sheetData>
  <sheetProtection sheet="1" objects="1" scenarios="1"/>
  <conditionalFormatting sqref="L1:L31 E1:F31">
    <cfRule type="cellIs" dxfId="5" priority="2" operator="equal">
      <formula>"HOLIDAY"</formula>
    </cfRule>
  </conditionalFormatting>
  <conditionalFormatting sqref="I1:J31">
    <cfRule type="cellIs" dxfId="4" priority="1" operator="between">
      <formula>1</formula>
      <formula>3</formula>
    </cfRule>
  </conditionalFormatting>
  <pageMargins left="0.7" right="0.7" top="0.75" bottom="0.75" header="0.3" footer="0.3"/>
  <pageSetup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CC707-20EC-4182-950A-B20DDEB57B17}">
  <sheetPr>
    <tabColor theme="9"/>
  </sheetPr>
  <dimension ref="A1:M33"/>
  <sheetViews>
    <sheetView workbookViewId="0">
      <selection activeCell="I1" sqref="I1"/>
    </sheetView>
  </sheetViews>
  <sheetFormatPr defaultColWidth="0" defaultRowHeight="0" customHeight="1" zeroHeight="1" x14ac:dyDescent="0.2"/>
  <cols>
    <col min="1" max="1" width="10.42578125" style="13" bestFit="1" customWidth="1"/>
    <col min="2" max="2" width="13.28515625" style="13" bestFit="1" customWidth="1"/>
    <col min="3" max="3" width="13.140625" style="13" bestFit="1" customWidth="1"/>
    <col min="4" max="4" width="13.28515625" style="13" bestFit="1" customWidth="1"/>
    <col min="5" max="5" width="28.140625" style="13" customWidth="1"/>
    <col min="6" max="6" width="28.140625" style="13" bestFit="1" customWidth="1"/>
    <col min="8" max="8" width="23.7109375" style="13" bestFit="1" customWidth="1"/>
    <col min="9" max="9" width="13.85546875" style="6" bestFit="1" customWidth="1"/>
    <col min="10" max="10" width="1" style="6" customWidth="1"/>
    <col min="11" max="11" width="21.5703125" style="13" bestFit="1" customWidth="1"/>
    <col min="12" max="12" width="20.28515625" style="6" bestFit="1" customWidth="1"/>
    <col min="13" max="13" width="1.42578125" style="6" customWidth="1"/>
    <col min="14" max="16384" width="9.140625" style="6" hidden="1"/>
  </cols>
  <sheetData>
    <row r="1" spans="1:12" ht="16.5" customHeight="1" thickTop="1" x14ac:dyDescent="0.2">
      <c r="A1" s="26">
        <f>'PD-410-980-OC-VAC'!C338</f>
        <v>1</v>
      </c>
      <c r="B1" s="27" t="str">
        <f>'PD-410-980-OC-VAC'!F338</f>
        <v>MONDAY</v>
      </c>
      <c r="C1" s="28" t="str">
        <f>IF(B1="SATURDAY","0","1")</f>
        <v>1</v>
      </c>
      <c r="D1" s="28" t="str">
        <f>IF(B1="SUNDAY","0","1")</f>
        <v>1</v>
      </c>
      <c r="E1" s="35" t="str">
        <f>PROPER(B1)</f>
        <v>Monday</v>
      </c>
      <c r="F1" s="35" t="str">
        <f>IF(I1="",IF(C1+D1&gt;1,E1,""),"Holiday")</f>
        <v>Monday</v>
      </c>
      <c r="G1" s="100"/>
      <c r="H1" s="28">
        <f>IF(F1="","",A1)</f>
        <v>1</v>
      </c>
      <c r="I1" s="95" t="str">
        <f>IFERROR(MATCH($A1,PROCESS!$L$17:$L$19,0),"")</f>
        <v/>
      </c>
      <c r="J1" s="33"/>
      <c r="K1" s="17">
        <f t="array" aca="1" ref="K1:K31" ca="1">IFERROR(INDEX(DATE_ONLY_JAN,SMALL((IF(LEN(DATE_ONLY_JAN),ROW(INDIRECT("1:"&amp;ROWS(DATE_ONLY_JAN))))),ROW(DATE_ONLY_JAN)),1),"")</f>
        <v>1</v>
      </c>
      <c r="L1" s="18" t="str">
        <f t="array" aca="1" ref="L1:L31" ca="1">IFERROR(INDEX(WEEKDAY_ONLY_JAN,SMALL((IF(LEN(WEEKDAY_ONLY_JAN),ROW(INDIRECT("1:"&amp;ROWS(WEEKDAY_ONLY_JAN))))),ROW(WEEKDAY_ONLY_JAN)),1),"")</f>
        <v>Monday</v>
      </c>
    </row>
    <row r="2" spans="1:12" ht="16.5" customHeight="1" x14ac:dyDescent="0.2">
      <c r="A2" s="30">
        <f>'PD-410-980-OC-VAC'!C339</f>
        <v>2</v>
      </c>
      <c r="B2" s="14" t="str">
        <f>'PD-410-980-OC-VAC'!F339</f>
        <v>TUESDAY</v>
      </c>
      <c r="C2" s="15" t="str">
        <f>IF(B2="SATURDAY","0","1")</f>
        <v>1</v>
      </c>
      <c r="D2" s="15" t="str">
        <f>IF(B2="SUNDAY","0","1")</f>
        <v>1</v>
      </c>
      <c r="E2" s="15" t="str">
        <f t="shared" ref="E2:E31" si="0">PROPER(B2)</f>
        <v>Tuesday</v>
      </c>
      <c r="F2" s="15" t="str">
        <f t="shared" ref="F2:F31" si="1">IF(I2="",IF(C2+D2&gt;1,E2,""),"Holiday")</f>
        <v>Tuesday</v>
      </c>
      <c r="G2" s="1"/>
      <c r="H2" s="15">
        <f t="shared" ref="H2:H31" si="2">IF(F2="","",A2)</f>
        <v>2</v>
      </c>
      <c r="I2" s="92" t="str">
        <f>IFERROR(MATCH($A2,PROCESS!$L$17:$L$19,0),"")</f>
        <v/>
      </c>
      <c r="J2" s="25"/>
      <c r="K2" s="19">
        <f ca="1"/>
        <v>2</v>
      </c>
      <c r="L2" s="20" t="str">
        <f ca="1"/>
        <v>Tuesday</v>
      </c>
    </row>
    <row r="3" spans="1:12" ht="16.5" customHeight="1" x14ac:dyDescent="0.2">
      <c r="A3" s="30">
        <f>'PD-410-980-OC-VAC'!C340</f>
        <v>3</v>
      </c>
      <c r="B3" s="14" t="str">
        <f>'PD-410-980-OC-VAC'!F340</f>
        <v>WEDNESDAY</v>
      </c>
      <c r="C3" s="15" t="str">
        <f t="shared" ref="C3:C31" si="3">IF(B3="SATURDAY","0","1")</f>
        <v>1</v>
      </c>
      <c r="D3" s="15" t="str">
        <f t="shared" ref="D3:D31" si="4">IF(B3="SUNDAY","0","1")</f>
        <v>1</v>
      </c>
      <c r="E3" s="15" t="str">
        <f t="shared" si="0"/>
        <v>Wednesday</v>
      </c>
      <c r="F3" s="15" t="str">
        <f t="shared" si="1"/>
        <v>Wednesday</v>
      </c>
      <c r="G3" s="1"/>
      <c r="H3" s="15">
        <f t="shared" si="2"/>
        <v>3</v>
      </c>
      <c r="I3" s="92" t="str">
        <f>IFERROR(MATCH($A3,PROCESS!$L$17:$L$19,0),"")</f>
        <v/>
      </c>
      <c r="J3" s="25"/>
      <c r="K3" s="19">
        <f ca="1"/>
        <v>3</v>
      </c>
      <c r="L3" s="20" t="str">
        <f ca="1"/>
        <v>Wednesday</v>
      </c>
    </row>
    <row r="4" spans="1:12" ht="16.5" customHeight="1" x14ac:dyDescent="0.2">
      <c r="A4" s="30">
        <f>'PD-410-980-OC-VAC'!C341</f>
        <v>4</v>
      </c>
      <c r="B4" s="14" t="str">
        <f>'PD-410-980-OC-VAC'!F341</f>
        <v>THURSDAY</v>
      </c>
      <c r="C4" s="15" t="str">
        <f t="shared" si="3"/>
        <v>1</v>
      </c>
      <c r="D4" s="15" t="str">
        <f t="shared" si="4"/>
        <v>1</v>
      </c>
      <c r="E4" s="15" t="str">
        <f t="shared" si="0"/>
        <v>Thursday</v>
      </c>
      <c r="F4" s="15" t="str">
        <f t="shared" si="1"/>
        <v>Thursday</v>
      </c>
      <c r="G4" s="1"/>
      <c r="H4" s="15">
        <f t="shared" si="2"/>
        <v>4</v>
      </c>
      <c r="I4" s="92" t="str">
        <f>IFERROR(MATCH($A4,PROCESS!$L$17:$L$19,0),"")</f>
        <v/>
      </c>
      <c r="J4" s="25"/>
      <c r="K4" s="19">
        <f ca="1"/>
        <v>4</v>
      </c>
      <c r="L4" s="20" t="str">
        <f ca="1"/>
        <v>Thursday</v>
      </c>
    </row>
    <row r="5" spans="1:12" ht="16.5" customHeight="1" x14ac:dyDescent="0.2">
      <c r="A5" s="30">
        <f>'PD-410-980-OC-VAC'!C342</f>
        <v>5</v>
      </c>
      <c r="B5" s="14" t="str">
        <f>'PD-410-980-OC-VAC'!F342</f>
        <v>FRIDAY</v>
      </c>
      <c r="C5" s="15" t="str">
        <f t="shared" si="3"/>
        <v>1</v>
      </c>
      <c r="D5" s="15" t="str">
        <f t="shared" si="4"/>
        <v>1</v>
      </c>
      <c r="E5" s="15" t="str">
        <f t="shared" si="0"/>
        <v>Friday</v>
      </c>
      <c r="F5" s="15" t="str">
        <f t="shared" si="1"/>
        <v>Friday</v>
      </c>
      <c r="G5" s="1"/>
      <c r="H5" s="15">
        <f t="shared" si="2"/>
        <v>5</v>
      </c>
      <c r="I5" s="92" t="str">
        <f>IFERROR(MATCH($A5,PROCESS!$L$17:$L$19,0),"")</f>
        <v/>
      </c>
      <c r="J5" s="25"/>
      <c r="K5" s="19">
        <f ca="1"/>
        <v>5</v>
      </c>
      <c r="L5" s="20" t="str">
        <f ca="1"/>
        <v>Friday</v>
      </c>
    </row>
    <row r="6" spans="1:12" ht="16.5" customHeight="1" x14ac:dyDescent="0.2">
      <c r="A6" s="30">
        <f>'PD-410-980-OC-VAC'!C343</f>
        <v>6</v>
      </c>
      <c r="B6" s="14" t="str">
        <f>'PD-410-980-OC-VAC'!F343</f>
        <v>SATURDAY</v>
      </c>
      <c r="C6" s="15" t="str">
        <f t="shared" si="3"/>
        <v>0</v>
      </c>
      <c r="D6" s="15" t="str">
        <f t="shared" si="4"/>
        <v>1</v>
      </c>
      <c r="E6" s="15" t="str">
        <f t="shared" si="0"/>
        <v>Saturday</v>
      </c>
      <c r="F6" s="15" t="str">
        <f t="shared" si="1"/>
        <v/>
      </c>
      <c r="G6" s="1"/>
      <c r="H6" s="15" t="str">
        <f t="shared" si="2"/>
        <v/>
      </c>
      <c r="I6" s="92" t="str">
        <f>IFERROR(MATCH($A6,PROCESS!$L$17:$L$19,0),"")</f>
        <v/>
      </c>
      <c r="J6" s="25"/>
      <c r="K6" s="19">
        <f ca="1"/>
        <v>8</v>
      </c>
      <c r="L6" s="20" t="str">
        <f ca="1"/>
        <v>Monday</v>
      </c>
    </row>
    <row r="7" spans="1:12" ht="16.5" customHeight="1" x14ac:dyDescent="0.2">
      <c r="A7" s="30">
        <f>'PD-410-980-OC-VAC'!C344</f>
        <v>7</v>
      </c>
      <c r="B7" s="14" t="str">
        <f>'PD-410-980-OC-VAC'!F344</f>
        <v>SUNDAY</v>
      </c>
      <c r="C7" s="15" t="str">
        <f t="shared" si="3"/>
        <v>1</v>
      </c>
      <c r="D7" s="15" t="str">
        <f t="shared" si="4"/>
        <v>0</v>
      </c>
      <c r="E7" s="15" t="str">
        <f t="shared" si="0"/>
        <v>Sunday</v>
      </c>
      <c r="F7" s="15" t="str">
        <f t="shared" si="1"/>
        <v/>
      </c>
      <c r="G7" s="1"/>
      <c r="H7" s="15" t="str">
        <f t="shared" si="2"/>
        <v/>
      </c>
      <c r="I7" s="92" t="str">
        <f>IFERROR(MATCH($A7,PROCESS!$L$17:$L$19,0),"")</f>
        <v/>
      </c>
      <c r="J7" s="25"/>
      <c r="K7" s="19">
        <f ca="1"/>
        <v>9</v>
      </c>
      <c r="L7" s="20" t="str">
        <f ca="1"/>
        <v>Tuesday</v>
      </c>
    </row>
    <row r="8" spans="1:12" ht="16.5" customHeight="1" x14ac:dyDescent="0.2">
      <c r="A8" s="30">
        <f>'PD-410-980-OC-VAC'!C345</f>
        <v>8</v>
      </c>
      <c r="B8" s="14" t="str">
        <f>'PD-410-980-OC-VAC'!F345</f>
        <v>MONDAY</v>
      </c>
      <c r="C8" s="15" t="str">
        <f t="shared" si="3"/>
        <v>1</v>
      </c>
      <c r="D8" s="15" t="str">
        <f t="shared" si="4"/>
        <v>1</v>
      </c>
      <c r="E8" s="15" t="str">
        <f t="shared" si="0"/>
        <v>Monday</v>
      </c>
      <c r="F8" s="15" t="str">
        <f t="shared" si="1"/>
        <v>Monday</v>
      </c>
      <c r="G8" s="1"/>
      <c r="H8" s="15">
        <f t="shared" si="2"/>
        <v>8</v>
      </c>
      <c r="I8" s="92" t="str">
        <f>IFERROR(MATCH($A8,PROCESS!$L$17:$L$19,0),"")</f>
        <v/>
      </c>
      <c r="J8" s="25"/>
      <c r="K8" s="19">
        <f ca="1"/>
        <v>10</v>
      </c>
      <c r="L8" s="20" t="str">
        <f ca="1"/>
        <v>Wednesday</v>
      </c>
    </row>
    <row r="9" spans="1:12" ht="16.5" customHeight="1" x14ac:dyDescent="0.2">
      <c r="A9" s="30">
        <f>'PD-410-980-OC-VAC'!C346</f>
        <v>9</v>
      </c>
      <c r="B9" s="14" t="str">
        <f>'PD-410-980-OC-VAC'!F346</f>
        <v>TUESDAY</v>
      </c>
      <c r="C9" s="15" t="str">
        <f t="shared" si="3"/>
        <v>1</v>
      </c>
      <c r="D9" s="15" t="str">
        <f t="shared" si="4"/>
        <v>1</v>
      </c>
      <c r="E9" s="15" t="str">
        <f t="shared" si="0"/>
        <v>Tuesday</v>
      </c>
      <c r="F9" s="15" t="str">
        <f t="shared" si="1"/>
        <v>Tuesday</v>
      </c>
      <c r="G9" s="1"/>
      <c r="H9" s="15">
        <f t="shared" si="2"/>
        <v>9</v>
      </c>
      <c r="I9" s="92" t="str">
        <f>IFERROR(MATCH($A9,PROCESS!$L$17:$L$19,0),"")</f>
        <v/>
      </c>
      <c r="J9" s="25"/>
      <c r="K9" s="19">
        <f ca="1"/>
        <v>11</v>
      </c>
      <c r="L9" s="20" t="str">
        <f ca="1"/>
        <v>Thursday</v>
      </c>
    </row>
    <row r="10" spans="1:12" ht="16.5" customHeight="1" x14ac:dyDescent="0.2">
      <c r="A10" s="30">
        <f>'PD-410-980-OC-VAC'!C347</f>
        <v>10</v>
      </c>
      <c r="B10" s="14" t="str">
        <f>'PD-410-980-OC-VAC'!F347</f>
        <v>WEDNESDAY</v>
      </c>
      <c r="C10" s="15" t="str">
        <f t="shared" si="3"/>
        <v>1</v>
      </c>
      <c r="D10" s="15" t="str">
        <f t="shared" si="4"/>
        <v>1</v>
      </c>
      <c r="E10" s="15" t="str">
        <f t="shared" si="0"/>
        <v>Wednesday</v>
      </c>
      <c r="F10" s="15" t="str">
        <f t="shared" si="1"/>
        <v>Wednesday</v>
      </c>
      <c r="G10" s="1"/>
      <c r="H10" s="15">
        <f t="shared" si="2"/>
        <v>10</v>
      </c>
      <c r="I10" s="92" t="str">
        <f>IFERROR(MATCH($A10,PROCESS!$L$17:$L$19,0),"")</f>
        <v/>
      </c>
      <c r="J10" s="25"/>
      <c r="K10" s="19">
        <f ca="1"/>
        <v>12</v>
      </c>
      <c r="L10" s="20" t="str">
        <f ca="1"/>
        <v>Friday</v>
      </c>
    </row>
    <row r="11" spans="1:12" ht="16.5" customHeight="1" x14ac:dyDescent="0.2">
      <c r="A11" s="30">
        <f>'PD-410-980-OC-VAC'!C348</f>
        <v>11</v>
      </c>
      <c r="B11" s="14" t="str">
        <f>'PD-410-980-OC-VAC'!F348</f>
        <v>THURSDAY</v>
      </c>
      <c r="C11" s="15" t="str">
        <f t="shared" si="3"/>
        <v>1</v>
      </c>
      <c r="D11" s="15" t="str">
        <f t="shared" si="4"/>
        <v>1</v>
      </c>
      <c r="E11" s="15" t="str">
        <f t="shared" si="0"/>
        <v>Thursday</v>
      </c>
      <c r="F11" s="15" t="str">
        <f t="shared" si="1"/>
        <v>Thursday</v>
      </c>
      <c r="G11" s="1"/>
      <c r="H11" s="15">
        <f t="shared" si="2"/>
        <v>11</v>
      </c>
      <c r="I11" s="92" t="str">
        <f>IFERROR(MATCH($A11,PROCESS!$L$17:$L$19,0),"")</f>
        <v/>
      </c>
      <c r="J11" s="25"/>
      <c r="K11" s="19">
        <f ca="1"/>
        <v>15</v>
      </c>
      <c r="L11" s="20" t="str">
        <f ca="1"/>
        <v>Monday</v>
      </c>
    </row>
    <row r="12" spans="1:12" ht="16.5" customHeight="1" x14ac:dyDescent="0.2">
      <c r="A12" s="30">
        <f>'PD-410-980-OC-VAC'!C349</f>
        <v>12</v>
      </c>
      <c r="B12" s="14" t="str">
        <f>'PD-410-980-OC-VAC'!F349</f>
        <v>FRIDAY</v>
      </c>
      <c r="C12" s="15" t="str">
        <f t="shared" si="3"/>
        <v>1</v>
      </c>
      <c r="D12" s="15" t="str">
        <f t="shared" si="4"/>
        <v>1</v>
      </c>
      <c r="E12" s="15" t="str">
        <f t="shared" si="0"/>
        <v>Friday</v>
      </c>
      <c r="F12" s="15" t="str">
        <f t="shared" si="1"/>
        <v>Friday</v>
      </c>
      <c r="G12" s="1"/>
      <c r="H12" s="15">
        <f t="shared" si="2"/>
        <v>12</v>
      </c>
      <c r="I12" s="92" t="str">
        <f>IFERROR(MATCH($A12,PROCESS!$L$17:$L$19,0),"")</f>
        <v/>
      </c>
      <c r="J12" s="25"/>
      <c r="K12" s="19">
        <f ca="1"/>
        <v>16</v>
      </c>
      <c r="L12" s="20" t="str">
        <f ca="1"/>
        <v>Tuesday</v>
      </c>
    </row>
    <row r="13" spans="1:12" ht="16.5" customHeight="1" x14ac:dyDescent="0.2">
      <c r="A13" s="30">
        <f>'PD-410-980-OC-VAC'!C350</f>
        <v>13</v>
      </c>
      <c r="B13" s="14" t="str">
        <f>'PD-410-980-OC-VAC'!F350</f>
        <v>SATURDAY</v>
      </c>
      <c r="C13" s="15" t="str">
        <f t="shared" si="3"/>
        <v>0</v>
      </c>
      <c r="D13" s="15" t="str">
        <f t="shared" si="4"/>
        <v>1</v>
      </c>
      <c r="E13" s="15" t="str">
        <f t="shared" si="0"/>
        <v>Saturday</v>
      </c>
      <c r="F13" s="15" t="str">
        <f t="shared" si="1"/>
        <v/>
      </c>
      <c r="G13" s="1"/>
      <c r="H13" s="15" t="str">
        <f t="shared" si="2"/>
        <v/>
      </c>
      <c r="I13" s="92" t="str">
        <f>IFERROR(MATCH($A13,PROCESS!$L$17:$L$19,0),"")</f>
        <v/>
      </c>
      <c r="J13" s="25"/>
      <c r="K13" s="19">
        <f ca="1"/>
        <v>17</v>
      </c>
      <c r="L13" s="20" t="str">
        <f ca="1"/>
        <v>Wednesday</v>
      </c>
    </row>
    <row r="14" spans="1:12" ht="16.5" customHeight="1" x14ac:dyDescent="0.2">
      <c r="A14" s="30">
        <f>'PD-410-980-OC-VAC'!C351</f>
        <v>14</v>
      </c>
      <c r="B14" s="14" t="str">
        <f>'PD-410-980-OC-VAC'!F351</f>
        <v>SUNDAY</v>
      </c>
      <c r="C14" s="15" t="str">
        <f t="shared" si="3"/>
        <v>1</v>
      </c>
      <c r="D14" s="15" t="str">
        <f t="shared" si="4"/>
        <v>0</v>
      </c>
      <c r="E14" s="15" t="str">
        <f t="shared" si="0"/>
        <v>Sunday</v>
      </c>
      <c r="F14" s="15" t="str">
        <f t="shared" si="1"/>
        <v/>
      </c>
      <c r="G14" s="1"/>
      <c r="H14" s="15" t="str">
        <f t="shared" si="2"/>
        <v/>
      </c>
      <c r="I14" s="92" t="str">
        <f>IFERROR(MATCH($A14,PROCESS!$L$17:$L$19,0),"")</f>
        <v/>
      </c>
      <c r="J14" s="25"/>
      <c r="K14" s="19">
        <f ca="1"/>
        <v>18</v>
      </c>
      <c r="L14" s="20" t="str">
        <f ca="1"/>
        <v>Thursday</v>
      </c>
    </row>
    <row r="15" spans="1:12" ht="16.5" customHeight="1" x14ac:dyDescent="0.2">
      <c r="A15" s="30">
        <f>'PD-410-980-OC-VAC'!C352</f>
        <v>15</v>
      </c>
      <c r="B15" s="14" t="str">
        <f>'PD-410-980-OC-VAC'!F352</f>
        <v>MONDAY</v>
      </c>
      <c r="C15" s="15" t="str">
        <f t="shared" si="3"/>
        <v>1</v>
      </c>
      <c r="D15" s="15" t="str">
        <f t="shared" si="4"/>
        <v>1</v>
      </c>
      <c r="E15" s="15" t="str">
        <f t="shared" si="0"/>
        <v>Monday</v>
      </c>
      <c r="F15" s="15" t="str">
        <f t="shared" si="1"/>
        <v>Monday</v>
      </c>
      <c r="G15" s="1"/>
      <c r="H15" s="15">
        <f t="shared" si="2"/>
        <v>15</v>
      </c>
      <c r="I15" s="92" t="str">
        <f>IFERROR(MATCH($A15,PROCESS!$L$17:$L$19,0),"")</f>
        <v/>
      </c>
      <c r="J15" s="25"/>
      <c r="K15" s="19">
        <f ca="1"/>
        <v>19</v>
      </c>
      <c r="L15" s="20" t="str">
        <f ca="1"/>
        <v>Friday</v>
      </c>
    </row>
    <row r="16" spans="1:12" ht="16.5" customHeight="1" x14ac:dyDescent="0.2">
      <c r="A16" s="30">
        <f>'PD-410-980-OC-VAC'!C353</f>
        <v>16</v>
      </c>
      <c r="B16" s="14" t="str">
        <f>'PD-410-980-OC-VAC'!F353</f>
        <v>TUESDAY</v>
      </c>
      <c r="C16" s="15" t="str">
        <f t="shared" si="3"/>
        <v>1</v>
      </c>
      <c r="D16" s="15" t="str">
        <f t="shared" si="4"/>
        <v>1</v>
      </c>
      <c r="E16" s="15" t="str">
        <f t="shared" si="0"/>
        <v>Tuesday</v>
      </c>
      <c r="F16" s="15" t="str">
        <f t="shared" si="1"/>
        <v>Tuesday</v>
      </c>
      <c r="G16" s="1"/>
      <c r="H16" s="15">
        <f t="shared" si="2"/>
        <v>16</v>
      </c>
      <c r="I16" s="92" t="str">
        <f>IFERROR(MATCH($A16,PROCESS!$L$17:$L$19,0),"")</f>
        <v/>
      </c>
      <c r="J16" s="25"/>
      <c r="K16" s="19">
        <f ca="1"/>
        <v>22</v>
      </c>
      <c r="L16" s="20" t="str">
        <f ca="1"/>
        <v>Monday</v>
      </c>
    </row>
    <row r="17" spans="1:12" ht="16.5" customHeight="1" x14ac:dyDescent="0.2">
      <c r="A17" s="30">
        <f>'PD-410-980-OC-VAC'!C354</f>
        <v>17</v>
      </c>
      <c r="B17" s="14" t="str">
        <f>'PD-410-980-OC-VAC'!F354</f>
        <v>WEDNESDAY</v>
      </c>
      <c r="C17" s="15" t="str">
        <f t="shared" si="3"/>
        <v>1</v>
      </c>
      <c r="D17" s="15" t="str">
        <f t="shared" si="4"/>
        <v>1</v>
      </c>
      <c r="E17" s="15" t="str">
        <f t="shared" si="0"/>
        <v>Wednesday</v>
      </c>
      <c r="F17" s="15" t="str">
        <f t="shared" si="1"/>
        <v>Wednesday</v>
      </c>
      <c r="G17" s="1"/>
      <c r="H17" s="15">
        <f t="shared" si="2"/>
        <v>17</v>
      </c>
      <c r="I17" s="92" t="str">
        <f>IFERROR(MATCH($A17,PROCESS!$L$17:$L$19,0),"")</f>
        <v/>
      </c>
      <c r="J17" s="25"/>
      <c r="K17" s="19">
        <f ca="1"/>
        <v>23</v>
      </c>
      <c r="L17" s="20" t="str">
        <f ca="1"/>
        <v>Tuesday</v>
      </c>
    </row>
    <row r="18" spans="1:12" ht="16.5" customHeight="1" x14ac:dyDescent="0.2">
      <c r="A18" s="30">
        <f>'PD-410-980-OC-VAC'!C355</f>
        <v>18</v>
      </c>
      <c r="B18" s="14" t="str">
        <f>'PD-410-980-OC-VAC'!F355</f>
        <v>THURSDAY</v>
      </c>
      <c r="C18" s="15" t="str">
        <f t="shared" si="3"/>
        <v>1</v>
      </c>
      <c r="D18" s="15" t="str">
        <f t="shared" si="4"/>
        <v>1</v>
      </c>
      <c r="E18" s="15" t="str">
        <f t="shared" si="0"/>
        <v>Thursday</v>
      </c>
      <c r="F18" s="15" t="str">
        <f t="shared" si="1"/>
        <v>Thursday</v>
      </c>
      <c r="G18" s="1"/>
      <c r="H18" s="15">
        <f t="shared" si="2"/>
        <v>18</v>
      </c>
      <c r="I18" s="92" t="str">
        <f>IFERROR(MATCH($A18,PROCESS!$L$17:$L$19,0),"")</f>
        <v/>
      </c>
      <c r="J18" s="25"/>
      <c r="K18" s="19">
        <f ca="1"/>
        <v>24</v>
      </c>
      <c r="L18" s="20" t="str">
        <f ca="1"/>
        <v>Wednesday</v>
      </c>
    </row>
    <row r="19" spans="1:12" ht="16.5" customHeight="1" x14ac:dyDescent="0.2">
      <c r="A19" s="30">
        <f>'PD-410-980-OC-VAC'!C356</f>
        <v>19</v>
      </c>
      <c r="B19" s="14" t="str">
        <f>'PD-410-980-OC-VAC'!F356</f>
        <v>FRIDAY</v>
      </c>
      <c r="C19" s="15" t="str">
        <f t="shared" si="3"/>
        <v>1</v>
      </c>
      <c r="D19" s="15" t="str">
        <f t="shared" si="4"/>
        <v>1</v>
      </c>
      <c r="E19" s="15" t="str">
        <f t="shared" si="0"/>
        <v>Friday</v>
      </c>
      <c r="F19" s="15" t="str">
        <f t="shared" si="1"/>
        <v>Friday</v>
      </c>
      <c r="G19" s="1"/>
      <c r="H19" s="15">
        <f t="shared" si="2"/>
        <v>19</v>
      </c>
      <c r="I19" s="92" t="str">
        <f>IFERROR(MATCH($A19,PROCESS!$L$17:$L$19,0),"")</f>
        <v/>
      </c>
      <c r="J19" s="25"/>
      <c r="K19" s="19">
        <f ca="1"/>
        <v>25</v>
      </c>
      <c r="L19" s="20" t="str">
        <f ca="1"/>
        <v>Holiday</v>
      </c>
    </row>
    <row r="20" spans="1:12" ht="16.5" customHeight="1" x14ac:dyDescent="0.2">
      <c r="A20" s="30">
        <f>'PD-410-980-OC-VAC'!C357</f>
        <v>20</v>
      </c>
      <c r="B20" s="14" t="str">
        <f>'PD-410-980-OC-VAC'!F357</f>
        <v>SATURDAY</v>
      </c>
      <c r="C20" s="15" t="str">
        <f t="shared" si="3"/>
        <v>0</v>
      </c>
      <c r="D20" s="15" t="str">
        <f t="shared" si="4"/>
        <v>1</v>
      </c>
      <c r="E20" s="15" t="str">
        <f t="shared" si="0"/>
        <v>Saturday</v>
      </c>
      <c r="F20" s="15" t="str">
        <f t="shared" si="1"/>
        <v/>
      </c>
      <c r="G20" s="1"/>
      <c r="H20" s="15" t="str">
        <f t="shared" si="2"/>
        <v/>
      </c>
      <c r="I20" s="92" t="str">
        <f>IFERROR(MATCH($A20,PROCESS!$L$17:$L$19,0),"")</f>
        <v/>
      </c>
      <c r="J20" s="25"/>
      <c r="K20" s="19">
        <f ca="1"/>
        <v>26</v>
      </c>
      <c r="L20" s="20" t="str">
        <f ca="1"/>
        <v>Holiday</v>
      </c>
    </row>
    <row r="21" spans="1:12" ht="16.5" customHeight="1" x14ac:dyDescent="0.2">
      <c r="A21" s="30">
        <f>'PD-410-980-OC-VAC'!C358</f>
        <v>21</v>
      </c>
      <c r="B21" s="14" t="str">
        <f>'PD-410-980-OC-VAC'!F358</f>
        <v>SUNDAY</v>
      </c>
      <c r="C21" s="15" t="str">
        <f t="shared" si="3"/>
        <v>1</v>
      </c>
      <c r="D21" s="15" t="str">
        <f t="shared" si="4"/>
        <v>0</v>
      </c>
      <c r="E21" s="15" t="str">
        <f t="shared" si="0"/>
        <v>Sunday</v>
      </c>
      <c r="F21" s="15" t="str">
        <f t="shared" si="1"/>
        <v/>
      </c>
      <c r="G21" s="1"/>
      <c r="H21" s="15" t="str">
        <f t="shared" si="2"/>
        <v/>
      </c>
      <c r="I21" s="92" t="str">
        <f>IFERROR(MATCH($A21,PROCESS!$L$17:$L$19,0),"")</f>
        <v/>
      </c>
      <c r="J21" s="25"/>
      <c r="K21" s="19">
        <f ca="1"/>
        <v>29</v>
      </c>
      <c r="L21" s="20" t="str">
        <f ca="1"/>
        <v>Monday</v>
      </c>
    </row>
    <row r="22" spans="1:12" ht="16.5" customHeight="1" x14ac:dyDescent="0.2">
      <c r="A22" s="30">
        <f>'PD-410-980-OC-VAC'!C359</f>
        <v>22</v>
      </c>
      <c r="B22" s="14" t="str">
        <f>'PD-410-980-OC-VAC'!F359</f>
        <v>MONDAY</v>
      </c>
      <c r="C22" s="15" t="str">
        <f t="shared" si="3"/>
        <v>1</v>
      </c>
      <c r="D22" s="15" t="str">
        <f t="shared" si="4"/>
        <v>1</v>
      </c>
      <c r="E22" s="15" t="str">
        <f t="shared" si="0"/>
        <v>Monday</v>
      </c>
      <c r="F22" s="15" t="str">
        <f t="shared" si="1"/>
        <v>Monday</v>
      </c>
      <c r="G22" s="1"/>
      <c r="H22" s="15">
        <f t="shared" si="2"/>
        <v>22</v>
      </c>
      <c r="I22" s="92" t="str">
        <f>IFERROR(MATCH($A22,PROCESS!$L$17:$L$19,0),"")</f>
        <v/>
      </c>
      <c r="J22" s="25"/>
      <c r="K22" s="19">
        <f ca="1"/>
        <v>30</v>
      </c>
      <c r="L22" s="20" t="str">
        <f ca="1"/>
        <v>Tuesday</v>
      </c>
    </row>
    <row r="23" spans="1:12" ht="16.5" customHeight="1" x14ac:dyDescent="0.2">
      <c r="A23" s="30">
        <f>'PD-410-980-OC-VAC'!C360</f>
        <v>23</v>
      </c>
      <c r="B23" s="14" t="str">
        <f>'PD-410-980-OC-VAC'!F360</f>
        <v>TUESDAY</v>
      </c>
      <c r="C23" s="15" t="str">
        <f t="shared" si="3"/>
        <v>1</v>
      </c>
      <c r="D23" s="15" t="str">
        <f t="shared" si="4"/>
        <v>1</v>
      </c>
      <c r="E23" s="15" t="str">
        <f t="shared" si="0"/>
        <v>Tuesday</v>
      </c>
      <c r="F23" s="15" t="str">
        <f t="shared" si="1"/>
        <v>Tuesday</v>
      </c>
      <c r="G23" s="1"/>
      <c r="H23" s="15">
        <f t="shared" si="2"/>
        <v>23</v>
      </c>
      <c r="I23" s="92" t="str">
        <f>IFERROR(MATCH($A23,PROCESS!$L$17:$L$19,0),"")</f>
        <v/>
      </c>
      <c r="J23" s="25"/>
      <c r="K23" s="19">
        <f ca="1"/>
        <v>31</v>
      </c>
      <c r="L23" s="20" t="str">
        <f ca="1"/>
        <v>Wednesday</v>
      </c>
    </row>
    <row r="24" spans="1:12" ht="16.5" customHeight="1" x14ac:dyDescent="0.2">
      <c r="A24" s="30">
        <f>'PD-410-980-OC-VAC'!C361</f>
        <v>24</v>
      </c>
      <c r="B24" s="14" t="str">
        <f>'PD-410-980-OC-VAC'!F361</f>
        <v>WEDNESDAY</v>
      </c>
      <c r="C24" s="15" t="str">
        <f t="shared" si="3"/>
        <v>1</v>
      </c>
      <c r="D24" s="15" t="str">
        <f t="shared" si="4"/>
        <v>1</v>
      </c>
      <c r="E24" s="15" t="str">
        <f t="shared" si="0"/>
        <v>Wednesday</v>
      </c>
      <c r="F24" s="15" t="str">
        <f t="shared" si="1"/>
        <v>Wednesday</v>
      </c>
      <c r="G24" s="1"/>
      <c r="H24" s="15">
        <f t="shared" si="2"/>
        <v>24</v>
      </c>
      <c r="I24" s="92" t="str">
        <f>IFERROR(MATCH($A24,PROCESS!$L$17:$L$19,0),"")</f>
        <v/>
      </c>
      <c r="J24" s="25"/>
      <c r="K24" s="21" t="str">
        <f ca="1"/>
        <v/>
      </c>
      <c r="L24" s="22" t="str">
        <f ca="1"/>
        <v/>
      </c>
    </row>
    <row r="25" spans="1:12" ht="16.5" customHeight="1" x14ac:dyDescent="0.2">
      <c r="A25" s="30">
        <f>'PD-410-980-OC-VAC'!C362</f>
        <v>25</v>
      </c>
      <c r="B25" s="14" t="str">
        <f>'PD-410-980-OC-VAC'!F362</f>
        <v>THURSDAY</v>
      </c>
      <c r="C25" s="15" t="str">
        <f t="shared" si="3"/>
        <v>1</v>
      </c>
      <c r="D25" s="15" t="str">
        <f t="shared" si="4"/>
        <v>1</v>
      </c>
      <c r="E25" s="15" t="str">
        <f t="shared" si="0"/>
        <v>Thursday</v>
      </c>
      <c r="F25" s="15" t="str">
        <f t="shared" si="1"/>
        <v>Holiday</v>
      </c>
      <c r="G25" s="1"/>
      <c r="H25" s="15">
        <f t="shared" si="2"/>
        <v>25</v>
      </c>
      <c r="I25" s="92">
        <f>IFERROR(MATCH($A25,PROCESS!$L$17:$L$19,0),"")</f>
        <v>1</v>
      </c>
      <c r="J25" s="25"/>
      <c r="K25" s="21" t="str">
        <f ca="1"/>
        <v/>
      </c>
      <c r="L25" s="22" t="str">
        <f ca="1"/>
        <v/>
      </c>
    </row>
    <row r="26" spans="1:12" ht="16.5" customHeight="1" x14ac:dyDescent="0.2">
      <c r="A26" s="30">
        <f>'PD-410-980-OC-VAC'!C363</f>
        <v>26</v>
      </c>
      <c r="B26" s="14" t="str">
        <f>'PD-410-980-OC-VAC'!F363</f>
        <v>FRIDAY</v>
      </c>
      <c r="C26" s="15" t="str">
        <f t="shared" si="3"/>
        <v>1</v>
      </c>
      <c r="D26" s="15" t="str">
        <f t="shared" si="4"/>
        <v>1</v>
      </c>
      <c r="E26" s="15" t="str">
        <f t="shared" si="0"/>
        <v>Friday</v>
      </c>
      <c r="F26" s="15" t="str">
        <f t="shared" si="1"/>
        <v>Holiday</v>
      </c>
      <c r="G26" s="1"/>
      <c r="H26" s="15">
        <f t="shared" si="2"/>
        <v>26</v>
      </c>
      <c r="I26" s="92">
        <f>IFERROR(MATCH($A26,PROCESS!$L$17:$L$19,0),"")</f>
        <v>2</v>
      </c>
      <c r="J26" s="25"/>
      <c r="K26" s="21" t="str">
        <f ca="1"/>
        <v/>
      </c>
      <c r="L26" s="22" t="str">
        <f ca="1"/>
        <v/>
      </c>
    </row>
    <row r="27" spans="1:12" ht="16.5" customHeight="1" x14ac:dyDescent="0.2">
      <c r="A27" s="30">
        <f>'PD-410-980-OC-VAC'!C364</f>
        <v>27</v>
      </c>
      <c r="B27" s="14" t="str">
        <f>'PD-410-980-OC-VAC'!F364</f>
        <v>SATURDAY</v>
      </c>
      <c r="C27" s="15" t="str">
        <f t="shared" si="3"/>
        <v>0</v>
      </c>
      <c r="D27" s="15" t="str">
        <f t="shared" si="4"/>
        <v>1</v>
      </c>
      <c r="E27" s="15" t="str">
        <f t="shared" si="0"/>
        <v>Saturday</v>
      </c>
      <c r="F27" s="15" t="str">
        <f t="shared" si="1"/>
        <v/>
      </c>
      <c r="G27" s="1"/>
      <c r="H27" s="15" t="str">
        <f t="shared" si="2"/>
        <v/>
      </c>
      <c r="I27" s="92" t="str">
        <f>IFERROR(MATCH($A27,PROCESS!$L$17:$L$19,0),"")</f>
        <v/>
      </c>
      <c r="J27" s="25"/>
      <c r="K27" s="21" t="str">
        <f ca="1"/>
        <v/>
      </c>
      <c r="L27" s="22" t="str">
        <f ca="1"/>
        <v/>
      </c>
    </row>
    <row r="28" spans="1:12" ht="16.5" customHeight="1" x14ac:dyDescent="0.2">
      <c r="A28" s="30">
        <f>'PD-410-980-OC-VAC'!C365</f>
        <v>28</v>
      </c>
      <c r="B28" s="14" t="str">
        <f>'PD-410-980-OC-VAC'!F365</f>
        <v>SUNDAY</v>
      </c>
      <c r="C28" s="15" t="str">
        <f t="shared" si="3"/>
        <v>1</v>
      </c>
      <c r="D28" s="15" t="str">
        <f t="shared" si="4"/>
        <v>0</v>
      </c>
      <c r="E28" s="15" t="str">
        <f t="shared" si="0"/>
        <v>Sunday</v>
      </c>
      <c r="F28" s="15" t="str">
        <f t="shared" si="1"/>
        <v/>
      </c>
      <c r="G28" s="1"/>
      <c r="H28" s="15" t="str">
        <f t="shared" si="2"/>
        <v/>
      </c>
      <c r="I28" s="92" t="str">
        <f>IFERROR(MATCH($A28,PROCESS!$L$17:$L$19,0),"")</f>
        <v/>
      </c>
      <c r="J28" s="25"/>
      <c r="K28" s="21" t="str">
        <f ca="1"/>
        <v/>
      </c>
      <c r="L28" s="22" t="str">
        <f ca="1"/>
        <v/>
      </c>
    </row>
    <row r="29" spans="1:12" ht="16.5" customHeight="1" x14ac:dyDescent="0.2">
      <c r="A29" s="30">
        <f>'PD-410-980-OC-VAC'!C366</f>
        <v>29</v>
      </c>
      <c r="B29" s="14" t="str">
        <f>'PD-410-980-OC-VAC'!F366</f>
        <v>MONDAY</v>
      </c>
      <c r="C29" s="15" t="str">
        <f t="shared" si="3"/>
        <v>1</v>
      </c>
      <c r="D29" s="15" t="str">
        <f t="shared" si="4"/>
        <v>1</v>
      </c>
      <c r="E29" s="15" t="str">
        <f t="shared" si="0"/>
        <v>Monday</v>
      </c>
      <c r="F29" s="15" t="str">
        <f t="shared" si="1"/>
        <v>Monday</v>
      </c>
      <c r="G29" s="1"/>
      <c r="H29" s="15">
        <f t="shared" si="2"/>
        <v>29</v>
      </c>
      <c r="I29" s="92" t="str">
        <f>IFERROR(MATCH($A29,PROCESS!$L$17:$L$19,0),"")</f>
        <v/>
      </c>
      <c r="J29" s="25"/>
      <c r="K29" s="21" t="str">
        <f ca="1"/>
        <v/>
      </c>
      <c r="L29" s="22" t="str">
        <f ca="1"/>
        <v/>
      </c>
    </row>
    <row r="30" spans="1:12" ht="16.5" customHeight="1" x14ac:dyDescent="0.2">
      <c r="A30" s="30">
        <f>'PD-410-980-OC-VAC'!C367</f>
        <v>30</v>
      </c>
      <c r="B30" s="14" t="str">
        <f>'PD-410-980-OC-VAC'!F367</f>
        <v>TUESDAY</v>
      </c>
      <c r="C30" s="15" t="str">
        <f t="shared" si="3"/>
        <v>1</v>
      </c>
      <c r="D30" s="15" t="str">
        <f t="shared" si="4"/>
        <v>1</v>
      </c>
      <c r="E30" s="15" t="str">
        <f t="shared" si="0"/>
        <v>Tuesday</v>
      </c>
      <c r="F30" s="15" t="str">
        <f t="shared" si="1"/>
        <v>Tuesday</v>
      </c>
      <c r="G30" s="1"/>
      <c r="H30" s="15">
        <f t="shared" si="2"/>
        <v>30</v>
      </c>
      <c r="I30" s="92" t="str">
        <f>IFERROR(MATCH($A30,PROCESS!$L$17:$L$19,0),"")</f>
        <v/>
      </c>
      <c r="J30" s="25"/>
      <c r="K30" s="21" t="str">
        <f ca="1"/>
        <v/>
      </c>
      <c r="L30" s="22" t="str">
        <f ca="1"/>
        <v/>
      </c>
    </row>
    <row r="31" spans="1:12" ht="16.5" customHeight="1" x14ac:dyDescent="0.2">
      <c r="A31" s="30">
        <f>'PD-410-980-OC-VAC'!C368</f>
        <v>31</v>
      </c>
      <c r="B31" s="14" t="str">
        <f>'PD-410-980-OC-VAC'!F368</f>
        <v>WEDNESDAY</v>
      </c>
      <c r="C31" s="15" t="str">
        <f t="shared" si="3"/>
        <v>1</v>
      </c>
      <c r="D31" s="15" t="str">
        <f t="shared" si="4"/>
        <v>1</v>
      </c>
      <c r="E31" s="36" t="str">
        <f t="shared" si="0"/>
        <v>Wednesday</v>
      </c>
      <c r="F31" s="36" t="str">
        <f t="shared" si="1"/>
        <v>Wednesday</v>
      </c>
      <c r="G31" s="1"/>
      <c r="H31" s="15">
        <f t="shared" si="2"/>
        <v>31</v>
      </c>
      <c r="I31" s="92" t="str">
        <f>IFERROR(MATCH($A31,PROCESS!$L$17:$L$19,0),"")</f>
        <v/>
      </c>
      <c r="J31" s="25"/>
      <c r="K31" s="21" t="str">
        <f ca="1"/>
        <v/>
      </c>
      <c r="L31" s="22" t="str">
        <f ca="1"/>
        <v/>
      </c>
    </row>
    <row r="32" spans="1:12" s="16" customFormat="1" ht="16.5" customHeight="1" thickBot="1" x14ac:dyDescent="0.25">
      <c r="A32" s="23" t="s">
        <v>1003</v>
      </c>
      <c r="B32" s="32" t="s">
        <v>1004</v>
      </c>
      <c r="C32" s="32" t="s">
        <v>1005</v>
      </c>
      <c r="D32" s="32" t="s">
        <v>1006</v>
      </c>
      <c r="E32" s="32" t="s">
        <v>1007</v>
      </c>
      <c r="F32" s="32" t="s">
        <v>998</v>
      </c>
      <c r="G32" s="82"/>
      <c r="H32" s="32" t="s">
        <v>999</v>
      </c>
      <c r="I32" s="24" t="s">
        <v>1000</v>
      </c>
      <c r="J32" s="34"/>
      <c r="K32" s="23" t="s">
        <v>1001</v>
      </c>
      <c r="L32" s="24" t="s">
        <v>1002</v>
      </c>
    </row>
    <row r="33" ht="7.5" customHeight="1" thickTop="1" x14ac:dyDescent="0.2"/>
  </sheetData>
  <sheetProtection sheet="1" objects="1" scenarios="1"/>
  <conditionalFormatting sqref="L1:L31 E1:F31">
    <cfRule type="cellIs" dxfId="3" priority="2" operator="equal">
      <formula>"HOLIDAY"</formula>
    </cfRule>
  </conditionalFormatting>
  <conditionalFormatting sqref="I1:J31">
    <cfRule type="cellIs" dxfId="2" priority="1" operator="between">
      <formula>1</formula>
      <formula>3</formula>
    </cfRule>
  </conditionalFormatting>
  <pageMargins left="0.7" right="0.7" top="0.75" bottom="0.75" header="0.3" footer="0.3"/>
  <pageSetup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E41F-72B8-41F6-8F74-7E1C678B9C47}">
  <sheetPr>
    <tabColor theme="9"/>
  </sheetPr>
  <dimension ref="A1:M33"/>
  <sheetViews>
    <sheetView workbookViewId="0">
      <selection activeCell="A31" sqref="A31"/>
    </sheetView>
  </sheetViews>
  <sheetFormatPr defaultColWidth="0" defaultRowHeight="0" customHeight="1" zeroHeight="1" x14ac:dyDescent="0.2"/>
  <cols>
    <col min="1" max="1" width="14.85546875" style="13" bestFit="1" customWidth="1"/>
    <col min="2" max="2" width="13.7109375" style="13" bestFit="1" customWidth="1"/>
    <col min="3" max="3" width="17.5703125" style="13" bestFit="1" customWidth="1"/>
    <col min="4" max="4" width="17.7109375" style="13" bestFit="1" customWidth="1"/>
    <col min="5" max="5" width="24" style="13" bestFit="1" customWidth="1"/>
    <col min="6" max="6" width="32.5703125" style="13" bestFit="1" customWidth="1"/>
    <col min="8" max="8" width="28.140625" style="13" bestFit="1" customWidth="1"/>
    <col min="9" max="9" width="18.28515625" style="6" bestFit="1" customWidth="1"/>
    <col min="10" max="10" width="1" style="6" customWidth="1"/>
    <col min="11" max="11" width="26" style="13" bestFit="1" customWidth="1"/>
    <col min="12" max="12" width="24.7109375" style="6" bestFit="1" customWidth="1"/>
    <col min="13" max="13" width="1.42578125" style="6" customWidth="1"/>
    <col min="14" max="16384" width="9.140625" style="6" hidden="1"/>
  </cols>
  <sheetData>
    <row r="1" spans="1:12" ht="16.5" customHeight="1" thickTop="1" x14ac:dyDescent="0.2">
      <c r="A1" s="174">
        <f>'PD-410-980-OC-VAC'!C369</f>
        <v>1</v>
      </c>
      <c r="B1" s="14" t="str">
        <f>'PD-410-980-OC-VAC'!F369</f>
        <v>THURSDAY</v>
      </c>
      <c r="C1" s="15" t="str">
        <f>IF(B1="SATURDAY","0","1")</f>
        <v>1</v>
      </c>
      <c r="D1" s="15" t="str">
        <f>IF(B1="SUNDAY","0","1")</f>
        <v>1</v>
      </c>
      <c r="E1" s="15" t="str">
        <f>PROPER(B1)</f>
        <v>Thursday</v>
      </c>
      <c r="F1" s="15" t="str">
        <f>IF(I1="",IF(C1+D1&gt;1,E1,""),"Holiday")</f>
        <v>Holiday</v>
      </c>
      <c r="G1" s="2"/>
      <c r="H1" s="15">
        <f>IF(F1="","",A1)</f>
        <v>1</v>
      </c>
      <c r="I1" s="92">
        <f>IFERROR(MATCH($A1,PROCESS!$M$17:$M$19,0),"")</f>
        <v>1</v>
      </c>
      <c r="J1" s="33"/>
      <c r="K1" s="17">
        <f t="array" aca="1" ref="K1:K31" ca="1">IFERROR(INDEX(DATE_ONLY_JAN,SMALL((IF(LEN(DATE_ONLY_JAN),ROW(INDIRECT("1:"&amp;ROWS(DATE_ONLY_JAN))))),ROW(DATE_ONLY_JAN)),1),"")</f>
        <v>1</v>
      </c>
      <c r="L1" s="18" t="str">
        <f t="array" aca="1" ref="L1:L31" ca="1">IFERROR(INDEX(WEEKDAY_ONLY_JAN,SMALL((IF(LEN(WEEKDAY_ONLY_JAN),ROW(INDIRECT("1:"&amp;ROWS(WEEKDAY_ONLY_JAN))))),ROW(WEEKDAY_ONLY_JAN)),1),"")</f>
        <v>Holiday</v>
      </c>
    </row>
    <row r="2" spans="1:12" ht="16.5" customHeight="1" x14ac:dyDescent="0.2">
      <c r="A2" s="174">
        <f>'PD-410-980-OC-VAC'!C370</f>
        <v>2</v>
      </c>
      <c r="B2" s="14" t="str">
        <f>'PD-410-980-OC-VAC'!F370</f>
        <v>FRIDAY</v>
      </c>
      <c r="C2" s="15" t="str">
        <f>IF(B2="SATURDAY","0","1")</f>
        <v>1</v>
      </c>
      <c r="D2" s="15" t="str">
        <f>IF(B2="SUNDAY","0","1")</f>
        <v>1</v>
      </c>
      <c r="E2" s="15" t="str">
        <f t="shared" ref="E2:E31" si="0">PROPER(B2)</f>
        <v>Friday</v>
      </c>
      <c r="F2" s="15" t="str">
        <f t="shared" ref="F2:F31" si="1">IF(I2="",IF(C2+D2&gt;1,E2,""),"Holiday")</f>
        <v>Friday</v>
      </c>
      <c r="G2" s="2"/>
      <c r="H2" s="15">
        <f t="shared" ref="H2:H31" si="2">IF(F2="","",A2)</f>
        <v>2</v>
      </c>
      <c r="I2" s="92" t="str">
        <f>IFERROR(MATCH($A2,PROCESS!$M$17:$M$19,0),"")</f>
        <v/>
      </c>
      <c r="J2" s="25"/>
      <c r="K2" s="19">
        <f ca="1"/>
        <v>2</v>
      </c>
      <c r="L2" s="20" t="str">
        <f ca="1"/>
        <v>Friday</v>
      </c>
    </row>
    <row r="3" spans="1:12" ht="16.5" customHeight="1" x14ac:dyDescent="0.2">
      <c r="A3" s="174">
        <f>'PD-410-980-OC-VAC'!C371</f>
        <v>3</v>
      </c>
      <c r="B3" s="14" t="str">
        <f>'PD-410-980-OC-VAC'!F371</f>
        <v>SATURDAY</v>
      </c>
      <c r="C3" s="15" t="str">
        <f t="shared" ref="C3:C31" si="3">IF(B3="SATURDAY","0","1")</f>
        <v>0</v>
      </c>
      <c r="D3" s="15" t="str">
        <f t="shared" ref="D3:D31" si="4">IF(B3="SUNDAY","0","1")</f>
        <v>1</v>
      </c>
      <c r="E3" s="15" t="str">
        <f t="shared" si="0"/>
        <v>Saturday</v>
      </c>
      <c r="F3" s="15" t="str">
        <f t="shared" si="1"/>
        <v/>
      </c>
      <c r="G3" s="2"/>
      <c r="H3" s="15" t="str">
        <f t="shared" si="2"/>
        <v/>
      </c>
      <c r="I3" s="92" t="str">
        <f>IFERROR(MATCH($A3,PROCESS!$M$17:$M$19,0),"")</f>
        <v/>
      </c>
      <c r="J3" s="25"/>
      <c r="K3" s="19">
        <f ca="1"/>
        <v>5</v>
      </c>
      <c r="L3" s="20" t="str">
        <f ca="1"/>
        <v>Monday</v>
      </c>
    </row>
    <row r="4" spans="1:12" ht="16.5" customHeight="1" x14ac:dyDescent="0.2">
      <c r="A4" s="174">
        <f>'PD-410-980-OC-VAC'!C372</f>
        <v>4</v>
      </c>
      <c r="B4" s="14" t="str">
        <f>'PD-410-980-OC-VAC'!F372</f>
        <v>SUNDAY</v>
      </c>
      <c r="C4" s="15" t="str">
        <f t="shared" si="3"/>
        <v>1</v>
      </c>
      <c r="D4" s="15" t="str">
        <f t="shared" si="4"/>
        <v>0</v>
      </c>
      <c r="E4" s="15" t="str">
        <f t="shared" si="0"/>
        <v>Sunday</v>
      </c>
      <c r="F4" s="15" t="str">
        <f t="shared" si="1"/>
        <v/>
      </c>
      <c r="G4" s="2"/>
      <c r="H4" s="15" t="str">
        <f t="shared" si="2"/>
        <v/>
      </c>
      <c r="I4" s="92" t="str">
        <f>IFERROR(MATCH($A4,PROCESS!$M$17:$M$19,0),"")</f>
        <v/>
      </c>
      <c r="J4" s="25"/>
      <c r="K4" s="19">
        <f ca="1"/>
        <v>6</v>
      </c>
      <c r="L4" s="20" t="str">
        <f ca="1"/>
        <v>Tuesday</v>
      </c>
    </row>
    <row r="5" spans="1:12" ht="16.5" customHeight="1" x14ac:dyDescent="0.2">
      <c r="A5" s="174">
        <f>'PD-410-980-OC-VAC'!C373</f>
        <v>5</v>
      </c>
      <c r="B5" s="14" t="str">
        <f>'PD-410-980-OC-VAC'!F373</f>
        <v>MONDAY</v>
      </c>
      <c r="C5" s="15" t="str">
        <f t="shared" si="3"/>
        <v>1</v>
      </c>
      <c r="D5" s="15" t="str">
        <f t="shared" si="4"/>
        <v>1</v>
      </c>
      <c r="E5" s="15" t="str">
        <f t="shared" si="0"/>
        <v>Monday</v>
      </c>
      <c r="F5" s="15" t="str">
        <f t="shared" si="1"/>
        <v>Monday</v>
      </c>
      <c r="G5" s="2"/>
      <c r="H5" s="15">
        <f t="shared" si="2"/>
        <v>5</v>
      </c>
      <c r="I5" s="92" t="str">
        <f>IFERROR(MATCH($A5,PROCESS!$M$17:$M$19,0),"")</f>
        <v/>
      </c>
      <c r="J5" s="25"/>
      <c r="K5" s="19">
        <f ca="1"/>
        <v>7</v>
      </c>
      <c r="L5" s="20" t="str">
        <f ca="1"/>
        <v>Wednesday</v>
      </c>
    </row>
    <row r="6" spans="1:12" ht="16.5" customHeight="1" x14ac:dyDescent="0.2">
      <c r="A6" s="174">
        <f>'PD-410-980-OC-VAC'!C374</f>
        <v>6</v>
      </c>
      <c r="B6" s="14" t="str">
        <f>'PD-410-980-OC-VAC'!F374</f>
        <v>TUESDAY</v>
      </c>
      <c r="C6" s="15" t="str">
        <f t="shared" si="3"/>
        <v>1</v>
      </c>
      <c r="D6" s="15" t="str">
        <f t="shared" si="4"/>
        <v>1</v>
      </c>
      <c r="E6" s="15" t="str">
        <f t="shared" si="0"/>
        <v>Tuesday</v>
      </c>
      <c r="F6" s="15" t="str">
        <f t="shared" si="1"/>
        <v>Tuesday</v>
      </c>
      <c r="G6" s="2"/>
      <c r="H6" s="15">
        <f t="shared" si="2"/>
        <v>6</v>
      </c>
      <c r="I6" s="92" t="str">
        <f>IFERROR(MATCH($A6,PROCESS!$M$17:$M$19,0),"")</f>
        <v/>
      </c>
      <c r="J6" s="25"/>
      <c r="K6" s="19">
        <f ca="1"/>
        <v>8</v>
      </c>
      <c r="L6" s="20" t="str">
        <f ca="1"/>
        <v>Thursday</v>
      </c>
    </row>
    <row r="7" spans="1:12" ht="16.5" customHeight="1" x14ac:dyDescent="0.2">
      <c r="A7" s="174">
        <f>'PD-410-980-OC-VAC'!C375</f>
        <v>7</v>
      </c>
      <c r="B7" s="14" t="str">
        <f>'PD-410-980-OC-VAC'!F375</f>
        <v>WEDNESDAY</v>
      </c>
      <c r="C7" s="15" t="str">
        <f t="shared" si="3"/>
        <v>1</v>
      </c>
      <c r="D7" s="15" t="str">
        <f t="shared" si="4"/>
        <v>1</v>
      </c>
      <c r="E7" s="15" t="str">
        <f t="shared" si="0"/>
        <v>Wednesday</v>
      </c>
      <c r="F7" s="15" t="str">
        <f t="shared" si="1"/>
        <v>Wednesday</v>
      </c>
      <c r="G7" s="2"/>
      <c r="H7" s="15">
        <f t="shared" si="2"/>
        <v>7</v>
      </c>
      <c r="I7" s="92" t="str">
        <f>IFERROR(MATCH($A7,PROCESS!$M$17:$M$19,0),"")</f>
        <v/>
      </c>
      <c r="J7" s="25"/>
      <c r="K7" s="19">
        <f ca="1"/>
        <v>9</v>
      </c>
      <c r="L7" s="20" t="str">
        <f ca="1"/>
        <v>Friday</v>
      </c>
    </row>
    <row r="8" spans="1:12" ht="16.5" customHeight="1" x14ac:dyDescent="0.2">
      <c r="A8" s="174">
        <f>'PD-410-980-OC-VAC'!C376</f>
        <v>8</v>
      </c>
      <c r="B8" s="14" t="str">
        <f>'PD-410-980-OC-VAC'!F376</f>
        <v>THURSDAY</v>
      </c>
      <c r="C8" s="15" t="str">
        <f t="shared" si="3"/>
        <v>1</v>
      </c>
      <c r="D8" s="15" t="str">
        <f t="shared" si="4"/>
        <v>1</v>
      </c>
      <c r="E8" s="15" t="str">
        <f t="shared" si="0"/>
        <v>Thursday</v>
      </c>
      <c r="F8" s="15" t="str">
        <f t="shared" si="1"/>
        <v>Thursday</v>
      </c>
      <c r="G8" s="2"/>
      <c r="H8" s="15">
        <f t="shared" si="2"/>
        <v>8</v>
      </c>
      <c r="I8" s="92" t="str">
        <f>IFERROR(MATCH($A8,PROCESS!$M$17:$M$19,0),"")</f>
        <v/>
      </c>
      <c r="J8" s="25"/>
      <c r="K8" s="19">
        <f ca="1"/>
        <v>12</v>
      </c>
      <c r="L8" s="20" t="str">
        <f ca="1"/>
        <v>Monday</v>
      </c>
    </row>
    <row r="9" spans="1:12" ht="16.5" customHeight="1" x14ac:dyDescent="0.2">
      <c r="A9" s="174">
        <f>'PD-410-980-OC-VAC'!C377</f>
        <v>9</v>
      </c>
      <c r="B9" s="14" t="str">
        <f>'PD-410-980-OC-VAC'!F377</f>
        <v>FRIDAY</v>
      </c>
      <c r="C9" s="15" t="str">
        <f t="shared" si="3"/>
        <v>1</v>
      </c>
      <c r="D9" s="15" t="str">
        <f t="shared" si="4"/>
        <v>1</v>
      </c>
      <c r="E9" s="15" t="str">
        <f t="shared" si="0"/>
        <v>Friday</v>
      </c>
      <c r="F9" s="15" t="str">
        <f t="shared" si="1"/>
        <v>Friday</v>
      </c>
      <c r="G9" s="2"/>
      <c r="H9" s="15">
        <f t="shared" si="2"/>
        <v>9</v>
      </c>
      <c r="I9" s="92" t="str">
        <f>IFERROR(MATCH($A9,PROCESS!$M$17:$M$19,0),"")</f>
        <v/>
      </c>
      <c r="J9" s="25"/>
      <c r="K9" s="19">
        <f ca="1"/>
        <v>13</v>
      </c>
      <c r="L9" s="20" t="str">
        <f ca="1"/>
        <v>Tuesday</v>
      </c>
    </row>
    <row r="10" spans="1:12" ht="16.5" customHeight="1" x14ac:dyDescent="0.2">
      <c r="A10" s="174">
        <f>'PD-410-980-OC-VAC'!C378</f>
        <v>10</v>
      </c>
      <c r="B10" s="14" t="str">
        <f>'PD-410-980-OC-VAC'!F378</f>
        <v>SATURDAY</v>
      </c>
      <c r="C10" s="15" t="str">
        <f t="shared" si="3"/>
        <v>0</v>
      </c>
      <c r="D10" s="15" t="str">
        <f t="shared" si="4"/>
        <v>1</v>
      </c>
      <c r="E10" s="15" t="str">
        <f t="shared" si="0"/>
        <v>Saturday</v>
      </c>
      <c r="F10" s="15" t="str">
        <f t="shared" si="1"/>
        <v/>
      </c>
      <c r="G10" s="2"/>
      <c r="H10" s="15" t="str">
        <f t="shared" si="2"/>
        <v/>
      </c>
      <c r="I10" s="92" t="str">
        <f>IFERROR(MATCH($A10,PROCESS!$M$17:$M$19,0),"")</f>
        <v/>
      </c>
      <c r="J10" s="25"/>
      <c r="K10" s="19">
        <f ca="1"/>
        <v>14</v>
      </c>
      <c r="L10" s="20" t="str">
        <f ca="1"/>
        <v>Wednesday</v>
      </c>
    </row>
    <row r="11" spans="1:12" ht="16.5" customHeight="1" x14ac:dyDescent="0.2">
      <c r="A11" s="174">
        <f>'PD-410-980-OC-VAC'!C379</f>
        <v>11</v>
      </c>
      <c r="B11" s="14" t="str">
        <f>'PD-410-980-OC-VAC'!F379</f>
        <v>SUNDAY</v>
      </c>
      <c r="C11" s="15" t="str">
        <f t="shared" si="3"/>
        <v>1</v>
      </c>
      <c r="D11" s="15" t="str">
        <f t="shared" si="4"/>
        <v>0</v>
      </c>
      <c r="E11" s="15" t="str">
        <f t="shared" si="0"/>
        <v>Sunday</v>
      </c>
      <c r="F11" s="15" t="str">
        <f t="shared" si="1"/>
        <v/>
      </c>
      <c r="G11" s="2"/>
      <c r="H11" s="15" t="str">
        <f t="shared" si="2"/>
        <v/>
      </c>
      <c r="I11" s="92" t="str">
        <f>IFERROR(MATCH($A11,PROCESS!$M$17:$M$19,0),"")</f>
        <v/>
      </c>
      <c r="J11" s="25"/>
      <c r="K11" s="19">
        <f ca="1"/>
        <v>15</v>
      </c>
      <c r="L11" s="20" t="str">
        <f ca="1"/>
        <v>Thursday</v>
      </c>
    </row>
    <row r="12" spans="1:12" ht="16.5" customHeight="1" x14ac:dyDescent="0.2">
      <c r="A12" s="174">
        <f>'PD-410-980-OC-VAC'!C380</f>
        <v>12</v>
      </c>
      <c r="B12" s="14" t="str">
        <f>'PD-410-980-OC-VAC'!F380</f>
        <v>MONDAY</v>
      </c>
      <c r="C12" s="15" t="str">
        <f t="shared" si="3"/>
        <v>1</v>
      </c>
      <c r="D12" s="15" t="str">
        <f t="shared" si="4"/>
        <v>1</v>
      </c>
      <c r="E12" s="15" t="str">
        <f t="shared" si="0"/>
        <v>Monday</v>
      </c>
      <c r="F12" s="15" t="str">
        <f t="shared" si="1"/>
        <v>Monday</v>
      </c>
      <c r="G12" s="2"/>
      <c r="H12" s="15">
        <f t="shared" si="2"/>
        <v>12</v>
      </c>
      <c r="I12" s="92" t="str">
        <f>IFERROR(MATCH($A12,PROCESS!$M$17:$M$19,0),"")</f>
        <v/>
      </c>
      <c r="J12" s="25"/>
      <c r="K12" s="19">
        <f ca="1"/>
        <v>16</v>
      </c>
      <c r="L12" s="20" t="str">
        <f ca="1"/>
        <v>Friday</v>
      </c>
    </row>
    <row r="13" spans="1:12" ht="16.5" customHeight="1" x14ac:dyDescent="0.2">
      <c r="A13" s="174">
        <f>'PD-410-980-OC-VAC'!C381</f>
        <v>13</v>
      </c>
      <c r="B13" s="14" t="str">
        <f>'PD-410-980-OC-VAC'!F381</f>
        <v>TUESDAY</v>
      </c>
      <c r="C13" s="15" t="str">
        <f t="shared" si="3"/>
        <v>1</v>
      </c>
      <c r="D13" s="15" t="str">
        <f t="shared" si="4"/>
        <v>1</v>
      </c>
      <c r="E13" s="15" t="str">
        <f t="shared" si="0"/>
        <v>Tuesday</v>
      </c>
      <c r="F13" s="15" t="str">
        <f t="shared" si="1"/>
        <v>Tuesday</v>
      </c>
      <c r="G13" s="2"/>
      <c r="H13" s="15">
        <f t="shared" si="2"/>
        <v>13</v>
      </c>
      <c r="I13" s="92" t="str">
        <f>IFERROR(MATCH($A13,PROCESS!$M$17:$M$19,0),"")</f>
        <v/>
      </c>
      <c r="J13" s="25"/>
      <c r="K13" s="19">
        <f ca="1"/>
        <v>19</v>
      </c>
      <c r="L13" s="20" t="str">
        <f ca="1"/>
        <v>Holiday</v>
      </c>
    </row>
    <row r="14" spans="1:12" ht="16.5" customHeight="1" x14ac:dyDescent="0.2">
      <c r="A14" s="174">
        <f>'PD-410-980-OC-VAC'!C382</f>
        <v>14</v>
      </c>
      <c r="B14" s="14" t="str">
        <f>'PD-410-980-OC-VAC'!F382</f>
        <v>WEDNESDAY</v>
      </c>
      <c r="C14" s="15" t="str">
        <f t="shared" si="3"/>
        <v>1</v>
      </c>
      <c r="D14" s="15" t="str">
        <f t="shared" si="4"/>
        <v>1</v>
      </c>
      <c r="E14" s="15" t="str">
        <f t="shared" si="0"/>
        <v>Wednesday</v>
      </c>
      <c r="F14" s="15" t="str">
        <f t="shared" si="1"/>
        <v>Wednesday</v>
      </c>
      <c r="G14" s="2"/>
      <c r="H14" s="15">
        <f t="shared" si="2"/>
        <v>14</v>
      </c>
      <c r="I14" s="92" t="str">
        <f>IFERROR(MATCH($A14,PROCESS!$M$17:$M$19,0),"")</f>
        <v/>
      </c>
      <c r="J14" s="25"/>
      <c r="K14" s="19">
        <f ca="1"/>
        <v>20</v>
      </c>
      <c r="L14" s="20" t="str">
        <f ca="1"/>
        <v>Tuesday</v>
      </c>
    </row>
    <row r="15" spans="1:12" ht="16.5" customHeight="1" x14ac:dyDescent="0.2">
      <c r="A15" s="174">
        <f>'PD-410-980-OC-VAC'!C383</f>
        <v>15</v>
      </c>
      <c r="B15" s="14" t="str">
        <f>'PD-410-980-OC-VAC'!F383</f>
        <v>THURSDAY</v>
      </c>
      <c r="C15" s="15" t="str">
        <f t="shared" si="3"/>
        <v>1</v>
      </c>
      <c r="D15" s="15" t="str">
        <f t="shared" si="4"/>
        <v>1</v>
      </c>
      <c r="E15" s="15" t="str">
        <f t="shared" si="0"/>
        <v>Thursday</v>
      </c>
      <c r="F15" s="15" t="str">
        <f t="shared" si="1"/>
        <v>Thursday</v>
      </c>
      <c r="G15" s="2"/>
      <c r="H15" s="15">
        <f t="shared" si="2"/>
        <v>15</v>
      </c>
      <c r="I15" s="92" t="str">
        <f>IFERROR(MATCH($A15,PROCESS!$M$17:$M$19,0),"")</f>
        <v/>
      </c>
      <c r="J15" s="25"/>
      <c r="K15" s="19">
        <f ca="1"/>
        <v>21</v>
      </c>
      <c r="L15" s="20" t="str">
        <f ca="1"/>
        <v>Wednesday</v>
      </c>
    </row>
    <row r="16" spans="1:12" ht="16.5" customHeight="1" x14ac:dyDescent="0.2">
      <c r="A16" s="174">
        <f>'PD-410-980-OC-VAC'!C384</f>
        <v>16</v>
      </c>
      <c r="B16" s="14" t="str">
        <f>'PD-410-980-OC-VAC'!F384</f>
        <v>FRIDAY</v>
      </c>
      <c r="C16" s="15" t="str">
        <f t="shared" si="3"/>
        <v>1</v>
      </c>
      <c r="D16" s="15" t="str">
        <f t="shared" si="4"/>
        <v>1</v>
      </c>
      <c r="E16" s="15" t="str">
        <f t="shared" si="0"/>
        <v>Friday</v>
      </c>
      <c r="F16" s="15" t="str">
        <f t="shared" si="1"/>
        <v>Friday</v>
      </c>
      <c r="G16" s="2"/>
      <c r="H16" s="15">
        <f t="shared" si="2"/>
        <v>16</v>
      </c>
      <c r="I16" s="92" t="str">
        <f>IFERROR(MATCH($A16,PROCESS!$M$17:$M$19,0),"")</f>
        <v/>
      </c>
      <c r="J16" s="25"/>
      <c r="K16" s="19">
        <f ca="1"/>
        <v>22</v>
      </c>
      <c r="L16" s="20" t="str">
        <f ca="1"/>
        <v>Thursday</v>
      </c>
    </row>
    <row r="17" spans="1:12" ht="16.5" customHeight="1" x14ac:dyDescent="0.2">
      <c r="A17" s="174">
        <f>'PD-410-980-OC-VAC'!C385</f>
        <v>17</v>
      </c>
      <c r="B17" s="14" t="str">
        <f>'PD-410-980-OC-VAC'!F385</f>
        <v>SATURDAY</v>
      </c>
      <c r="C17" s="15" t="str">
        <f t="shared" si="3"/>
        <v>0</v>
      </c>
      <c r="D17" s="15" t="str">
        <f t="shared" si="4"/>
        <v>1</v>
      </c>
      <c r="E17" s="15" t="str">
        <f t="shared" si="0"/>
        <v>Saturday</v>
      </c>
      <c r="F17" s="15" t="str">
        <f>IF(I17="",IF(C17+D17&gt;1,E17,""),"Holiday")</f>
        <v/>
      </c>
      <c r="G17" s="2"/>
      <c r="H17" s="15" t="str">
        <f t="shared" si="2"/>
        <v/>
      </c>
      <c r="I17" s="92" t="str">
        <f>IFERROR(MATCH($A17,PROCESS!$M$17:$M$19,0),"")</f>
        <v/>
      </c>
      <c r="J17" s="25"/>
      <c r="K17" s="19">
        <f ca="1"/>
        <v>23</v>
      </c>
      <c r="L17" s="20" t="str">
        <f ca="1"/>
        <v>Friday</v>
      </c>
    </row>
    <row r="18" spans="1:12" ht="16.5" customHeight="1" x14ac:dyDescent="0.2">
      <c r="A18" s="174">
        <f>'PD-410-980-OC-VAC'!C386</f>
        <v>18</v>
      </c>
      <c r="B18" s="14" t="str">
        <f>'PD-410-980-OC-VAC'!F386</f>
        <v>SUNDAY</v>
      </c>
      <c r="C18" s="15" t="str">
        <f t="shared" si="3"/>
        <v>1</v>
      </c>
      <c r="D18" s="15" t="str">
        <f t="shared" si="4"/>
        <v>0</v>
      </c>
      <c r="E18" s="15" t="str">
        <f t="shared" si="0"/>
        <v>Sunday</v>
      </c>
      <c r="F18" s="15" t="str">
        <f t="shared" si="1"/>
        <v/>
      </c>
      <c r="G18" s="2"/>
      <c r="H18" s="15" t="str">
        <f t="shared" si="2"/>
        <v/>
      </c>
      <c r="I18" s="92" t="str">
        <f>IFERROR(MATCH($A18,PROCESS!$M$17:$M$19,0),"")</f>
        <v/>
      </c>
      <c r="J18" s="25"/>
      <c r="K18" s="19">
        <f ca="1"/>
        <v>26</v>
      </c>
      <c r="L18" s="20" t="str">
        <f ca="1"/>
        <v>Monday</v>
      </c>
    </row>
    <row r="19" spans="1:12" ht="16.5" customHeight="1" x14ac:dyDescent="0.2">
      <c r="A19" s="174">
        <f>'PD-410-980-OC-VAC'!C387</f>
        <v>19</v>
      </c>
      <c r="B19" s="14" t="str">
        <f>'PD-410-980-OC-VAC'!F387</f>
        <v>MONDAY</v>
      </c>
      <c r="C19" s="15" t="str">
        <f t="shared" si="3"/>
        <v>1</v>
      </c>
      <c r="D19" s="15" t="str">
        <f t="shared" si="4"/>
        <v>1</v>
      </c>
      <c r="E19" s="15" t="str">
        <f t="shared" si="0"/>
        <v>Monday</v>
      </c>
      <c r="F19" s="15" t="str">
        <f t="shared" si="1"/>
        <v>Holiday</v>
      </c>
      <c r="G19" s="2"/>
      <c r="H19" s="15">
        <f t="shared" si="2"/>
        <v>19</v>
      </c>
      <c r="I19" s="92">
        <f>IFERROR(MATCH($A19,PROCESS!$M$17:$M$19,0),"")</f>
        <v>2</v>
      </c>
      <c r="J19" s="25"/>
      <c r="K19" s="19">
        <f ca="1"/>
        <v>27</v>
      </c>
      <c r="L19" s="20" t="str">
        <f ca="1"/>
        <v>Tuesday</v>
      </c>
    </row>
    <row r="20" spans="1:12" ht="16.5" customHeight="1" x14ac:dyDescent="0.2">
      <c r="A20" s="174">
        <f>'PD-410-980-OC-VAC'!C388</f>
        <v>20</v>
      </c>
      <c r="B20" s="14" t="str">
        <f>'PD-410-980-OC-VAC'!F388</f>
        <v>TUESDAY</v>
      </c>
      <c r="C20" s="15" t="str">
        <f t="shared" si="3"/>
        <v>1</v>
      </c>
      <c r="D20" s="15" t="str">
        <f t="shared" si="4"/>
        <v>1</v>
      </c>
      <c r="E20" s="15" t="str">
        <f t="shared" si="0"/>
        <v>Tuesday</v>
      </c>
      <c r="F20" s="15" t="str">
        <f t="shared" si="1"/>
        <v>Tuesday</v>
      </c>
      <c r="G20" s="2"/>
      <c r="H20" s="15">
        <f t="shared" si="2"/>
        <v>20</v>
      </c>
      <c r="I20" s="92" t="str">
        <f>IFERROR(MATCH($A20,PROCESS!$M$17:$M$19,0),"")</f>
        <v/>
      </c>
      <c r="J20" s="25"/>
      <c r="K20" s="19">
        <f ca="1"/>
        <v>28</v>
      </c>
      <c r="L20" s="20" t="str">
        <f ca="1"/>
        <v>Wednesday</v>
      </c>
    </row>
    <row r="21" spans="1:12" ht="16.5" customHeight="1" x14ac:dyDescent="0.2">
      <c r="A21" s="174">
        <f>'PD-410-980-OC-VAC'!C389</f>
        <v>21</v>
      </c>
      <c r="B21" s="14" t="str">
        <f>'PD-410-980-OC-VAC'!F389</f>
        <v>WEDNESDAY</v>
      </c>
      <c r="C21" s="15" t="str">
        <f t="shared" si="3"/>
        <v>1</v>
      </c>
      <c r="D21" s="15" t="str">
        <f t="shared" si="4"/>
        <v>1</v>
      </c>
      <c r="E21" s="15" t="str">
        <f t="shared" si="0"/>
        <v>Wednesday</v>
      </c>
      <c r="F21" s="15" t="str">
        <f t="shared" si="1"/>
        <v>Wednesday</v>
      </c>
      <c r="G21" s="2"/>
      <c r="H21" s="15">
        <f t="shared" si="2"/>
        <v>21</v>
      </c>
      <c r="I21" s="92" t="str">
        <f>IFERROR(MATCH($A21,PROCESS!$M$17:$M$19,0),"")</f>
        <v/>
      </c>
      <c r="J21" s="25"/>
      <c r="K21" s="19">
        <f ca="1"/>
        <v>29</v>
      </c>
      <c r="L21" s="20" t="str">
        <f ca="1"/>
        <v>Thursday</v>
      </c>
    </row>
    <row r="22" spans="1:12" ht="16.5" customHeight="1" x14ac:dyDescent="0.2">
      <c r="A22" s="174">
        <f>'PD-410-980-OC-VAC'!C390</f>
        <v>22</v>
      </c>
      <c r="B22" s="14" t="str">
        <f>'PD-410-980-OC-VAC'!F390</f>
        <v>THURSDAY</v>
      </c>
      <c r="C22" s="15" t="str">
        <f t="shared" si="3"/>
        <v>1</v>
      </c>
      <c r="D22" s="15" t="str">
        <f t="shared" si="4"/>
        <v>1</v>
      </c>
      <c r="E22" s="15" t="str">
        <f t="shared" si="0"/>
        <v>Thursday</v>
      </c>
      <c r="F22" s="15" t="str">
        <f t="shared" si="1"/>
        <v>Thursday</v>
      </c>
      <c r="G22" s="2"/>
      <c r="H22" s="15">
        <f t="shared" si="2"/>
        <v>22</v>
      </c>
      <c r="I22" s="92" t="str">
        <f>IFERROR(MATCH($A22,PROCESS!$M$17:$M$19,0),"")</f>
        <v/>
      </c>
      <c r="J22" s="25"/>
      <c r="K22" s="19">
        <f ca="1"/>
        <v>30</v>
      </c>
      <c r="L22" s="20" t="str">
        <f ca="1"/>
        <v>Friday</v>
      </c>
    </row>
    <row r="23" spans="1:12" ht="16.5" customHeight="1" x14ac:dyDescent="0.2">
      <c r="A23" s="174">
        <f>'PD-410-980-OC-VAC'!C391</f>
        <v>23</v>
      </c>
      <c r="B23" s="14" t="str">
        <f>'PD-410-980-OC-VAC'!F391</f>
        <v>FRIDAY</v>
      </c>
      <c r="C23" s="15" t="str">
        <f t="shared" si="3"/>
        <v>1</v>
      </c>
      <c r="D23" s="15" t="str">
        <f t="shared" si="4"/>
        <v>1</v>
      </c>
      <c r="E23" s="15" t="str">
        <f t="shared" si="0"/>
        <v>Friday</v>
      </c>
      <c r="F23" s="15" t="str">
        <f t="shared" si="1"/>
        <v>Friday</v>
      </c>
      <c r="G23" s="2"/>
      <c r="H23" s="15">
        <f t="shared" si="2"/>
        <v>23</v>
      </c>
      <c r="I23" s="92" t="str">
        <f>IFERROR(MATCH($A23,PROCESS!$M$17:$M$19,0),"")</f>
        <v/>
      </c>
      <c r="J23" s="25"/>
      <c r="K23" s="19" t="str">
        <f ca="1"/>
        <v/>
      </c>
      <c r="L23" s="20" t="str">
        <f ca="1"/>
        <v/>
      </c>
    </row>
    <row r="24" spans="1:12" ht="16.5" customHeight="1" x14ac:dyDescent="0.2">
      <c r="A24" s="174">
        <f>'PD-410-980-OC-VAC'!C392</f>
        <v>24</v>
      </c>
      <c r="B24" s="14" t="str">
        <f>'PD-410-980-OC-VAC'!F392</f>
        <v>SATURDAY</v>
      </c>
      <c r="C24" s="15" t="str">
        <f t="shared" si="3"/>
        <v>0</v>
      </c>
      <c r="D24" s="15" t="str">
        <f t="shared" si="4"/>
        <v>1</v>
      </c>
      <c r="E24" s="15" t="str">
        <f t="shared" si="0"/>
        <v>Saturday</v>
      </c>
      <c r="F24" s="15" t="str">
        <f t="shared" si="1"/>
        <v/>
      </c>
      <c r="G24" s="2"/>
      <c r="H24" s="15" t="str">
        <f t="shared" si="2"/>
        <v/>
      </c>
      <c r="I24" s="92" t="str">
        <f>IFERROR(MATCH($A24,PROCESS!$M$17:$M$19,0),"")</f>
        <v/>
      </c>
      <c r="J24" s="25"/>
      <c r="K24" s="21" t="str">
        <f ca="1"/>
        <v/>
      </c>
      <c r="L24" s="22" t="str">
        <f ca="1"/>
        <v/>
      </c>
    </row>
    <row r="25" spans="1:12" ht="16.5" customHeight="1" x14ac:dyDescent="0.2">
      <c r="A25" s="174">
        <f>'PD-410-980-OC-VAC'!C393</f>
        <v>25</v>
      </c>
      <c r="B25" s="14" t="str">
        <f>'PD-410-980-OC-VAC'!F393</f>
        <v>SUNDAY</v>
      </c>
      <c r="C25" s="15" t="str">
        <f t="shared" si="3"/>
        <v>1</v>
      </c>
      <c r="D25" s="15" t="str">
        <f t="shared" si="4"/>
        <v>0</v>
      </c>
      <c r="E25" s="15" t="str">
        <f t="shared" si="0"/>
        <v>Sunday</v>
      </c>
      <c r="F25" s="15" t="str">
        <f t="shared" si="1"/>
        <v/>
      </c>
      <c r="G25" s="2"/>
      <c r="H25" s="15" t="str">
        <f t="shared" si="2"/>
        <v/>
      </c>
      <c r="I25" s="92" t="str">
        <f>IFERROR(MATCH($A25,PROCESS!$M$17:$M$19,0),"")</f>
        <v/>
      </c>
      <c r="J25" s="25"/>
      <c r="K25" s="21" t="str">
        <f ca="1"/>
        <v/>
      </c>
      <c r="L25" s="22" t="str">
        <f ca="1"/>
        <v/>
      </c>
    </row>
    <row r="26" spans="1:12" ht="16.5" customHeight="1" x14ac:dyDescent="0.2">
      <c r="A26" s="174">
        <f>'PD-410-980-OC-VAC'!C394</f>
        <v>26</v>
      </c>
      <c r="B26" s="14" t="str">
        <f>'PD-410-980-OC-VAC'!F394</f>
        <v>MONDAY</v>
      </c>
      <c r="C26" s="15" t="str">
        <f t="shared" si="3"/>
        <v>1</v>
      </c>
      <c r="D26" s="15" t="str">
        <f t="shared" si="4"/>
        <v>1</v>
      </c>
      <c r="E26" s="15" t="str">
        <f t="shared" si="0"/>
        <v>Monday</v>
      </c>
      <c r="F26" s="15" t="str">
        <f t="shared" si="1"/>
        <v>Monday</v>
      </c>
      <c r="G26" s="2"/>
      <c r="H26" s="15">
        <f t="shared" si="2"/>
        <v>26</v>
      </c>
      <c r="I26" s="92" t="str">
        <f>IFERROR(MATCH($A26,PROCESS!$M$17:$M$19,0),"")</f>
        <v/>
      </c>
      <c r="J26" s="25"/>
      <c r="K26" s="21" t="str">
        <f ca="1"/>
        <v/>
      </c>
      <c r="L26" s="22" t="str">
        <f ca="1"/>
        <v/>
      </c>
    </row>
    <row r="27" spans="1:12" ht="16.5" customHeight="1" x14ac:dyDescent="0.2">
      <c r="A27" s="174">
        <f>'PD-410-980-OC-VAC'!C395</f>
        <v>27</v>
      </c>
      <c r="B27" s="14" t="str">
        <f>'PD-410-980-OC-VAC'!F395</f>
        <v>TUESDAY</v>
      </c>
      <c r="C27" s="15" t="str">
        <f t="shared" si="3"/>
        <v>1</v>
      </c>
      <c r="D27" s="15" t="str">
        <f t="shared" si="4"/>
        <v>1</v>
      </c>
      <c r="E27" s="15" t="str">
        <f t="shared" si="0"/>
        <v>Tuesday</v>
      </c>
      <c r="F27" s="15" t="str">
        <f t="shared" si="1"/>
        <v>Tuesday</v>
      </c>
      <c r="G27" s="2"/>
      <c r="H27" s="15">
        <f t="shared" si="2"/>
        <v>27</v>
      </c>
      <c r="I27" s="92" t="str">
        <f>IFERROR(MATCH($A27,PROCESS!$M$17:$M$19,0),"")</f>
        <v/>
      </c>
      <c r="J27" s="25"/>
      <c r="K27" s="21" t="str">
        <f ca="1"/>
        <v/>
      </c>
      <c r="L27" s="22" t="str">
        <f ca="1"/>
        <v/>
      </c>
    </row>
    <row r="28" spans="1:12" ht="16.5" customHeight="1" x14ac:dyDescent="0.2">
      <c r="A28" s="174">
        <f>'PD-410-980-OC-VAC'!C396</f>
        <v>28</v>
      </c>
      <c r="B28" s="14" t="str">
        <f>'PD-410-980-OC-VAC'!F396</f>
        <v>WEDNESDAY</v>
      </c>
      <c r="C28" s="15" t="str">
        <f t="shared" si="3"/>
        <v>1</v>
      </c>
      <c r="D28" s="15" t="str">
        <f t="shared" si="4"/>
        <v>1</v>
      </c>
      <c r="E28" s="15" t="str">
        <f t="shared" si="0"/>
        <v>Wednesday</v>
      </c>
      <c r="F28" s="15" t="str">
        <f t="shared" si="1"/>
        <v>Wednesday</v>
      </c>
      <c r="G28" s="2"/>
      <c r="H28" s="15">
        <f t="shared" si="2"/>
        <v>28</v>
      </c>
      <c r="I28" s="92" t="str">
        <f>IFERROR(MATCH($A28,PROCESS!$M$17:$M$19,0),"")</f>
        <v/>
      </c>
      <c r="J28" s="25"/>
      <c r="K28" s="21" t="str">
        <f ca="1"/>
        <v/>
      </c>
      <c r="L28" s="22" t="str">
        <f ca="1"/>
        <v/>
      </c>
    </row>
    <row r="29" spans="1:12" ht="16.5" customHeight="1" x14ac:dyDescent="0.2">
      <c r="A29" s="174">
        <f>'PD-410-980-OC-VAC'!C397</f>
        <v>29</v>
      </c>
      <c r="B29" s="14" t="str">
        <f>'PD-410-980-OC-VAC'!F397</f>
        <v>THURSDAY</v>
      </c>
      <c r="C29" s="15" t="str">
        <f t="shared" si="3"/>
        <v>1</v>
      </c>
      <c r="D29" s="15" t="str">
        <f t="shared" si="4"/>
        <v>1</v>
      </c>
      <c r="E29" s="15" t="str">
        <f t="shared" si="0"/>
        <v>Thursday</v>
      </c>
      <c r="F29" s="15" t="str">
        <f t="shared" si="1"/>
        <v>Thursday</v>
      </c>
      <c r="G29" s="2"/>
      <c r="H29" s="15">
        <f t="shared" si="2"/>
        <v>29</v>
      </c>
      <c r="I29" s="92" t="str">
        <f>IFERROR(MATCH($A29,PROCESS!$M$17:$M$19,0),"")</f>
        <v/>
      </c>
      <c r="J29" s="25"/>
      <c r="K29" s="21" t="str">
        <f ca="1"/>
        <v/>
      </c>
      <c r="L29" s="22" t="str">
        <f ca="1"/>
        <v/>
      </c>
    </row>
    <row r="30" spans="1:12" ht="16.5" customHeight="1" x14ac:dyDescent="0.2">
      <c r="A30" s="174">
        <f>'PD-410-980-OC-VAC'!C398</f>
        <v>30</v>
      </c>
      <c r="B30" s="14" t="str">
        <f>'PD-410-980-OC-VAC'!F398</f>
        <v>FRIDAY</v>
      </c>
      <c r="C30" s="15" t="str">
        <f t="shared" si="3"/>
        <v>1</v>
      </c>
      <c r="D30" s="15" t="str">
        <f t="shared" si="4"/>
        <v>1</v>
      </c>
      <c r="E30" s="15" t="str">
        <f t="shared" si="0"/>
        <v>Friday</v>
      </c>
      <c r="F30" s="15" t="str">
        <f t="shared" si="1"/>
        <v>Friday</v>
      </c>
      <c r="G30" s="2"/>
      <c r="H30" s="15">
        <f t="shared" si="2"/>
        <v>30</v>
      </c>
      <c r="I30" s="92" t="str">
        <f>IFERROR(MATCH($A30,PROCESS!$M$17:$M$19,0),"")</f>
        <v/>
      </c>
      <c r="J30" s="25"/>
      <c r="K30" s="21" t="str">
        <f ca="1"/>
        <v/>
      </c>
      <c r="L30" s="22" t="str">
        <f ca="1"/>
        <v/>
      </c>
    </row>
    <row r="31" spans="1:12" ht="16.5" customHeight="1" x14ac:dyDescent="0.2">
      <c r="A31" s="174">
        <f>'PD-410-980-OC-VAC'!C399</f>
        <v>31</v>
      </c>
      <c r="B31" s="14" t="str">
        <f>'PD-410-980-OC-VAC'!F399</f>
        <v>SATURDAY</v>
      </c>
      <c r="C31" s="15" t="str">
        <f t="shared" si="3"/>
        <v>0</v>
      </c>
      <c r="D31" s="15" t="str">
        <f t="shared" si="4"/>
        <v>1</v>
      </c>
      <c r="E31" s="15" t="str">
        <f t="shared" si="0"/>
        <v>Saturday</v>
      </c>
      <c r="F31" s="15" t="str">
        <f t="shared" si="1"/>
        <v/>
      </c>
      <c r="G31" s="2"/>
      <c r="H31" s="15" t="str">
        <f t="shared" si="2"/>
        <v/>
      </c>
      <c r="I31" s="92" t="str">
        <f>IFERROR(MATCH($A31,PROCESS!$M$17:$M$19,0),"")</f>
        <v/>
      </c>
      <c r="J31" s="25"/>
      <c r="K31" s="21" t="str">
        <f ca="1"/>
        <v/>
      </c>
      <c r="L31" s="22" t="str">
        <f ca="1"/>
        <v/>
      </c>
    </row>
    <row r="32" spans="1:12" s="16" customFormat="1" ht="16.5" customHeight="1" thickBot="1" x14ac:dyDescent="0.25">
      <c r="A32" s="89" t="s">
        <v>1040</v>
      </c>
      <c r="B32" s="90" t="s">
        <v>1041</v>
      </c>
      <c r="C32" s="90" t="s">
        <v>1042</v>
      </c>
      <c r="D32" s="90" t="s">
        <v>1043</v>
      </c>
      <c r="E32" s="90" t="s">
        <v>1044</v>
      </c>
      <c r="F32" s="90" t="s">
        <v>1045</v>
      </c>
      <c r="G32" s="82"/>
      <c r="H32" s="90" t="s">
        <v>1046</v>
      </c>
      <c r="I32" s="91" t="s">
        <v>1047</v>
      </c>
      <c r="J32" s="34"/>
      <c r="K32" s="23" t="s">
        <v>1048</v>
      </c>
      <c r="L32" s="24" t="s">
        <v>1049</v>
      </c>
    </row>
    <row r="33" ht="7.5" customHeight="1" thickTop="1" x14ac:dyDescent="0.2"/>
  </sheetData>
  <sheetProtection sheet="1" objects="1" scenarios="1"/>
  <conditionalFormatting sqref="L1:L31 E1:F31">
    <cfRule type="cellIs" dxfId="1" priority="2" operator="equal">
      <formula>"HOLIDAY"</formula>
    </cfRule>
  </conditionalFormatting>
  <conditionalFormatting sqref="I1:J31">
    <cfRule type="cellIs" dxfId="0" priority="1" operator="between">
      <formula>1</formula>
      <formula>3</formula>
    </cfRule>
  </conditionalFormatting>
  <pageMargins left="0.7" right="0.7" top="0.75" bottom="0.75" header="0.3" footer="0.3"/>
  <pageSetup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5" tint="-0.249977111117893"/>
  </sheetPr>
  <dimension ref="A1:M914"/>
  <sheetViews>
    <sheetView zoomScale="120" zoomScaleNormal="120" workbookViewId="0">
      <selection activeCell="M13" sqref="M13"/>
    </sheetView>
  </sheetViews>
  <sheetFormatPr defaultColWidth="9.140625" defaultRowHeight="12.75" x14ac:dyDescent="0.2"/>
  <cols>
    <col min="1" max="13" width="15" style="101" customWidth="1"/>
    <col min="14" max="16384" width="9.140625" style="101"/>
  </cols>
  <sheetData>
    <row r="1" spans="1:13" ht="26.25" customHeight="1" x14ac:dyDescent="0.2">
      <c r="A1" s="270" t="s">
        <v>83</v>
      </c>
      <c r="B1" s="270"/>
      <c r="C1" s="270"/>
      <c r="D1" s="270"/>
      <c r="E1" s="270"/>
      <c r="F1" s="270"/>
      <c r="G1" s="270"/>
      <c r="H1" s="270"/>
      <c r="I1" s="270"/>
      <c r="J1" s="270"/>
      <c r="K1" s="270"/>
      <c r="L1" s="270"/>
    </row>
    <row r="2" spans="1:13" ht="26.25" customHeight="1" x14ac:dyDescent="0.2">
      <c r="A2" s="132" t="s">
        <v>41</v>
      </c>
      <c r="B2" s="132" t="s">
        <v>42</v>
      </c>
      <c r="C2" s="132" t="s">
        <v>43</v>
      </c>
      <c r="D2" s="132" t="s">
        <v>44</v>
      </c>
      <c r="E2" s="132" t="s">
        <v>4</v>
      </c>
      <c r="F2" s="132" t="s">
        <v>45</v>
      </c>
      <c r="G2" s="132" t="s">
        <v>46</v>
      </c>
      <c r="H2" s="132" t="s">
        <v>47</v>
      </c>
      <c r="I2" s="132" t="s">
        <v>48</v>
      </c>
      <c r="J2" s="132" t="s">
        <v>49</v>
      </c>
      <c r="K2" s="132" t="s">
        <v>50</v>
      </c>
      <c r="L2" s="132" t="s">
        <v>51</v>
      </c>
    </row>
    <row r="3" spans="1:13" ht="4.5" customHeight="1" x14ac:dyDescent="0.2">
      <c r="A3" s="132" t="s">
        <v>84</v>
      </c>
      <c r="B3" s="132" t="s">
        <v>87</v>
      </c>
      <c r="C3" s="132" t="s">
        <v>90</v>
      </c>
      <c r="D3" s="132" t="s">
        <v>93</v>
      </c>
      <c r="E3" s="132" t="s">
        <v>96</v>
      </c>
      <c r="F3" s="132" t="s">
        <v>99</v>
      </c>
      <c r="G3" s="132" t="s">
        <v>102</v>
      </c>
      <c r="H3" s="132" t="s">
        <v>105</v>
      </c>
      <c r="I3" s="132" t="s">
        <v>108</v>
      </c>
      <c r="J3" s="132" t="s">
        <v>111</v>
      </c>
      <c r="K3" s="132" t="s">
        <v>114</v>
      </c>
      <c r="L3" s="132" t="s">
        <v>117</v>
      </c>
    </row>
    <row r="4" spans="1:13" x14ac:dyDescent="0.2">
      <c r="A4" s="132" t="s">
        <v>85</v>
      </c>
      <c r="B4" s="132" t="s">
        <v>88</v>
      </c>
      <c r="C4" s="132" t="s">
        <v>91</v>
      </c>
      <c r="D4" s="132" t="s">
        <v>94</v>
      </c>
      <c r="E4" s="132" t="s">
        <v>97</v>
      </c>
      <c r="F4" s="132" t="s">
        <v>100</v>
      </c>
      <c r="G4" s="132" t="s">
        <v>103</v>
      </c>
      <c r="H4" s="132" t="s">
        <v>106</v>
      </c>
      <c r="I4" s="132" t="s">
        <v>109</v>
      </c>
      <c r="J4" s="132" t="s">
        <v>112</v>
      </c>
      <c r="K4" s="132" t="s">
        <v>115</v>
      </c>
      <c r="L4" s="132" t="s">
        <v>118</v>
      </c>
    </row>
    <row r="5" spans="1:13" x14ac:dyDescent="0.2">
      <c r="A5" s="132" t="s">
        <v>86</v>
      </c>
      <c r="B5" s="132" t="s">
        <v>89</v>
      </c>
      <c r="C5" s="132" t="s">
        <v>92</v>
      </c>
      <c r="D5" s="132" t="s">
        <v>95</v>
      </c>
      <c r="E5" s="132" t="s">
        <v>98</v>
      </c>
      <c r="F5" s="132" t="s">
        <v>101</v>
      </c>
      <c r="G5" s="132" t="s">
        <v>104</v>
      </c>
      <c r="H5" s="132" t="s">
        <v>107</v>
      </c>
      <c r="I5" s="132" t="s">
        <v>110</v>
      </c>
      <c r="J5" s="132" t="s">
        <v>113</v>
      </c>
      <c r="K5" s="132" t="s">
        <v>116</v>
      </c>
      <c r="L5" s="132" t="s">
        <v>119</v>
      </c>
    </row>
    <row r="6" spans="1:13" x14ac:dyDescent="0.2">
      <c r="A6" s="132"/>
      <c r="B6" s="132"/>
      <c r="C6" s="132"/>
      <c r="D6" s="132"/>
      <c r="E6" s="132"/>
      <c r="F6" s="132"/>
      <c r="G6" s="132"/>
      <c r="H6" s="132"/>
      <c r="I6" s="132"/>
      <c r="J6" s="132"/>
      <c r="K6" s="132"/>
      <c r="L6" s="132"/>
    </row>
    <row r="7" spans="1:13" x14ac:dyDescent="0.2">
      <c r="A7" s="132">
        <f>VLOOKUP(A3,'PD-410-980-OC-VAC'!$A:$D,3,FALSE)</f>
        <v>8</v>
      </c>
      <c r="B7" s="132">
        <f>VLOOKUP(B3,'PD-410-980-OC-VAC'!$A:$D,3,FALSE)</f>
        <v>5</v>
      </c>
      <c r="C7" s="132">
        <f>VLOOKUP(C3,'PD-410-980-OC-VAC'!$A:$D,3,FALSE)</f>
        <v>5</v>
      </c>
      <c r="D7" s="132">
        <f>VLOOKUP(D3,'PD-410-980-OC-VAC'!$A:$D,3,FALSE)</f>
        <v>2</v>
      </c>
      <c r="E7" s="132">
        <f>VLOOKUP(E3,'PD-410-980-OC-VAC'!$A:$D,3,FALSE)</f>
        <v>14</v>
      </c>
      <c r="F7" s="132">
        <f>VLOOKUP(F3,'PD-410-980-OC-VAC'!$A:$D,3,FALSE)</f>
        <v>11</v>
      </c>
      <c r="G7" s="132">
        <f>VLOOKUP(G3,'PD-410-980-OC-VAC'!$A:$D,3,FALSE)</f>
        <v>9</v>
      </c>
      <c r="H7" s="132">
        <f>VLOOKUP(H3,'PD-410-980-OC-VAC'!$A:$D,3,FALSE)</f>
        <v>6</v>
      </c>
      <c r="I7" s="132">
        <f>VLOOKUP(I3,'PD-410-980-OC-VAC'!$A:$D,3,FALSE)</f>
        <v>3</v>
      </c>
      <c r="J7" s="132">
        <f>VLOOKUP(J3,'PD-410-980-OC-VAC'!$A:$D,3,FALSE)</f>
        <v>1</v>
      </c>
      <c r="K7" s="132">
        <f>VLOOKUP(K3,'PD-410-980-OC-VAC'!$A:$D,3,FALSE)</f>
        <v>12</v>
      </c>
      <c r="L7" s="132">
        <f>VLOOKUP(L3,'PD-410-980-OC-VAC'!$A:$D,3,FALSE)</f>
        <v>10</v>
      </c>
    </row>
    <row r="8" spans="1:13" x14ac:dyDescent="0.2">
      <c r="A8" s="132">
        <f>VLOOKUP(A4,'PD-410-980-OC-VAC'!$A:$D,3,FALSE)</f>
        <v>22</v>
      </c>
      <c r="B8" s="132">
        <f>VLOOKUP(B4,'PD-410-980-OC-VAC'!$A:$D,3,FALSE)</f>
        <v>19</v>
      </c>
      <c r="C8" s="132">
        <f>VLOOKUP(C4,'PD-410-980-OC-VAC'!$A:$D,3,FALSE)</f>
        <v>19</v>
      </c>
      <c r="D8" s="132">
        <f>VLOOKUP(D4,'PD-410-980-OC-VAC'!$A:$D,3,FALSE)</f>
        <v>16</v>
      </c>
      <c r="E8" s="132">
        <f>VLOOKUP(E4,'PD-410-980-OC-VAC'!$A:$D,3,FALSE)</f>
        <v>28</v>
      </c>
      <c r="F8" s="132">
        <f>VLOOKUP(F4,'PD-410-980-OC-VAC'!$A:$D,3,FALSE)</f>
        <v>25</v>
      </c>
      <c r="G8" s="132">
        <f>VLOOKUP(G4,'PD-410-980-OC-VAC'!$A:$D,3,FALSE)</f>
        <v>23</v>
      </c>
      <c r="H8" s="132">
        <f>VLOOKUP(H4,'PD-410-980-OC-VAC'!$A:$D,3,FALSE)</f>
        <v>20</v>
      </c>
      <c r="I8" s="132">
        <f>VLOOKUP(I4,'PD-410-980-OC-VAC'!$A:$D,3,FALSE)</f>
        <v>17</v>
      </c>
      <c r="J8" s="132">
        <f>VLOOKUP(J4,'PD-410-980-OC-VAC'!$A:$D,3,FALSE)</f>
        <v>15</v>
      </c>
      <c r="K8" s="132">
        <f>VLOOKUP(K4,'PD-410-980-OC-VAC'!$A:$D,3,FALSE)</f>
        <v>26</v>
      </c>
      <c r="L8" s="132">
        <f>VLOOKUP(L4,'PD-410-980-OC-VAC'!$A:$D,3,FALSE)</f>
        <v>24</v>
      </c>
    </row>
    <row r="9" spans="1:13" x14ac:dyDescent="0.2">
      <c r="A9" s="132" t="e">
        <f>VLOOKUP(A5,'PD-410-980-OC-VAC'!$A:$D,3,FALSE)</f>
        <v>#N/A</v>
      </c>
      <c r="B9" s="132" t="e">
        <f>VLOOKUP(B5,'PD-410-980-OC-VAC'!$A:$D,3,FALSE)</f>
        <v>#N/A</v>
      </c>
      <c r="C9" s="132" t="e">
        <f>VLOOKUP(C5,'PD-410-980-OC-VAC'!$A:$D,3,FALSE)</f>
        <v>#N/A</v>
      </c>
      <c r="D9" s="132">
        <f>VLOOKUP(D5,'PD-410-980-OC-VAC'!$A:$D,3,FALSE)</f>
        <v>30</v>
      </c>
      <c r="E9" s="132" t="e">
        <f>VLOOKUP(E5,'PD-410-980-OC-VAC'!$A:$D,3,FALSE)</f>
        <v>#N/A</v>
      </c>
      <c r="F9" s="132" t="e">
        <f>VLOOKUP(F5,'PD-410-980-OC-VAC'!$A:$D,3,FALSE)</f>
        <v>#N/A</v>
      </c>
      <c r="G9" s="132" t="e">
        <f>VLOOKUP(G5,'PD-410-980-OC-VAC'!$A:$D,3,FALSE)</f>
        <v>#N/A</v>
      </c>
      <c r="H9" s="132" t="e">
        <f>VLOOKUP(H5,'PD-410-980-OC-VAC'!$A:$D,3,FALSE)</f>
        <v>#N/A</v>
      </c>
      <c r="I9" s="132" t="e">
        <f>VLOOKUP(I5,'PD-410-980-OC-VAC'!$A:$D,3,FALSE)</f>
        <v>#N/A</v>
      </c>
      <c r="J9" s="132">
        <f>VLOOKUP(J5,'PD-410-980-OC-VAC'!$A:$D,3,FALSE)</f>
        <v>29</v>
      </c>
      <c r="K9" s="132" t="e">
        <f>VLOOKUP(K5,'PD-410-980-OC-VAC'!$A:$D,3,FALSE)</f>
        <v>#N/A</v>
      </c>
      <c r="L9" s="132" t="e">
        <f>VLOOKUP(L5,'PD-410-980-OC-VAC'!$A:$D,3,FALSE)</f>
        <v>#N/A</v>
      </c>
    </row>
    <row r="11" spans="1:13" x14ac:dyDescent="0.2">
      <c r="A11" s="271" t="s">
        <v>121</v>
      </c>
      <c r="B11" s="271"/>
      <c r="C11" s="271"/>
      <c r="D11" s="271"/>
      <c r="E11" s="271"/>
      <c r="F11" s="271"/>
      <c r="G11" s="271"/>
      <c r="H11" s="271"/>
      <c r="I11" s="271"/>
      <c r="J11" s="271"/>
      <c r="K11" s="271"/>
      <c r="L11" s="271"/>
    </row>
    <row r="12" spans="1:13" x14ac:dyDescent="0.2">
      <c r="A12" s="101" t="s">
        <v>41</v>
      </c>
      <c r="B12" s="101" t="s">
        <v>42</v>
      </c>
      <c r="C12" s="101" t="s">
        <v>43</v>
      </c>
      <c r="D12" s="101" t="s">
        <v>44</v>
      </c>
      <c r="E12" s="101" t="s">
        <v>4</v>
      </c>
      <c r="F12" s="101" t="s">
        <v>45</v>
      </c>
      <c r="G12" s="101" t="s">
        <v>46</v>
      </c>
      <c r="H12" s="101" t="s">
        <v>47</v>
      </c>
      <c r="I12" s="101" t="s">
        <v>48</v>
      </c>
      <c r="J12" s="101" t="s">
        <v>49</v>
      </c>
      <c r="K12" s="101" t="s">
        <v>50</v>
      </c>
      <c r="L12" s="101" t="s">
        <v>51</v>
      </c>
      <c r="M12" s="105" t="s">
        <v>1039</v>
      </c>
    </row>
    <row r="13" spans="1:13" x14ac:dyDescent="0.2">
      <c r="A13" s="101" t="s">
        <v>134</v>
      </c>
      <c r="B13" s="101" t="s">
        <v>137</v>
      </c>
      <c r="C13" s="101" t="s">
        <v>140</v>
      </c>
      <c r="D13" s="101" t="s">
        <v>143</v>
      </c>
      <c r="E13" s="101" t="s">
        <v>146</v>
      </c>
      <c r="F13" s="101" t="s">
        <v>149</v>
      </c>
      <c r="G13" s="101" t="s">
        <v>152</v>
      </c>
      <c r="H13" s="101" t="s">
        <v>155</v>
      </c>
      <c r="I13" s="101" t="s">
        <v>158</v>
      </c>
      <c r="J13" s="101" t="s">
        <v>161</v>
      </c>
      <c r="K13" s="101" t="s">
        <v>164</v>
      </c>
      <c r="L13" s="101" t="s">
        <v>167</v>
      </c>
      <c r="M13" s="105" t="s">
        <v>1036</v>
      </c>
    </row>
    <row r="14" spans="1:13" x14ac:dyDescent="0.2">
      <c r="A14" s="101" t="s">
        <v>135</v>
      </c>
      <c r="B14" s="101" t="s">
        <v>138</v>
      </c>
      <c r="C14" s="101" t="s">
        <v>141</v>
      </c>
      <c r="D14" s="101" t="s">
        <v>144</v>
      </c>
      <c r="E14" s="101" t="s">
        <v>147</v>
      </c>
      <c r="F14" s="101" t="s">
        <v>150</v>
      </c>
      <c r="G14" s="101" t="s">
        <v>153</v>
      </c>
      <c r="H14" s="101" t="s">
        <v>156</v>
      </c>
      <c r="I14" s="101" t="s">
        <v>159</v>
      </c>
      <c r="J14" s="101" t="s">
        <v>162</v>
      </c>
      <c r="K14" s="101" t="s">
        <v>165</v>
      </c>
      <c r="L14" s="101" t="s">
        <v>169</v>
      </c>
      <c r="M14" s="105" t="s">
        <v>1037</v>
      </c>
    </row>
    <row r="15" spans="1:13" x14ac:dyDescent="0.2">
      <c r="A15" s="101" t="s">
        <v>136</v>
      </c>
      <c r="B15" s="101" t="s">
        <v>139</v>
      </c>
      <c r="C15" s="101" t="s">
        <v>142</v>
      </c>
      <c r="D15" s="101" t="s">
        <v>145</v>
      </c>
      <c r="E15" s="101" t="s">
        <v>148</v>
      </c>
      <c r="F15" s="101" t="s">
        <v>151</v>
      </c>
      <c r="G15" s="101" t="s">
        <v>154</v>
      </c>
      <c r="H15" s="101" t="s">
        <v>157</v>
      </c>
      <c r="I15" s="101" t="s">
        <v>160</v>
      </c>
      <c r="J15" s="101" t="s">
        <v>163</v>
      </c>
      <c r="K15" s="101" t="s">
        <v>166</v>
      </c>
      <c r="L15" s="101" t="s">
        <v>168</v>
      </c>
      <c r="M15" s="105" t="s">
        <v>1038</v>
      </c>
    </row>
    <row r="17" spans="1:13" x14ac:dyDescent="0.2">
      <c r="A17" s="101">
        <f>VLOOKUP(A13,HD!$A:$E,4,FALSE)</f>
        <v>1</v>
      </c>
      <c r="B17" s="101">
        <f>VLOOKUP(B13,HD!$A:$E,4,FALSE)</f>
        <v>12</v>
      </c>
      <c r="C17" s="101" t="e">
        <f>VLOOKUP(C13,HD!$A:$E,4,FALSE)</f>
        <v>#N/A</v>
      </c>
      <c r="D17" s="101" t="e">
        <f>VLOOKUP(D13,HD!$A:$E,4,FALSE)</f>
        <v>#N/A</v>
      </c>
      <c r="E17" s="101">
        <f>VLOOKUP(E13,HD!$A:$E,4,FALSE)</f>
        <v>26</v>
      </c>
      <c r="F17" s="101" t="e">
        <f>VLOOKUP(F13,HD!$A:$E,4,FALSE)</f>
        <v>#N/A</v>
      </c>
      <c r="G17" s="101">
        <f>VLOOKUP(G13,HD!$A:$E,4,FALSE)</f>
        <v>4</v>
      </c>
      <c r="H17" s="101" t="e">
        <f>VLOOKUP(H13,HD!$A:$E,4,FALSE)</f>
        <v>#N/A</v>
      </c>
      <c r="I17" s="101">
        <f>VLOOKUP(I13,HD!$A:$E,4,FALSE)</f>
        <v>1</v>
      </c>
      <c r="J17" s="101">
        <f>VLOOKUP(J13,HD!$A:$E,4,FALSE)</f>
        <v>13</v>
      </c>
      <c r="K17" s="101">
        <f>VLOOKUP(K13,HD!$A:$E,4,FALSE)</f>
        <v>11</v>
      </c>
      <c r="L17" s="101">
        <f>VLOOKUP(L13,HD!$A:$E,4,FALSE)</f>
        <v>25</v>
      </c>
      <c r="M17" s="101">
        <f>VLOOKUP(M13,HD!$A:$E,4,FALSE)</f>
        <v>1</v>
      </c>
    </row>
    <row r="18" spans="1:13" x14ac:dyDescent="0.2">
      <c r="A18" s="101">
        <f>VLOOKUP(A14,HD!$A:$E,4,FALSE)</f>
        <v>20</v>
      </c>
      <c r="B18" s="101">
        <f>VLOOKUP(B14,HD!$A:$E,4,FALSE)</f>
        <v>17</v>
      </c>
      <c r="C18" s="101" t="e">
        <f>VLOOKUP(C14,HD!$A:$E,4,FALSE)</f>
        <v>#N/A</v>
      </c>
      <c r="D18" s="101" t="e">
        <f>VLOOKUP(D14,HD!$A:$E,4,FALSE)</f>
        <v>#N/A</v>
      </c>
      <c r="E18" s="101" t="e">
        <f>VLOOKUP(E14,HD!$A:$E,4,FALSE)</f>
        <v>#N/A</v>
      </c>
      <c r="F18" s="101" t="e">
        <f>VLOOKUP(F14,HD!$A:$E,4,FALSE)</f>
        <v>#N/A</v>
      </c>
      <c r="G18" s="101" t="e">
        <f>VLOOKUP(G14,HD!$A:$E,4,FALSE)</f>
        <v>#N/A</v>
      </c>
      <c r="H18" s="101" t="e">
        <f>VLOOKUP(H14,HD!$A:$E,4,FALSE)</f>
        <v>#N/A</v>
      </c>
      <c r="I18" s="101" t="e">
        <f>VLOOKUP(I14,HD!$A:$E,4,FALSE)</f>
        <v>#N/A</v>
      </c>
      <c r="J18" s="101" t="e">
        <f>VLOOKUP(J14,HD!$A:$E,4,FALSE)</f>
        <v>#N/A</v>
      </c>
      <c r="K18" s="101">
        <f>VLOOKUP(K14,HD!$A:$E,4,FALSE)</f>
        <v>27</v>
      </c>
      <c r="L18" s="101">
        <f>VLOOKUP(L14,HD!$A:$E,4,FALSE)</f>
        <v>26</v>
      </c>
      <c r="M18" s="101">
        <f>VLOOKUP(M14,HD!$A:$E,4,FALSE)</f>
        <v>19</v>
      </c>
    </row>
    <row r="19" spans="1:13" x14ac:dyDescent="0.2">
      <c r="A19" s="101" t="e">
        <f>VLOOKUP(A15,HD!$A:$E,4,FALSE)</f>
        <v>#N/A</v>
      </c>
      <c r="B19" s="101" t="e">
        <f>VLOOKUP(B15,HD!$A:$E,4,FALSE)</f>
        <v>#N/A</v>
      </c>
      <c r="C19" s="101" t="e">
        <f>VLOOKUP(C15,HD!$A:$E,4,FALSE)</f>
        <v>#N/A</v>
      </c>
      <c r="D19" s="101" t="e">
        <f>VLOOKUP(D15,HD!$A:$E,4,FALSE)</f>
        <v>#N/A</v>
      </c>
      <c r="E19" s="101" t="e">
        <f>VLOOKUP(E15,HD!$A:$E,4,FALSE)</f>
        <v>#N/A</v>
      </c>
      <c r="F19" s="101" t="e">
        <f>VLOOKUP(F15,HD!$A:$E,4,FALSE)</f>
        <v>#N/A</v>
      </c>
      <c r="G19" s="101" t="e">
        <f>VLOOKUP(G15,HD!$A:$E,4,FALSE)</f>
        <v>#N/A</v>
      </c>
      <c r="H19" s="101" t="e">
        <f>VLOOKUP(H15,HD!$A:$E,4,FALSE)</f>
        <v>#N/A</v>
      </c>
      <c r="I19" s="101" t="e">
        <f>VLOOKUP(I15,HD!$A:$E,4,FALSE)</f>
        <v>#N/A</v>
      </c>
      <c r="J19" s="101" t="e">
        <f>VLOOKUP(J15,HD!$A:$E,4,FALSE)</f>
        <v>#N/A</v>
      </c>
      <c r="K19" s="101">
        <f>VLOOKUP(K15,HD!$A:$E,4,FALSE)</f>
        <v>28</v>
      </c>
      <c r="L19" s="101" t="e">
        <f>VLOOKUP(L15,HD!$A:$E,4,FALSE)</f>
        <v>#N/A</v>
      </c>
      <c r="M19" s="101" t="e">
        <f>VLOOKUP(M15,HD!$A:$E,4,FALSE)</f>
        <v>#N/A</v>
      </c>
    </row>
    <row r="21" spans="1:13" ht="15.75" x14ac:dyDescent="0.25">
      <c r="A21" s="269" t="s">
        <v>176</v>
      </c>
      <c r="B21" s="269"/>
      <c r="C21" s="269"/>
      <c r="D21" s="269"/>
      <c r="E21" s="269"/>
      <c r="F21" s="269"/>
      <c r="G21" s="269"/>
      <c r="H21" s="269"/>
      <c r="I21" s="269"/>
      <c r="J21" s="269"/>
      <c r="K21" s="269"/>
      <c r="L21" s="269"/>
      <c r="M21" s="132"/>
    </row>
    <row r="22" spans="1:13" x14ac:dyDescent="0.2">
      <c r="A22" s="132" t="s">
        <v>41</v>
      </c>
      <c r="B22" s="132" t="s">
        <v>42</v>
      </c>
      <c r="C22" s="132" t="s">
        <v>43</v>
      </c>
      <c r="D22" s="132" t="s">
        <v>44</v>
      </c>
      <c r="E22" s="132" t="s">
        <v>4</v>
      </c>
      <c r="F22" s="132" t="s">
        <v>45</v>
      </c>
      <c r="G22" s="132" t="s">
        <v>46</v>
      </c>
      <c r="H22" s="132" t="s">
        <v>47</v>
      </c>
      <c r="I22" s="132" t="s">
        <v>48</v>
      </c>
      <c r="J22" s="132" t="s">
        <v>49</v>
      </c>
      <c r="K22" s="132" t="s">
        <v>50</v>
      </c>
      <c r="L22" s="132" t="s">
        <v>51</v>
      </c>
      <c r="M22" s="132"/>
    </row>
    <row r="23" spans="1:13" x14ac:dyDescent="0.2">
      <c r="A23" s="132" t="s">
        <v>36</v>
      </c>
      <c r="B23" s="132" t="s">
        <v>52</v>
      </c>
      <c r="C23" s="132" t="s">
        <v>54</v>
      </c>
      <c r="D23" s="132" t="s">
        <v>56</v>
      </c>
      <c r="E23" s="132" t="s">
        <v>59</v>
      </c>
      <c r="F23" s="132" t="s">
        <v>62</v>
      </c>
      <c r="G23" s="132" t="s">
        <v>65</v>
      </c>
      <c r="H23" s="132" t="s">
        <v>68</v>
      </c>
      <c r="I23" s="132" t="s">
        <v>71</v>
      </c>
      <c r="J23" s="132" t="s">
        <v>74</v>
      </c>
      <c r="K23" s="132" t="s">
        <v>77</v>
      </c>
      <c r="L23" s="132" t="s">
        <v>80</v>
      </c>
      <c r="M23" s="132"/>
    </row>
    <row r="24" spans="1:13" x14ac:dyDescent="0.2">
      <c r="A24" s="132" t="s">
        <v>39</v>
      </c>
      <c r="B24" s="132" t="s">
        <v>37</v>
      </c>
      <c r="C24" s="132" t="s">
        <v>55</v>
      </c>
      <c r="D24" s="132" t="s">
        <v>57</v>
      </c>
      <c r="E24" s="132" t="s">
        <v>60</v>
      </c>
      <c r="F24" s="132" t="s">
        <v>63</v>
      </c>
      <c r="G24" s="132" t="s">
        <v>66</v>
      </c>
      <c r="H24" s="132" t="s">
        <v>69</v>
      </c>
      <c r="I24" s="132" t="s">
        <v>72</v>
      </c>
      <c r="J24" s="132" t="s">
        <v>75</v>
      </c>
      <c r="K24" s="132" t="s">
        <v>78</v>
      </c>
      <c r="L24" s="132" t="s">
        <v>81</v>
      </c>
      <c r="M24" s="132"/>
    </row>
    <row r="25" spans="1:13" x14ac:dyDescent="0.2">
      <c r="A25" s="132" t="s">
        <v>40</v>
      </c>
      <c r="B25" s="132" t="s">
        <v>53</v>
      </c>
      <c r="C25" s="132" t="s">
        <v>38</v>
      </c>
      <c r="D25" s="132" t="s">
        <v>58</v>
      </c>
      <c r="E25" s="132" t="s">
        <v>61</v>
      </c>
      <c r="F25" s="132" t="s">
        <v>64</v>
      </c>
      <c r="G25" s="132" t="s">
        <v>67</v>
      </c>
      <c r="H25" s="132" t="s">
        <v>70</v>
      </c>
      <c r="I25" s="132" t="s">
        <v>73</v>
      </c>
      <c r="J25" s="132" t="s">
        <v>76</v>
      </c>
      <c r="K25" s="132" t="s">
        <v>79</v>
      </c>
      <c r="L25" s="132" t="s">
        <v>82</v>
      </c>
      <c r="M25" s="132"/>
    </row>
    <row r="26" spans="1:13" x14ac:dyDescent="0.2">
      <c r="A26" s="132" t="s">
        <v>200</v>
      </c>
      <c r="B26" s="132" t="s">
        <v>202</v>
      </c>
      <c r="C26" s="132" t="s">
        <v>204</v>
      </c>
      <c r="D26" s="132" t="s">
        <v>206</v>
      </c>
      <c r="E26" s="132" t="s">
        <v>208</v>
      </c>
      <c r="F26" s="132" t="s">
        <v>210</v>
      </c>
      <c r="G26" s="132" t="s">
        <v>212</v>
      </c>
      <c r="H26" s="132" t="s">
        <v>214</v>
      </c>
      <c r="I26" s="132" t="s">
        <v>216</v>
      </c>
      <c r="J26" s="132" t="s">
        <v>218</v>
      </c>
      <c r="K26" s="132" t="s">
        <v>220</v>
      </c>
      <c r="L26" s="132" t="s">
        <v>222</v>
      </c>
      <c r="M26" s="132"/>
    </row>
    <row r="27" spans="1:13" x14ac:dyDescent="0.2">
      <c r="A27" s="132" t="s">
        <v>201</v>
      </c>
      <c r="B27" s="132" t="s">
        <v>203</v>
      </c>
      <c r="C27" s="132" t="s">
        <v>205</v>
      </c>
      <c r="D27" s="132" t="s">
        <v>207</v>
      </c>
      <c r="E27" s="132" t="s">
        <v>209</v>
      </c>
      <c r="F27" s="132" t="s">
        <v>211</v>
      </c>
      <c r="G27" s="132" t="s">
        <v>213</v>
      </c>
      <c r="H27" s="132" t="s">
        <v>215</v>
      </c>
      <c r="I27" s="132" t="s">
        <v>217</v>
      </c>
      <c r="J27" s="132" t="s">
        <v>219</v>
      </c>
      <c r="K27" s="132" t="s">
        <v>221</v>
      </c>
      <c r="L27" s="132" t="s">
        <v>223</v>
      </c>
      <c r="M27" s="132"/>
    </row>
    <row r="28" spans="1:13" x14ac:dyDescent="0.2">
      <c r="A28" s="132"/>
      <c r="B28" s="132"/>
      <c r="C28" s="132"/>
      <c r="D28" s="132"/>
      <c r="E28" s="132"/>
      <c r="F28" s="132"/>
      <c r="G28" s="132"/>
      <c r="H28" s="132"/>
      <c r="I28" s="132"/>
      <c r="J28" s="132"/>
      <c r="K28" s="132"/>
      <c r="L28" s="132"/>
      <c r="M28" s="132"/>
    </row>
    <row r="29" spans="1:13" x14ac:dyDescent="0.2">
      <c r="A29" s="132" t="e">
        <f>VLOOKUP(A23,#REF!,3,FALSE)</f>
        <v>#REF!</v>
      </c>
      <c r="B29" s="132" t="e">
        <f>VLOOKUP(B23,#REF!,3,FALSE)</f>
        <v>#REF!</v>
      </c>
      <c r="C29" s="132" t="e">
        <f>VLOOKUP(C23,#REF!,3,FALSE)</f>
        <v>#REF!</v>
      </c>
      <c r="D29" s="132" t="e">
        <f>VLOOKUP(D23,#REF!,3,FALSE)</f>
        <v>#REF!</v>
      </c>
      <c r="E29" s="132" t="e">
        <f>VLOOKUP(E23,#REF!,3,FALSE)</f>
        <v>#REF!</v>
      </c>
      <c r="F29" s="132" t="e">
        <f>VLOOKUP(F23,#REF!,3,FALSE)</f>
        <v>#REF!</v>
      </c>
      <c r="G29" s="132" t="e">
        <f>VLOOKUP(G23,#REF!,3,FALSE)</f>
        <v>#REF!</v>
      </c>
      <c r="H29" s="132" t="e">
        <f>VLOOKUP(H23,#REF!,3,FALSE)</f>
        <v>#REF!</v>
      </c>
      <c r="I29" s="132" t="e">
        <f>VLOOKUP(I23,#REF!,3,FALSE)</f>
        <v>#REF!</v>
      </c>
      <c r="J29" s="132" t="e">
        <f>VLOOKUP(J23,#REF!,3,FALSE)</f>
        <v>#REF!</v>
      </c>
      <c r="K29" s="132" t="e">
        <f>VLOOKUP(K23,#REF!,3,FALSE)</f>
        <v>#REF!</v>
      </c>
      <c r="L29" s="132" t="e">
        <f>VLOOKUP(L23,#REF!,3,FALSE)</f>
        <v>#REF!</v>
      </c>
      <c r="M29" s="132"/>
    </row>
    <row r="30" spans="1:13" x14ac:dyDescent="0.2">
      <c r="A30" s="132" t="e">
        <f>VLOOKUP(A24,#REF!,3,FALSE)</f>
        <v>#REF!</v>
      </c>
      <c r="B30" s="132" t="e">
        <f>VLOOKUP(B24,#REF!,3,FALSE)</f>
        <v>#REF!</v>
      </c>
      <c r="C30" s="132" t="e">
        <f>VLOOKUP(C24,#REF!,3,FALSE)</f>
        <v>#REF!</v>
      </c>
      <c r="D30" s="132" t="e">
        <f>VLOOKUP(D24,#REF!,3,FALSE)</f>
        <v>#REF!</v>
      </c>
      <c r="E30" s="132" t="e">
        <f>VLOOKUP(E24,#REF!,3,FALSE)</f>
        <v>#REF!</v>
      </c>
      <c r="F30" s="132" t="e">
        <f>VLOOKUP(F24,#REF!,3,FALSE)</f>
        <v>#REF!</v>
      </c>
      <c r="G30" s="132" t="e">
        <f>VLOOKUP(G24,#REF!,3,FALSE)</f>
        <v>#REF!</v>
      </c>
      <c r="H30" s="132" t="e">
        <f>VLOOKUP(H24,#REF!,3,FALSE)</f>
        <v>#REF!</v>
      </c>
      <c r="I30" s="132" t="e">
        <f>VLOOKUP(I24,#REF!,3,FALSE)</f>
        <v>#REF!</v>
      </c>
      <c r="J30" s="132" t="e">
        <f>VLOOKUP(J24,#REF!,3,FALSE)</f>
        <v>#REF!</v>
      </c>
      <c r="K30" s="132" t="e">
        <f>VLOOKUP(K24,#REF!,3,FALSE)</f>
        <v>#REF!</v>
      </c>
      <c r="L30" s="132" t="e">
        <f>VLOOKUP(L24,#REF!,3,FALSE)</f>
        <v>#REF!</v>
      </c>
      <c r="M30" s="132"/>
    </row>
    <row r="31" spans="1:13" x14ac:dyDescent="0.2">
      <c r="A31" s="132" t="e">
        <f>VLOOKUP(A25,#REF!,3,FALSE)</f>
        <v>#REF!</v>
      </c>
      <c r="B31" s="132" t="e">
        <f>VLOOKUP(B25,#REF!,3,FALSE)</f>
        <v>#REF!</v>
      </c>
      <c r="C31" s="132" t="e">
        <f>VLOOKUP(C25,#REF!,3,FALSE)</f>
        <v>#REF!</v>
      </c>
      <c r="D31" s="132" t="e">
        <f>VLOOKUP(D25,#REF!,3,FALSE)</f>
        <v>#REF!</v>
      </c>
      <c r="E31" s="132" t="e">
        <f>VLOOKUP(E25,#REF!,3,FALSE)</f>
        <v>#REF!</v>
      </c>
      <c r="F31" s="132" t="e">
        <f>VLOOKUP(F25,#REF!,3,FALSE)</f>
        <v>#REF!</v>
      </c>
      <c r="G31" s="132" t="e">
        <f>VLOOKUP(G25,#REF!,3,FALSE)</f>
        <v>#REF!</v>
      </c>
      <c r="H31" s="132" t="e">
        <f>VLOOKUP(H25,#REF!,3,FALSE)</f>
        <v>#REF!</v>
      </c>
      <c r="I31" s="132" t="e">
        <f>VLOOKUP(I25,#REF!,3,FALSE)</f>
        <v>#REF!</v>
      </c>
      <c r="J31" s="132" t="e">
        <f>VLOOKUP(J25,#REF!,3,FALSE)</f>
        <v>#REF!</v>
      </c>
      <c r="K31" s="132" t="e">
        <f>VLOOKUP(K25,#REF!,3,FALSE)</f>
        <v>#REF!</v>
      </c>
      <c r="L31" s="132" t="e">
        <f>VLOOKUP(L25,#REF!,3,FALSE)</f>
        <v>#REF!</v>
      </c>
      <c r="M31" s="132"/>
    </row>
    <row r="32" spans="1:13" x14ac:dyDescent="0.2">
      <c r="A32" s="132" t="e">
        <f>VLOOKUP(A26,#REF!,3,FALSE)</f>
        <v>#REF!</v>
      </c>
      <c r="B32" s="132" t="e">
        <f>VLOOKUP(B26,#REF!,3,FALSE)</f>
        <v>#REF!</v>
      </c>
      <c r="C32" s="132" t="e">
        <f>VLOOKUP(C26,#REF!,3,FALSE)</f>
        <v>#REF!</v>
      </c>
      <c r="D32" s="132" t="e">
        <f>VLOOKUP(D26,#REF!,3,FALSE)</f>
        <v>#REF!</v>
      </c>
      <c r="E32" s="132" t="e">
        <f>VLOOKUP(E26,#REF!,3,FALSE)</f>
        <v>#REF!</v>
      </c>
      <c r="F32" s="132" t="e">
        <f>VLOOKUP(F26,#REF!,3,FALSE)</f>
        <v>#REF!</v>
      </c>
      <c r="G32" s="132" t="e">
        <f>VLOOKUP(G26,#REF!,3,FALSE)</f>
        <v>#REF!</v>
      </c>
      <c r="H32" s="132" t="e">
        <f>VLOOKUP(H26,#REF!,3,FALSE)</f>
        <v>#REF!</v>
      </c>
      <c r="I32" s="132" t="e">
        <f>VLOOKUP(I26,#REF!,3,FALSE)</f>
        <v>#REF!</v>
      </c>
      <c r="J32" s="132" t="e">
        <f>VLOOKUP(J26,#REF!,3,FALSE)</f>
        <v>#REF!</v>
      </c>
      <c r="K32" s="132" t="e">
        <f>VLOOKUP(K26,#REF!,3,FALSE)</f>
        <v>#REF!</v>
      </c>
      <c r="L32" s="132" t="e">
        <f>VLOOKUP(L26,#REF!,3,FALSE)</f>
        <v>#REF!</v>
      </c>
      <c r="M32" s="132"/>
    </row>
    <row r="33" spans="1:13" x14ac:dyDescent="0.2">
      <c r="A33" s="132" t="e">
        <f>VLOOKUP(A27,#REF!,3,FALSE)</f>
        <v>#REF!</v>
      </c>
      <c r="B33" s="132" t="e">
        <f>VLOOKUP(B27,#REF!,3,FALSE)</f>
        <v>#REF!</v>
      </c>
      <c r="C33" s="132" t="e">
        <f>VLOOKUP(C27,#REF!,3,FALSE)</f>
        <v>#REF!</v>
      </c>
      <c r="D33" s="132" t="e">
        <f>VLOOKUP(D27,#REF!,3,FALSE)</f>
        <v>#REF!</v>
      </c>
      <c r="E33" s="132" t="e">
        <f>VLOOKUP(E27,#REF!,3,FALSE)</f>
        <v>#REF!</v>
      </c>
      <c r="F33" s="132" t="e">
        <f>VLOOKUP(F27,#REF!,3,FALSE)</f>
        <v>#REF!</v>
      </c>
      <c r="G33" s="132" t="e">
        <f>VLOOKUP(G27,#REF!,3,FALSE)</f>
        <v>#REF!</v>
      </c>
      <c r="H33" s="132" t="e">
        <f>VLOOKUP(H27,#REF!,3,FALSE)</f>
        <v>#REF!</v>
      </c>
      <c r="I33" s="132" t="e">
        <f>VLOOKUP(I27,#REF!,3,FALSE)</f>
        <v>#REF!</v>
      </c>
      <c r="J33" s="132" t="e">
        <f>VLOOKUP(J27,#REF!,3,FALSE)</f>
        <v>#REF!</v>
      </c>
      <c r="K33" s="132" t="e">
        <f>VLOOKUP(K27,#REF!,3,FALSE)</f>
        <v>#REF!</v>
      </c>
      <c r="L33" s="132" t="e">
        <f>VLOOKUP(L27,#REF!,3,FALSE)</f>
        <v>#REF!</v>
      </c>
      <c r="M33" s="132"/>
    </row>
    <row r="34" spans="1:13" x14ac:dyDescent="0.2">
      <c r="A34" s="132"/>
      <c r="B34" s="132"/>
      <c r="C34" s="132"/>
      <c r="D34" s="132"/>
      <c r="E34" s="132"/>
      <c r="F34" s="132"/>
      <c r="G34" s="132"/>
      <c r="H34" s="132"/>
      <c r="I34" s="132"/>
      <c r="J34" s="132"/>
      <c r="K34" s="132"/>
      <c r="L34" s="132"/>
      <c r="M34" s="132"/>
    </row>
    <row r="35" spans="1:13" x14ac:dyDescent="0.2">
      <c r="A35" s="132"/>
      <c r="B35" s="132"/>
      <c r="C35" s="132"/>
      <c r="D35" s="132"/>
      <c r="E35" s="132"/>
      <c r="F35" s="132"/>
      <c r="G35" s="132"/>
      <c r="H35" s="132"/>
      <c r="I35" s="132"/>
      <c r="J35" s="132"/>
      <c r="K35" s="132"/>
      <c r="L35" s="132"/>
      <c r="M35" s="132"/>
    </row>
    <row r="36" spans="1:13" ht="15.75" x14ac:dyDescent="0.25">
      <c r="A36" s="269" t="s">
        <v>174</v>
      </c>
      <c r="B36" s="269"/>
      <c r="C36" s="269"/>
      <c r="D36" s="269"/>
      <c r="E36" s="269"/>
      <c r="F36" s="269"/>
      <c r="G36" s="269"/>
      <c r="H36" s="269"/>
      <c r="I36" s="269"/>
      <c r="J36" s="269"/>
      <c r="K36" s="269"/>
      <c r="L36" s="269"/>
      <c r="M36" s="132"/>
    </row>
    <row r="37" spans="1:13" x14ac:dyDescent="0.2">
      <c r="A37" s="132" t="s">
        <v>41</v>
      </c>
      <c r="B37" s="132" t="s">
        <v>42</v>
      </c>
      <c r="C37" s="132" t="s">
        <v>43</v>
      </c>
      <c r="D37" s="132" t="s">
        <v>44</v>
      </c>
      <c r="E37" s="132" t="s">
        <v>4</v>
      </c>
      <c r="F37" s="132" t="s">
        <v>45</v>
      </c>
      <c r="G37" s="132" t="s">
        <v>46</v>
      </c>
      <c r="H37" s="132" t="s">
        <v>47</v>
      </c>
      <c r="I37" s="132" t="s">
        <v>48</v>
      </c>
      <c r="J37" s="132" t="s">
        <v>49</v>
      </c>
      <c r="K37" s="132" t="s">
        <v>50</v>
      </c>
      <c r="L37" s="132" t="s">
        <v>51</v>
      </c>
      <c r="M37" s="132"/>
    </row>
    <row r="38" spans="1:13" x14ac:dyDescent="0.2">
      <c r="A38" s="132" t="s">
        <v>36</v>
      </c>
      <c r="B38" s="132" t="s">
        <v>52</v>
      </c>
      <c r="C38" s="132" t="s">
        <v>54</v>
      </c>
      <c r="D38" s="132" t="s">
        <v>56</v>
      </c>
      <c r="E38" s="132" t="s">
        <v>59</v>
      </c>
      <c r="F38" s="132" t="s">
        <v>62</v>
      </c>
      <c r="G38" s="132" t="s">
        <v>65</v>
      </c>
      <c r="H38" s="132" t="s">
        <v>68</v>
      </c>
      <c r="I38" s="132" t="s">
        <v>71</v>
      </c>
      <c r="J38" s="132" t="s">
        <v>74</v>
      </c>
      <c r="K38" s="132" t="s">
        <v>77</v>
      </c>
      <c r="L38" s="132" t="s">
        <v>80</v>
      </c>
      <c r="M38" s="132"/>
    </row>
    <row r="39" spans="1:13" x14ac:dyDescent="0.2">
      <c r="A39" s="132" t="s">
        <v>39</v>
      </c>
      <c r="B39" s="132" t="s">
        <v>37</v>
      </c>
      <c r="C39" s="132" t="s">
        <v>55</v>
      </c>
      <c r="D39" s="132" t="s">
        <v>57</v>
      </c>
      <c r="E39" s="132" t="s">
        <v>60</v>
      </c>
      <c r="F39" s="132" t="s">
        <v>63</v>
      </c>
      <c r="G39" s="132" t="s">
        <v>66</v>
      </c>
      <c r="H39" s="132" t="s">
        <v>69</v>
      </c>
      <c r="I39" s="132" t="s">
        <v>72</v>
      </c>
      <c r="J39" s="132" t="s">
        <v>75</v>
      </c>
      <c r="K39" s="132" t="s">
        <v>78</v>
      </c>
      <c r="L39" s="132" t="s">
        <v>81</v>
      </c>
      <c r="M39" s="132"/>
    </row>
    <row r="40" spans="1:13" x14ac:dyDescent="0.2">
      <c r="A40" s="132" t="s">
        <v>40</v>
      </c>
      <c r="B40" s="132" t="s">
        <v>53</v>
      </c>
      <c r="C40" s="132" t="s">
        <v>38</v>
      </c>
      <c r="D40" s="132" t="s">
        <v>58</v>
      </c>
      <c r="E40" s="132" t="s">
        <v>61</v>
      </c>
      <c r="F40" s="132" t="s">
        <v>64</v>
      </c>
      <c r="G40" s="132" t="s">
        <v>67</v>
      </c>
      <c r="H40" s="132" t="s">
        <v>70</v>
      </c>
      <c r="I40" s="132" t="s">
        <v>73</v>
      </c>
      <c r="J40" s="132" t="s">
        <v>76</v>
      </c>
      <c r="K40" s="132" t="s">
        <v>79</v>
      </c>
      <c r="L40" s="132" t="s">
        <v>82</v>
      </c>
      <c r="M40" s="132"/>
    </row>
    <row r="41" spans="1:13" x14ac:dyDescent="0.2">
      <c r="A41" s="132" t="s">
        <v>200</v>
      </c>
      <c r="B41" s="132" t="s">
        <v>202</v>
      </c>
      <c r="C41" s="132" t="s">
        <v>204</v>
      </c>
      <c r="D41" s="132" t="s">
        <v>206</v>
      </c>
      <c r="E41" s="132" t="s">
        <v>208</v>
      </c>
      <c r="F41" s="132" t="s">
        <v>210</v>
      </c>
      <c r="G41" s="132" t="s">
        <v>212</v>
      </c>
      <c r="H41" s="132" t="s">
        <v>214</v>
      </c>
      <c r="I41" s="132" t="s">
        <v>216</v>
      </c>
      <c r="J41" s="132" t="s">
        <v>218</v>
      </c>
      <c r="K41" s="132" t="s">
        <v>220</v>
      </c>
      <c r="L41" s="132" t="s">
        <v>222</v>
      </c>
      <c r="M41" s="132"/>
    </row>
    <row r="42" spans="1:13" x14ac:dyDescent="0.2">
      <c r="A42" s="132" t="s">
        <v>201</v>
      </c>
      <c r="B42" s="132" t="s">
        <v>203</v>
      </c>
      <c r="C42" s="132" t="s">
        <v>205</v>
      </c>
      <c r="D42" s="132" t="s">
        <v>207</v>
      </c>
      <c r="E42" s="132" t="s">
        <v>209</v>
      </c>
      <c r="F42" s="132" t="s">
        <v>211</v>
      </c>
      <c r="G42" s="132" t="s">
        <v>213</v>
      </c>
      <c r="H42" s="132" t="s">
        <v>215</v>
      </c>
      <c r="I42" s="132" t="s">
        <v>217</v>
      </c>
      <c r="J42" s="132" t="s">
        <v>219</v>
      </c>
      <c r="K42" s="132" t="s">
        <v>221</v>
      </c>
      <c r="L42" s="132" t="s">
        <v>223</v>
      </c>
      <c r="M42" s="132"/>
    </row>
    <row r="43" spans="1:13" x14ac:dyDescent="0.2">
      <c r="A43" s="132"/>
      <c r="B43" s="132"/>
      <c r="C43" s="132"/>
      <c r="D43" s="132"/>
      <c r="E43" s="132"/>
      <c r="F43" s="132"/>
      <c r="G43" s="132"/>
      <c r="H43" s="132"/>
      <c r="I43" s="132"/>
      <c r="J43" s="132"/>
      <c r="K43" s="132"/>
      <c r="L43" s="132"/>
      <c r="M43" s="132"/>
    </row>
    <row r="44" spans="1:13" x14ac:dyDescent="0.2">
      <c r="A44" s="132" t="e">
        <f>VLOOKUP(A38,#REF!,3,FALSE)</f>
        <v>#REF!</v>
      </c>
      <c r="B44" s="132" t="e">
        <f>VLOOKUP(B38,#REF!,3,FALSE)</f>
        <v>#REF!</v>
      </c>
      <c r="C44" s="132" t="e">
        <f>VLOOKUP(C38,#REF!,3,FALSE)</f>
        <v>#REF!</v>
      </c>
      <c r="D44" s="132" t="e">
        <f>VLOOKUP(D38,#REF!,3,FALSE)</f>
        <v>#REF!</v>
      </c>
      <c r="E44" s="132" t="e">
        <f>VLOOKUP(E38,#REF!,3,FALSE)</f>
        <v>#REF!</v>
      </c>
      <c r="F44" s="132" t="e">
        <f>VLOOKUP(F38,#REF!,3,FALSE)</f>
        <v>#REF!</v>
      </c>
      <c r="G44" s="132" t="e">
        <f>VLOOKUP(G38,#REF!,3,FALSE)</f>
        <v>#REF!</v>
      </c>
      <c r="H44" s="132" t="e">
        <f>VLOOKUP(H38,#REF!,3,FALSE)</f>
        <v>#REF!</v>
      </c>
      <c r="I44" s="132" t="e">
        <f>VLOOKUP(I38,#REF!,3,FALSE)</f>
        <v>#REF!</v>
      </c>
      <c r="J44" s="132" t="e">
        <f>VLOOKUP(J38,#REF!,3,FALSE)</f>
        <v>#REF!</v>
      </c>
      <c r="K44" s="132" t="e">
        <f>VLOOKUP(K38,#REF!,3,FALSE)</f>
        <v>#REF!</v>
      </c>
      <c r="L44" s="132" t="e">
        <f>VLOOKUP(L38,#REF!,3,FALSE)</f>
        <v>#REF!</v>
      </c>
      <c r="M44" s="132"/>
    </row>
    <row r="45" spans="1:13" x14ac:dyDescent="0.2">
      <c r="A45" s="132" t="e">
        <f>VLOOKUP(A39,#REF!,3,FALSE)</f>
        <v>#REF!</v>
      </c>
      <c r="B45" s="132" t="e">
        <f>VLOOKUP(B39,#REF!,3,FALSE)</f>
        <v>#REF!</v>
      </c>
      <c r="C45" s="132" t="e">
        <f>VLOOKUP(C39,#REF!,3,FALSE)</f>
        <v>#REF!</v>
      </c>
      <c r="D45" s="132" t="e">
        <f>VLOOKUP(D39,#REF!,3,FALSE)</f>
        <v>#REF!</v>
      </c>
      <c r="E45" s="132" t="e">
        <f>VLOOKUP(E39,#REF!,3,FALSE)</f>
        <v>#REF!</v>
      </c>
      <c r="F45" s="132" t="e">
        <f>VLOOKUP(F39,#REF!,3,FALSE)</f>
        <v>#REF!</v>
      </c>
      <c r="G45" s="132" t="e">
        <f>VLOOKUP(G39,#REF!,3,FALSE)</f>
        <v>#REF!</v>
      </c>
      <c r="H45" s="132" t="e">
        <f>VLOOKUP(H39,#REF!,3,FALSE)</f>
        <v>#REF!</v>
      </c>
      <c r="I45" s="132" t="e">
        <f>VLOOKUP(I39,#REF!,3,FALSE)</f>
        <v>#REF!</v>
      </c>
      <c r="J45" s="132" t="e">
        <f>VLOOKUP(J39,#REF!,3,FALSE)</f>
        <v>#REF!</v>
      </c>
      <c r="K45" s="132" t="e">
        <f>VLOOKUP(K39,#REF!,3,FALSE)</f>
        <v>#REF!</v>
      </c>
      <c r="L45" s="132" t="e">
        <f>VLOOKUP(L39,#REF!,3,FALSE)</f>
        <v>#REF!</v>
      </c>
      <c r="M45" s="132"/>
    </row>
    <row r="46" spans="1:13" x14ac:dyDescent="0.2">
      <c r="A46" s="132" t="e">
        <f>VLOOKUP(A40,#REF!,3,FALSE)</f>
        <v>#REF!</v>
      </c>
      <c r="B46" s="132" t="e">
        <f>VLOOKUP(B40,#REF!,3,FALSE)</f>
        <v>#REF!</v>
      </c>
      <c r="C46" s="132" t="e">
        <f>VLOOKUP(C40,#REF!,3,FALSE)</f>
        <v>#REF!</v>
      </c>
      <c r="D46" s="132" t="e">
        <f>VLOOKUP(D40,#REF!,3,FALSE)</f>
        <v>#REF!</v>
      </c>
      <c r="E46" s="132" t="e">
        <f>VLOOKUP(E40,#REF!,3,FALSE)</f>
        <v>#REF!</v>
      </c>
      <c r="F46" s="132" t="e">
        <f>VLOOKUP(F40,#REF!,3,FALSE)</f>
        <v>#REF!</v>
      </c>
      <c r="G46" s="132" t="e">
        <f>VLOOKUP(G40,#REF!,3,FALSE)</f>
        <v>#REF!</v>
      </c>
      <c r="H46" s="132" t="e">
        <f>VLOOKUP(H40,#REF!,3,FALSE)</f>
        <v>#REF!</v>
      </c>
      <c r="I46" s="132" t="e">
        <f>VLOOKUP(I40,#REF!,3,FALSE)</f>
        <v>#REF!</v>
      </c>
      <c r="J46" s="132" t="e">
        <f>VLOOKUP(J40,#REF!,3,FALSE)</f>
        <v>#REF!</v>
      </c>
      <c r="K46" s="132" t="e">
        <f>VLOOKUP(K40,#REF!,3,FALSE)</f>
        <v>#REF!</v>
      </c>
      <c r="L46" s="132" t="e">
        <f>VLOOKUP(L40,#REF!,3,FALSE)</f>
        <v>#REF!</v>
      </c>
      <c r="M46" s="132"/>
    </row>
    <row r="47" spans="1:13" x14ac:dyDescent="0.2">
      <c r="A47" s="132"/>
      <c r="B47" s="132"/>
      <c r="C47" s="132"/>
      <c r="D47" s="132"/>
      <c r="E47" s="132"/>
      <c r="F47" s="132"/>
      <c r="G47" s="132"/>
      <c r="H47" s="132"/>
      <c r="I47" s="132"/>
      <c r="J47" s="132"/>
      <c r="K47" s="132"/>
      <c r="L47" s="132"/>
      <c r="M47" s="132"/>
    </row>
    <row r="48" spans="1:13" ht="15.75" x14ac:dyDescent="0.25">
      <c r="A48" s="267" t="s">
        <v>225</v>
      </c>
      <c r="B48" s="267"/>
      <c r="C48" s="267"/>
      <c r="D48" s="267"/>
      <c r="E48" s="267"/>
      <c r="F48" s="267"/>
      <c r="G48" s="267"/>
      <c r="H48" s="267"/>
      <c r="I48" s="267"/>
      <c r="J48" s="267"/>
      <c r="K48" s="267"/>
      <c r="L48" s="267"/>
      <c r="M48" s="132"/>
    </row>
    <row r="49" spans="1:13" x14ac:dyDescent="0.2">
      <c r="A49" s="132" t="s">
        <v>41</v>
      </c>
      <c r="B49" s="132" t="s">
        <v>42</v>
      </c>
      <c r="C49" s="132" t="s">
        <v>43</v>
      </c>
      <c r="D49" s="132" t="s">
        <v>44</v>
      </c>
      <c r="E49" s="132" t="s">
        <v>4</v>
      </c>
      <c r="F49" s="132" t="s">
        <v>45</v>
      </c>
      <c r="G49" s="132" t="s">
        <v>46</v>
      </c>
      <c r="H49" s="132" t="s">
        <v>47</v>
      </c>
      <c r="I49" s="132" t="s">
        <v>48</v>
      </c>
      <c r="J49" s="132" t="s">
        <v>49</v>
      </c>
      <c r="K49" s="132" t="s">
        <v>50</v>
      </c>
      <c r="L49" s="132" t="s">
        <v>51</v>
      </c>
      <c r="M49" s="132"/>
    </row>
    <row r="50" spans="1:13" x14ac:dyDescent="0.2">
      <c r="A50" s="132" t="s">
        <v>227</v>
      </c>
      <c r="B50" s="132" t="s">
        <v>229</v>
      </c>
      <c r="C50" s="132" t="s">
        <v>231</v>
      </c>
      <c r="D50" s="132" t="s">
        <v>233</v>
      </c>
      <c r="E50" s="132" t="s">
        <v>235</v>
      </c>
      <c r="F50" s="132" t="s">
        <v>237</v>
      </c>
      <c r="G50" s="132" t="s">
        <v>239</v>
      </c>
      <c r="H50" s="132" t="s">
        <v>241</v>
      </c>
      <c r="I50" s="132" t="s">
        <v>243</v>
      </c>
      <c r="J50" s="132" t="s">
        <v>245</v>
      </c>
      <c r="K50" s="132" t="s">
        <v>247</v>
      </c>
      <c r="L50" s="132" t="s">
        <v>249</v>
      </c>
      <c r="M50" s="132"/>
    </row>
    <row r="51" spans="1:13" x14ac:dyDescent="0.2">
      <c r="A51" s="132" t="s">
        <v>228</v>
      </c>
      <c r="B51" s="132" t="s">
        <v>230</v>
      </c>
      <c r="C51" s="132" t="s">
        <v>232</v>
      </c>
      <c r="D51" s="132" t="s">
        <v>234</v>
      </c>
      <c r="E51" s="132" t="s">
        <v>236</v>
      </c>
      <c r="F51" s="132" t="s">
        <v>238</v>
      </c>
      <c r="G51" s="132" t="s">
        <v>240</v>
      </c>
      <c r="H51" s="132" t="s">
        <v>242</v>
      </c>
      <c r="I51" s="132" t="s">
        <v>244</v>
      </c>
      <c r="J51" s="132" t="s">
        <v>246</v>
      </c>
      <c r="K51" s="132" t="s">
        <v>248</v>
      </c>
      <c r="L51" s="132" t="s">
        <v>250</v>
      </c>
      <c r="M51" s="132"/>
    </row>
    <row r="52" spans="1:13" x14ac:dyDescent="0.2">
      <c r="A52" s="132" t="s">
        <v>251</v>
      </c>
      <c r="B52" s="132" t="s">
        <v>252</v>
      </c>
      <c r="C52" s="132" t="s">
        <v>253</v>
      </c>
      <c r="D52" s="132" t="s">
        <v>254</v>
      </c>
      <c r="E52" s="132" t="s">
        <v>255</v>
      </c>
      <c r="F52" s="132" t="s">
        <v>256</v>
      </c>
      <c r="G52" s="132" t="s">
        <v>257</v>
      </c>
      <c r="H52" s="132" t="s">
        <v>258</v>
      </c>
      <c r="I52" s="132" t="s">
        <v>259</v>
      </c>
      <c r="J52" s="132" t="s">
        <v>260</v>
      </c>
      <c r="K52" s="132" t="s">
        <v>261</v>
      </c>
      <c r="L52" s="132" t="s">
        <v>262</v>
      </c>
      <c r="M52" s="132"/>
    </row>
    <row r="53" spans="1:13" x14ac:dyDescent="0.2">
      <c r="A53" s="132" t="s">
        <v>263</v>
      </c>
      <c r="B53" s="132" t="s">
        <v>264</v>
      </c>
      <c r="C53" s="132" t="s">
        <v>265</v>
      </c>
      <c r="D53" s="132" t="s">
        <v>266</v>
      </c>
      <c r="E53" s="132" t="s">
        <v>267</v>
      </c>
      <c r="F53" s="132" t="s">
        <v>268</v>
      </c>
      <c r="G53" s="132" t="s">
        <v>269</v>
      </c>
      <c r="H53" s="132" t="s">
        <v>270</v>
      </c>
      <c r="I53" s="132" t="s">
        <v>271</v>
      </c>
      <c r="J53" s="132" t="s">
        <v>272</v>
      </c>
      <c r="K53" s="132" t="s">
        <v>273</v>
      </c>
      <c r="L53" s="132" t="s">
        <v>274</v>
      </c>
      <c r="M53" s="132"/>
    </row>
    <row r="54" spans="1:13" x14ac:dyDescent="0.2">
      <c r="A54" s="132" t="s">
        <v>275</v>
      </c>
      <c r="B54" s="132" t="s">
        <v>276</v>
      </c>
      <c r="C54" s="132" t="s">
        <v>277</v>
      </c>
      <c r="D54" s="132" t="s">
        <v>278</v>
      </c>
      <c r="E54" s="132" t="s">
        <v>279</v>
      </c>
      <c r="F54" s="132" t="s">
        <v>280</v>
      </c>
      <c r="G54" s="132" t="s">
        <v>281</v>
      </c>
      <c r="H54" s="132" t="s">
        <v>282</v>
      </c>
      <c r="I54" s="132" t="s">
        <v>283</v>
      </c>
      <c r="J54" s="132" t="s">
        <v>284</v>
      </c>
      <c r="K54" s="132" t="s">
        <v>285</v>
      </c>
      <c r="L54" s="132" t="s">
        <v>286</v>
      </c>
      <c r="M54" s="132"/>
    </row>
    <row r="55" spans="1:13" x14ac:dyDescent="0.2">
      <c r="A55" s="132" t="s">
        <v>287</v>
      </c>
      <c r="B55" s="132" t="s">
        <v>288</v>
      </c>
      <c r="C55" s="132" t="s">
        <v>289</v>
      </c>
      <c r="D55" s="132" t="s">
        <v>290</v>
      </c>
      <c r="E55" s="132" t="s">
        <v>291</v>
      </c>
      <c r="F55" s="132" t="s">
        <v>292</v>
      </c>
      <c r="G55" s="132" t="s">
        <v>293</v>
      </c>
      <c r="H55" s="132" t="s">
        <v>294</v>
      </c>
      <c r="I55" s="132" t="s">
        <v>295</v>
      </c>
      <c r="J55" s="132" t="s">
        <v>296</v>
      </c>
      <c r="K55" s="132" t="s">
        <v>297</v>
      </c>
      <c r="L55" s="132" t="s">
        <v>298</v>
      </c>
      <c r="M55" s="132"/>
    </row>
    <row r="56" spans="1:13" x14ac:dyDescent="0.2">
      <c r="A56" s="132" t="s">
        <v>299</v>
      </c>
      <c r="B56" s="132" t="s">
        <v>300</v>
      </c>
      <c r="C56" s="132" t="s">
        <v>301</v>
      </c>
      <c r="D56" s="132" t="s">
        <v>302</v>
      </c>
      <c r="E56" s="132" t="s">
        <v>303</v>
      </c>
      <c r="F56" s="132" t="s">
        <v>304</v>
      </c>
      <c r="G56" s="132" t="s">
        <v>305</v>
      </c>
      <c r="H56" s="132" t="s">
        <v>306</v>
      </c>
      <c r="I56" s="132" t="s">
        <v>307</v>
      </c>
      <c r="J56" s="132" t="s">
        <v>308</v>
      </c>
      <c r="K56" s="132" t="s">
        <v>309</v>
      </c>
      <c r="L56" s="132" t="s">
        <v>310</v>
      </c>
      <c r="M56" s="132"/>
    </row>
    <row r="57" spans="1:13" x14ac:dyDescent="0.2">
      <c r="A57" s="132" t="s">
        <v>311</v>
      </c>
      <c r="B57" s="132" t="s">
        <v>312</v>
      </c>
      <c r="C57" s="132" t="s">
        <v>313</v>
      </c>
      <c r="D57" s="132" t="s">
        <v>314</v>
      </c>
      <c r="E57" s="132" t="s">
        <v>315</v>
      </c>
      <c r="F57" s="132" t="s">
        <v>316</v>
      </c>
      <c r="G57" s="132" t="s">
        <v>317</v>
      </c>
      <c r="H57" s="132" t="s">
        <v>318</v>
      </c>
      <c r="I57" s="132" t="s">
        <v>319</v>
      </c>
      <c r="J57" s="132" t="s">
        <v>320</v>
      </c>
      <c r="K57" s="132" t="s">
        <v>321</v>
      </c>
      <c r="L57" s="132" t="s">
        <v>322</v>
      </c>
      <c r="M57" s="132"/>
    </row>
    <row r="58" spans="1:13" x14ac:dyDescent="0.2">
      <c r="A58" s="132" t="s">
        <v>323</v>
      </c>
      <c r="B58" s="132" t="s">
        <v>324</v>
      </c>
      <c r="C58" s="132" t="s">
        <v>325</v>
      </c>
      <c r="D58" s="132" t="s">
        <v>326</v>
      </c>
      <c r="E58" s="132" t="s">
        <v>327</v>
      </c>
      <c r="F58" s="132" t="s">
        <v>328</v>
      </c>
      <c r="G58" s="132" t="s">
        <v>329</v>
      </c>
      <c r="H58" s="132" t="s">
        <v>330</v>
      </c>
      <c r="I58" s="132" t="s">
        <v>331</v>
      </c>
      <c r="J58" s="132" t="s">
        <v>332</v>
      </c>
      <c r="K58" s="132" t="s">
        <v>333</v>
      </c>
      <c r="L58" s="132" t="s">
        <v>334</v>
      </c>
      <c r="M58" s="132"/>
    </row>
    <row r="59" spans="1:13" x14ac:dyDescent="0.2">
      <c r="A59" s="132" t="s">
        <v>335</v>
      </c>
      <c r="B59" s="132" t="s">
        <v>336</v>
      </c>
      <c r="C59" s="132" t="s">
        <v>337</v>
      </c>
      <c r="D59" s="132" t="s">
        <v>338</v>
      </c>
      <c r="E59" s="132" t="s">
        <v>339</v>
      </c>
      <c r="F59" s="132" t="s">
        <v>340</v>
      </c>
      <c r="G59" s="132" t="s">
        <v>341</v>
      </c>
      <c r="H59" s="132" t="s">
        <v>342</v>
      </c>
      <c r="I59" s="132" t="s">
        <v>343</v>
      </c>
      <c r="J59" s="132" t="s">
        <v>344</v>
      </c>
      <c r="K59" s="132" t="s">
        <v>345</v>
      </c>
      <c r="L59" s="132" t="s">
        <v>346</v>
      </c>
      <c r="M59" s="132"/>
    </row>
    <row r="60" spans="1:13" x14ac:dyDescent="0.2">
      <c r="A60" s="132" t="s">
        <v>347</v>
      </c>
      <c r="B60" s="132" t="s">
        <v>348</v>
      </c>
      <c r="C60" s="132" t="s">
        <v>349</v>
      </c>
      <c r="D60" s="132" t="s">
        <v>350</v>
      </c>
      <c r="E60" s="132" t="s">
        <v>351</v>
      </c>
      <c r="F60" s="132" t="s">
        <v>352</v>
      </c>
      <c r="G60" s="132" t="s">
        <v>353</v>
      </c>
      <c r="H60" s="132" t="s">
        <v>354</v>
      </c>
      <c r="I60" s="132" t="s">
        <v>355</v>
      </c>
      <c r="J60" s="132" t="s">
        <v>356</v>
      </c>
      <c r="K60" s="132" t="s">
        <v>357</v>
      </c>
      <c r="L60" s="132" t="s">
        <v>358</v>
      </c>
      <c r="M60" s="132"/>
    </row>
    <row r="61" spans="1:13" x14ac:dyDescent="0.2">
      <c r="A61" s="132" t="s">
        <v>359</v>
      </c>
      <c r="B61" s="132" t="s">
        <v>360</v>
      </c>
      <c r="C61" s="132" t="s">
        <v>361</v>
      </c>
      <c r="D61" s="132" t="s">
        <v>362</v>
      </c>
      <c r="E61" s="132" t="s">
        <v>363</v>
      </c>
      <c r="F61" s="132" t="s">
        <v>364</v>
      </c>
      <c r="G61" s="132" t="s">
        <v>365</v>
      </c>
      <c r="H61" s="132" t="s">
        <v>366</v>
      </c>
      <c r="I61" s="132" t="s">
        <v>367</v>
      </c>
      <c r="J61" s="132" t="s">
        <v>368</v>
      </c>
      <c r="K61" s="132" t="s">
        <v>369</v>
      </c>
      <c r="L61" s="132" t="s">
        <v>370</v>
      </c>
      <c r="M61" s="132"/>
    </row>
    <row r="62" spans="1:13" x14ac:dyDescent="0.2">
      <c r="A62" s="132" t="s">
        <v>371</v>
      </c>
      <c r="B62" s="132" t="s">
        <v>372</v>
      </c>
      <c r="C62" s="132" t="s">
        <v>373</v>
      </c>
      <c r="D62" s="132" t="s">
        <v>374</v>
      </c>
      <c r="E62" s="132" t="s">
        <v>375</v>
      </c>
      <c r="F62" s="132" t="s">
        <v>376</v>
      </c>
      <c r="G62" s="132" t="s">
        <v>377</v>
      </c>
      <c r="H62" s="132" t="s">
        <v>378</v>
      </c>
      <c r="I62" s="132" t="s">
        <v>379</v>
      </c>
      <c r="J62" s="132" t="s">
        <v>380</v>
      </c>
      <c r="K62" s="132" t="s">
        <v>381</v>
      </c>
      <c r="L62" s="132" t="s">
        <v>382</v>
      </c>
      <c r="M62" s="132"/>
    </row>
    <row r="63" spans="1:13" x14ac:dyDescent="0.2">
      <c r="A63" s="132" t="s">
        <v>383</v>
      </c>
      <c r="B63" s="132" t="s">
        <v>384</v>
      </c>
      <c r="C63" s="132" t="s">
        <v>385</v>
      </c>
      <c r="D63" s="132" t="s">
        <v>386</v>
      </c>
      <c r="E63" s="132" t="s">
        <v>387</v>
      </c>
      <c r="F63" s="132" t="s">
        <v>388</v>
      </c>
      <c r="G63" s="132" t="s">
        <v>389</v>
      </c>
      <c r="H63" s="132" t="s">
        <v>390</v>
      </c>
      <c r="I63" s="132" t="s">
        <v>391</v>
      </c>
      <c r="J63" s="132" t="s">
        <v>392</v>
      </c>
      <c r="K63" s="132" t="s">
        <v>393</v>
      </c>
      <c r="L63" s="132" t="s">
        <v>394</v>
      </c>
      <c r="M63" s="132"/>
    </row>
    <row r="64" spans="1:13" x14ac:dyDescent="0.2">
      <c r="A64" s="132" t="s">
        <v>395</v>
      </c>
      <c r="B64" s="132" t="s">
        <v>396</v>
      </c>
      <c r="C64" s="132" t="s">
        <v>397</v>
      </c>
      <c r="D64" s="132" t="s">
        <v>398</v>
      </c>
      <c r="E64" s="132" t="s">
        <v>399</v>
      </c>
      <c r="F64" s="132" t="s">
        <v>400</v>
      </c>
      <c r="G64" s="132" t="s">
        <v>401</v>
      </c>
      <c r="H64" s="132" t="s">
        <v>402</v>
      </c>
      <c r="I64" s="132" t="s">
        <v>403</v>
      </c>
      <c r="J64" s="132" t="s">
        <v>404</v>
      </c>
      <c r="K64" s="132" t="s">
        <v>405</v>
      </c>
      <c r="L64" s="132" t="s">
        <v>406</v>
      </c>
      <c r="M64" s="132"/>
    </row>
    <row r="65" spans="1:13" x14ac:dyDescent="0.2">
      <c r="A65" s="132" t="s">
        <v>407</v>
      </c>
      <c r="B65" s="132" t="s">
        <v>408</v>
      </c>
      <c r="C65" s="132" t="s">
        <v>409</v>
      </c>
      <c r="D65" s="132" t="s">
        <v>410</v>
      </c>
      <c r="E65" s="132" t="s">
        <v>411</v>
      </c>
      <c r="F65" s="132" t="s">
        <v>412</v>
      </c>
      <c r="G65" s="132" t="s">
        <v>413</v>
      </c>
      <c r="H65" s="132" t="s">
        <v>414</v>
      </c>
      <c r="I65" s="132" t="s">
        <v>415</v>
      </c>
      <c r="J65" s="132" t="s">
        <v>416</v>
      </c>
      <c r="K65" s="132" t="s">
        <v>417</v>
      </c>
      <c r="L65" s="132" t="s">
        <v>418</v>
      </c>
      <c r="M65" s="132"/>
    </row>
    <row r="66" spans="1:13" x14ac:dyDescent="0.2">
      <c r="A66" s="132" t="s">
        <v>419</v>
      </c>
      <c r="B66" s="132" t="s">
        <v>420</v>
      </c>
      <c r="C66" s="132" t="s">
        <v>421</v>
      </c>
      <c r="D66" s="132" t="s">
        <v>422</v>
      </c>
      <c r="E66" s="132" t="s">
        <v>423</v>
      </c>
      <c r="F66" s="132" t="s">
        <v>424</v>
      </c>
      <c r="G66" s="132" t="s">
        <v>425</v>
      </c>
      <c r="H66" s="132" t="s">
        <v>426</v>
      </c>
      <c r="I66" s="132" t="s">
        <v>427</v>
      </c>
      <c r="J66" s="132" t="s">
        <v>428</v>
      </c>
      <c r="K66" s="132" t="s">
        <v>429</v>
      </c>
      <c r="L66" s="132" t="s">
        <v>430</v>
      </c>
      <c r="M66" s="132"/>
    </row>
    <row r="67" spans="1:13" x14ac:dyDescent="0.2">
      <c r="A67" s="132" t="s">
        <v>431</v>
      </c>
      <c r="B67" s="132" t="s">
        <v>432</v>
      </c>
      <c r="C67" s="132" t="s">
        <v>433</v>
      </c>
      <c r="D67" s="132" t="s">
        <v>434</v>
      </c>
      <c r="E67" s="132" t="s">
        <v>435</v>
      </c>
      <c r="F67" s="132" t="s">
        <v>436</v>
      </c>
      <c r="G67" s="132" t="s">
        <v>437</v>
      </c>
      <c r="H67" s="132" t="s">
        <v>438</v>
      </c>
      <c r="I67" s="132" t="s">
        <v>439</v>
      </c>
      <c r="J67" s="132" t="s">
        <v>440</v>
      </c>
      <c r="K67" s="132" t="s">
        <v>441</v>
      </c>
      <c r="L67" s="132" t="s">
        <v>442</v>
      </c>
      <c r="M67" s="132"/>
    </row>
    <row r="68" spans="1:13" x14ac:dyDescent="0.2">
      <c r="A68" s="132" t="s">
        <v>443</v>
      </c>
      <c r="B68" s="132" t="s">
        <v>444</v>
      </c>
      <c r="C68" s="132" t="s">
        <v>445</v>
      </c>
      <c r="D68" s="132" t="s">
        <v>446</v>
      </c>
      <c r="E68" s="132" t="s">
        <v>447</v>
      </c>
      <c r="F68" s="132" t="s">
        <v>448</v>
      </c>
      <c r="G68" s="132" t="s">
        <v>449</v>
      </c>
      <c r="H68" s="132" t="s">
        <v>450</v>
      </c>
      <c r="I68" s="132" t="s">
        <v>451</v>
      </c>
      <c r="J68" s="132" t="s">
        <v>452</v>
      </c>
      <c r="K68" s="132" t="s">
        <v>453</v>
      </c>
      <c r="L68" s="132" t="s">
        <v>454</v>
      </c>
      <c r="M68" s="132"/>
    </row>
    <row r="69" spans="1:13" x14ac:dyDescent="0.2">
      <c r="A69" s="132" t="s">
        <v>455</v>
      </c>
      <c r="B69" s="132" t="s">
        <v>456</v>
      </c>
      <c r="C69" s="132" t="s">
        <v>457</v>
      </c>
      <c r="D69" s="132" t="s">
        <v>458</v>
      </c>
      <c r="E69" s="132" t="s">
        <v>459</v>
      </c>
      <c r="F69" s="132" t="s">
        <v>460</v>
      </c>
      <c r="G69" s="132" t="s">
        <v>461</v>
      </c>
      <c r="H69" s="132" t="s">
        <v>462</v>
      </c>
      <c r="I69" s="132" t="s">
        <v>463</v>
      </c>
      <c r="J69" s="132" t="s">
        <v>464</v>
      </c>
      <c r="K69" s="132" t="s">
        <v>465</v>
      </c>
      <c r="L69" s="132" t="s">
        <v>466</v>
      </c>
      <c r="M69" s="132"/>
    </row>
    <row r="70" spans="1:13" x14ac:dyDescent="0.2">
      <c r="A70" s="132" t="s">
        <v>467</v>
      </c>
      <c r="B70" s="132" t="s">
        <v>468</v>
      </c>
      <c r="C70" s="132" t="s">
        <v>469</v>
      </c>
      <c r="D70" s="132" t="s">
        <v>470</v>
      </c>
      <c r="E70" s="132" t="s">
        <v>471</v>
      </c>
      <c r="F70" s="132" t="s">
        <v>472</v>
      </c>
      <c r="G70" s="132" t="s">
        <v>473</v>
      </c>
      <c r="H70" s="132" t="s">
        <v>474</v>
      </c>
      <c r="I70" s="132" t="s">
        <v>475</v>
      </c>
      <c r="J70" s="132" t="s">
        <v>476</v>
      </c>
      <c r="K70" s="132" t="s">
        <v>477</v>
      </c>
      <c r="L70" s="132" t="s">
        <v>478</v>
      </c>
      <c r="M70" s="132"/>
    </row>
    <row r="71" spans="1:13" x14ac:dyDescent="0.2">
      <c r="A71" s="132" t="s">
        <v>479</v>
      </c>
      <c r="B71" s="132" t="s">
        <v>480</v>
      </c>
      <c r="C71" s="132" t="s">
        <v>481</v>
      </c>
      <c r="D71" s="132" t="s">
        <v>482</v>
      </c>
      <c r="E71" s="132" t="s">
        <v>483</v>
      </c>
      <c r="F71" s="132" t="s">
        <v>484</v>
      </c>
      <c r="G71" s="132" t="s">
        <v>485</v>
      </c>
      <c r="H71" s="132" t="s">
        <v>486</v>
      </c>
      <c r="I71" s="132" t="s">
        <v>487</v>
      </c>
      <c r="J71" s="132" t="s">
        <v>488</v>
      </c>
      <c r="K71" s="132" t="s">
        <v>489</v>
      </c>
      <c r="L71" s="132" t="s">
        <v>490</v>
      </c>
      <c r="M71" s="132"/>
    </row>
    <row r="72" spans="1:13" x14ac:dyDescent="0.2">
      <c r="A72" s="132" t="s">
        <v>491</v>
      </c>
      <c r="B72" s="132" t="s">
        <v>492</v>
      </c>
      <c r="C72" s="132" t="s">
        <v>493</v>
      </c>
      <c r="D72" s="132" t="s">
        <v>494</v>
      </c>
      <c r="E72" s="132" t="s">
        <v>495</v>
      </c>
      <c r="F72" s="132" t="s">
        <v>496</v>
      </c>
      <c r="G72" s="132" t="s">
        <v>497</v>
      </c>
      <c r="H72" s="132" t="s">
        <v>498</v>
      </c>
      <c r="I72" s="132" t="s">
        <v>499</v>
      </c>
      <c r="J72" s="132" t="s">
        <v>500</v>
      </c>
      <c r="K72" s="132" t="s">
        <v>501</v>
      </c>
      <c r="L72" s="132" t="s">
        <v>502</v>
      </c>
      <c r="M72" s="132"/>
    </row>
    <row r="73" spans="1:13" x14ac:dyDescent="0.2">
      <c r="A73" s="132" t="s">
        <v>503</v>
      </c>
      <c r="B73" s="132" t="s">
        <v>504</v>
      </c>
      <c r="C73" s="132" t="s">
        <v>505</v>
      </c>
      <c r="D73" s="132" t="s">
        <v>506</v>
      </c>
      <c r="E73" s="132" t="s">
        <v>507</v>
      </c>
      <c r="F73" s="132" t="s">
        <v>508</v>
      </c>
      <c r="G73" s="132" t="s">
        <v>509</v>
      </c>
      <c r="H73" s="132" t="s">
        <v>510</v>
      </c>
      <c r="I73" s="132" t="s">
        <v>511</v>
      </c>
      <c r="J73" s="132" t="s">
        <v>512</v>
      </c>
      <c r="K73" s="132" t="s">
        <v>513</v>
      </c>
      <c r="L73" s="132" t="s">
        <v>514</v>
      </c>
      <c r="M73" s="132"/>
    </row>
    <row r="74" spans="1:13" x14ac:dyDescent="0.2">
      <c r="A74" s="132" t="s">
        <v>515</v>
      </c>
      <c r="B74" s="132" t="s">
        <v>516</v>
      </c>
      <c r="C74" s="132" t="s">
        <v>517</v>
      </c>
      <c r="D74" s="132" t="s">
        <v>518</v>
      </c>
      <c r="E74" s="132" t="s">
        <v>519</v>
      </c>
      <c r="F74" s="132" t="s">
        <v>520</v>
      </c>
      <c r="G74" s="132" t="s">
        <v>521</v>
      </c>
      <c r="H74" s="132" t="s">
        <v>522</v>
      </c>
      <c r="I74" s="132" t="s">
        <v>523</v>
      </c>
      <c r="J74" s="132" t="s">
        <v>524</v>
      </c>
      <c r="K74" s="132" t="s">
        <v>525</v>
      </c>
      <c r="L74" s="132" t="s">
        <v>526</v>
      </c>
      <c r="M74" s="132"/>
    </row>
    <row r="75" spans="1:13" x14ac:dyDescent="0.2">
      <c r="A75" s="132" t="s">
        <v>527</v>
      </c>
      <c r="B75" s="132" t="s">
        <v>528</v>
      </c>
      <c r="C75" s="132" t="s">
        <v>529</v>
      </c>
      <c r="D75" s="132" t="s">
        <v>530</v>
      </c>
      <c r="E75" s="132" t="s">
        <v>531</v>
      </c>
      <c r="F75" s="132" t="s">
        <v>532</v>
      </c>
      <c r="G75" s="132" t="s">
        <v>533</v>
      </c>
      <c r="H75" s="132" t="s">
        <v>534</v>
      </c>
      <c r="I75" s="132" t="s">
        <v>535</v>
      </c>
      <c r="J75" s="132" t="s">
        <v>536</v>
      </c>
      <c r="K75" s="132" t="s">
        <v>537</v>
      </c>
      <c r="L75" s="132" t="s">
        <v>538</v>
      </c>
      <c r="M75" s="132"/>
    </row>
    <row r="76" spans="1:13" x14ac:dyDescent="0.2">
      <c r="A76" s="132" t="s">
        <v>539</v>
      </c>
      <c r="B76" s="132" t="s">
        <v>540</v>
      </c>
      <c r="C76" s="132" t="s">
        <v>541</v>
      </c>
      <c r="D76" s="132" t="s">
        <v>542</v>
      </c>
      <c r="E76" s="132" t="s">
        <v>543</v>
      </c>
      <c r="F76" s="132" t="s">
        <v>544</v>
      </c>
      <c r="G76" s="132" t="s">
        <v>545</v>
      </c>
      <c r="H76" s="132" t="s">
        <v>546</v>
      </c>
      <c r="I76" s="132" t="s">
        <v>547</v>
      </c>
      <c r="J76" s="132" t="s">
        <v>548</v>
      </c>
      <c r="K76" s="132" t="s">
        <v>549</v>
      </c>
      <c r="L76" s="132" t="s">
        <v>550</v>
      </c>
      <c r="M76" s="132"/>
    </row>
    <row r="77" spans="1:13" x14ac:dyDescent="0.2">
      <c r="A77" s="132" t="s">
        <v>551</v>
      </c>
      <c r="B77" s="132" t="s">
        <v>552</v>
      </c>
      <c r="C77" s="132" t="s">
        <v>553</v>
      </c>
      <c r="D77" s="132" t="s">
        <v>554</v>
      </c>
      <c r="E77" s="132" t="s">
        <v>555</v>
      </c>
      <c r="F77" s="132" t="s">
        <v>556</v>
      </c>
      <c r="G77" s="132" t="s">
        <v>557</v>
      </c>
      <c r="H77" s="132" t="s">
        <v>558</v>
      </c>
      <c r="I77" s="132" t="s">
        <v>559</v>
      </c>
      <c r="J77" s="132" t="s">
        <v>560</v>
      </c>
      <c r="K77" s="132" t="s">
        <v>561</v>
      </c>
      <c r="L77" s="132" t="s">
        <v>562</v>
      </c>
      <c r="M77" s="132"/>
    </row>
    <row r="78" spans="1:13" x14ac:dyDescent="0.2">
      <c r="A78" s="132" t="s">
        <v>563</v>
      </c>
      <c r="B78" s="132" t="s">
        <v>564</v>
      </c>
      <c r="C78" s="132" t="s">
        <v>565</v>
      </c>
      <c r="D78" s="132" t="s">
        <v>566</v>
      </c>
      <c r="E78" s="132" t="s">
        <v>567</v>
      </c>
      <c r="F78" s="132" t="s">
        <v>568</v>
      </c>
      <c r="G78" s="132" t="s">
        <v>569</v>
      </c>
      <c r="H78" s="132" t="s">
        <v>570</v>
      </c>
      <c r="I78" s="132" t="s">
        <v>571</v>
      </c>
      <c r="J78" s="132" t="s">
        <v>572</v>
      </c>
      <c r="K78" s="132" t="s">
        <v>573</v>
      </c>
      <c r="L78" s="132" t="s">
        <v>574</v>
      </c>
      <c r="M78" s="132"/>
    </row>
    <row r="79" spans="1:13" x14ac:dyDescent="0.2">
      <c r="A79" s="132" t="s">
        <v>575</v>
      </c>
      <c r="B79" s="132" t="s">
        <v>576</v>
      </c>
      <c r="C79" s="132" t="s">
        <v>577</v>
      </c>
      <c r="D79" s="132" t="s">
        <v>578</v>
      </c>
      <c r="E79" s="132" t="s">
        <v>579</v>
      </c>
      <c r="F79" s="132" t="s">
        <v>580</v>
      </c>
      <c r="G79" s="132" t="s">
        <v>581</v>
      </c>
      <c r="H79" s="132" t="s">
        <v>582</v>
      </c>
      <c r="I79" s="132" t="s">
        <v>583</v>
      </c>
      <c r="J79" s="132" t="s">
        <v>584</v>
      </c>
      <c r="K79" s="132" t="s">
        <v>585</v>
      </c>
      <c r="L79" s="132" t="s">
        <v>586</v>
      </c>
      <c r="M79" s="132"/>
    </row>
    <row r="80" spans="1:13" x14ac:dyDescent="0.2">
      <c r="A80" s="132" t="s">
        <v>587</v>
      </c>
      <c r="B80" s="132" t="s">
        <v>588</v>
      </c>
      <c r="C80" s="132" t="s">
        <v>589</v>
      </c>
      <c r="D80" s="132" t="s">
        <v>590</v>
      </c>
      <c r="E80" s="132" t="s">
        <v>591</v>
      </c>
      <c r="F80" s="132" t="s">
        <v>592</v>
      </c>
      <c r="G80" s="132" t="s">
        <v>593</v>
      </c>
      <c r="H80" s="132" t="s">
        <v>594</v>
      </c>
      <c r="I80" s="132" t="s">
        <v>595</v>
      </c>
      <c r="J80" s="132" t="s">
        <v>596</v>
      </c>
      <c r="K80" s="132" t="s">
        <v>597</v>
      </c>
      <c r="L80" s="132" t="s">
        <v>598</v>
      </c>
      <c r="M80" s="132"/>
    </row>
    <row r="81" spans="1:13" x14ac:dyDescent="0.2">
      <c r="A81" s="132"/>
      <c r="B81" s="132"/>
      <c r="C81" s="132"/>
      <c r="D81" s="132"/>
      <c r="E81" s="132"/>
      <c r="F81" s="132"/>
      <c r="G81" s="132"/>
      <c r="H81" s="132"/>
      <c r="I81" s="132"/>
      <c r="J81" s="132"/>
      <c r="K81" s="132"/>
      <c r="L81" s="132"/>
      <c r="M81" s="132"/>
    </row>
    <row r="82" spans="1:13" x14ac:dyDescent="0.2">
      <c r="A82" s="268" t="s">
        <v>226</v>
      </c>
      <c r="B82" s="268"/>
      <c r="C82" s="268"/>
      <c r="D82" s="268"/>
      <c r="E82" s="268"/>
      <c r="F82" s="268"/>
      <c r="G82" s="268"/>
      <c r="H82" s="268"/>
      <c r="I82" s="268"/>
      <c r="J82" s="268"/>
      <c r="K82" s="268"/>
      <c r="L82" s="268"/>
      <c r="M82" s="132"/>
    </row>
    <row r="83" spans="1:13" x14ac:dyDescent="0.2">
      <c r="A83" s="132" t="e">
        <f>VLOOKUP(A50,#REF!,4,FALSE)</f>
        <v>#REF!</v>
      </c>
      <c r="B83" s="132" t="e">
        <f>VLOOKUP(B50,#REF!,4,FALSE)</f>
        <v>#REF!</v>
      </c>
      <c r="C83" s="132" t="e">
        <f>VLOOKUP(C50,#REF!,4,FALSE)</f>
        <v>#REF!</v>
      </c>
      <c r="D83" s="132" t="e">
        <f>VLOOKUP(D50,#REF!,4,FALSE)</f>
        <v>#REF!</v>
      </c>
      <c r="E83" s="132" t="e">
        <f>VLOOKUP(E50,#REF!,4,FALSE)</f>
        <v>#REF!</v>
      </c>
      <c r="F83" s="132" t="e">
        <f>VLOOKUP(F50,#REF!,4,FALSE)</f>
        <v>#REF!</v>
      </c>
      <c r="G83" s="132" t="e">
        <f>VLOOKUP(G50,#REF!,4,FALSE)</f>
        <v>#REF!</v>
      </c>
      <c r="H83" s="132" t="e">
        <f>VLOOKUP(H50,#REF!,4,FALSE)</f>
        <v>#REF!</v>
      </c>
      <c r="I83" s="132" t="e">
        <f>VLOOKUP(I50,#REF!,4,FALSE)</f>
        <v>#REF!</v>
      </c>
      <c r="J83" s="132" t="e">
        <f>VLOOKUP(J50,#REF!,4,FALSE)</f>
        <v>#REF!</v>
      </c>
      <c r="K83" s="132" t="e">
        <f>VLOOKUP(K50,#REF!,4,FALSE)</f>
        <v>#REF!</v>
      </c>
      <c r="L83" s="132" t="e">
        <f>VLOOKUP(L50,#REF!,4,FALSE)</f>
        <v>#REF!</v>
      </c>
      <c r="M83" s="132"/>
    </row>
    <row r="84" spans="1:13" x14ac:dyDescent="0.2">
      <c r="A84" s="132" t="e">
        <f>VLOOKUP(A51,#REF!,4,FALSE)</f>
        <v>#REF!</v>
      </c>
      <c r="B84" s="132" t="e">
        <f>VLOOKUP(B51,#REF!,4,FALSE)</f>
        <v>#REF!</v>
      </c>
      <c r="C84" s="132" t="e">
        <f>VLOOKUP(C51,#REF!,4,FALSE)</f>
        <v>#REF!</v>
      </c>
      <c r="D84" s="132" t="e">
        <f>VLOOKUP(D51,#REF!,4,FALSE)</f>
        <v>#REF!</v>
      </c>
      <c r="E84" s="132" t="e">
        <f>VLOOKUP(E51,#REF!,4,FALSE)</f>
        <v>#REF!</v>
      </c>
      <c r="F84" s="132" t="e">
        <f>VLOOKUP(F51,#REF!,4,FALSE)</f>
        <v>#REF!</v>
      </c>
      <c r="G84" s="132" t="e">
        <f>VLOOKUP(G51,#REF!,4,FALSE)</f>
        <v>#REF!</v>
      </c>
      <c r="H84" s="132" t="e">
        <f>VLOOKUP(H51,#REF!,4,FALSE)</f>
        <v>#REF!</v>
      </c>
      <c r="I84" s="132" t="e">
        <f>VLOOKUP(I51,#REF!,4,FALSE)</f>
        <v>#REF!</v>
      </c>
      <c r="J84" s="132" t="e">
        <f>VLOOKUP(J51,#REF!,4,FALSE)</f>
        <v>#REF!</v>
      </c>
      <c r="K84" s="132" t="e">
        <f>VLOOKUP(K51,#REF!,4,FALSE)</f>
        <v>#REF!</v>
      </c>
      <c r="L84" s="132" t="e">
        <f>VLOOKUP(L51,#REF!,4,FALSE)</f>
        <v>#REF!</v>
      </c>
      <c r="M84" s="132"/>
    </row>
    <row r="85" spans="1:13" x14ac:dyDescent="0.2">
      <c r="A85" s="132" t="e">
        <f>VLOOKUP(A52,#REF!,4,FALSE)</f>
        <v>#REF!</v>
      </c>
      <c r="B85" s="132" t="e">
        <f>VLOOKUP(B52,#REF!,4,FALSE)</f>
        <v>#REF!</v>
      </c>
      <c r="C85" s="132" t="e">
        <f>VLOOKUP(C52,#REF!,4,FALSE)</f>
        <v>#REF!</v>
      </c>
      <c r="D85" s="132" t="e">
        <f>VLOOKUP(D52,#REF!,4,FALSE)</f>
        <v>#REF!</v>
      </c>
      <c r="E85" s="132" t="e">
        <f>VLOOKUP(E52,#REF!,4,FALSE)</f>
        <v>#REF!</v>
      </c>
      <c r="F85" s="132" t="e">
        <f>VLOOKUP(F52,#REF!,4,FALSE)</f>
        <v>#REF!</v>
      </c>
      <c r="G85" s="132" t="e">
        <f>VLOOKUP(G52,#REF!,4,FALSE)</f>
        <v>#REF!</v>
      </c>
      <c r="H85" s="132" t="e">
        <f>VLOOKUP(H52,#REF!,4,FALSE)</f>
        <v>#REF!</v>
      </c>
      <c r="I85" s="132" t="e">
        <f>VLOOKUP(I52,#REF!,4,FALSE)</f>
        <v>#REF!</v>
      </c>
      <c r="J85" s="132" t="e">
        <f>VLOOKUP(J52,#REF!,4,FALSE)</f>
        <v>#REF!</v>
      </c>
      <c r="K85" s="132" t="e">
        <f>VLOOKUP(K52,#REF!,4,FALSE)</f>
        <v>#REF!</v>
      </c>
      <c r="L85" s="132" t="e">
        <f>VLOOKUP(L52,#REF!,4,FALSE)</f>
        <v>#REF!</v>
      </c>
      <c r="M85" s="132"/>
    </row>
    <row r="86" spans="1:13" x14ac:dyDescent="0.2">
      <c r="A86" s="132" t="e">
        <f>VLOOKUP(A53,#REF!,4,FALSE)</f>
        <v>#REF!</v>
      </c>
      <c r="B86" s="132" t="e">
        <f>VLOOKUP(B53,#REF!,4,FALSE)</f>
        <v>#REF!</v>
      </c>
      <c r="C86" s="132" t="e">
        <f>VLOOKUP(C53,#REF!,4,FALSE)</f>
        <v>#REF!</v>
      </c>
      <c r="D86" s="132" t="e">
        <f>VLOOKUP(D53,#REF!,4,FALSE)</f>
        <v>#REF!</v>
      </c>
      <c r="E86" s="132" t="e">
        <f>VLOOKUP(E53,#REF!,4,FALSE)</f>
        <v>#REF!</v>
      </c>
      <c r="F86" s="132" t="e">
        <f>VLOOKUP(F53,#REF!,4,FALSE)</f>
        <v>#REF!</v>
      </c>
      <c r="G86" s="132" t="e">
        <f>VLOOKUP(G53,#REF!,4,FALSE)</f>
        <v>#REF!</v>
      </c>
      <c r="H86" s="132" t="e">
        <f>VLOOKUP(H53,#REF!,4,FALSE)</f>
        <v>#REF!</v>
      </c>
      <c r="I86" s="132" t="e">
        <f>VLOOKUP(I53,#REF!,4,FALSE)</f>
        <v>#REF!</v>
      </c>
      <c r="J86" s="132" t="e">
        <f>VLOOKUP(J53,#REF!,4,FALSE)</f>
        <v>#REF!</v>
      </c>
      <c r="K86" s="132" t="e">
        <f>VLOOKUP(K53,#REF!,4,FALSE)</f>
        <v>#REF!</v>
      </c>
      <c r="L86" s="132" t="e">
        <f>VLOOKUP(L53,#REF!,4,FALSE)</f>
        <v>#REF!</v>
      </c>
      <c r="M86" s="132"/>
    </row>
    <row r="87" spans="1:13" x14ac:dyDescent="0.2">
      <c r="A87" s="132" t="e">
        <f>VLOOKUP(A54,#REF!,4,FALSE)</f>
        <v>#REF!</v>
      </c>
      <c r="B87" s="132" t="e">
        <f>VLOOKUP(B54,#REF!,4,FALSE)</f>
        <v>#REF!</v>
      </c>
      <c r="C87" s="132" t="e">
        <f>VLOOKUP(C54,#REF!,4,FALSE)</f>
        <v>#REF!</v>
      </c>
      <c r="D87" s="132" t="e">
        <f>VLOOKUP(D54,#REF!,4,FALSE)</f>
        <v>#REF!</v>
      </c>
      <c r="E87" s="132" t="e">
        <f>VLOOKUP(E54,#REF!,4,FALSE)</f>
        <v>#REF!</v>
      </c>
      <c r="F87" s="132" t="e">
        <f>VLOOKUP(F54,#REF!,4,FALSE)</f>
        <v>#REF!</v>
      </c>
      <c r="G87" s="132" t="e">
        <f>VLOOKUP(G54,#REF!,4,FALSE)</f>
        <v>#REF!</v>
      </c>
      <c r="H87" s="132" t="e">
        <f>VLOOKUP(H54,#REF!,4,FALSE)</f>
        <v>#REF!</v>
      </c>
      <c r="I87" s="132" t="e">
        <f>VLOOKUP(I54,#REF!,4,FALSE)</f>
        <v>#REF!</v>
      </c>
      <c r="J87" s="132" t="e">
        <f>VLOOKUP(J54,#REF!,4,FALSE)</f>
        <v>#REF!</v>
      </c>
      <c r="K87" s="132" t="e">
        <f>VLOOKUP(K54,#REF!,4,FALSE)</f>
        <v>#REF!</v>
      </c>
      <c r="L87" s="132" t="e">
        <f>VLOOKUP(L54,#REF!,4,FALSE)</f>
        <v>#REF!</v>
      </c>
      <c r="M87" s="132"/>
    </row>
    <row r="88" spans="1:13" x14ac:dyDescent="0.2">
      <c r="A88" s="132" t="e">
        <f>VLOOKUP(A55,#REF!,4,FALSE)</f>
        <v>#REF!</v>
      </c>
      <c r="B88" s="132" t="e">
        <f>VLOOKUP(B55,#REF!,4,FALSE)</f>
        <v>#REF!</v>
      </c>
      <c r="C88" s="132" t="e">
        <f>VLOOKUP(C55,#REF!,4,FALSE)</f>
        <v>#REF!</v>
      </c>
      <c r="D88" s="132" t="e">
        <f>VLOOKUP(D55,#REF!,4,FALSE)</f>
        <v>#REF!</v>
      </c>
      <c r="E88" s="132" t="e">
        <f>VLOOKUP(E55,#REF!,4,FALSE)</f>
        <v>#REF!</v>
      </c>
      <c r="F88" s="132" t="e">
        <f>VLOOKUP(F55,#REF!,4,FALSE)</f>
        <v>#REF!</v>
      </c>
      <c r="G88" s="132" t="e">
        <f>VLOOKUP(G55,#REF!,4,FALSE)</f>
        <v>#REF!</v>
      </c>
      <c r="H88" s="132" t="e">
        <f>VLOOKUP(H55,#REF!,4,FALSE)</f>
        <v>#REF!</v>
      </c>
      <c r="I88" s="132" t="e">
        <f>VLOOKUP(I55,#REF!,4,FALSE)</f>
        <v>#REF!</v>
      </c>
      <c r="J88" s="132" t="e">
        <f>VLOOKUP(J55,#REF!,4,FALSE)</f>
        <v>#REF!</v>
      </c>
      <c r="K88" s="132" t="e">
        <f>VLOOKUP(K55,#REF!,4,FALSE)</f>
        <v>#REF!</v>
      </c>
      <c r="L88" s="132" t="e">
        <f>VLOOKUP(L55,#REF!,4,FALSE)</f>
        <v>#REF!</v>
      </c>
      <c r="M88" s="132"/>
    </row>
    <row r="89" spans="1:13" x14ac:dyDescent="0.2">
      <c r="A89" s="132" t="e">
        <f>VLOOKUP(A56,#REF!,4,FALSE)</f>
        <v>#REF!</v>
      </c>
      <c r="B89" s="132" t="e">
        <f>VLOOKUP(B56,#REF!,4,FALSE)</f>
        <v>#REF!</v>
      </c>
      <c r="C89" s="132" t="e">
        <f>VLOOKUP(C56,#REF!,4,FALSE)</f>
        <v>#REF!</v>
      </c>
      <c r="D89" s="132" t="e">
        <f>VLOOKUP(D56,#REF!,4,FALSE)</f>
        <v>#REF!</v>
      </c>
      <c r="E89" s="132" t="e">
        <f>VLOOKUP(E56,#REF!,4,FALSE)</f>
        <v>#REF!</v>
      </c>
      <c r="F89" s="132" t="e">
        <f>VLOOKUP(F56,#REF!,4,FALSE)</f>
        <v>#REF!</v>
      </c>
      <c r="G89" s="132" t="e">
        <f>VLOOKUP(G56,#REF!,4,FALSE)</f>
        <v>#REF!</v>
      </c>
      <c r="H89" s="132" t="e">
        <f>VLOOKUP(H56,#REF!,4,FALSE)</f>
        <v>#REF!</v>
      </c>
      <c r="I89" s="132" t="e">
        <f>VLOOKUP(I56,#REF!,4,FALSE)</f>
        <v>#REF!</v>
      </c>
      <c r="J89" s="132" t="e">
        <f>VLOOKUP(J56,#REF!,4,FALSE)</f>
        <v>#REF!</v>
      </c>
      <c r="K89" s="132" t="e">
        <f>VLOOKUP(K56,#REF!,4,FALSE)</f>
        <v>#REF!</v>
      </c>
      <c r="L89" s="132" t="e">
        <f>VLOOKUP(L56,#REF!,4,FALSE)</f>
        <v>#REF!</v>
      </c>
      <c r="M89" s="132"/>
    </row>
    <row r="90" spans="1:13" x14ac:dyDescent="0.2">
      <c r="A90" s="132" t="e">
        <f>VLOOKUP(A57,#REF!,4,FALSE)</f>
        <v>#REF!</v>
      </c>
      <c r="B90" s="132" t="e">
        <f>VLOOKUP(B57,#REF!,4,FALSE)</f>
        <v>#REF!</v>
      </c>
      <c r="C90" s="132" t="e">
        <f>VLOOKUP(C57,#REF!,4,FALSE)</f>
        <v>#REF!</v>
      </c>
      <c r="D90" s="132" t="e">
        <f>VLOOKUP(D57,#REF!,4,FALSE)</f>
        <v>#REF!</v>
      </c>
      <c r="E90" s="132" t="e">
        <f>VLOOKUP(E57,#REF!,4,FALSE)</f>
        <v>#REF!</v>
      </c>
      <c r="F90" s="132" t="e">
        <f>VLOOKUP(F57,#REF!,4,FALSE)</f>
        <v>#REF!</v>
      </c>
      <c r="G90" s="132" t="e">
        <f>VLOOKUP(G57,#REF!,4,FALSE)</f>
        <v>#REF!</v>
      </c>
      <c r="H90" s="132" t="e">
        <f>VLOOKUP(H57,#REF!,4,FALSE)</f>
        <v>#REF!</v>
      </c>
      <c r="I90" s="132" t="e">
        <f>VLOOKUP(I57,#REF!,4,FALSE)</f>
        <v>#REF!</v>
      </c>
      <c r="J90" s="132" t="e">
        <f>VLOOKUP(J57,#REF!,4,FALSE)</f>
        <v>#REF!</v>
      </c>
      <c r="K90" s="132" t="e">
        <f>VLOOKUP(K57,#REF!,4,FALSE)</f>
        <v>#REF!</v>
      </c>
      <c r="L90" s="132" t="e">
        <f>VLOOKUP(L57,#REF!,4,FALSE)</f>
        <v>#REF!</v>
      </c>
      <c r="M90" s="132"/>
    </row>
    <row r="91" spans="1:13" x14ac:dyDescent="0.2">
      <c r="A91" s="132" t="e">
        <f>VLOOKUP(A58,#REF!,4,FALSE)</f>
        <v>#REF!</v>
      </c>
      <c r="B91" s="132" t="e">
        <f>VLOOKUP(B58,#REF!,4,FALSE)</f>
        <v>#REF!</v>
      </c>
      <c r="C91" s="132" t="e">
        <f>VLOOKUP(C58,#REF!,4,FALSE)</f>
        <v>#REF!</v>
      </c>
      <c r="D91" s="132" t="e">
        <f>VLOOKUP(D58,#REF!,4,FALSE)</f>
        <v>#REF!</v>
      </c>
      <c r="E91" s="132" t="e">
        <f>VLOOKUP(E58,#REF!,4,FALSE)</f>
        <v>#REF!</v>
      </c>
      <c r="F91" s="132" t="e">
        <f>VLOOKUP(F58,#REF!,4,FALSE)</f>
        <v>#REF!</v>
      </c>
      <c r="G91" s="132" t="e">
        <f>VLOOKUP(G58,#REF!,4,FALSE)</f>
        <v>#REF!</v>
      </c>
      <c r="H91" s="132" t="e">
        <f>VLOOKUP(H58,#REF!,4,FALSE)</f>
        <v>#REF!</v>
      </c>
      <c r="I91" s="132" t="e">
        <f>VLOOKUP(I58,#REF!,4,FALSE)</f>
        <v>#REF!</v>
      </c>
      <c r="J91" s="132" t="e">
        <f>VLOOKUP(J58,#REF!,4,FALSE)</f>
        <v>#REF!</v>
      </c>
      <c r="K91" s="132" t="e">
        <f>VLOOKUP(K58,#REF!,4,FALSE)</f>
        <v>#REF!</v>
      </c>
      <c r="L91" s="132" t="e">
        <f>VLOOKUP(L58,#REF!,4,FALSE)</f>
        <v>#REF!</v>
      </c>
      <c r="M91" s="132"/>
    </row>
    <row r="92" spans="1:13" x14ac:dyDescent="0.2">
      <c r="A92" s="132" t="e">
        <f>VLOOKUP(A59,#REF!,4,FALSE)</f>
        <v>#REF!</v>
      </c>
      <c r="B92" s="132" t="e">
        <f>VLOOKUP(B59,#REF!,4,FALSE)</f>
        <v>#REF!</v>
      </c>
      <c r="C92" s="132" t="e">
        <f>VLOOKUP(C59,#REF!,4,FALSE)</f>
        <v>#REF!</v>
      </c>
      <c r="D92" s="132" t="e">
        <f>VLOOKUP(D59,#REF!,4,FALSE)</f>
        <v>#REF!</v>
      </c>
      <c r="E92" s="132" t="e">
        <f>VLOOKUP(E59,#REF!,4,FALSE)</f>
        <v>#REF!</v>
      </c>
      <c r="F92" s="132" t="e">
        <f>VLOOKUP(F59,#REF!,4,FALSE)</f>
        <v>#REF!</v>
      </c>
      <c r="G92" s="132" t="e">
        <f>VLOOKUP(G59,#REF!,4,FALSE)</f>
        <v>#REF!</v>
      </c>
      <c r="H92" s="132" t="e">
        <f>VLOOKUP(H59,#REF!,4,FALSE)</f>
        <v>#REF!</v>
      </c>
      <c r="I92" s="132" t="e">
        <f>VLOOKUP(I59,#REF!,4,FALSE)</f>
        <v>#REF!</v>
      </c>
      <c r="J92" s="132" t="e">
        <f>VLOOKUP(J59,#REF!,4,FALSE)</f>
        <v>#REF!</v>
      </c>
      <c r="K92" s="132" t="e">
        <f>VLOOKUP(K59,#REF!,4,FALSE)</f>
        <v>#REF!</v>
      </c>
      <c r="L92" s="132" t="e">
        <f>VLOOKUP(L59,#REF!,4,FALSE)</f>
        <v>#REF!</v>
      </c>
      <c r="M92" s="132"/>
    </row>
    <row r="93" spans="1:13" x14ac:dyDescent="0.2">
      <c r="A93" s="132" t="e">
        <f>VLOOKUP(A60,#REF!,4,FALSE)</f>
        <v>#REF!</v>
      </c>
      <c r="B93" s="132" t="e">
        <f>VLOOKUP(B60,#REF!,4,FALSE)</f>
        <v>#REF!</v>
      </c>
      <c r="C93" s="132" t="e">
        <f>VLOOKUP(C60,#REF!,4,FALSE)</f>
        <v>#REF!</v>
      </c>
      <c r="D93" s="132" t="e">
        <f>VLOOKUP(D60,#REF!,4,FALSE)</f>
        <v>#REF!</v>
      </c>
      <c r="E93" s="132" t="e">
        <f>VLOOKUP(E60,#REF!,4,FALSE)</f>
        <v>#REF!</v>
      </c>
      <c r="F93" s="132" t="e">
        <f>VLOOKUP(F60,#REF!,4,FALSE)</f>
        <v>#REF!</v>
      </c>
      <c r="G93" s="132" t="e">
        <f>VLOOKUP(G60,#REF!,4,FALSE)</f>
        <v>#REF!</v>
      </c>
      <c r="H93" s="132" t="e">
        <f>VLOOKUP(H60,#REF!,4,FALSE)</f>
        <v>#REF!</v>
      </c>
      <c r="I93" s="132" t="e">
        <f>VLOOKUP(I60,#REF!,4,FALSE)</f>
        <v>#REF!</v>
      </c>
      <c r="J93" s="132" t="e">
        <f>VLOOKUP(J60,#REF!,4,FALSE)</f>
        <v>#REF!</v>
      </c>
      <c r="K93" s="132" t="e">
        <f>VLOOKUP(K60,#REF!,4,FALSE)</f>
        <v>#REF!</v>
      </c>
      <c r="L93" s="132" t="e">
        <f>VLOOKUP(L60,#REF!,4,FALSE)</f>
        <v>#REF!</v>
      </c>
      <c r="M93" s="132"/>
    </row>
    <row r="94" spans="1:13" x14ac:dyDescent="0.2">
      <c r="A94" s="132" t="e">
        <f>VLOOKUP(A61,#REF!,4,FALSE)</f>
        <v>#REF!</v>
      </c>
      <c r="B94" s="132" t="e">
        <f>VLOOKUP(B61,#REF!,4,FALSE)</f>
        <v>#REF!</v>
      </c>
      <c r="C94" s="132" t="e">
        <f>VLOOKUP(C61,#REF!,4,FALSE)</f>
        <v>#REF!</v>
      </c>
      <c r="D94" s="132" t="e">
        <f>VLOOKUP(D61,#REF!,4,FALSE)</f>
        <v>#REF!</v>
      </c>
      <c r="E94" s="132" t="e">
        <f>VLOOKUP(E61,#REF!,4,FALSE)</f>
        <v>#REF!</v>
      </c>
      <c r="F94" s="132" t="e">
        <f>VLOOKUP(F61,#REF!,4,FALSE)</f>
        <v>#REF!</v>
      </c>
      <c r="G94" s="132" t="e">
        <f>VLOOKUP(G61,#REF!,4,FALSE)</f>
        <v>#REF!</v>
      </c>
      <c r="H94" s="132" t="e">
        <f>VLOOKUP(H61,#REF!,4,FALSE)</f>
        <v>#REF!</v>
      </c>
      <c r="I94" s="132" t="e">
        <f>VLOOKUP(I61,#REF!,4,FALSE)</f>
        <v>#REF!</v>
      </c>
      <c r="J94" s="132" t="e">
        <f>VLOOKUP(J61,#REF!,4,FALSE)</f>
        <v>#REF!</v>
      </c>
      <c r="K94" s="132" t="e">
        <f>VLOOKUP(K61,#REF!,4,FALSE)</f>
        <v>#REF!</v>
      </c>
      <c r="L94" s="132" t="e">
        <f>VLOOKUP(L61,#REF!,4,FALSE)</f>
        <v>#REF!</v>
      </c>
      <c r="M94" s="132"/>
    </row>
    <row r="95" spans="1:13" x14ac:dyDescent="0.2">
      <c r="A95" s="132" t="e">
        <f>VLOOKUP(A62,#REF!,4,FALSE)</f>
        <v>#REF!</v>
      </c>
      <c r="B95" s="132" t="e">
        <f>VLOOKUP(B62,#REF!,4,FALSE)</f>
        <v>#REF!</v>
      </c>
      <c r="C95" s="132" t="e">
        <f>VLOOKUP(C62,#REF!,4,FALSE)</f>
        <v>#REF!</v>
      </c>
      <c r="D95" s="132" t="e">
        <f>VLOOKUP(D62,#REF!,4,FALSE)</f>
        <v>#REF!</v>
      </c>
      <c r="E95" s="132" t="e">
        <f>VLOOKUP(E62,#REF!,4,FALSE)</f>
        <v>#REF!</v>
      </c>
      <c r="F95" s="132" t="e">
        <f>VLOOKUP(F62,#REF!,4,FALSE)</f>
        <v>#REF!</v>
      </c>
      <c r="G95" s="132" t="e">
        <f>VLOOKUP(G62,#REF!,4,FALSE)</f>
        <v>#REF!</v>
      </c>
      <c r="H95" s="132" t="e">
        <f>VLOOKUP(H62,#REF!,4,FALSE)</f>
        <v>#REF!</v>
      </c>
      <c r="I95" s="132" t="e">
        <f>VLOOKUP(I62,#REF!,4,FALSE)</f>
        <v>#REF!</v>
      </c>
      <c r="J95" s="132" t="e">
        <f>VLOOKUP(J62,#REF!,4,FALSE)</f>
        <v>#REF!</v>
      </c>
      <c r="K95" s="132" t="e">
        <f>VLOOKUP(K62,#REF!,4,FALSE)</f>
        <v>#REF!</v>
      </c>
      <c r="L95" s="132" t="e">
        <f>VLOOKUP(L62,#REF!,4,FALSE)</f>
        <v>#REF!</v>
      </c>
      <c r="M95" s="132"/>
    </row>
    <row r="96" spans="1:13" x14ac:dyDescent="0.2">
      <c r="A96" s="132" t="e">
        <f>VLOOKUP(A63,#REF!,4,FALSE)</f>
        <v>#REF!</v>
      </c>
      <c r="B96" s="132" t="e">
        <f>VLOOKUP(B63,#REF!,4,FALSE)</f>
        <v>#REF!</v>
      </c>
      <c r="C96" s="132" t="e">
        <f>VLOOKUP(C63,#REF!,4,FALSE)</f>
        <v>#REF!</v>
      </c>
      <c r="D96" s="132" t="e">
        <f>VLOOKUP(D63,#REF!,4,FALSE)</f>
        <v>#REF!</v>
      </c>
      <c r="E96" s="132" t="e">
        <f>VLOOKUP(E63,#REF!,4,FALSE)</f>
        <v>#REF!</v>
      </c>
      <c r="F96" s="132" t="e">
        <f>VLOOKUP(F63,#REF!,4,FALSE)</f>
        <v>#REF!</v>
      </c>
      <c r="G96" s="132" t="e">
        <f>VLOOKUP(G63,#REF!,4,FALSE)</f>
        <v>#REF!</v>
      </c>
      <c r="H96" s="132" t="e">
        <f>VLOOKUP(H63,#REF!,4,FALSE)</f>
        <v>#REF!</v>
      </c>
      <c r="I96" s="132" t="e">
        <f>VLOOKUP(I63,#REF!,4,FALSE)</f>
        <v>#REF!</v>
      </c>
      <c r="J96" s="132" t="e">
        <f>VLOOKUP(J63,#REF!,4,FALSE)</f>
        <v>#REF!</v>
      </c>
      <c r="K96" s="132" t="e">
        <f>VLOOKUP(K63,#REF!,4,FALSE)</f>
        <v>#REF!</v>
      </c>
      <c r="L96" s="132" t="e">
        <f>VLOOKUP(L63,#REF!,4,FALSE)</f>
        <v>#REF!</v>
      </c>
      <c r="M96" s="132"/>
    </row>
    <row r="97" spans="1:13" x14ac:dyDescent="0.2">
      <c r="A97" s="132" t="e">
        <f>VLOOKUP(A64,#REF!,4,FALSE)</f>
        <v>#REF!</v>
      </c>
      <c r="B97" s="132" t="e">
        <f>VLOOKUP(B64,#REF!,4,FALSE)</f>
        <v>#REF!</v>
      </c>
      <c r="C97" s="132" t="e">
        <f>VLOOKUP(C64,#REF!,4,FALSE)</f>
        <v>#REF!</v>
      </c>
      <c r="D97" s="132" t="e">
        <f>VLOOKUP(D64,#REF!,4,FALSE)</f>
        <v>#REF!</v>
      </c>
      <c r="E97" s="132" t="e">
        <f>VLOOKUP(E64,#REF!,4,FALSE)</f>
        <v>#REF!</v>
      </c>
      <c r="F97" s="132" t="e">
        <f>VLOOKUP(F64,#REF!,4,FALSE)</f>
        <v>#REF!</v>
      </c>
      <c r="G97" s="132" t="e">
        <f>VLOOKUP(G64,#REF!,4,FALSE)</f>
        <v>#REF!</v>
      </c>
      <c r="H97" s="132" t="e">
        <f>VLOOKUP(H64,#REF!,4,FALSE)</f>
        <v>#REF!</v>
      </c>
      <c r="I97" s="132" t="e">
        <f>VLOOKUP(I64,#REF!,4,FALSE)</f>
        <v>#REF!</v>
      </c>
      <c r="J97" s="132" t="e">
        <f>VLOOKUP(J64,#REF!,4,FALSE)</f>
        <v>#REF!</v>
      </c>
      <c r="K97" s="132" t="e">
        <f>VLOOKUP(K64,#REF!,4,FALSE)</f>
        <v>#REF!</v>
      </c>
      <c r="L97" s="132" t="e">
        <f>VLOOKUP(L64,#REF!,4,FALSE)</f>
        <v>#REF!</v>
      </c>
      <c r="M97" s="132"/>
    </row>
    <row r="98" spans="1:13" x14ac:dyDescent="0.2">
      <c r="A98" s="132" t="e">
        <f>VLOOKUP(A65,#REF!,4,FALSE)</f>
        <v>#REF!</v>
      </c>
      <c r="B98" s="132" t="e">
        <f>VLOOKUP(B65,#REF!,4,FALSE)</f>
        <v>#REF!</v>
      </c>
      <c r="C98" s="132" t="e">
        <f>VLOOKUP(C65,#REF!,4,FALSE)</f>
        <v>#REF!</v>
      </c>
      <c r="D98" s="132" t="e">
        <f>VLOOKUP(D65,#REF!,4,FALSE)</f>
        <v>#REF!</v>
      </c>
      <c r="E98" s="132" t="e">
        <f>VLOOKUP(E65,#REF!,4,FALSE)</f>
        <v>#REF!</v>
      </c>
      <c r="F98" s="132" t="e">
        <f>VLOOKUP(F65,#REF!,4,FALSE)</f>
        <v>#REF!</v>
      </c>
      <c r="G98" s="132" t="e">
        <f>VLOOKUP(G65,#REF!,4,FALSE)</f>
        <v>#REF!</v>
      </c>
      <c r="H98" s="132" t="e">
        <f>VLOOKUP(H65,#REF!,4,FALSE)</f>
        <v>#REF!</v>
      </c>
      <c r="I98" s="132" t="e">
        <f>VLOOKUP(I65,#REF!,4,FALSE)</f>
        <v>#REF!</v>
      </c>
      <c r="J98" s="132" t="e">
        <f>VLOOKUP(J65,#REF!,4,FALSE)</f>
        <v>#REF!</v>
      </c>
      <c r="K98" s="132" t="e">
        <f>VLOOKUP(K65,#REF!,4,FALSE)</f>
        <v>#REF!</v>
      </c>
      <c r="L98" s="132" t="e">
        <f>VLOOKUP(L65,#REF!,4,FALSE)</f>
        <v>#REF!</v>
      </c>
      <c r="M98" s="132"/>
    </row>
    <row r="99" spans="1:13" x14ac:dyDescent="0.2">
      <c r="A99" s="132" t="e">
        <f>VLOOKUP(A66,#REF!,4,FALSE)</f>
        <v>#REF!</v>
      </c>
      <c r="B99" s="132" t="e">
        <f>VLOOKUP(B66,#REF!,4,FALSE)</f>
        <v>#REF!</v>
      </c>
      <c r="C99" s="132" t="e">
        <f>VLOOKUP(C66,#REF!,4,FALSE)</f>
        <v>#REF!</v>
      </c>
      <c r="D99" s="132" t="e">
        <f>VLOOKUP(D66,#REF!,4,FALSE)</f>
        <v>#REF!</v>
      </c>
      <c r="E99" s="132" t="e">
        <f>VLOOKUP(E66,#REF!,4,FALSE)</f>
        <v>#REF!</v>
      </c>
      <c r="F99" s="132" t="e">
        <f>VLOOKUP(F66,#REF!,4,FALSE)</f>
        <v>#REF!</v>
      </c>
      <c r="G99" s="132" t="e">
        <f>VLOOKUP(G66,#REF!,4,FALSE)</f>
        <v>#REF!</v>
      </c>
      <c r="H99" s="132" t="e">
        <f>VLOOKUP(H66,#REF!,4,FALSE)</f>
        <v>#REF!</v>
      </c>
      <c r="I99" s="132" t="e">
        <f>VLOOKUP(I66,#REF!,4,FALSE)</f>
        <v>#REF!</v>
      </c>
      <c r="J99" s="132" t="e">
        <f>VLOOKUP(J66,#REF!,4,FALSE)</f>
        <v>#REF!</v>
      </c>
      <c r="K99" s="132" t="e">
        <f>VLOOKUP(K66,#REF!,4,FALSE)</f>
        <v>#REF!</v>
      </c>
      <c r="L99" s="132" t="e">
        <f>VLOOKUP(L66,#REF!,4,FALSE)</f>
        <v>#REF!</v>
      </c>
      <c r="M99" s="132"/>
    </row>
    <row r="100" spans="1:13" x14ac:dyDescent="0.2">
      <c r="A100" s="132" t="e">
        <f>VLOOKUP(A67,#REF!,4,FALSE)</f>
        <v>#REF!</v>
      </c>
      <c r="B100" s="132" t="e">
        <f>VLOOKUP(B67,#REF!,4,FALSE)</f>
        <v>#REF!</v>
      </c>
      <c r="C100" s="132" t="e">
        <f>VLOOKUP(C67,#REF!,4,FALSE)</f>
        <v>#REF!</v>
      </c>
      <c r="D100" s="132" t="e">
        <f>VLOOKUP(D67,#REF!,4,FALSE)</f>
        <v>#REF!</v>
      </c>
      <c r="E100" s="132" t="e">
        <f>VLOOKUP(E67,#REF!,4,FALSE)</f>
        <v>#REF!</v>
      </c>
      <c r="F100" s="132" t="e">
        <f>VLOOKUP(F67,#REF!,4,FALSE)</f>
        <v>#REF!</v>
      </c>
      <c r="G100" s="132" t="e">
        <f>VLOOKUP(G67,#REF!,4,FALSE)</f>
        <v>#REF!</v>
      </c>
      <c r="H100" s="132" t="e">
        <f>VLOOKUP(H67,#REF!,4,FALSE)</f>
        <v>#REF!</v>
      </c>
      <c r="I100" s="132" t="e">
        <f>VLOOKUP(I67,#REF!,4,FALSE)</f>
        <v>#REF!</v>
      </c>
      <c r="J100" s="132" t="e">
        <f>VLOOKUP(J67,#REF!,4,FALSE)</f>
        <v>#REF!</v>
      </c>
      <c r="K100" s="132" t="e">
        <f>VLOOKUP(K67,#REF!,4,FALSE)</f>
        <v>#REF!</v>
      </c>
      <c r="L100" s="132" t="e">
        <f>VLOOKUP(L67,#REF!,4,FALSE)</f>
        <v>#REF!</v>
      </c>
      <c r="M100" s="132"/>
    </row>
    <row r="101" spans="1:13" x14ac:dyDescent="0.2">
      <c r="A101" s="132" t="e">
        <f>VLOOKUP(A68,#REF!,4,FALSE)</f>
        <v>#REF!</v>
      </c>
      <c r="B101" s="132" t="e">
        <f>VLOOKUP(B68,#REF!,4,FALSE)</f>
        <v>#REF!</v>
      </c>
      <c r="C101" s="132" t="e">
        <f>VLOOKUP(C68,#REF!,4,FALSE)</f>
        <v>#REF!</v>
      </c>
      <c r="D101" s="132" t="e">
        <f>VLOOKUP(D68,#REF!,4,FALSE)</f>
        <v>#REF!</v>
      </c>
      <c r="E101" s="132" t="e">
        <f>VLOOKUP(E68,#REF!,4,FALSE)</f>
        <v>#REF!</v>
      </c>
      <c r="F101" s="132" t="e">
        <f>VLOOKUP(F68,#REF!,4,FALSE)</f>
        <v>#REF!</v>
      </c>
      <c r="G101" s="132" t="e">
        <f>VLOOKUP(G68,#REF!,4,FALSE)</f>
        <v>#REF!</v>
      </c>
      <c r="H101" s="132" t="e">
        <f>VLOOKUP(H68,#REF!,4,FALSE)</f>
        <v>#REF!</v>
      </c>
      <c r="I101" s="132" t="e">
        <f>VLOOKUP(I68,#REF!,4,FALSE)</f>
        <v>#REF!</v>
      </c>
      <c r="J101" s="132" t="e">
        <f>VLOOKUP(J68,#REF!,4,FALSE)</f>
        <v>#REF!</v>
      </c>
      <c r="K101" s="132" t="e">
        <f>VLOOKUP(K68,#REF!,4,FALSE)</f>
        <v>#REF!</v>
      </c>
      <c r="L101" s="132" t="e">
        <f>VLOOKUP(L68,#REF!,4,FALSE)</f>
        <v>#REF!</v>
      </c>
      <c r="M101" s="132"/>
    </row>
    <row r="102" spans="1:13" x14ac:dyDescent="0.2">
      <c r="A102" s="132" t="e">
        <f>VLOOKUP(A69,#REF!,4,FALSE)</f>
        <v>#REF!</v>
      </c>
      <c r="B102" s="132" t="e">
        <f>VLOOKUP(B69,#REF!,4,FALSE)</f>
        <v>#REF!</v>
      </c>
      <c r="C102" s="132" t="e">
        <f>VLOOKUP(C69,#REF!,4,FALSE)</f>
        <v>#REF!</v>
      </c>
      <c r="D102" s="132" t="e">
        <f>VLOOKUP(D69,#REF!,4,FALSE)</f>
        <v>#REF!</v>
      </c>
      <c r="E102" s="132" t="e">
        <f>VLOOKUP(E69,#REF!,4,FALSE)</f>
        <v>#REF!</v>
      </c>
      <c r="F102" s="132" t="e">
        <f>VLOOKUP(F69,#REF!,4,FALSE)</f>
        <v>#REF!</v>
      </c>
      <c r="G102" s="132" t="e">
        <f>VLOOKUP(G69,#REF!,4,FALSE)</f>
        <v>#REF!</v>
      </c>
      <c r="H102" s="132" t="e">
        <f>VLOOKUP(H69,#REF!,4,FALSE)</f>
        <v>#REF!</v>
      </c>
      <c r="I102" s="132" t="e">
        <f>VLOOKUP(I69,#REF!,4,FALSE)</f>
        <v>#REF!</v>
      </c>
      <c r="J102" s="132" t="e">
        <f>VLOOKUP(J69,#REF!,4,FALSE)</f>
        <v>#REF!</v>
      </c>
      <c r="K102" s="132" t="e">
        <f>VLOOKUP(K69,#REF!,4,FALSE)</f>
        <v>#REF!</v>
      </c>
      <c r="L102" s="132" t="e">
        <f>VLOOKUP(L69,#REF!,4,FALSE)</f>
        <v>#REF!</v>
      </c>
      <c r="M102" s="132"/>
    </row>
    <row r="103" spans="1:13" x14ac:dyDescent="0.2">
      <c r="A103" s="132" t="e">
        <f>VLOOKUP(A70,#REF!,4,FALSE)</f>
        <v>#REF!</v>
      </c>
      <c r="B103" s="132" t="e">
        <f>VLOOKUP(B70,#REF!,4,FALSE)</f>
        <v>#REF!</v>
      </c>
      <c r="C103" s="132" t="e">
        <f>VLOOKUP(C70,#REF!,4,FALSE)</f>
        <v>#REF!</v>
      </c>
      <c r="D103" s="132" t="e">
        <f>VLOOKUP(D70,#REF!,4,FALSE)</f>
        <v>#REF!</v>
      </c>
      <c r="E103" s="132" t="e">
        <f>VLOOKUP(E70,#REF!,4,FALSE)</f>
        <v>#REF!</v>
      </c>
      <c r="F103" s="132" t="e">
        <f>VLOOKUP(F70,#REF!,4,FALSE)</f>
        <v>#REF!</v>
      </c>
      <c r="G103" s="132" t="e">
        <f>VLOOKUP(G70,#REF!,4,FALSE)</f>
        <v>#REF!</v>
      </c>
      <c r="H103" s="132" t="e">
        <f>VLOOKUP(H70,#REF!,4,FALSE)</f>
        <v>#REF!</v>
      </c>
      <c r="I103" s="132" t="e">
        <f>VLOOKUP(I70,#REF!,4,FALSE)</f>
        <v>#REF!</v>
      </c>
      <c r="J103" s="132" t="e">
        <f>VLOOKUP(J70,#REF!,4,FALSE)</f>
        <v>#REF!</v>
      </c>
      <c r="K103" s="132" t="e">
        <f>VLOOKUP(K70,#REF!,4,FALSE)</f>
        <v>#REF!</v>
      </c>
      <c r="L103" s="132" t="e">
        <f>VLOOKUP(L70,#REF!,4,FALSE)</f>
        <v>#REF!</v>
      </c>
      <c r="M103" s="132"/>
    </row>
    <row r="104" spans="1:13" x14ac:dyDescent="0.2">
      <c r="A104" s="132" t="e">
        <f>VLOOKUP(A71,#REF!,4,FALSE)</f>
        <v>#REF!</v>
      </c>
      <c r="B104" s="132" t="e">
        <f>VLOOKUP(B71,#REF!,4,FALSE)</f>
        <v>#REF!</v>
      </c>
      <c r="C104" s="132" t="e">
        <f>VLOOKUP(C71,#REF!,4,FALSE)</f>
        <v>#REF!</v>
      </c>
      <c r="D104" s="132" t="e">
        <f>VLOOKUP(D71,#REF!,4,FALSE)</f>
        <v>#REF!</v>
      </c>
      <c r="E104" s="132" t="e">
        <f>VLOOKUP(E71,#REF!,4,FALSE)</f>
        <v>#REF!</v>
      </c>
      <c r="F104" s="132" t="e">
        <f>VLOOKUP(F71,#REF!,4,FALSE)</f>
        <v>#REF!</v>
      </c>
      <c r="G104" s="132" t="e">
        <f>VLOOKUP(G71,#REF!,4,FALSE)</f>
        <v>#REF!</v>
      </c>
      <c r="H104" s="132" t="e">
        <f>VLOOKUP(H71,#REF!,4,FALSE)</f>
        <v>#REF!</v>
      </c>
      <c r="I104" s="132" t="e">
        <f>VLOOKUP(I71,#REF!,4,FALSE)</f>
        <v>#REF!</v>
      </c>
      <c r="J104" s="132" t="e">
        <f>VLOOKUP(J71,#REF!,4,FALSE)</f>
        <v>#REF!</v>
      </c>
      <c r="K104" s="132" t="e">
        <f>VLOOKUP(K71,#REF!,4,FALSE)</f>
        <v>#REF!</v>
      </c>
      <c r="L104" s="132" t="e">
        <f>VLOOKUP(L71,#REF!,4,FALSE)</f>
        <v>#REF!</v>
      </c>
      <c r="M104" s="132"/>
    </row>
    <row r="105" spans="1:13" x14ac:dyDescent="0.2">
      <c r="A105" s="132" t="e">
        <f>VLOOKUP(A72,#REF!,4,FALSE)</f>
        <v>#REF!</v>
      </c>
      <c r="B105" s="132" t="e">
        <f>VLOOKUP(B72,#REF!,4,FALSE)</f>
        <v>#REF!</v>
      </c>
      <c r="C105" s="132" t="e">
        <f>VLOOKUP(C72,#REF!,4,FALSE)</f>
        <v>#REF!</v>
      </c>
      <c r="D105" s="132" t="e">
        <f>VLOOKUP(D72,#REF!,4,FALSE)</f>
        <v>#REF!</v>
      </c>
      <c r="E105" s="132" t="e">
        <f>VLOOKUP(E72,#REF!,4,FALSE)</f>
        <v>#REF!</v>
      </c>
      <c r="F105" s="132" t="e">
        <f>VLOOKUP(F72,#REF!,4,FALSE)</f>
        <v>#REF!</v>
      </c>
      <c r="G105" s="132" t="e">
        <f>VLOOKUP(G72,#REF!,4,FALSE)</f>
        <v>#REF!</v>
      </c>
      <c r="H105" s="132" t="e">
        <f>VLOOKUP(H72,#REF!,4,FALSE)</f>
        <v>#REF!</v>
      </c>
      <c r="I105" s="132" t="e">
        <f>VLOOKUP(I72,#REF!,4,FALSE)</f>
        <v>#REF!</v>
      </c>
      <c r="J105" s="132" t="e">
        <f>VLOOKUP(J72,#REF!,4,FALSE)</f>
        <v>#REF!</v>
      </c>
      <c r="K105" s="132" t="e">
        <f>VLOOKUP(K72,#REF!,4,FALSE)</f>
        <v>#REF!</v>
      </c>
      <c r="L105" s="132" t="e">
        <f>VLOOKUP(L72,#REF!,4,FALSE)</f>
        <v>#REF!</v>
      </c>
      <c r="M105" s="132"/>
    </row>
    <row r="106" spans="1:13" x14ac:dyDescent="0.2">
      <c r="A106" s="132" t="e">
        <f>VLOOKUP(A73,#REF!,4,FALSE)</f>
        <v>#REF!</v>
      </c>
      <c r="B106" s="132" t="e">
        <f>VLOOKUP(B73,#REF!,4,FALSE)</f>
        <v>#REF!</v>
      </c>
      <c r="C106" s="132" t="e">
        <f>VLOOKUP(C73,#REF!,4,FALSE)</f>
        <v>#REF!</v>
      </c>
      <c r="D106" s="132" t="e">
        <f>VLOOKUP(D73,#REF!,4,FALSE)</f>
        <v>#REF!</v>
      </c>
      <c r="E106" s="132" t="e">
        <f>VLOOKUP(E73,#REF!,4,FALSE)</f>
        <v>#REF!</v>
      </c>
      <c r="F106" s="132" t="e">
        <f>VLOOKUP(F73,#REF!,4,FALSE)</f>
        <v>#REF!</v>
      </c>
      <c r="G106" s="132" t="e">
        <f>VLOOKUP(G73,#REF!,4,FALSE)</f>
        <v>#REF!</v>
      </c>
      <c r="H106" s="132" t="e">
        <f>VLOOKUP(H73,#REF!,4,FALSE)</f>
        <v>#REF!</v>
      </c>
      <c r="I106" s="132" t="e">
        <f>VLOOKUP(I73,#REF!,4,FALSE)</f>
        <v>#REF!</v>
      </c>
      <c r="J106" s="132" t="e">
        <f>VLOOKUP(J73,#REF!,4,FALSE)</f>
        <v>#REF!</v>
      </c>
      <c r="K106" s="132" t="e">
        <f>VLOOKUP(K73,#REF!,4,FALSE)</f>
        <v>#REF!</v>
      </c>
      <c r="L106" s="132" t="e">
        <f>VLOOKUP(L73,#REF!,4,FALSE)</f>
        <v>#REF!</v>
      </c>
      <c r="M106" s="132"/>
    </row>
    <row r="107" spans="1:13" x14ac:dyDescent="0.2">
      <c r="A107" s="132" t="e">
        <f>VLOOKUP(A74,#REF!,4,FALSE)</f>
        <v>#REF!</v>
      </c>
      <c r="B107" s="132" t="e">
        <f>VLOOKUP(B74,#REF!,4,FALSE)</f>
        <v>#REF!</v>
      </c>
      <c r="C107" s="132" t="e">
        <f>VLOOKUP(C74,#REF!,4,FALSE)</f>
        <v>#REF!</v>
      </c>
      <c r="D107" s="132" t="e">
        <f>VLOOKUP(D74,#REF!,4,FALSE)</f>
        <v>#REF!</v>
      </c>
      <c r="E107" s="132" t="e">
        <f>VLOOKUP(E74,#REF!,4,FALSE)</f>
        <v>#REF!</v>
      </c>
      <c r="F107" s="132" t="e">
        <f>VLOOKUP(F74,#REF!,4,FALSE)</f>
        <v>#REF!</v>
      </c>
      <c r="G107" s="132" t="e">
        <f>VLOOKUP(G74,#REF!,4,FALSE)</f>
        <v>#REF!</v>
      </c>
      <c r="H107" s="132" t="e">
        <f>VLOOKUP(H74,#REF!,4,FALSE)</f>
        <v>#REF!</v>
      </c>
      <c r="I107" s="132" t="e">
        <f>VLOOKUP(I74,#REF!,4,FALSE)</f>
        <v>#REF!</v>
      </c>
      <c r="J107" s="132" t="e">
        <f>VLOOKUP(J74,#REF!,4,FALSE)</f>
        <v>#REF!</v>
      </c>
      <c r="K107" s="132" t="e">
        <f>VLOOKUP(K74,#REF!,4,FALSE)</f>
        <v>#REF!</v>
      </c>
      <c r="L107" s="132" t="e">
        <f>VLOOKUP(L74,#REF!,4,FALSE)</f>
        <v>#REF!</v>
      </c>
      <c r="M107" s="132"/>
    </row>
    <row r="108" spans="1:13" x14ac:dyDescent="0.2">
      <c r="A108" s="132" t="e">
        <f>VLOOKUP(A75,#REF!,4,FALSE)</f>
        <v>#REF!</v>
      </c>
      <c r="B108" s="132" t="e">
        <f>VLOOKUP(B75,#REF!,4,FALSE)</f>
        <v>#REF!</v>
      </c>
      <c r="C108" s="132" t="e">
        <f>VLOOKUP(C75,#REF!,4,FALSE)</f>
        <v>#REF!</v>
      </c>
      <c r="D108" s="132" t="e">
        <f>VLOOKUP(D75,#REF!,4,FALSE)</f>
        <v>#REF!</v>
      </c>
      <c r="E108" s="132" t="e">
        <f>VLOOKUP(E75,#REF!,4,FALSE)</f>
        <v>#REF!</v>
      </c>
      <c r="F108" s="132" t="e">
        <f>VLOOKUP(F75,#REF!,4,FALSE)</f>
        <v>#REF!</v>
      </c>
      <c r="G108" s="132" t="e">
        <f>VLOOKUP(G75,#REF!,4,FALSE)</f>
        <v>#REF!</v>
      </c>
      <c r="H108" s="132" t="e">
        <f>VLOOKUP(H75,#REF!,4,FALSE)</f>
        <v>#REF!</v>
      </c>
      <c r="I108" s="132" t="e">
        <f>VLOOKUP(I75,#REF!,4,FALSE)</f>
        <v>#REF!</v>
      </c>
      <c r="J108" s="132" t="e">
        <f>VLOOKUP(J75,#REF!,4,FALSE)</f>
        <v>#REF!</v>
      </c>
      <c r="K108" s="132" t="e">
        <f>VLOOKUP(K75,#REF!,4,FALSE)</f>
        <v>#REF!</v>
      </c>
      <c r="L108" s="132" t="e">
        <f>VLOOKUP(L75,#REF!,4,FALSE)</f>
        <v>#REF!</v>
      </c>
      <c r="M108" s="132"/>
    </row>
    <row r="109" spans="1:13" x14ac:dyDescent="0.2">
      <c r="A109" s="132" t="e">
        <f>VLOOKUP(A76,#REF!,4,FALSE)</f>
        <v>#REF!</v>
      </c>
      <c r="B109" s="132" t="e">
        <f>VLOOKUP(B76,#REF!,4,FALSE)</f>
        <v>#REF!</v>
      </c>
      <c r="C109" s="132" t="e">
        <f>VLOOKUP(C76,#REF!,4,FALSE)</f>
        <v>#REF!</v>
      </c>
      <c r="D109" s="132" t="e">
        <f>VLOOKUP(D76,#REF!,4,FALSE)</f>
        <v>#REF!</v>
      </c>
      <c r="E109" s="132" t="e">
        <f>VLOOKUP(E76,#REF!,4,FALSE)</f>
        <v>#REF!</v>
      </c>
      <c r="F109" s="132" t="e">
        <f>VLOOKUP(F76,#REF!,4,FALSE)</f>
        <v>#REF!</v>
      </c>
      <c r="G109" s="132" t="e">
        <f>VLOOKUP(G76,#REF!,4,FALSE)</f>
        <v>#REF!</v>
      </c>
      <c r="H109" s="132" t="e">
        <f>VLOOKUP(H76,#REF!,4,FALSE)</f>
        <v>#REF!</v>
      </c>
      <c r="I109" s="132" t="e">
        <f>VLOOKUP(I76,#REF!,4,FALSE)</f>
        <v>#REF!</v>
      </c>
      <c r="J109" s="132" t="e">
        <f>VLOOKUP(J76,#REF!,4,FALSE)</f>
        <v>#REF!</v>
      </c>
      <c r="K109" s="132" t="e">
        <f>VLOOKUP(K76,#REF!,4,FALSE)</f>
        <v>#REF!</v>
      </c>
      <c r="L109" s="132" t="e">
        <f>VLOOKUP(L76,#REF!,4,FALSE)</f>
        <v>#REF!</v>
      </c>
      <c r="M109" s="132"/>
    </row>
    <row r="110" spans="1:13" x14ac:dyDescent="0.2">
      <c r="A110" s="132" t="e">
        <f>VLOOKUP(A77,#REF!,4,FALSE)</f>
        <v>#REF!</v>
      </c>
      <c r="B110" s="132" t="e">
        <f>VLOOKUP(B77,#REF!,4,FALSE)</f>
        <v>#REF!</v>
      </c>
      <c r="C110" s="132" t="e">
        <f>VLOOKUP(C77,#REF!,4,FALSE)</f>
        <v>#REF!</v>
      </c>
      <c r="D110" s="132" t="e">
        <f>VLOOKUP(D77,#REF!,4,FALSE)</f>
        <v>#REF!</v>
      </c>
      <c r="E110" s="132" t="e">
        <f>VLOOKUP(E77,#REF!,4,FALSE)</f>
        <v>#REF!</v>
      </c>
      <c r="F110" s="132" t="e">
        <f>VLOOKUP(F77,#REF!,4,FALSE)</f>
        <v>#REF!</v>
      </c>
      <c r="G110" s="132" t="e">
        <f>VLOOKUP(G77,#REF!,4,FALSE)</f>
        <v>#REF!</v>
      </c>
      <c r="H110" s="132" t="e">
        <f>VLOOKUP(H77,#REF!,4,FALSE)</f>
        <v>#REF!</v>
      </c>
      <c r="I110" s="132" t="e">
        <f>VLOOKUP(I77,#REF!,4,FALSE)</f>
        <v>#REF!</v>
      </c>
      <c r="J110" s="132" t="e">
        <f>VLOOKUP(J77,#REF!,4,FALSE)</f>
        <v>#REF!</v>
      </c>
      <c r="K110" s="132" t="e">
        <f>VLOOKUP(K77,#REF!,4,FALSE)</f>
        <v>#REF!</v>
      </c>
      <c r="L110" s="132" t="e">
        <f>VLOOKUP(L77,#REF!,4,FALSE)</f>
        <v>#REF!</v>
      </c>
      <c r="M110" s="132"/>
    </row>
    <row r="111" spans="1:13" x14ac:dyDescent="0.2">
      <c r="A111" s="132" t="e">
        <f>VLOOKUP(A78,#REF!,4,FALSE)</f>
        <v>#REF!</v>
      </c>
      <c r="B111" s="132" t="e">
        <f>VLOOKUP(B78,#REF!,4,FALSE)</f>
        <v>#REF!</v>
      </c>
      <c r="C111" s="132" t="e">
        <f>VLOOKUP(C78,#REF!,4,FALSE)</f>
        <v>#REF!</v>
      </c>
      <c r="D111" s="132" t="e">
        <f>VLOOKUP(D78,#REF!,4,FALSE)</f>
        <v>#REF!</v>
      </c>
      <c r="E111" s="132" t="e">
        <f>VLOOKUP(E78,#REF!,4,FALSE)</f>
        <v>#REF!</v>
      </c>
      <c r="F111" s="132" t="e">
        <f>VLOOKUP(F78,#REF!,4,FALSE)</f>
        <v>#REF!</v>
      </c>
      <c r="G111" s="132" t="e">
        <f>VLOOKUP(G78,#REF!,4,FALSE)</f>
        <v>#REF!</v>
      </c>
      <c r="H111" s="132" t="e">
        <f>VLOOKUP(H78,#REF!,4,FALSE)</f>
        <v>#REF!</v>
      </c>
      <c r="I111" s="132" t="e">
        <f>VLOOKUP(I78,#REF!,4,FALSE)</f>
        <v>#REF!</v>
      </c>
      <c r="J111" s="132" t="e">
        <f>VLOOKUP(J78,#REF!,4,FALSE)</f>
        <v>#REF!</v>
      </c>
      <c r="K111" s="132" t="e">
        <f>VLOOKUP(K78,#REF!,4,FALSE)</f>
        <v>#REF!</v>
      </c>
      <c r="L111" s="132" t="e">
        <f>VLOOKUP(L78,#REF!,4,FALSE)</f>
        <v>#REF!</v>
      </c>
      <c r="M111" s="132"/>
    </row>
    <row r="112" spans="1:13" x14ac:dyDescent="0.2">
      <c r="A112" s="132" t="e">
        <f>VLOOKUP(A79,#REF!,4,FALSE)</f>
        <v>#REF!</v>
      </c>
      <c r="B112" s="132" t="e">
        <f>VLOOKUP(B79,#REF!,4,FALSE)</f>
        <v>#REF!</v>
      </c>
      <c r="C112" s="132" t="e">
        <f>VLOOKUP(C79,#REF!,4,FALSE)</f>
        <v>#REF!</v>
      </c>
      <c r="D112" s="132" t="e">
        <f>VLOOKUP(D79,#REF!,4,FALSE)</f>
        <v>#REF!</v>
      </c>
      <c r="E112" s="132" t="e">
        <f>VLOOKUP(E79,#REF!,4,FALSE)</f>
        <v>#REF!</v>
      </c>
      <c r="F112" s="132" t="e">
        <f>VLOOKUP(F79,#REF!,4,FALSE)</f>
        <v>#REF!</v>
      </c>
      <c r="G112" s="132" t="e">
        <f>VLOOKUP(G79,#REF!,4,FALSE)</f>
        <v>#REF!</v>
      </c>
      <c r="H112" s="132" t="e">
        <f>VLOOKUP(H79,#REF!,4,FALSE)</f>
        <v>#REF!</v>
      </c>
      <c r="I112" s="132" t="e">
        <f>VLOOKUP(I79,#REF!,4,FALSE)</f>
        <v>#REF!</v>
      </c>
      <c r="J112" s="132" t="e">
        <f>VLOOKUP(J79,#REF!,4,FALSE)</f>
        <v>#REF!</v>
      </c>
      <c r="K112" s="132" t="e">
        <f>VLOOKUP(K79,#REF!,4,FALSE)</f>
        <v>#REF!</v>
      </c>
      <c r="L112" s="132" t="e">
        <f>VLOOKUP(L79,#REF!,4,FALSE)</f>
        <v>#REF!</v>
      </c>
      <c r="M112" s="132"/>
    </row>
    <row r="113" spans="1:13" x14ac:dyDescent="0.2">
      <c r="A113" s="132" t="e">
        <f>VLOOKUP(A80,#REF!,4,FALSE)</f>
        <v>#REF!</v>
      </c>
      <c r="B113" s="132" t="e">
        <f>VLOOKUP(B80,#REF!,4,FALSE)</f>
        <v>#REF!</v>
      </c>
      <c r="C113" s="132" t="e">
        <f>VLOOKUP(C80,#REF!,4,FALSE)</f>
        <v>#REF!</v>
      </c>
      <c r="D113" s="132" t="e">
        <f>VLOOKUP(D80,#REF!,4,FALSE)</f>
        <v>#REF!</v>
      </c>
      <c r="E113" s="132" t="e">
        <f>VLOOKUP(E80,#REF!,4,FALSE)</f>
        <v>#REF!</v>
      </c>
      <c r="F113" s="132" t="e">
        <f>VLOOKUP(F80,#REF!,4,FALSE)</f>
        <v>#REF!</v>
      </c>
      <c r="G113" s="132" t="e">
        <f>VLOOKUP(G80,#REF!,4,FALSE)</f>
        <v>#REF!</v>
      </c>
      <c r="H113" s="132" t="e">
        <f>VLOOKUP(H80,#REF!,4,FALSE)</f>
        <v>#REF!</v>
      </c>
      <c r="I113" s="132" t="e">
        <f>VLOOKUP(I80,#REF!,4,FALSE)</f>
        <v>#REF!</v>
      </c>
      <c r="J113" s="132" t="e">
        <f>VLOOKUP(J80,#REF!,4,FALSE)</f>
        <v>#REF!</v>
      </c>
      <c r="K113" s="132" t="e">
        <f>VLOOKUP(K80,#REF!,4,FALSE)</f>
        <v>#REF!</v>
      </c>
      <c r="L113" s="132" t="e">
        <f>VLOOKUP(L80,#REF!,4,FALSE)</f>
        <v>#REF!</v>
      </c>
      <c r="M113" s="132"/>
    </row>
    <row r="114" spans="1:13" x14ac:dyDescent="0.2">
      <c r="A114" s="132"/>
      <c r="B114" s="132"/>
      <c r="C114" s="132"/>
      <c r="D114" s="132"/>
      <c r="E114" s="132"/>
      <c r="F114" s="132"/>
      <c r="G114" s="132"/>
      <c r="H114" s="132"/>
      <c r="I114" s="132"/>
      <c r="J114" s="132"/>
      <c r="K114" s="132"/>
      <c r="L114" s="132"/>
      <c r="M114" s="132"/>
    </row>
    <row r="115" spans="1:13" x14ac:dyDescent="0.2">
      <c r="A115" s="268" t="s">
        <v>599</v>
      </c>
      <c r="B115" s="268"/>
      <c r="C115" s="268"/>
      <c r="D115" s="268"/>
      <c r="E115" s="268"/>
      <c r="F115" s="268"/>
      <c r="G115" s="268"/>
      <c r="H115" s="268"/>
      <c r="I115" s="268"/>
      <c r="J115" s="268"/>
      <c r="K115" s="268"/>
      <c r="L115" s="268"/>
      <c r="M115" s="132"/>
    </row>
    <row r="116" spans="1:13" x14ac:dyDescent="0.2">
      <c r="A116" s="132" t="e">
        <f>VLOOKUP(A50,#REF!,4,FALSE)</f>
        <v>#REF!</v>
      </c>
      <c r="B116" s="132" t="e">
        <f>VLOOKUP(B50,#REF!,4,FALSE)</f>
        <v>#REF!</v>
      </c>
      <c r="C116" s="132" t="e">
        <f>VLOOKUP(C50,#REF!,4,FALSE)</f>
        <v>#REF!</v>
      </c>
      <c r="D116" s="132" t="e">
        <f>VLOOKUP(D50,#REF!,4,FALSE)</f>
        <v>#REF!</v>
      </c>
      <c r="E116" s="132" t="e">
        <f>VLOOKUP(E50,#REF!,4,FALSE)</f>
        <v>#REF!</v>
      </c>
      <c r="F116" s="132" t="e">
        <f>VLOOKUP(F50,#REF!,4,FALSE)</f>
        <v>#REF!</v>
      </c>
      <c r="G116" s="132" t="e">
        <f>VLOOKUP(G50,#REF!,4,FALSE)</f>
        <v>#REF!</v>
      </c>
      <c r="H116" s="132" t="e">
        <f>VLOOKUP(H50,#REF!,4,FALSE)</f>
        <v>#REF!</v>
      </c>
      <c r="I116" s="132" t="e">
        <f>VLOOKUP(I50,#REF!,4,FALSE)</f>
        <v>#REF!</v>
      </c>
      <c r="J116" s="132" t="e">
        <f>VLOOKUP(J50,#REF!,4,FALSE)</f>
        <v>#REF!</v>
      </c>
      <c r="K116" s="132" t="e">
        <f>VLOOKUP(K50,#REF!,4,FALSE)</f>
        <v>#REF!</v>
      </c>
      <c r="L116" s="132" t="e">
        <f>VLOOKUP(L50,#REF!,4,FALSE)</f>
        <v>#REF!</v>
      </c>
      <c r="M116" s="132"/>
    </row>
    <row r="117" spans="1:13" x14ac:dyDescent="0.2">
      <c r="A117" s="132" t="e">
        <f>VLOOKUP(A51,#REF!,4,FALSE)</f>
        <v>#REF!</v>
      </c>
      <c r="B117" s="132" t="e">
        <f>VLOOKUP(B51,#REF!,4,FALSE)</f>
        <v>#REF!</v>
      </c>
      <c r="C117" s="132" t="e">
        <f>VLOOKUP(C51,#REF!,4,FALSE)</f>
        <v>#REF!</v>
      </c>
      <c r="D117" s="132" t="e">
        <f>VLOOKUP(D51,#REF!,4,FALSE)</f>
        <v>#REF!</v>
      </c>
      <c r="E117" s="132" t="e">
        <f>VLOOKUP(E51,#REF!,4,FALSE)</f>
        <v>#REF!</v>
      </c>
      <c r="F117" s="132" t="e">
        <f>VLOOKUP(F51,#REF!,4,FALSE)</f>
        <v>#REF!</v>
      </c>
      <c r="G117" s="132" t="e">
        <f>VLOOKUP(G51,#REF!,4,FALSE)</f>
        <v>#REF!</v>
      </c>
      <c r="H117" s="132" t="e">
        <f>VLOOKUP(H51,#REF!,4,FALSE)</f>
        <v>#REF!</v>
      </c>
      <c r="I117" s="132" t="e">
        <f>VLOOKUP(I51,#REF!,4,FALSE)</f>
        <v>#REF!</v>
      </c>
      <c r="J117" s="132" t="e">
        <f>VLOOKUP(J51,#REF!,4,FALSE)</f>
        <v>#REF!</v>
      </c>
      <c r="K117" s="132" t="e">
        <f>VLOOKUP(K51,#REF!,4,FALSE)</f>
        <v>#REF!</v>
      </c>
      <c r="L117" s="132" t="e">
        <f>VLOOKUP(L51,#REF!,4,FALSE)</f>
        <v>#REF!</v>
      </c>
      <c r="M117" s="132"/>
    </row>
    <row r="118" spans="1:13" x14ac:dyDescent="0.2">
      <c r="A118" s="132" t="e">
        <f>VLOOKUP(A52,#REF!,4,FALSE)</f>
        <v>#REF!</v>
      </c>
      <c r="B118" s="132" t="e">
        <f>VLOOKUP(B52,#REF!,4,FALSE)</f>
        <v>#REF!</v>
      </c>
      <c r="C118" s="132" t="e">
        <f>VLOOKUP(C52,#REF!,4,FALSE)</f>
        <v>#REF!</v>
      </c>
      <c r="D118" s="132" t="e">
        <f>VLOOKUP(D52,#REF!,4,FALSE)</f>
        <v>#REF!</v>
      </c>
      <c r="E118" s="132" t="e">
        <f>VLOOKUP(E52,#REF!,4,FALSE)</f>
        <v>#REF!</v>
      </c>
      <c r="F118" s="132" t="e">
        <f>VLOOKUP(F52,#REF!,4,FALSE)</f>
        <v>#REF!</v>
      </c>
      <c r="G118" s="132" t="e">
        <f>VLOOKUP(G52,#REF!,4,FALSE)</f>
        <v>#REF!</v>
      </c>
      <c r="H118" s="132" t="e">
        <f>VLOOKUP(H52,#REF!,4,FALSE)</f>
        <v>#REF!</v>
      </c>
      <c r="I118" s="132" t="e">
        <f>VLOOKUP(I52,#REF!,4,FALSE)</f>
        <v>#REF!</v>
      </c>
      <c r="J118" s="132" t="e">
        <f>VLOOKUP(J52,#REF!,4,FALSE)</f>
        <v>#REF!</v>
      </c>
      <c r="K118" s="132" t="e">
        <f>VLOOKUP(K52,#REF!,4,FALSE)</f>
        <v>#REF!</v>
      </c>
      <c r="L118" s="132" t="e">
        <f>VLOOKUP(L52,#REF!,4,FALSE)</f>
        <v>#REF!</v>
      </c>
      <c r="M118" s="132"/>
    </row>
    <row r="119" spans="1:13" x14ac:dyDescent="0.2">
      <c r="A119" s="132" t="e">
        <f>VLOOKUP(A53,#REF!,4,FALSE)</f>
        <v>#REF!</v>
      </c>
      <c r="B119" s="132" t="e">
        <f>VLOOKUP(B53,#REF!,4,FALSE)</f>
        <v>#REF!</v>
      </c>
      <c r="C119" s="132" t="e">
        <f>VLOOKUP(C53,#REF!,4,FALSE)</f>
        <v>#REF!</v>
      </c>
      <c r="D119" s="132" t="e">
        <f>VLOOKUP(D53,#REF!,4,FALSE)</f>
        <v>#REF!</v>
      </c>
      <c r="E119" s="132" t="e">
        <f>VLOOKUP(E53,#REF!,4,FALSE)</f>
        <v>#REF!</v>
      </c>
      <c r="F119" s="132" t="e">
        <f>VLOOKUP(F53,#REF!,4,FALSE)</f>
        <v>#REF!</v>
      </c>
      <c r="G119" s="132" t="e">
        <f>VLOOKUP(G53,#REF!,4,FALSE)</f>
        <v>#REF!</v>
      </c>
      <c r="H119" s="132" t="e">
        <f>VLOOKUP(H53,#REF!,4,FALSE)</f>
        <v>#REF!</v>
      </c>
      <c r="I119" s="132" t="e">
        <f>VLOOKUP(I53,#REF!,4,FALSE)</f>
        <v>#REF!</v>
      </c>
      <c r="J119" s="132" t="e">
        <f>VLOOKUP(J53,#REF!,4,FALSE)</f>
        <v>#REF!</v>
      </c>
      <c r="K119" s="132" t="e">
        <f>VLOOKUP(K53,#REF!,4,FALSE)</f>
        <v>#REF!</v>
      </c>
      <c r="L119" s="132" t="e">
        <f>VLOOKUP(L53,#REF!,4,FALSE)</f>
        <v>#REF!</v>
      </c>
      <c r="M119" s="132"/>
    </row>
    <row r="120" spans="1:13" x14ac:dyDescent="0.2">
      <c r="A120" s="132" t="e">
        <f>VLOOKUP(A54,#REF!,4,FALSE)</f>
        <v>#REF!</v>
      </c>
      <c r="B120" s="132" t="e">
        <f>VLOOKUP(B54,#REF!,4,FALSE)</f>
        <v>#REF!</v>
      </c>
      <c r="C120" s="132" t="e">
        <f>VLOOKUP(C54,#REF!,4,FALSE)</f>
        <v>#REF!</v>
      </c>
      <c r="D120" s="132" t="e">
        <f>VLOOKUP(D54,#REF!,4,FALSE)</f>
        <v>#REF!</v>
      </c>
      <c r="E120" s="132" t="e">
        <f>VLOOKUP(E54,#REF!,4,FALSE)</f>
        <v>#REF!</v>
      </c>
      <c r="F120" s="132" t="e">
        <f>VLOOKUP(F54,#REF!,4,FALSE)</f>
        <v>#REF!</v>
      </c>
      <c r="G120" s="132" t="e">
        <f>VLOOKUP(G54,#REF!,4,FALSE)</f>
        <v>#REF!</v>
      </c>
      <c r="H120" s="132" t="e">
        <f>VLOOKUP(H54,#REF!,4,FALSE)</f>
        <v>#REF!</v>
      </c>
      <c r="I120" s="132" t="e">
        <f>VLOOKUP(I54,#REF!,4,FALSE)</f>
        <v>#REF!</v>
      </c>
      <c r="J120" s="132" t="e">
        <f>VLOOKUP(J54,#REF!,4,FALSE)</f>
        <v>#REF!</v>
      </c>
      <c r="K120" s="132" t="e">
        <f>VLOOKUP(K54,#REF!,4,FALSE)</f>
        <v>#REF!</v>
      </c>
      <c r="L120" s="132" t="e">
        <f>VLOOKUP(L54,#REF!,4,FALSE)</f>
        <v>#REF!</v>
      </c>
      <c r="M120" s="132"/>
    </row>
    <row r="121" spans="1:13" x14ac:dyDescent="0.2">
      <c r="A121" s="132" t="e">
        <f>VLOOKUP(A55,#REF!,4,FALSE)</f>
        <v>#REF!</v>
      </c>
      <c r="B121" s="132" t="e">
        <f>VLOOKUP(B55,#REF!,4,FALSE)</f>
        <v>#REF!</v>
      </c>
      <c r="C121" s="132" t="e">
        <f>VLOOKUP(C55,#REF!,4,FALSE)</f>
        <v>#REF!</v>
      </c>
      <c r="D121" s="132" t="e">
        <f>VLOOKUP(D55,#REF!,4,FALSE)</f>
        <v>#REF!</v>
      </c>
      <c r="E121" s="132" t="e">
        <f>VLOOKUP(E55,#REF!,4,FALSE)</f>
        <v>#REF!</v>
      </c>
      <c r="F121" s="132" t="e">
        <f>VLOOKUP(F55,#REF!,4,FALSE)</f>
        <v>#REF!</v>
      </c>
      <c r="G121" s="132" t="e">
        <f>VLOOKUP(G55,#REF!,4,FALSE)</f>
        <v>#REF!</v>
      </c>
      <c r="H121" s="132" t="e">
        <f>VLOOKUP(H55,#REF!,4,FALSE)</f>
        <v>#REF!</v>
      </c>
      <c r="I121" s="132" t="e">
        <f>VLOOKUP(I55,#REF!,4,FALSE)</f>
        <v>#REF!</v>
      </c>
      <c r="J121" s="132" t="e">
        <f>VLOOKUP(J55,#REF!,4,FALSE)</f>
        <v>#REF!</v>
      </c>
      <c r="K121" s="132" t="e">
        <f>VLOOKUP(K55,#REF!,4,FALSE)</f>
        <v>#REF!</v>
      </c>
      <c r="L121" s="132" t="e">
        <f>VLOOKUP(L55,#REF!,4,FALSE)</f>
        <v>#REF!</v>
      </c>
      <c r="M121" s="132"/>
    </row>
    <row r="122" spans="1:13" x14ac:dyDescent="0.2">
      <c r="A122" s="132" t="e">
        <f>VLOOKUP(A56,#REF!,4,FALSE)</f>
        <v>#REF!</v>
      </c>
      <c r="B122" s="132" t="e">
        <f>VLOOKUP(B56,#REF!,4,FALSE)</f>
        <v>#REF!</v>
      </c>
      <c r="C122" s="132" t="e">
        <f>VLOOKUP(C56,#REF!,4,FALSE)</f>
        <v>#REF!</v>
      </c>
      <c r="D122" s="132" t="e">
        <f>VLOOKUP(D56,#REF!,4,FALSE)</f>
        <v>#REF!</v>
      </c>
      <c r="E122" s="132" t="e">
        <f>VLOOKUP(E56,#REF!,4,FALSE)</f>
        <v>#REF!</v>
      </c>
      <c r="F122" s="132" t="e">
        <f>VLOOKUP(F56,#REF!,4,FALSE)</f>
        <v>#REF!</v>
      </c>
      <c r="G122" s="132" t="e">
        <f>VLOOKUP(G56,#REF!,4,FALSE)</f>
        <v>#REF!</v>
      </c>
      <c r="H122" s="132" t="e">
        <f>VLOOKUP(H56,#REF!,4,FALSE)</f>
        <v>#REF!</v>
      </c>
      <c r="I122" s="132" t="e">
        <f>VLOOKUP(I56,#REF!,4,FALSE)</f>
        <v>#REF!</v>
      </c>
      <c r="J122" s="132" t="e">
        <f>VLOOKUP(J56,#REF!,4,FALSE)</f>
        <v>#REF!</v>
      </c>
      <c r="K122" s="132" t="e">
        <f>VLOOKUP(K56,#REF!,4,FALSE)</f>
        <v>#REF!</v>
      </c>
      <c r="L122" s="132" t="e">
        <f>VLOOKUP(L56,#REF!,4,FALSE)</f>
        <v>#REF!</v>
      </c>
      <c r="M122" s="132"/>
    </row>
    <row r="123" spans="1:13" x14ac:dyDescent="0.2">
      <c r="A123" s="132" t="e">
        <f>VLOOKUP(A57,#REF!,4,FALSE)</f>
        <v>#REF!</v>
      </c>
      <c r="B123" s="132" t="e">
        <f>VLOOKUP(B57,#REF!,4,FALSE)</f>
        <v>#REF!</v>
      </c>
      <c r="C123" s="132" t="e">
        <f>VLOOKUP(C57,#REF!,4,FALSE)</f>
        <v>#REF!</v>
      </c>
      <c r="D123" s="132" t="e">
        <f>VLOOKUP(D57,#REF!,4,FALSE)</f>
        <v>#REF!</v>
      </c>
      <c r="E123" s="132" t="e">
        <f>VLOOKUP(E57,#REF!,4,FALSE)</f>
        <v>#REF!</v>
      </c>
      <c r="F123" s="132" t="e">
        <f>VLOOKUP(F57,#REF!,4,FALSE)</f>
        <v>#REF!</v>
      </c>
      <c r="G123" s="132" t="e">
        <f>VLOOKUP(G57,#REF!,4,FALSE)</f>
        <v>#REF!</v>
      </c>
      <c r="H123" s="132" t="e">
        <f>VLOOKUP(H57,#REF!,4,FALSE)</f>
        <v>#REF!</v>
      </c>
      <c r="I123" s="132" t="e">
        <f>VLOOKUP(I57,#REF!,4,FALSE)</f>
        <v>#REF!</v>
      </c>
      <c r="J123" s="132" t="e">
        <f>VLOOKUP(J57,#REF!,4,FALSE)</f>
        <v>#REF!</v>
      </c>
      <c r="K123" s="132" t="e">
        <f>VLOOKUP(K57,#REF!,4,FALSE)</f>
        <v>#REF!</v>
      </c>
      <c r="L123" s="132" t="e">
        <f>VLOOKUP(L57,#REF!,4,FALSE)</f>
        <v>#REF!</v>
      </c>
      <c r="M123" s="132"/>
    </row>
    <row r="124" spans="1:13" x14ac:dyDescent="0.2">
      <c r="A124" s="132" t="e">
        <f>VLOOKUP(A58,#REF!,4,FALSE)</f>
        <v>#REF!</v>
      </c>
      <c r="B124" s="132" t="e">
        <f>VLOOKUP(B58,#REF!,4,FALSE)</f>
        <v>#REF!</v>
      </c>
      <c r="C124" s="132" t="e">
        <f>VLOOKUP(C58,#REF!,4,FALSE)</f>
        <v>#REF!</v>
      </c>
      <c r="D124" s="132" t="e">
        <f>VLOOKUP(D58,#REF!,4,FALSE)</f>
        <v>#REF!</v>
      </c>
      <c r="E124" s="132" t="e">
        <f>VLOOKUP(E58,#REF!,4,FALSE)</f>
        <v>#REF!</v>
      </c>
      <c r="F124" s="132" t="e">
        <f>VLOOKUP(F58,#REF!,4,FALSE)</f>
        <v>#REF!</v>
      </c>
      <c r="G124" s="132" t="e">
        <f>VLOOKUP(G58,#REF!,4,FALSE)</f>
        <v>#REF!</v>
      </c>
      <c r="H124" s="132" t="e">
        <f>VLOOKUP(H58,#REF!,4,FALSE)</f>
        <v>#REF!</v>
      </c>
      <c r="I124" s="132" t="e">
        <f>VLOOKUP(I58,#REF!,4,FALSE)</f>
        <v>#REF!</v>
      </c>
      <c r="J124" s="132" t="e">
        <f>VLOOKUP(J58,#REF!,4,FALSE)</f>
        <v>#REF!</v>
      </c>
      <c r="K124" s="132" t="e">
        <f>VLOOKUP(K58,#REF!,4,FALSE)</f>
        <v>#REF!</v>
      </c>
      <c r="L124" s="132" t="e">
        <f>VLOOKUP(L58,#REF!,4,FALSE)</f>
        <v>#REF!</v>
      </c>
      <c r="M124" s="132"/>
    </row>
    <row r="125" spans="1:13" x14ac:dyDescent="0.2">
      <c r="A125" s="132" t="e">
        <f>VLOOKUP(A59,#REF!,4,FALSE)</f>
        <v>#REF!</v>
      </c>
      <c r="B125" s="132" t="e">
        <f>VLOOKUP(B59,#REF!,4,FALSE)</f>
        <v>#REF!</v>
      </c>
      <c r="C125" s="132" t="e">
        <f>VLOOKUP(C59,#REF!,4,FALSE)</f>
        <v>#REF!</v>
      </c>
      <c r="D125" s="132" t="e">
        <f>VLOOKUP(D59,#REF!,4,FALSE)</f>
        <v>#REF!</v>
      </c>
      <c r="E125" s="132" t="e">
        <f>VLOOKUP(E59,#REF!,4,FALSE)</f>
        <v>#REF!</v>
      </c>
      <c r="F125" s="132" t="e">
        <f>VLOOKUP(F59,#REF!,4,FALSE)</f>
        <v>#REF!</v>
      </c>
      <c r="G125" s="132" t="e">
        <f>VLOOKUP(G59,#REF!,4,FALSE)</f>
        <v>#REF!</v>
      </c>
      <c r="H125" s="132" t="e">
        <f>VLOOKUP(H59,#REF!,4,FALSE)</f>
        <v>#REF!</v>
      </c>
      <c r="I125" s="132" t="e">
        <f>VLOOKUP(I59,#REF!,4,FALSE)</f>
        <v>#REF!</v>
      </c>
      <c r="J125" s="132" t="e">
        <f>VLOOKUP(J59,#REF!,4,FALSE)</f>
        <v>#REF!</v>
      </c>
      <c r="K125" s="132" t="e">
        <f>VLOOKUP(K59,#REF!,4,FALSE)</f>
        <v>#REF!</v>
      </c>
      <c r="L125" s="132" t="e">
        <f>VLOOKUP(L59,#REF!,4,FALSE)</f>
        <v>#REF!</v>
      </c>
      <c r="M125" s="132"/>
    </row>
    <row r="126" spans="1:13" x14ac:dyDescent="0.2">
      <c r="A126" s="132" t="e">
        <f>VLOOKUP(A60,#REF!,4,FALSE)</f>
        <v>#REF!</v>
      </c>
      <c r="B126" s="132" t="e">
        <f>VLOOKUP(B60,#REF!,4,FALSE)</f>
        <v>#REF!</v>
      </c>
      <c r="C126" s="132" t="e">
        <f>VLOOKUP(C60,#REF!,4,FALSE)</f>
        <v>#REF!</v>
      </c>
      <c r="D126" s="132" t="e">
        <f>VLOOKUP(D60,#REF!,4,FALSE)</f>
        <v>#REF!</v>
      </c>
      <c r="E126" s="132" t="e">
        <f>VLOOKUP(E60,#REF!,4,FALSE)</f>
        <v>#REF!</v>
      </c>
      <c r="F126" s="132" t="e">
        <f>VLOOKUP(F60,#REF!,4,FALSE)</f>
        <v>#REF!</v>
      </c>
      <c r="G126" s="132" t="e">
        <f>VLOOKUP(G60,#REF!,4,FALSE)</f>
        <v>#REF!</v>
      </c>
      <c r="H126" s="132" t="e">
        <f>VLOOKUP(H60,#REF!,4,FALSE)</f>
        <v>#REF!</v>
      </c>
      <c r="I126" s="132" t="e">
        <f>VLOOKUP(I60,#REF!,4,FALSE)</f>
        <v>#REF!</v>
      </c>
      <c r="J126" s="132" t="e">
        <f>VLOOKUP(J60,#REF!,4,FALSE)</f>
        <v>#REF!</v>
      </c>
      <c r="K126" s="132" t="e">
        <f>VLOOKUP(K60,#REF!,4,FALSE)</f>
        <v>#REF!</v>
      </c>
      <c r="L126" s="132" t="e">
        <f>VLOOKUP(L60,#REF!,4,FALSE)</f>
        <v>#REF!</v>
      </c>
      <c r="M126" s="132"/>
    </row>
    <row r="127" spans="1:13" x14ac:dyDescent="0.2">
      <c r="A127" s="132" t="e">
        <f>VLOOKUP(A61,#REF!,4,FALSE)</f>
        <v>#REF!</v>
      </c>
      <c r="B127" s="132" t="e">
        <f>VLOOKUP(B61,#REF!,4,FALSE)</f>
        <v>#REF!</v>
      </c>
      <c r="C127" s="132" t="e">
        <f>VLOOKUP(C61,#REF!,4,FALSE)</f>
        <v>#REF!</v>
      </c>
      <c r="D127" s="132" t="e">
        <f>VLOOKUP(D61,#REF!,4,FALSE)</f>
        <v>#REF!</v>
      </c>
      <c r="E127" s="132" t="e">
        <f>VLOOKUP(E61,#REF!,4,FALSE)</f>
        <v>#REF!</v>
      </c>
      <c r="F127" s="132" t="e">
        <f>VLOOKUP(F61,#REF!,4,FALSE)</f>
        <v>#REF!</v>
      </c>
      <c r="G127" s="132" t="e">
        <f>VLOOKUP(G61,#REF!,4,FALSE)</f>
        <v>#REF!</v>
      </c>
      <c r="H127" s="132" t="e">
        <f>VLOOKUP(H61,#REF!,4,FALSE)</f>
        <v>#REF!</v>
      </c>
      <c r="I127" s="132" t="e">
        <f>VLOOKUP(I61,#REF!,4,FALSE)</f>
        <v>#REF!</v>
      </c>
      <c r="J127" s="132" t="e">
        <f>VLOOKUP(J61,#REF!,4,FALSE)</f>
        <v>#REF!</v>
      </c>
      <c r="K127" s="132" t="e">
        <f>VLOOKUP(K61,#REF!,4,FALSE)</f>
        <v>#REF!</v>
      </c>
      <c r="L127" s="132" t="e">
        <f>VLOOKUP(L61,#REF!,4,FALSE)</f>
        <v>#REF!</v>
      </c>
      <c r="M127" s="132"/>
    </row>
    <row r="128" spans="1:13" x14ac:dyDescent="0.2">
      <c r="A128" s="132" t="e">
        <f>VLOOKUP(A62,#REF!,4,FALSE)</f>
        <v>#REF!</v>
      </c>
      <c r="B128" s="132" t="e">
        <f>VLOOKUP(B62,#REF!,4,FALSE)</f>
        <v>#REF!</v>
      </c>
      <c r="C128" s="132" t="e">
        <f>VLOOKUP(C62,#REF!,4,FALSE)</f>
        <v>#REF!</v>
      </c>
      <c r="D128" s="132" t="e">
        <f>VLOOKUP(D62,#REF!,4,FALSE)</f>
        <v>#REF!</v>
      </c>
      <c r="E128" s="132" t="e">
        <f>VLOOKUP(E62,#REF!,4,FALSE)</f>
        <v>#REF!</v>
      </c>
      <c r="F128" s="132" t="e">
        <f>VLOOKUP(F62,#REF!,4,FALSE)</f>
        <v>#REF!</v>
      </c>
      <c r="G128" s="132" t="e">
        <f>VLOOKUP(G62,#REF!,4,FALSE)</f>
        <v>#REF!</v>
      </c>
      <c r="H128" s="132" t="e">
        <f>VLOOKUP(H62,#REF!,4,FALSE)</f>
        <v>#REF!</v>
      </c>
      <c r="I128" s="132" t="e">
        <f>VLOOKUP(I62,#REF!,4,FALSE)</f>
        <v>#REF!</v>
      </c>
      <c r="J128" s="132" t="e">
        <f>VLOOKUP(J62,#REF!,4,FALSE)</f>
        <v>#REF!</v>
      </c>
      <c r="K128" s="132" t="e">
        <f>VLOOKUP(K62,#REF!,4,FALSE)</f>
        <v>#REF!</v>
      </c>
      <c r="L128" s="132" t="e">
        <f>VLOOKUP(L62,#REF!,4,FALSE)</f>
        <v>#REF!</v>
      </c>
      <c r="M128" s="132"/>
    </row>
    <row r="129" spans="1:13" x14ac:dyDescent="0.2">
      <c r="A129" s="132" t="e">
        <f>VLOOKUP(A63,#REF!,4,FALSE)</f>
        <v>#REF!</v>
      </c>
      <c r="B129" s="132" t="e">
        <f>VLOOKUP(B63,#REF!,4,FALSE)</f>
        <v>#REF!</v>
      </c>
      <c r="C129" s="132" t="e">
        <f>VLOOKUP(C63,#REF!,4,FALSE)</f>
        <v>#REF!</v>
      </c>
      <c r="D129" s="132" t="e">
        <f>VLOOKUP(D63,#REF!,4,FALSE)</f>
        <v>#REF!</v>
      </c>
      <c r="E129" s="132" t="e">
        <f>VLOOKUP(E63,#REF!,4,FALSE)</f>
        <v>#REF!</v>
      </c>
      <c r="F129" s="132" t="e">
        <f>VLOOKUP(F63,#REF!,4,FALSE)</f>
        <v>#REF!</v>
      </c>
      <c r="G129" s="132" t="e">
        <f>VLOOKUP(G63,#REF!,4,FALSE)</f>
        <v>#REF!</v>
      </c>
      <c r="H129" s="132" t="e">
        <f>VLOOKUP(H63,#REF!,4,FALSE)</f>
        <v>#REF!</v>
      </c>
      <c r="I129" s="132" t="e">
        <f>VLOOKUP(I63,#REF!,4,FALSE)</f>
        <v>#REF!</v>
      </c>
      <c r="J129" s="132" t="e">
        <f>VLOOKUP(J63,#REF!,4,FALSE)</f>
        <v>#REF!</v>
      </c>
      <c r="K129" s="132" t="e">
        <f>VLOOKUP(K63,#REF!,4,FALSE)</f>
        <v>#REF!</v>
      </c>
      <c r="L129" s="132" t="e">
        <f>VLOOKUP(L63,#REF!,4,FALSE)</f>
        <v>#REF!</v>
      </c>
      <c r="M129" s="132"/>
    </row>
    <row r="130" spans="1:13" x14ac:dyDescent="0.2">
      <c r="A130" s="132" t="e">
        <f>VLOOKUP(A64,#REF!,4,FALSE)</f>
        <v>#REF!</v>
      </c>
      <c r="B130" s="132" t="e">
        <f>VLOOKUP(B64,#REF!,4,FALSE)</f>
        <v>#REF!</v>
      </c>
      <c r="C130" s="132" t="e">
        <f>VLOOKUP(C64,#REF!,4,FALSE)</f>
        <v>#REF!</v>
      </c>
      <c r="D130" s="132" t="e">
        <f>VLOOKUP(D64,#REF!,4,FALSE)</f>
        <v>#REF!</v>
      </c>
      <c r="E130" s="132" t="e">
        <f>VLOOKUP(E64,#REF!,4,FALSE)</f>
        <v>#REF!</v>
      </c>
      <c r="F130" s="132" t="e">
        <f>VLOOKUP(F64,#REF!,4,FALSE)</f>
        <v>#REF!</v>
      </c>
      <c r="G130" s="132" t="e">
        <f>VLOOKUP(G64,#REF!,4,FALSE)</f>
        <v>#REF!</v>
      </c>
      <c r="H130" s="132" t="e">
        <f>VLOOKUP(H64,#REF!,4,FALSE)</f>
        <v>#REF!</v>
      </c>
      <c r="I130" s="132" t="e">
        <f>VLOOKUP(I64,#REF!,4,FALSE)</f>
        <v>#REF!</v>
      </c>
      <c r="J130" s="132" t="e">
        <f>VLOOKUP(J64,#REF!,4,FALSE)</f>
        <v>#REF!</v>
      </c>
      <c r="K130" s="132" t="e">
        <f>VLOOKUP(K64,#REF!,4,FALSE)</f>
        <v>#REF!</v>
      </c>
      <c r="L130" s="132" t="e">
        <f>VLOOKUP(L64,#REF!,4,FALSE)</f>
        <v>#REF!</v>
      </c>
      <c r="M130" s="132"/>
    </row>
    <row r="131" spans="1:13" x14ac:dyDescent="0.2">
      <c r="A131" s="132" t="e">
        <f>VLOOKUP(A65,#REF!,4,FALSE)</f>
        <v>#REF!</v>
      </c>
      <c r="B131" s="132" t="e">
        <f>VLOOKUP(B65,#REF!,4,FALSE)</f>
        <v>#REF!</v>
      </c>
      <c r="C131" s="132" t="e">
        <f>VLOOKUP(C65,#REF!,4,FALSE)</f>
        <v>#REF!</v>
      </c>
      <c r="D131" s="132" t="e">
        <f>VLOOKUP(D65,#REF!,4,FALSE)</f>
        <v>#REF!</v>
      </c>
      <c r="E131" s="132" t="e">
        <f>VLOOKUP(E65,#REF!,4,FALSE)</f>
        <v>#REF!</v>
      </c>
      <c r="F131" s="132" t="e">
        <f>VLOOKUP(F65,#REF!,4,FALSE)</f>
        <v>#REF!</v>
      </c>
      <c r="G131" s="132" t="e">
        <f>VLOOKUP(G65,#REF!,4,FALSE)</f>
        <v>#REF!</v>
      </c>
      <c r="H131" s="132" t="e">
        <f>VLOOKUP(H65,#REF!,4,FALSE)</f>
        <v>#REF!</v>
      </c>
      <c r="I131" s="132" t="e">
        <f>VLOOKUP(I65,#REF!,4,FALSE)</f>
        <v>#REF!</v>
      </c>
      <c r="J131" s="132" t="e">
        <f>VLOOKUP(J65,#REF!,4,FALSE)</f>
        <v>#REF!</v>
      </c>
      <c r="K131" s="132" t="e">
        <f>VLOOKUP(K65,#REF!,4,FALSE)</f>
        <v>#REF!</v>
      </c>
      <c r="L131" s="132" t="e">
        <f>VLOOKUP(L65,#REF!,4,FALSE)</f>
        <v>#REF!</v>
      </c>
      <c r="M131" s="132"/>
    </row>
    <row r="132" spans="1:13" x14ac:dyDescent="0.2">
      <c r="A132" s="132" t="e">
        <f>VLOOKUP(A66,#REF!,4,FALSE)</f>
        <v>#REF!</v>
      </c>
      <c r="B132" s="132" t="e">
        <f>VLOOKUP(B66,#REF!,4,FALSE)</f>
        <v>#REF!</v>
      </c>
      <c r="C132" s="132" t="e">
        <f>VLOOKUP(C66,#REF!,4,FALSE)</f>
        <v>#REF!</v>
      </c>
      <c r="D132" s="132" t="e">
        <f>VLOOKUP(D66,#REF!,4,FALSE)</f>
        <v>#REF!</v>
      </c>
      <c r="E132" s="132" t="e">
        <f>VLOOKUP(E66,#REF!,4,FALSE)</f>
        <v>#REF!</v>
      </c>
      <c r="F132" s="132" t="e">
        <f>VLOOKUP(F66,#REF!,4,FALSE)</f>
        <v>#REF!</v>
      </c>
      <c r="G132" s="132" t="e">
        <f>VLOOKUP(G66,#REF!,4,FALSE)</f>
        <v>#REF!</v>
      </c>
      <c r="H132" s="132" t="e">
        <f>VLOOKUP(H66,#REF!,4,FALSE)</f>
        <v>#REF!</v>
      </c>
      <c r="I132" s="132" t="e">
        <f>VLOOKUP(I66,#REF!,4,FALSE)</f>
        <v>#REF!</v>
      </c>
      <c r="J132" s="132" t="e">
        <f>VLOOKUP(J66,#REF!,4,FALSE)</f>
        <v>#REF!</v>
      </c>
      <c r="K132" s="132" t="e">
        <f>VLOOKUP(K66,#REF!,4,FALSE)</f>
        <v>#REF!</v>
      </c>
      <c r="L132" s="132" t="e">
        <f>VLOOKUP(L66,#REF!,4,FALSE)</f>
        <v>#REF!</v>
      </c>
      <c r="M132" s="132"/>
    </row>
    <row r="133" spans="1:13" x14ac:dyDescent="0.2">
      <c r="A133" s="132" t="e">
        <f>VLOOKUP(A67,#REF!,4,FALSE)</f>
        <v>#REF!</v>
      </c>
      <c r="B133" s="132" t="e">
        <f>VLOOKUP(B67,#REF!,4,FALSE)</f>
        <v>#REF!</v>
      </c>
      <c r="C133" s="132" t="e">
        <f>VLOOKUP(C67,#REF!,4,FALSE)</f>
        <v>#REF!</v>
      </c>
      <c r="D133" s="132" t="e">
        <f>VLOOKUP(D67,#REF!,4,FALSE)</f>
        <v>#REF!</v>
      </c>
      <c r="E133" s="132" t="e">
        <f>VLOOKUP(E67,#REF!,4,FALSE)</f>
        <v>#REF!</v>
      </c>
      <c r="F133" s="132" t="e">
        <f>VLOOKUP(F67,#REF!,4,FALSE)</f>
        <v>#REF!</v>
      </c>
      <c r="G133" s="132" t="e">
        <f>VLOOKUP(G67,#REF!,4,FALSE)</f>
        <v>#REF!</v>
      </c>
      <c r="H133" s="132" t="e">
        <f>VLOOKUP(H67,#REF!,4,FALSE)</f>
        <v>#REF!</v>
      </c>
      <c r="I133" s="132" t="e">
        <f>VLOOKUP(I67,#REF!,4,FALSE)</f>
        <v>#REF!</v>
      </c>
      <c r="J133" s="132" t="e">
        <f>VLOOKUP(J67,#REF!,4,FALSE)</f>
        <v>#REF!</v>
      </c>
      <c r="K133" s="132" t="e">
        <f>VLOOKUP(K67,#REF!,4,FALSE)</f>
        <v>#REF!</v>
      </c>
      <c r="L133" s="132" t="e">
        <f>VLOOKUP(L67,#REF!,4,FALSE)</f>
        <v>#REF!</v>
      </c>
      <c r="M133" s="132"/>
    </row>
    <row r="134" spans="1:13" x14ac:dyDescent="0.2">
      <c r="A134" s="132" t="e">
        <f>VLOOKUP(A68,#REF!,4,FALSE)</f>
        <v>#REF!</v>
      </c>
      <c r="B134" s="132" t="e">
        <f>VLOOKUP(B68,#REF!,4,FALSE)</f>
        <v>#REF!</v>
      </c>
      <c r="C134" s="132" t="e">
        <f>VLOOKUP(C68,#REF!,4,FALSE)</f>
        <v>#REF!</v>
      </c>
      <c r="D134" s="132" t="e">
        <f>VLOOKUP(D68,#REF!,4,FALSE)</f>
        <v>#REF!</v>
      </c>
      <c r="E134" s="132" t="e">
        <f>VLOOKUP(E68,#REF!,4,FALSE)</f>
        <v>#REF!</v>
      </c>
      <c r="F134" s="132" t="e">
        <f>VLOOKUP(F68,#REF!,4,FALSE)</f>
        <v>#REF!</v>
      </c>
      <c r="G134" s="132" t="e">
        <f>VLOOKUP(G68,#REF!,4,FALSE)</f>
        <v>#REF!</v>
      </c>
      <c r="H134" s="132" t="e">
        <f>VLOOKUP(H68,#REF!,4,FALSE)</f>
        <v>#REF!</v>
      </c>
      <c r="I134" s="132" t="e">
        <f>VLOOKUP(I68,#REF!,4,FALSE)</f>
        <v>#REF!</v>
      </c>
      <c r="J134" s="132" t="e">
        <f>VLOOKUP(J68,#REF!,4,FALSE)</f>
        <v>#REF!</v>
      </c>
      <c r="K134" s="132" t="e">
        <f>VLOOKUP(K68,#REF!,4,FALSE)</f>
        <v>#REF!</v>
      </c>
      <c r="L134" s="132" t="e">
        <f>VLOOKUP(L68,#REF!,4,FALSE)</f>
        <v>#REF!</v>
      </c>
      <c r="M134" s="132"/>
    </row>
    <row r="135" spans="1:13" x14ac:dyDescent="0.2">
      <c r="A135" s="132" t="e">
        <f>VLOOKUP(A69,#REF!,4,FALSE)</f>
        <v>#REF!</v>
      </c>
      <c r="B135" s="132" t="e">
        <f>VLOOKUP(B69,#REF!,4,FALSE)</f>
        <v>#REF!</v>
      </c>
      <c r="C135" s="132" t="e">
        <f>VLOOKUP(C69,#REF!,4,FALSE)</f>
        <v>#REF!</v>
      </c>
      <c r="D135" s="132" t="e">
        <f>VLOOKUP(D69,#REF!,4,FALSE)</f>
        <v>#REF!</v>
      </c>
      <c r="E135" s="132" t="e">
        <f>VLOOKUP(E69,#REF!,4,FALSE)</f>
        <v>#REF!</v>
      </c>
      <c r="F135" s="132" t="e">
        <f>VLOOKUP(F69,#REF!,4,FALSE)</f>
        <v>#REF!</v>
      </c>
      <c r="G135" s="132" t="e">
        <f>VLOOKUP(G69,#REF!,4,FALSE)</f>
        <v>#REF!</v>
      </c>
      <c r="H135" s="132" t="e">
        <f>VLOOKUP(H69,#REF!,4,FALSE)</f>
        <v>#REF!</v>
      </c>
      <c r="I135" s="132" t="e">
        <f>VLOOKUP(I69,#REF!,4,FALSE)</f>
        <v>#REF!</v>
      </c>
      <c r="J135" s="132" t="e">
        <f>VLOOKUP(J69,#REF!,4,FALSE)</f>
        <v>#REF!</v>
      </c>
      <c r="K135" s="132" t="e">
        <f>VLOOKUP(K69,#REF!,4,FALSE)</f>
        <v>#REF!</v>
      </c>
      <c r="L135" s="132" t="e">
        <f>VLOOKUP(L69,#REF!,4,FALSE)</f>
        <v>#REF!</v>
      </c>
      <c r="M135" s="132"/>
    </row>
    <row r="136" spans="1:13" x14ac:dyDescent="0.2">
      <c r="A136" s="132" t="e">
        <f>VLOOKUP(A70,#REF!,4,FALSE)</f>
        <v>#REF!</v>
      </c>
      <c r="B136" s="132" t="e">
        <f>VLOOKUP(B70,#REF!,4,FALSE)</f>
        <v>#REF!</v>
      </c>
      <c r="C136" s="132" t="e">
        <f>VLOOKUP(C70,#REF!,4,FALSE)</f>
        <v>#REF!</v>
      </c>
      <c r="D136" s="132" t="e">
        <f>VLOOKUP(D70,#REF!,4,FALSE)</f>
        <v>#REF!</v>
      </c>
      <c r="E136" s="132" t="e">
        <f>VLOOKUP(E70,#REF!,4,FALSE)</f>
        <v>#REF!</v>
      </c>
      <c r="F136" s="132" t="e">
        <f>VLOOKUP(F70,#REF!,4,FALSE)</f>
        <v>#REF!</v>
      </c>
      <c r="G136" s="132" t="e">
        <f>VLOOKUP(G70,#REF!,4,FALSE)</f>
        <v>#REF!</v>
      </c>
      <c r="H136" s="132" t="e">
        <f>VLOOKUP(H70,#REF!,4,FALSE)</f>
        <v>#REF!</v>
      </c>
      <c r="I136" s="132" t="e">
        <f>VLOOKUP(I70,#REF!,4,FALSE)</f>
        <v>#REF!</v>
      </c>
      <c r="J136" s="132" t="e">
        <f>VLOOKUP(J70,#REF!,4,FALSE)</f>
        <v>#REF!</v>
      </c>
      <c r="K136" s="132" t="e">
        <f>VLOOKUP(K70,#REF!,4,FALSE)</f>
        <v>#REF!</v>
      </c>
      <c r="L136" s="132" t="e">
        <f>VLOOKUP(L70,#REF!,4,FALSE)</f>
        <v>#REF!</v>
      </c>
      <c r="M136" s="132"/>
    </row>
    <row r="137" spans="1:13" x14ac:dyDescent="0.2">
      <c r="A137" s="132" t="e">
        <f>VLOOKUP(A71,#REF!,4,FALSE)</f>
        <v>#REF!</v>
      </c>
      <c r="B137" s="132" t="e">
        <f>VLOOKUP(B71,#REF!,4,FALSE)</f>
        <v>#REF!</v>
      </c>
      <c r="C137" s="132" t="e">
        <f>VLOOKUP(C71,#REF!,4,FALSE)</f>
        <v>#REF!</v>
      </c>
      <c r="D137" s="132" t="e">
        <f>VLOOKUP(D71,#REF!,4,FALSE)</f>
        <v>#REF!</v>
      </c>
      <c r="E137" s="132" t="e">
        <f>VLOOKUP(E71,#REF!,4,FALSE)</f>
        <v>#REF!</v>
      </c>
      <c r="F137" s="132" t="e">
        <f>VLOOKUP(F71,#REF!,4,FALSE)</f>
        <v>#REF!</v>
      </c>
      <c r="G137" s="132" t="e">
        <f>VLOOKUP(G71,#REF!,4,FALSE)</f>
        <v>#REF!</v>
      </c>
      <c r="H137" s="132" t="e">
        <f>VLOOKUP(H71,#REF!,4,FALSE)</f>
        <v>#REF!</v>
      </c>
      <c r="I137" s="132" t="e">
        <f>VLOOKUP(I71,#REF!,4,FALSE)</f>
        <v>#REF!</v>
      </c>
      <c r="J137" s="132" t="e">
        <f>VLOOKUP(J71,#REF!,4,FALSE)</f>
        <v>#REF!</v>
      </c>
      <c r="K137" s="132" t="e">
        <f>VLOOKUP(K71,#REF!,4,FALSE)</f>
        <v>#REF!</v>
      </c>
      <c r="L137" s="132" t="e">
        <f>VLOOKUP(L71,#REF!,4,FALSE)</f>
        <v>#REF!</v>
      </c>
      <c r="M137" s="132"/>
    </row>
    <row r="138" spans="1:13" x14ac:dyDescent="0.2">
      <c r="A138" s="132" t="e">
        <f>VLOOKUP(A72,#REF!,4,FALSE)</f>
        <v>#REF!</v>
      </c>
      <c r="B138" s="132" t="e">
        <f>VLOOKUP(B72,#REF!,4,FALSE)</f>
        <v>#REF!</v>
      </c>
      <c r="C138" s="132" t="e">
        <f>VLOOKUP(C72,#REF!,4,FALSE)</f>
        <v>#REF!</v>
      </c>
      <c r="D138" s="132" t="e">
        <f>VLOOKUP(D72,#REF!,4,FALSE)</f>
        <v>#REF!</v>
      </c>
      <c r="E138" s="132" t="e">
        <f>VLOOKUP(E72,#REF!,4,FALSE)</f>
        <v>#REF!</v>
      </c>
      <c r="F138" s="132" t="e">
        <f>VLOOKUP(F72,#REF!,4,FALSE)</f>
        <v>#REF!</v>
      </c>
      <c r="G138" s="132" t="e">
        <f>VLOOKUP(G72,#REF!,4,FALSE)</f>
        <v>#REF!</v>
      </c>
      <c r="H138" s="132" t="e">
        <f>VLOOKUP(H72,#REF!,4,FALSE)</f>
        <v>#REF!</v>
      </c>
      <c r="I138" s="132" t="e">
        <f>VLOOKUP(I72,#REF!,4,FALSE)</f>
        <v>#REF!</v>
      </c>
      <c r="J138" s="132" t="e">
        <f>VLOOKUP(J72,#REF!,4,FALSE)</f>
        <v>#REF!</v>
      </c>
      <c r="K138" s="132" t="e">
        <f>VLOOKUP(K72,#REF!,4,FALSE)</f>
        <v>#REF!</v>
      </c>
      <c r="L138" s="132" t="e">
        <f>VLOOKUP(L72,#REF!,4,FALSE)</f>
        <v>#REF!</v>
      </c>
      <c r="M138" s="132"/>
    </row>
    <row r="139" spans="1:13" x14ac:dyDescent="0.2">
      <c r="A139" s="132" t="e">
        <f>VLOOKUP(A73,#REF!,4,FALSE)</f>
        <v>#REF!</v>
      </c>
      <c r="B139" s="132" t="e">
        <f>VLOOKUP(B73,#REF!,4,FALSE)</f>
        <v>#REF!</v>
      </c>
      <c r="C139" s="132" t="e">
        <f>VLOOKUP(C73,#REF!,4,FALSE)</f>
        <v>#REF!</v>
      </c>
      <c r="D139" s="132" t="e">
        <f>VLOOKUP(D73,#REF!,4,FALSE)</f>
        <v>#REF!</v>
      </c>
      <c r="E139" s="132" t="e">
        <f>VLOOKUP(E73,#REF!,4,FALSE)</f>
        <v>#REF!</v>
      </c>
      <c r="F139" s="132" t="e">
        <f>VLOOKUP(F73,#REF!,4,FALSE)</f>
        <v>#REF!</v>
      </c>
      <c r="G139" s="132" t="e">
        <f>VLOOKUP(G73,#REF!,4,FALSE)</f>
        <v>#REF!</v>
      </c>
      <c r="H139" s="132" t="e">
        <f>VLOOKUP(H73,#REF!,4,FALSE)</f>
        <v>#REF!</v>
      </c>
      <c r="I139" s="132" t="e">
        <f>VLOOKUP(I73,#REF!,4,FALSE)</f>
        <v>#REF!</v>
      </c>
      <c r="J139" s="132" t="e">
        <f>VLOOKUP(J73,#REF!,4,FALSE)</f>
        <v>#REF!</v>
      </c>
      <c r="K139" s="132" t="e">
        <f>VLOOKUP(K73,#REF!,4,FALSE)</f>
        <v>#REF!</v>
      </c>
      <c r="L139" s="132" t="e">
        <f>VLOOKUP(L73,#REF!,4,FALSE)</f>
        <v>#REF!</v>
      </c>
      <c r="M139" s="132"/>
    </row>
    <row r="140" spans="1:13" x14ac:dyDescent="0.2">
      <c r="A140" s="132" t="e">
        <f>VLOOKUP(A74,#REF!,4,FALSE)</f>
        <v>#REF!</v>
      </c>
      <c r="B140" s="132" t="e">
        <f>VLOOKUP(B74,#REF!,4,FALSE)</f>
        <v>#REF!</v>
      </c>
      <c r="C140" s="132" t="e">
        <f>VLOOKUP(C74,#REF!,4,FALSE)</f>
        <v>#REF!</v>
      </c>
      <c r="D140" s="132" t="e">
        <f>VLOOKUP(D74,#REF!,4,FALSE)</f>
        <v>#REF!</v>
      </c>
      <c r="E140" s="132" t="e">
        <f>VLOOKUP(E74,#REF!,4,FALSE)</f>
        <v>#REF!</v>
      </c>
      <c r="F140" s="132" t="e">
        <f>VLOOKUP(F74,#REF!,4,FALSE)</f>
        <v>#REF!</v>
      </c>
      <c r="G140" s="132" t="e">
        <f>VLOOKUP(G74,#REF!,4,FALSE)</f>
        <v>#REF!</v>
      </c>
      <c r="H140" s="132" t="e">
        <f>VLOOKUP(H74,#REF!,4,FALSE)</f>
        <v>#REF!</v>
      </c>
      <c r="I140" s="132" t="e">
        <f>VLOOKUP(I74,#REF!,4,FALSE)</f>
        <v>#REF!</v>
      </c>
      <c r="J140" s="132" t="e">
        <f>VLOOKUP(J74,#REF!,4,FALSE)</f>
        <v>#REF!</v>
      </c>
      <c r="K140" s="132" t="e">
        <f>VLOOKUP(K74,#REF!,4,FALSE)</f>
        <v>#REF!</v>
      </c>
      <c r="L140" s="132" t="e">
        <f>VLOOKUP(L74,#REF!,4,FALSE)</f>
        <v>#REF!</v>
      </c>
      <c r="M140" s="132"/>
    </row>
    <row r="141" spans="1:13" x14ac:dyDescent="0.2">
      <c r="A141" s="132" t="e">
        <f>VLOOKUP(A75,#REF!,4,FALSE)</f>
        <v>#REF!</v>
      </c>
      <c r="B141" s="132" t="e">
        <f>VLOOKUP(B75,#REF!,4,FALSE)</f>
        <v>#REF!</v>
      </c>
      <c r="C141" s="132" t="e">
        <f>VLOOKUP(C75,#REF!,4,FALSE)</f>
        <v>#REF!</v>
      </c>
      <c r="D141" s="132" t="e">
        <f>VLOOKUP(D75,#REF!,4,FALSE)</f>
        <v>#REF!</v>
      </c>
      <c r="E141" s="132" t="e">
        <f>VLOOKUP(E75,#REF!,4,FALSE)</f>
        <v>#REF!</v>
      </c>
      <c r="F141" s="132" t="e">
        <f>VLOOKUP(F75,#REF!,4,FALSE)</f>
        <v>#REF!</v>
      </c>
      <c r="G141" s="132" t="e">
        <f>VLOOKUP(G75,#REF!,4,FALSE)</f>
        <v>#REF!</v>
      </c>
      <c r="H141" s="132" t="e">
        <f>VLOOKUP(H75,#REF!,4,FALSE)</f>
        <v>#REF!</v>
      </c>
      <c r="I141" s="132" t="e">
        <f>VLOOKUP(I75,#REF!,4,FALSE)</f>
        <v>#REF!</v>
      </c>
      <c r="J141" s="132" t="e">
        <f>VLOOKUP(J75,#REF!,4,FALSE)</f>
        <v>#REF!</v>
      </c>
      <c r="K141" s="132" t="e">
        <f>VLOOKUP(K75,#REF!,4,FALSE)</f>
        <v>#REF!</v>
      </c>
      <c r="L141" s="132" t="e">
        <f>VLOOKUP(L75,#REF!,4,FALSE)</f>
        <v>#REF!</v>
      </c>
      <c r="M141" s="132"/>
    </row>
    <row r="142" spans="1:13" x14ac:dyDescent="0.2">
      <c r="A142" s="132" t="e">
        <f>VLOOKUP(A76,#REF!,4,FALSE)</f>
        <v>#REF!</v>
      </c>
      <c r="B142" s="132" t="e">
        <f>VLOOKUP(B76,#REF!,4,FALSE)</f>
        <v>#REF!</v>
      </c>
      <c r="C142" s="132" t="e">
        <f>VLOOKUP(C76,#REF!,4,FALSE)</f>
        <v>#REF!</v>
      </c>
      <c r="D142" s="132" t="e">
        <f>VLOOKUP(D76,#REF!,4,FALSE)</f>
        <v>#REF!</v>
      </c>
      <c r="E142" s="132" t="e">
        <f>VLOOKUP(E76,#REF!,4,FALSE)</f>
        <v>#REF!</v>
      </c>
      <c r="F142" s="132" t="e">
        <f>VLOOKUP(F76,#REF!,4,FALSE)</f>
        <v>#REF!</v>
      </c>
      <c r="G142" s="132" t="e">
        <f>VLOOKUP(G76,#REF!,4,FALSE)</f>
        <v>#REF!</v>
      </c>
      <c r="H142" s="132" t="e">
        <f>VLOOKUP(H76,#REF!,4,FALSE)</f>
        <v>#REF!</v>
      </c>
      <c r="I142" s="132" t="e">
        <f>VLOOKUP(I76,#REF!,4,FALSE)</f>
        <v>#REF!</v>
      </c>
      <c r="J142" s="132" t="e">
        <f>VLOOKUP(J76,#REF!,4,FALSE)</f>
        <v>#REF!</v>
      </c>
      <c r="K142" s="132" t="e">
        <f>VLOOKUP(K76,#REF!,4,FALSE)</f>
        <v>#REF!</v>
      </c>
      <c r="L142" s="132" t="e">
        <f>VLOOKUP(L76,#REF!,4,FALSE)</f>
        <v>#REF!</v>
      </c>
      <c r="M142" s="132"/>
    </row>
    <row r="143" spans="1:13" x14ac:dyDescent="0.2">
      <c r="A143" s="132" t="e">
        <f>VLOOKUP(A77,#REF!,4,FALSE)</f>
        <v>#REF!</v>
      </c>
      <c r="B143" s="132" t="e">
        <f>VLOOKUP(B77,#REF!,4,FALSE)</f>
        <v>#REF!</v>
      </c>
      <c r="C143" s="132" t="e">
        <f>VLOOKUP(C77,#REF!,4,FALSE)</f>
        <v>#REF!</v>
      </c>
      <c r="D143" s="132" t="e">
        <f>VLOOKUP(D77,#REF!,4,FALSE)</f>
        <v>#REF!</v>
      </c>
      <c r="E143" s="132" t="e">
        <f>VLOOKUP(E77,#REF!,4,FALSE)</f>
        <v>#REF!</v>
      </c>
      <c r="F143" s="132" t="e">
        <f>VLOOKUP(F77,#REF!,4,FALSE)</f>
        <v>#REF!</v>
      </c>
      <c r="G143" s="132" t="e">
        <f>VLOOKUP(G77,#REF!,4,FALSE)</f>
        <v>#REF!</v>
      </c>
      <c r="H143" s="132" t="e">
        <f>VLOOKUP(H77,#REF!,4,FALSE)</f>
        <v>#REF!</v>
      </c>
      <c r="I143" s="132" t="e">
        <f>VLOOKUP(I77,#REF!,4,FALSE)</f>
        <v>#REF!</v>
      </c>
      <c r="J143" s="132" t="e">
        <f>VLOOKUP(J77,#REF!,4,FALSE)</f>
        <v>#REF!</v>
      </c>
      <c r="K143" s="132" t="e">
        <f>VLOOKUP(K77,#REF!,4,FALSE)</f>
        <v>#REF!</v>
      </c>
      <c r="L143" s="132" t="e">
        <f>VLOOKUP(L77,#REF!,4,FALSE)</f>
        <v>#REF!</v>
      </c>
      <c r="M143" s="132"/>
    </row>
    <row r="144" spans="1:13" x14ac:dyDescent="0.2">
      <c r="A144" s="132" t="e">
        <f>VLOOKUP(A78,#REF!,4,FALSE)</f>
        <v>#REF!</v>
      </c>
      <c r="B144" s="132" t="e">
        <f>VLOOKUP(B78,#REF!,4,FALSE)</f>
        <v>#REF!</v>
      </c>
      <c r="C144" s="132" t="e">
        <f>VLOOKUP(C78,#REF!,4,FALSE)</f>
        <v>#REF!</v>
      </c>
      <c r="D144" s="132" t="e">
        <f>VLOOKUP(D78,#REF!,4,FALSE)</f>
        <v>#REF!</v>
      </c>
      <c r="E144" s="132" t="e">
        <f>VLOOKUP(E78,#REF!,4,FALSE)</f>
        <v>#REF!</v>
      </c>
      <c r="F144" s="132" t="e">
        <f>VLOOKUP(F78,#REF!,4,FALSE)</f>
        <v>#REF!</v>
      </c>
      <c r="G144" s="132" t="e">
        <f>VLOOKUP(G78,#REF!,4,FALSE)</f>
        <v>#REF!</v>
      </c>
      <c r="H144" s="132" t="e">
        <f>VLOOKUP(H78,#REF!,4,FALSE)</f>
        <v>#REF!</v>
      </c>
      <c r="I144" s="132" t="e">
        <f>VLOOKUP(I78,#REF!,4,FALSE)</f>
        <v>#REF!</v>
      </c>
      <c r="J144" s="132" t="e">
        <f>VLOOKUP(J78,#REF!,4,FALSE)</f>
        <v>#REF!</v>
      </c>
      <c r="K144" s="132" t="e">
        <f>VLOOKUP(K78,#REF!,4,FALSE)</f>
        <v>#REF!</v>
      </c>
      <c r="L144" s="132" t="e">
        <f>VLOOKUP(L78,#REF!,4,FALSE)</f>
        <v>#REF!</v>
      </c>
      <c r="M144" s="132"/>
    </row>
    <row r="145" spans="1:13" x14ac:dyDescent="0.2">
      <c r="A145" s="132" t="e">
        <f>VLOOKUP(A79,#REF!,4,FALSE)</f>
        <v>#REF!</v>
      </c>
      <c r="B145" s="132" t="e">
        <f>VLOOKUP(B79,#REF!,4,FALSE)</f>
        <v>#REF!</v>
      </c>
      <c r="C145" s="132" t="e">
        <f>VLOOKUP(C79,#REF!,4,FALSE)</f>
        <v>#REF!</v>
      </c>
      <c r="D145" s="132" t="e">
        <f>VLOOKUP(D79,#REF!,4,FALSE)</f>
        <v>#REF!</v>
      </c>
      <c r="E145" s="132" t="e">
        <f>VLOOKUP(E79,#REF!,4,FALSE)</f>
        <v>#REF!</v>
      </c>
      <c r="F145" s="132" t="e">
        <f>VLOOKUP(F79,#REF!,4,FALSE)</f>
        <v>#REF!</v>
      </c>
      <c r="G145" s="132" t="e">
        <f>VLOOKUP(G79,#REF!,4,FALSE)</f>
        <v>#REF!</v>
      </c>
      <c r="H145" s="132" t="e">
        <f>VLOOKUP(H79,#REF!,4,FALSE)</f>
        <v>#REF!</v>
      </c>
      <c r="I145" s="132" t="e">
        <f>VLOOKUP(I79,#REF!,4,FALSE)</f>
        <v>#REF!</v>
      </c>
      <c r="J145" s="132" t="e">
        <f>VLOOKUP(J79,#REF!,4,FALSE)</f>
        <v>#REF!</v>
      </c>
      <c r="K145" s="132" t="e">
        <f>VLOOKUP(K79,#REF!,4,FALSE)</f>
        <v>#REF!</v>
      </c>
      <c r="L145" s="132" t="e">
        <f>VLOOKUP(L79,#REF!,4,FALSE)</f>
        <v>#REF!</v>
      </c>
      <c r="M145" s="132"/>
    </row>
    <row r="146" spans="1:13" x14ac:dyDescent="0.2">
      <c r="A146" s="132" t="e">
        <f>VLOOKUP(A80,#REF!,4,FALSE)</f>
        <v>#REF!</v>
      </c>
      <c r="B146" s="132" t="e">
        <f>VLOOKUP(B80,#REF!,4,FALSE)</f>
        <v>#REF!</v>
      </c>
      <c r="C146" s="132" t="e">
        <f>VLOOKUP(C80,#REF!,4,FALSE)</f>
        <v>#REF!</v>
      </c>
      <c r="D146" s="132" t="e">
        <f>VLOOKUP(D80,#REF!,4,FALSE)</f>
        <v>#REF!</v>
      </c>
      <c r="E146" s="132" t="e">
        <f>VLOOKUP(E80,#REF!,4,FALSE)</f>
        <v>#REF!</v>
      </c>
      <c r="F146" s="132" t="e">
        <f>VLOOKUP(F80,#REF!,4,FALSE)</f>
        <v>#REF!</v>
      </c>
      <c r="G146" s="132" t="e">
        <f>VLOOKUP(G80,#REF!,4,FALSE)</f>
        <v>#REF!</v>
      </c>
      <c r="H146" s="132" t="e">
        <f>VLOOKUP(H80,#REF!,4,FALSE)</f>
        <v>#REF!</v>
      </c>
      <c r="I146" s="132" t="e">
        <f>VLOOKUP(I80,#REF!,4,FALSE)</f>
        <v>#REF!</v>
      </c>
      <c r="J146" s="132" t="e">
        <f>VLOOKUP(J80,#REF!,4,FALSE)</f>
        <v>#REF!</v>
      </c>
      <c r="K146" s="132" t="e">
        <f>VLOOKUP(K80,#REF!,4,FALSE)</f>
        <v>#REF!</v>
      </c>
      <c r="L146" s="132" t="e">
        <f>VLOOKUP(L80,#REF!,4,FALSE)</f>
        <v>#REF!</v>
      </c>
      <c r="M146" s="132"/>
    </row>
    <row r="147" spans="1:13" x14ac:dyDescent="0.2">
      <c r="A147" s="132"/>
      <c r="B147" s="132"/>
      <c r="C147" s="132"/>
      <c r="D147" s="132"/>
      <c r="E147" s="132"/>
      <c r="F147" s="132"/>
      <c r="G147" s="132"/>
      <c r="H147" s="132"/>
      <c r="I147" s="132"/>
      <c r="J147" s="132"/>
      <c r="K147" s="132"/>
      <c r="L147" s="132"/>
      <c r="M147" s="132"/>
    </row>
    <row r="148" spans="1:13" x14ac:dyDescent="0.2">
      <c r="A148" s="268" t="s">
        <v>600</v>
      </c>
      <c r="B148" s="268"/>
      <c r="C148" s="268"/>
      <c r="D148" s="268"/>
      <c r="E148" s="268"/>
      <c r="F148" s="268"/>
      <c r="G148" s="268"/>
      <c r="H148" s="268"/>
      <c r="I148" s="268"/>
      <c r="J148" s="268"/>
      <c r="K148" s="268"/>
      <c r="L148" s="268"/>
      <c r="M148" s="132"/>
    </row>
    <row r="149" spans="1:13" x14ac:dyDescent="0.2">
      <c r="A149" s="132" t="e">
        <f>VLOOKUP(A50,#REF!,4,FALSE)</f>
        <v>#REF!</v>
      </c>
      <c r="B149" s="132" t="e">
        <f>VLOOKUP(B50,#REF!,4,FALSE)</f>
        <v>#REF!</v>
      </c>
      <c r="C149" s="132" t="e">
        <f>VLOOKUP(C50,#REF!,4,FALSE)</f>
        <v>#REF!</v>
      </c>
      <c r="D149" s="132" t="e">
        <f>VLOOKUP(D50,#REF!,4,FALSE)</f>
        <v>#REF!</v>
      </c>
      <c r="E149" s="132" t="e">
        <f>VLOOKUP(E50,#REF!,4,FALSE)</f>
        <v>#REF!</v>
      </c>
      <c r="F149" s="132" t="e">
        <f>VLOOKUP(F50,#REF!,4,FALSE)</f>
        <v>#REF!</v>
      </c>
      <c r="G149" s="132" t="e">
        <f>VLOOKUP(G50,#REF!,4,FALSE)</f>
        <v>#REF!</v>
      </c>
      <c r="H149" s="132" t="e">
        <f>VLOOKUP(H50,#REF!,4,FALSE)</f>
        <v>#REF!</v>
      </c>
      <c r="I149" s="132" t="e">
        <f>VLOOKUP(I50,#REF!,4,FALSE)</f>
        <v>#REF!</v>
      </c>
      <c r="J149" s="132" t="e">
        <f>VLOOKUP(J50,#REF!,4,FALSE)</f>
        <v>#REF!</v>
      </c>
      <c r="K149" s="132" t="e">
        <f>VLOOKUP(K50,#REF!,4,FALSE)</f>
        <v>#REF!</v>
      </c>
      <c r="L149" s="132" t="e">
        <f>VLOOKUP(L50,#REF!,4,FALSE)</f>
        <v>#REF!</v>
      </c>
      <c r="M149" s="132"/>
    </row>
    <row r="150" spans="1:13" x14ac:dyDescent="0.2">
      <c r="A150" s="132" t="e">
        <f>VLOOKUP(A51,#REF!,4,FALSE)</f>
        <v>#REF!</v>
      </c>
      <c r="B150" s="132" t="e">
        <f>VLOOKUP(B51,#REF!,4,FALSE)</f>
        <v>#REF!</v>
      </c>
      <c r="C150" s="132" t="e">
        <f>VLOOKUP(C51,#REF!,4,FALSE)</f>
        <v>#REF!</v>
      </c>
      <c r="D150" s="132" t="e">
        <f>VLOOKUP(D51,#REF!,4,FALSE)</f>
        <v>#REF!</v>
      </c>
      <c r="E150" s="132" t="e">
        <f>VLOOKUP(E51,#REF!,4,FALSE)</f>
        <v>#REF!</v>
      </c>
      <c r="F150" s="132" t="e">
        <f>VLOOKUP(F51,#REF!,4,FALSE)</f>
        <v>#REF!</v>
      </c>
      <c r="G150" s="132" t="e">
        <f>VLOOKUP(G51,#REF!,4,FALSE)</f>
        <v>#REF!</v>
      </c>
      <c r="H150" s="132" t="e">
        <f>VLOOKUP(H51,#REF!,4,FALSE)</f>
        <v>#REF!</v>
      </c>
      <c r="I150" s="132" t="e">
        <f>VLOOKUP(I51,#REF!,4,FALSE)</f>
        <v>#REF!</v>
      </c>
      <c r="J150" s="132" t="e">
        <f>VLOOKUP(J51,#REF!,4,FALSE)</f>
        <v>#REF!</v>
      </c>
      <c r="K150" s="132" t="e">
        <f>VLOOKUP(K51,#REF!,4,FALSE)</f>
        <v>#REF!</v>
      </c>
      <c r="L150" s="132" t="e">
        <f>VLOOKUP(L51,#REF!,4,FALSE)</f>
        <v>#REF!</v>
      </c>
      <c r="M150" s="132"/>
    </row>
    <row r="151" spans="1:13" x14ac:dyDescent="0.2">
      <c r="A151" s="132" t="e">
        <f>VLOOKUP(A52,#REF!,4,FALSE)</f>
        <v>#REF!</v>
      </c>
      <c r="B151" s="132" t="e">
        <f>VLOOKUP(B52,#REF!,4,FALSE)</f>
        <v>#REF!</v>
      </c>
      <c r="C151" s="132" t="e">
        <f>VLOOKUP(C52,#REF!,4,FALSE)</f>
        <v>#REF!</v>
      </c>
      <c r="D151" s="132" t="e">
        <f>VLOOKUP(D52,#REF!,4,FALSE)</f>
        <v>#REF!</v>
      </c>
      <c r="E151" s="132" t="e">
        <f>VLOOKUP(E52,#REF!,4,FALSE)</f>
        <v>#REF!</v>
      </c>
      <c r="F151" s="132" t="e">
        <f>VLOOKUP(F52,#REF!,4,FALSE)</f>
        <v>#REF!</v>
      </c>
      <c r="G151" s="132" t="e">
        <f>VLOOKUP(G52,#REF!,4,FALSE)</f>
        <v>#REF!</v>
      </c>
      <c r="H151" s="132" t="e">
        <f>VLOOKUP(H52,#REF!,4,FALSE)</f>
        <v>#REF!</v>
      </c>
      <c r="I151" s="132" t="e">
        <f>VLOOKUP(I52,#REF!,4,FALSE)</f>
        <v>#REF!</v>
      </c>
      <c r="J151" s="132" t="e">
        <f>VLOOKUP(J52,#REF!,4,FALSE)</f>
        <v>#REF!</v>
      </c>
      <c r="K151" s="132" t="e">
        <f>VLOOKUP(K52,#REF!,4,FALSE)</f>
        <v>#REF!</v>
      </c>
      <c r="L151" s="132" t="e">
        <f>VLOOKUP(L52,#REF!,4,FALSE)</f>
        <v>#REF!</v>
      </c>
      <c r="M151" s="132"/>
    </row>
    <row r="152" spans="1:13" x14ac:dyDescent="0.2">
      <c r="A152" s="132" t="e">
        <f>VLOOKUP(A53,#REF!,4,FALSE)</f>
        <v>#REF!</v>
      </c>
      <c r="B152" s="132" t="e">
        <f>VLOOKUP(B53,#REF!,4,FALSE)</f>
        <v>#REF!</v>
      </c>
      <c r="C152" s="132" t="e">
        <f>VLOOKUP(C53,#REF!,4,FALSE)</f>
        <v>#REF!</v>
      </c>
      <c r="D152" s="132" t="e">
        <f>VLOOKUP(D53,#REF!,4,FALSE)</f>
        <v>#REF!</v>
      </c>
      <c r="E152" s="132" t="e">
        <f>VLOOKUP(E53,#REF!,4,FALSE)</f>
        <v>#REF!</v>
      </c>
      <c r="F152" s="132" t="e">
        <f>VLOOKUP(F53,#REF!,4,FALSE)</f>
        <v>#REF!</v>
      </c>
      <c r="G152" s="132" t="e">
        <f>VLOOKUP(G53,#REF!,4,FALSE)</f>
        <v>#REF!</v>
      </c>
      <c r="H152" s="132" t="e">
        <f>VLOOKUP(H53,#REF!,4,FALSE)</f>
        <v>#REF!</v>
      </c>
      <c r="I152" s="132" t="e">
        <f>VLOOKUP(I53,#REF!,4,FALSE)</f>
        <v>#REF!</v>
      </c>
      <c r="J152" s="132" t="e">
        <f>VLOOKUP(J53,#REF!,4,FALSE)</f>
        <v>#REF!</v>
      </c>
      <c r="K152" s="132" t="e">
        <f>VLOOKUP(K53,#REF!,4,FALSE)</f>
        <v>#REF!</v>
      </c>
      <c r="L152" s="132" t="e">
        <f>VLOOKUP(L53,#REF!,4,FALSE)</f>
        <v>#REF!</v>
      </c>
      <c r="M152" s="132"/>
    </row>
    <row r="153" spans="1:13" x14ac:dyDescent="0.2">
      <c r="A153" s="132" t="e">
        <f>VLOOKUP(A54,#REF!,4,FALSE)</f>
        <v>#REF!</v>
      </c>
      <c r="B153" s="132" t="e">
        <f>VLOOKUP(B54,#REF!,4,FALSE)</f>
        <v>#REF!</v>
      </c>
      <c r="C153" s="132" t="e">
        <f>VLOOKUP(C54,#REF!,4,FALSE)</f>
        <v>#REF!</v>
      </c>
      <c r="D153" s="132" t="e">
        <f>VLOOKUP(D54,#REF!,4,FALSE)</f>
        <v>#REF!</v>
      </c>
      <c r="E153" s="132" t="e">
        <f>VLOOKUP(E54,#REF!,4,FALSE)</f>
        <v>#REF!</v>
      </c>
      <c r="F153" s="132" t="e">
        <f>VLOOKUP(F54,#REF!,4,FALSE)</f>
        <v>#REF!</v>
      </c>
      <c r="G153" s="132" t="e">
        <f>VLOOKUP(G54,#REF!,4,FALSE)</f>
        <v>#REF!</v>
      </c>
      <c r="H153" s="132" t="e">
        <f>VLOOKUP(H54,#REF!,4,FALSE)</f>
        <v>#REF!</v>
      </c>
      <c r="I153" s="132" t="e">
        <f>VLOOKUP(I54,#REF!,4,FALSE)</f>
        <v>#REF!</v>
      </c>
      <c r="J153" s="132" t="e">
        <f>VLOOKUP(J54,#REF!,4,FALSE)</f>
        <v>#REF!</v>
      </c>
      <c r="K153" s="132" t="e">
        <f>VLOOKUP(K54,#REF!,4,FALSE)</f>
        <v>#REF!</v>
      </c>
      <c r="L153" s="132" t="e">
        <f>VLOOKUP(L54,#REF!,4,FALSE)</f>
        <v>#REF!</v>
      </c>
      <c r="M153" s="132"/>
    </row>
    <row r="154" spans="1:13" x14ac:dyDescent="0.2">
      <c r="A154" s="132" t="e">
        <f>VLOOKUP(A55,#REF!,4,FALSE)</f>
        <v>#REF!</v>
      </c>
      <c r="B154" s="132" t="e">
        <f>VLOOKUP(B55,#REF!,4,FALSE)</f>
        <v>#REF!</v>
      </c>
      <c r="C154" s="132" t="e">
        <f>VLOOKUP(C55,#REF!,4,FALSE)</f>
        <v>#REF!</v>
      </c>
      <c r="D154" s="132" t="e">
        <f>VLOOKUP(D55,#REF!,4,FALSE)</f>
        <v>#REF!</v>
      </c>
      <c r="E154" s="132" t="e">
        <f>VLOOKUP(E55,#REF!,4,FALSE)</f>
        <v>#REF!</v>
      </c>
      <c r="F154" s="132" t="e">
        <f>VLOOKUP(F55,#REF!,4,FALSE)</f>
        <v>#REF!</v>
      </c>
      <c r="G154" s="132" t="e">
        <f>VLOOKUP(G55,#REF!,4,FALSE)</f>
        <v>#REF!</v>
      </c>
      <c r="H154" s="132" t="e">
        <f>VLOOKUP(H55,#REF!,4,FALSE)</f>
        <v>#REF!</v>
      </c>
      <c r="I154" s="132" t="e">
        <f>VLOOKUP(I55,#REF!,4,FALSE)</f>
        <v>#REF!</v>
      </c>
      <c r="J154" s="132" t="e">
        <f>VLOOKUP(J55,#REF!,4,FALSE)</f>
        <v>#REF!</v>
      </c>
      <c r="K154" s="132" t="e">
        <f>VLOOKUP(K55,#REF!,4,FALSE)</f>
        <v>#REF!</v>
      </c>
      <c r="L154" s="132" t="e">
        <f>VLOOKUP(L55,#REF!,4,FALSE)</f>
        <v>#REF!</v>
      </c>
      <c r="M154" s="132"/>
    </row>
    <row r="155" spans="1:13" x14ac:dyDescent="0.2">
      <c r="A155" s="132" t="e">
        <f>VLOOKUP(A56,#REF!,4,FALSE)</f>
        <v>#REF!</v>
      </c>
      <c r="B155" s="132" t="e">
        <f>VLOOKUP(B56,#REF!,4,FALSE)</f>
        <v>#REF!</v>
      </c>
      <c r="C155" s="132" t="e">
        <f>VLOOKUP(C56,#REF!,4,FALSE)</f>
        <v>#REF!</v>
      </c>
      <c r="D155" s="132" t="e">
        <f>VLOOKUP(D56,#REF!,4,FALSE)</f>
        <v>#REF!</v>
      </c>
      <c r="E155" s="132" t="e">
        <f>VLOOKUP(E56,#REF!,4,FALSE)</f>
        <v>#REF!</v>
      </c>
      <c r="F155" s="132" t="e">
        <f>VLOOKUP(F56,#REF!,4,FALSE)</f>
        <v>#REF!</v>
      </c>
      <c r="G155" s="132" t="e">
        <f>VLOOKUP(G56,#REF!,4,FALSE)</f>
        <v>#REF!</v>
      </c>
      <c r="H155" s="132" t="e">
        <f>VLOOKUP(H56,#REF!,4,FALSE)</f>
        <v>#REF!</v>
      </c>
      <c r="I155" s="132" t="e">
        <f>VLOOKUP(I56,#REF!,4,FALSE)</f>
        <v>#REF!</v>
      </c>
      <c r="J155" s="132" t="e">
        <f>VLOOKUP(J56,#REF!,4,FALSE)</f>
        <v>#REF!</v>
      </c>
      <c r="K155" s="132" t="e">
        <f>VLOOKUP(K56,#REF!,4,FALSE)</f>
        <v>#REF!</v>
      </c>
      <c r="L155" s="132" t="e">
        <f>VLOOKUP(L56,#REF!,4,FALSE)</f>
        <v>#REF!</v>
      </c>
      <c r="M155" s="132"/>
    </row>
    <row r="156" spans="1:13" x14ac:dyDescent="0.2">
      <c r="A156" s="132" t="e">
        <f>VLOOKUP(A57,#REF!,4,FALSE)</f>
        <v>#REF!</v>
      </c>
      <c r="B156" s="132" t="e">
        <f>VLOOKUP(B57,#REF!,4,FALSE)</f>
        <v>#REF!</v>
      </c>
      <c r="C156" s="132" t="e">
        <f>VLOOKUP(C57,#REF!,4,FALSE)</f>
        <v>#REF!</v>
      </c>
      <c r="D156" s="132" t="e">
        <f>VLOOKUP(D57,#REF!,4,FALSE)</f>
        <v>#REF!</v>
      </c>
      <c r="E156" s="132" t="e">
        <f>VLOOKUP(E57,#REF!,4,FALSE)</f>
        <v>#REF!</v>
      </c>
      <c r="F156" s="132" t="e">
        <f>VLOOKUP(F57,#REF!,4,FALSE)</f>
        <v>#REF!</v>
      </c>
      <c r="G156" s="132" t="e">
        <f>VLOOKUP(G57,#REF!,4,FALSE)</f>
        <v>#REF!</v>
      </c>
      <c r="H156" s="132" t="e">
        <f>VLOOKUP(H57,#REF!,4,FALSE)</f>
        <v>#REF!</v>
      </c>
      <c r="I156" s="132" t="e">
        <f>VLOOKUP(I57,#REF!,4,FALSE)</f>
        <v>#REF!</v>
      </c>
      <c r="J156" s="132" t="e">
        <f>VLOOKUP(J57,#REF!,4,FALSE)</f>
        <v>#REF!</v>
      </c>
      <c r="K156" s="132" t="e">
        <f>VLOOKUP(K57,#REF!,4,FALSE)</f>
        <v>#REF!</v>
      </c>
      <c r="L156" s="132" t="e">
        <f>VLOOKUP(L57,#REF!,4,FALSE)</f>
        <v>#REF!</v>
      </c>
      <c r="M156" s="132"/>
    </row>
    <row r="157" spans="1:13" x14ac:dyDescent="0.2">
      <c r="A157" s="132" t="e">
        <f>VLOOKUP(A58,#REF!,4,FALSE)</f>
        <v>#REF!</v>
      </c>
      <c r="B157" s="132" t="e">
        <f>VLOOKUP(B58,#REF!,4,FALSE)</f>
        <v>#REF!</v>
      </c>
      <c r="C157" s="132" t="e">
        <f>VLOOKUP(C58,#REF!,4,FALSE)</f>
        <v>#REF!</v>
      </c>
      <c r="D157" s="132" t="e">
        <f>VLOOKUP(D58,#REF!,4,FALSE)</f>
        <v>#REF!</v>
      </c>
      <c r="E157" s="132" t="e">
        <f>VLOOKUP(E58,#REF!,4,FALSE)</f>
        <v>#REF!</v>
      </c>
      <c r="F157" s="132" t="e">
        <f>VLOOKUP(F58,#REF!,4,FALSE)</f>
        <v>#REF!</v>
      </c>
      <c r="G157" s="132" t="e">
        <f>VLOOKUP(G58,#REF!,4,FALSE)</f>
        <v>#REF!</v>
      </c>
      <c r="H157" s="132" t="e">
        <f>VLOOKUP(H58,#REF!,4,FALSE)</f>
        <v>#REF!</v>
      </c>
      <c r="I157" s="132" t="e">
        <f>VLOOKUP(I58,#REF!,4,FALSE)</f>
        <v>#REF!</v>
      </c>
      <c r="J157" s="132" t="e">
        <f>VLOOKUP(J58,#REF!,4,FALSE)</f>
        <v>#REF!</v>
      </c>
      <c r="K157" s="132" t="e">
        <f>VLOOKUP(K58,#REF!,4,FALSE)</f>
        <v>#REF!</v>
      </c>
      <c r="L157" s="132" t="e">
        <f>VLOOKUP(L58,#REF!,4,FALSE)</f>
        <v>#REF!</v>
      </c>
      <c r="M157" s="132"/>
    </row>
    <row r="158" spans="1:13" x14ac:dyDescent="0.2">
      <c r="A158" s="132" t="e">
        <f>VLOOKUP(A59,#REF!,4,FALSE)</f>
        <v>#REF!</v>
      </c>
      <c r="B158" s="132" t="e">
        <f>VLOOKUP(B59,#REF!,4,FALSE)</f>
        <v>#REF!</v>
      </c>
      <c r="C158" s="132" t="e">
        <f>VLOOKUP(C59,#REF!,4,FALSE)</f>
        <v>#REF!</v>
      </c>
      <c r="D158" s="132" t="e">
        <f>VLOOKUP(D59,#REF!,4,FALSE)</f>
        <v>#REF!</v>
      </c>
      <c r="E158" s="132" t="e">
        <f>VLOOKUP(E59,#REF!,4,FALSE)</f>
        <v>#REF!</v>
      </c>
      <c r="F158" s="132" t="e">
        <f>VLOOKUP(F59,#REF!,4,FALSE)</f>
        <v>#REF!</v>
      </c>
      <c r="G158" s="132" t="e">
        <f>VLOOKUP(G59,#REF!,4,FALSE)</f>
        <v>#REF!</v>
      </c>
      <c r="H158" s="132" t="e">
        <f>VLOOKUP(H59,#REF!,4,FALSE)</f>
        <v>#REF!</v>
      </c>
      <c r="I158" s="132" t="e">
        <f>VLOOKUP(I59,#REF!,4,FALSE)</f>
        <v>#REF!</v>
      </c>
      <c r="J158" s="132" t="e">
        <f>VLOOKUP(J59,#REF!,4,FALSE)</f>
        <v>#REF!</v>
      </c>
      <c r="K158" s="132" t="e">
        <f>VLOOKUP(K59,#REF!,4,FALSE)</f>
        <v>#REF!</v>
      </c>
      <c r="L158" s="132" t="e">
        <f>VLOOKUP(L59,#REF!,4,FALSE)</f>
        <v>#REF!</v>
      </c>
      <c r="M158" s="132"/>
    </row>
    <row r="159" spans="1:13" x14ac:dyDescent="0.2">
      <c r="A159" s="132" t="e">
        <f>VLOOKUP(A60,#REF!,4,FALSE)</f>
        <v>#REF!</v>
      </c>
      <c r="B159" s="132" t="e">
        <f>VLOOKUP(B60,#REF!,4,FALSE)</f>
        <v>#REF!</v>
      </c>
      <c r="C159" s="132" t="e">
        <f>VLOOKUP(C60,#REF!,4,FALSE)</f>
        <v>#REF!</v>
      </c>
      <c r="D159" s="132" t="e">
        <f>VLOOKUP(D60,#REF!,4,FALSE)</f>
        <v>#REF!</v>
      </c>
      <c r="E159" s="132" t="e">
        <f>VLOOKUP(E60,#REF!,4,FALSE)</f>
        <v>#REF!</v>
      </c>
      <c r="F159" s="132" t="e">
        <f>VLOOKUP(F60,#REF!,4,FALSE)</f>
        <v>#REF!</v>
      </c>
      <c r="G159" s="132" t="e">
        <f>VLOOKUP(G60,#REF!,4,FALSE)</f>
        <v>#REF!</v>
      </c>
      <c r="H159" s="132" t="e">
        <f>VLOOKUP(H60,#REF!,4,FALSE)</f>
        <v>#REF!</v>
      </c>
      <c r="I159" s="132" t="e">
        <f>VLOOKUP(I60,#REF!,4,FALSE)</f>
        <v>#REF!</v>
      </c>
      <c r="J159" s="132" t="e">
        <f>VLOOKUP(J60,#REF!,4,FALSE)</f>
        <v>#REF!</v>
      </c>
      <c r="K159" s="132" t="e">
        <f>VLOOKUP(K60,#REF!,4,FALSE)</f>
        <v>#REF!</v>
      </c>
      <c r="L159" s="132" t="e">
        <f>VLOOKUP(L60,#REF!,4,FALSE)</f>
        <v>#REF!</v>
      </c>
      <c r="M159" s="132"/>
    </row>
    <row r="160" spans="1:13" x14ac:dyDescent="0.2">
      <c r="A160" s="132" t="e">
        <f>VLOOKUP(A61,#REF!,4,FALSE)</f>
        <v>#REF!</v>
      </c>
      <c r="B160" s="132" t="e">
        <f>VLOOKUP(B61,#REF!,4,FALSE)</f>
        <v>#REF!</v>
      </c>
      <c r="C160" s="132" t="e">
        <f>VLOOKUP(C61,#REF!,4,FALSE)</f>
        <v>#REF!</v>
      </c>
      <c r="D160" s="132" t="e">
        <f>VLOOKUP(D61,#REF!,4,FALSE)</f>
        <v>#REF!</v>
      </c>
      <c r="E160" s="132" t="e">
        <f>VLOOKUP(E61,#REF!,4,FALSE)</f>
        <v>#REF!</v>
      </c>
      <c r="F160" s="132" t="e">
        <f>VLOOKUP(F61,#REF!,4,FALSE)</f>
        <v>#REF!</v>
      </c>
      <c r="G160" s="132" t="e">
        <f>VLOOKUP(G61,#REF!,4,FALSE)</f>
        <v>#REF!</v>
      </c>
      <c r="H160" s="132" t="e">
        <f>VLOOKUP(H61,#REF!,4,FALSE)</f>
        <v>#REF!</v>
      </c>
      <c r="I160" s="132" t="e">
        <f>VLOOKUP(I61,#REF!,4,FALSE)</f>
        <v>#REF!</v>
      </c>
      <c r="J160" s="132" t="e">
        <f>VLOOKUP(J61,#REF!,4,FALSE)</f>
        <v>#REF!</v>
      </c>
      <c r="K160" s="132" t="e">
        <f>VLOOKUP(K61,#REF!,4,FALSE)</f>
        <v>#REF!</v>
      </c>
      <c r="L160" s="132" t="e">
        <f>VLOOKUP(L61,#REF!,4,FALSE)</f>
        <v>#REF!</v>
      </c>
      <c r="M160" s="132"/>
    </row>
    <row r="161" spans="1:13" x14ac:dyDescent="0.2">
      <c r="A161" s="132" t="e">
        <f>VLOOKUP(A62,#REF!,4,FALSE)</f>
        <v>#REF!</v>
      </c>
      <c r="B161" s="132" t="e">
        <f>VLOOKUP(B62,#REF!,4,FALSE)</f>
        <v>#REF!</v>
      </c>
      <c r="C161" s="132" t="e">
        <f>VLOOKUP(C62,#REF!,4,FALSE)</f>
        <v>#REF!</v>
      </c>
      <c r="D161" s="132" t="e">
        <f>VLOOKUP(D62,#REF!,4,FALSE)</f>
        <v>#REF!</v>
      </c>
      <c r="E161" s="132" t="e">
        <f>VLOOKUP(E62,#REF!,4,FALSE)</f>
        <v>#REF!</v>
      </c>
      <c r="F161" s="132" t="e">
        <f>VLOOKUP(F62,#REF!,4,FALSE)</f>
        <v>#REF!</v>
      </c>
      <c r="G161" s="132" t="e">
        <f>VLOOKUP(G62,#REF!,4,FALSE)</f>
        <v>#REF!</v>
      </c>
      <c r="H161" s="132" t="e">
        <f>VLOOKUP(H62,#REF!,4,FALSE)</f>
        <v>#REF!</v>
      </c>
      <c r="I161" s="132" t="e">
        <f>VLOOKUP(I62,#REF!,4,FALSE)</f>
        <v>#REF!</v>
      </c>
      <c r="J161" s="132" t="e">
        <f>VLOOKUP(J62,#REF!,4,FALSE)</f>
        <v>#REF!</v>
      </c>
      <c r="K161" s="132" t="e">
        <f>VLOOKUP(K62,#REF!,4,FALSE)</f>
        <v>#REF!</v>
      </c>
      <c r="L161" s="132" t="e">
        <f>VLOOKUP(L62,#REF!,4,FALSE)</f>
        <v>#REF!</v>
      </c>
      <c r="M161" s="132"/>
    </row>
    <row r="162" spans="1:13" x14ac:dyDescent="0.2">
      <c r="A162" s="132" t="e">
        <f>VLOOKUP(A63,#REF!,4,FALSE)</f>
        <v>#REF!</v>
      </c>
      <c r="B162" s="132" t="e">
        <f>VLOOKUP(B63,#REF!,4,FALSE)</f>
        <v>#REF!</v>
      </c>
      <c r="C162" s="132" t="e">
        <f>VLOOKUP(C63,#REF!,4,FALSE)</f>
        <v>#REF!</v>
      </c>
      <c r="D162" s="132" t="e">
        <f>VLOOKUP(D63,#REF!,4,FALSE)</f>
        <v>#REF!</v>
      </c>
      <c r="E162" s="132" t="e">
        <f>VLOOKUP(E63,#REF!,4,FALSE)</f>
        <v>#REF!</v>
      </c>
      <c r="F162" s="132" t="e">
        <f>VLOOKUP(F63,#REF!,4,FALSE)</f>
        <v>#REF!</v>
      </c>
      <c r="G162" s="132" t="e">
        <f>VLOOKUP(G63,#REF!,4,FALSE)</f>
        <v>#REF!</v>
      </c>
      <c r="H162" s="132" t="e">
        <f>VLOOKUP(H63,#REF!,4,FALSE)</f>
        <v>#REF!</v>
      </c>
      <c r="I162" s="132" t="e">
        <f>VLOOKUP(I63,#REF!,4,FALSE)</f>
        <v>#REF!</v>
      </c>
      <c r="J162" s="132" t="e">
        <f>VLOOKUP(J63,#REF!,4,FALSE)</f>
        <v>#REF!</v>
      </c>
      <c r="K162" s="132" t="e">
        <f>VLOOKUP(K63,#REF!,4,FALSE)</f>
        <v>#REF!</v>
      </c>
      <c r="L162" s="132" t="e">
        <f>VLOOKUP(L63,#REF!,4,FALSE)</f>
        <v>#REF!</v>
      </c>
      <c r="M162" s="132"/>
    </row>
    <row r="163" spans="1:13" x14ac:dyDescent="0.2">
      <c r="A163" s="132" t="e">
        <f>VLOOKUP(A64,#REF!,4,FALSE)</f>
        <v>#REF!</v>
      </c>
      <c r="B163" s="132" t="e">
        <f>VLOOKUP(B64,#REF!,4,FALSE)</f>
        <v>#REF!</v>
      </c>
      <c r="C163" s="132" t="e">
        <f>VLOOKUP(C64,#REF!,4,FALSE)</f>
        <v>#REF!</v>
      </c>
      <c r="D163" s="132" t="e">
        <f>VLOOKUP(D64,#REF!,4,FALSE)</f>
        <v>#REF!</v>
      </c>
      <c r="E163" s="132" t="e">
        <f>VLOOKUP(E64,#REF!,4,FALSE)</f>
        <v>#REF!</v>
      </c>
      <c r="F163" s="132" t="e">
        <f>VLOOKUP(F64,#REF!,4,FALSE)</f>
        <v>#REF!</v>
      </c>
      <c r="G163" s="132" t="e">
        <f>VLOOKUP(G64,#REF!,4,FALSE)</f>
        <v>#REF!</v>
      </c>
      <c r="H163" s="132" t="e">
        <f>VLOOKUP(H64,#REF!,4,FALSE)</f>
        <v>#REF!</v>
      </c>
      <c r="I163" s="132" t="e">
        <f>VLOOKUP(I64,#REF!,4,FALSE)</f>
        <v>#REF!</v>
      </c>
      <c r="J163" s="132" t="e">
        <f>VLOOKUP(J64,#REF!,4,FALSE)</f>
        <v>#REF!</v>
      </c>
      <c r="K163" s="132" t="e">
        <f>VLOOKUP(K64,#REF!,4,FALSE)</f>
        <v>#REF!</v>
      </c>
      <c r="L163" s="132" t="e">
        <f>VLOOKUP(L64,#REF!,4,FALSE)</f>
        <v>#REF!</v>
      </c>
      <c r="M163" s="132"/>
    </row>
    <row r="164" spans="1:13" x14ac:dyDescent="0.2">
      <c r="A164" s="132" t="e">
        <f>VLOOKUP(A65,#REF!,4,FALSE)</f>
        <v>#REF!</v>
      </c>
      <c r="B164" s="132" t="e">
        <f>VLOOKUP(B65,#REF!,4,FALSE)</f>
        <v>#REF!</v>
      </c>
      <c r="C164" s="132" t="e">
        <f>VLOOKUP(C65,#REF!,4,FALSE)</f>
        <v>#REF!</v>
      </c>
      <c r="D164" s="132" t="e">
        <f>VLOOKUP(D65,#REF!,4,FALSE)</f>
        <v>#REF!</v>
      </c>
      <c r="E164" s="132" t="e">
        <f>VLOOKUP(E65,#REF!,4,FALSE)</f>
        <v>#REF!</v>
      </c>
      <c r="F164" s="132" t="e">
        <f>VLOOKUP(F65,#REF!,4,FALSE)</f>
        <v>#REF!</v>
      </c>
      <c r="G164" s="132" t="e">
        <f>VLOOKUP(G65,#REF!,4,FALSE)</f>
        <v>#REF!</v>
      </c>
      <c r="H164" s="132" t="e">
        <f>VLOOKUP(H65,#REF!,4,FALSE)</f>
        <v>#REF!</v>
      </c>
      <c r="I164" s="132" t="e">
        <f>VLOOKUP(I65,#REF!,4,FALSE)</f>
        <v>#REF!</v>
      </c>
      <c r="J164" s="132" t="e">
        <f>VLOOKUP(J65,#REF!,4,FALSE)</f>
        <v>#REF!</v>
      </c>
      <c r="K164" s="132" t="e">
        <f>VLOOKUP(K65,#REF!,4,FALSE)</f>
        <v>#REF!</v>
      </c>
      <c r="L164" s="132" t="e">
        <f>VLOOKUP(L65,#REF!,4,FALSE)</f>
        <v>#REF!</v>
      </c>
      <c r="M164" s="132"/>
    </row>
    <row r="165" spans="1:13" x14ac:dyDescent="0.2">
      <c r="A165" s="132" t="e">
        <f>VLOOKUP(A66,#REF!,4,FALSE)</f>
        <v>#REF!</v>
      </c>
      <c r="B165" s="132" t="e">
        <f>VLOOKUP(B66,#REF!,4,FALSE)</f>
        <v>#REF!</v>
      </c>
      <c r="C165" s="132" t="e">
        <f>VLOOKUP(C66,#REF!,4,FALSE)</f>
        <v>#REF!</v>
      </c>
      <c r="D165" s="132" t="e">
        <f>VLOOKUP(D66,#REF!,4,FALSE)</f>
        <v>#REF!</v>
      </c>
      <c r="E165" s="132" t="e">
        <f>VLOOKUP(E66,#REF!,4,FALSE)</f>
        <v>#REF!</v>
      </c>
      <c r="F165" s="132" t="e">
        <f>VLOOKUP(F66,#REF!,4,FALSE)</f>
        <v>#REF!</v>
      </c>
      <c r="G165" s="132" t="e">
        <f>VLOOKUP(G66,#REF!,4,FALSE)</f>
        <v>#REF!</v>
      </c>
      <c r="H165" s="132" t="e">
        <f>VLOOKUP(H66,#REF!,4,FALSE)</f>
        <v>#REF!</v>
      </c>
      <c r="I165" s="132" t="e">
        <f>VLOOKUP(I66,#REF!,4,FALSE)</f>
        <v>#REF!</v>
      </c>
      <c r="J165" s="132" t="e">
        <f>VLOOKUP(J66,#REF!,4,FALSE)</f>
        <v>#REF!</v>
      </c>
      <c r="K165" s="132" t="e">
        <f>VLOOKUP(K66,#REF!,4,FALSE)</f>
        <v>#REF!</v>
      </c>
      <c r="L165" s="132" t="e">
        <f>VLOOKUP(L66,#REF!,4,FALSE)</f>
        <v>#REF!</v>
      </c>
      <c r="M165" s="132"/>
    </row>
    <row r="166" spans="1:13" x14ac:dyDescent="0.2">
      <c r="A166" s="132" t="e">
        <f>VLOOKUP(A67,#REF!,4,FALSE)</f>
        <v>#REF!</v>
      </c>
      <c r="B166" s="132" t="e">
        <f>VLOOKUP(B67,#REF!,4,FALSE)</f>
        <v>#REF!</v>
      </c>
      <c r="C166" s="132" t="e">
        <f>VLOOKUP(C67,#REF!,4,FALSE)</f>
        <v>#REF!</v>
      </c>
      <c r="D166" s="132" t="e">
        <f>VLOOKUP(D67,#REF!,4,FALSE)</f>
        <v>#REF!</v>
      </c>
      <c r="E166" s="132" t="e">
        <f>VLOOKUP(E67,#REF!,4,FALSE)</f>
        <v>#REF!</v>
      </c>
      <c r="F166" s="132" t="e">
        <f>VLOOKUP(F67,#REF!,4,FALSE)</f>
        <v>#REF!</v>
      </c>
      <c r="G166" s="132" t="e">
        <f>VLOOKUP(G67,#REF!,4,FALSE)</f>
        <v>#REF!</v>
      </c>
      <c r="H166" s="132" t="e">
        <f>VLOOKUP(H67,#REF!,4,FALSE)</f>
        <v>#REF!</v>
      </c>
      <c r="I166" s="132" t="e">
        <f>VLOOKUP(I67,#REF!,4,FALSE)</f>
        <v>#REF!</v>
      </c>
      <c r="J166" s="132" t="e">
        <f>VLOOKUP(J67,#REF!,4,FALSE)</f>
        <v>#REF!</v>
      </c>
      <c r="K166" s="132" t="e">
        <f>VLOOKUP(K67,#REF!,4,FALSE)</f>
        <v>#REF!</v>
      </c>
      <c r="L166" s="132" t="e">
        <f>VLOOKUP(L67,#REF!,4,FALSE)</f>
        <v>#REF!</v>
      </c>
      <c r="M166" s="132"/>
    </row>
    <row r="167" spans="1:13" x14ac:dyDescent="0.2">
      <c r="A167" s="132" t="e">
        <f>VLOOKUP(A68,#REF!,4,FALSE)</f>
        <v>#REF!</v>
      </c>
      <c r="B167" s="132" t="e">
        <f>VLOOKUP(B68,#REF!,4,FALSE)</f>
        <v>#REF!</v>
      </c>
      <c r="C167" s="132" t="e">
        <f>VLOOKUP(C68,#REF!,4,FALSE)</f>
        <v>#REF!</v>
      </c>
      <c r="D167" s="132" t="e">
        <f>VLOOKUP(D68,#REF!,4,FALSE)</f>
        <v>#REF!</v>
      </c>
      <c r="E167" s="132" t="e">
        <f>VLOOKUP(E68,#REF!,4,FALSE)</f>
        <v>#REF!</v>
      </c>
      <c r="F167" s="132" t="e">
        <f>VLOOKUP(F68,#REF!,4,FALSE)</f>
        <v>#REF!</v>
      </c>
      <c r="G167" s="132" t="e">
        <f>VLOOKUP(G68,#REF!,4,FALSE)</f>
        <v>#REF!</v>
      </c>
      <c r="H167" s="132" t="e">
        <f>VLOOKUP(H68,#REF!,4,FALSE)</f>
        <v>#REF!</v>
      </c>
      <c r="I167" s="132" t="e">
        <f>VLOOKUP(I68,#REF!,4,FALSE)</f>
        <v>#REF!</v>
      </c>
      <c r="J167" s="132" t="e">
        <f>VLOOKUP(J68,#REF!,4,FALSE)</f>
        <v>#REF!</v>
      </c>
      <c r="K167" s="132" t="e">
        <f>VLOOKUP(K68,#REF!,4,FALSE)</f>
        <v>#REF!</v>
      </c>
      <c r="L167" s="132" t="e">
        <f>VLOOKUP(L68,#REF!,4,FALSE)</f>
        <v>#REF!</v>
      </c>
      <c r="M167" s="132"/>
    </row>
    <row r="168" spans="1:13" x14ac:dyDescent="0.2">
      <c r="A168" s="132" t="e">
        <f>VLOOKUP(A69,#REF!,4,FALSE)</f>
        <v>#REF!</v>
      </c>
      <c r="B168" s="132" t="e">
        <f>VLOOKUP(B69,#REF!,4,FALSE)</f>
        <v>#REF!</v>
      </c>
      <c r="C168" s="132" t="e">
        <f>VLOOKUP(C69,#REF!,4,FALSE)</f>
        <v>#REF!</v>
      </c>
      <c r="D168" s="132" t="e">
        <f>VLOOKUP(D69,#REF!,4,FALSE)</f>
        <v>#REF!</v>
      </c>
      <c r="E168" s="132" t="e">
        <f>VLOOKUP(E69,#REF!,4,FALSE)</f>
        <v>#REF!</v>
      </c>
      <c r="F168" s="132" t="e">
        <f>VLOOKUP(F69,#REF!,4,FALSE)</f>
        <v>#REF!</v>
      </c>
      <c r="G168" s="132" t="e">
        <f>VLOOKUP(G69,#REF!,4,FALSE)</f>
        <v>#REF!</v>
      </c>
      <c r="H168" s="132" t="e">
        <f>VLOOKUP(H69,#REF!,4,FALSE)</f>
        <v>#REF!</v>
      </c>
      <c r="I168" s="132" t="e">
        <f>VLOOKUP(I69,#REF!,4,FALSE)</f>
        <v>#REF!</v>
      </c>
      <c r="J168" s="132" t="e">
        <f>VLOOKUP(J69,#REF!,4,FALSE)</f>
        <v>#REF!</v>
      </c>
      <c r="K168" s="132" t="e">
        <f>VLOOKUP(K69,#REF!,4,FALSE)</f>
        <v>#REF!</v>
      </c>
      <c r="L168" s="132" t="e">
        <f>VLOOKUP(L69,#REF!,4,FALSE)</f>
        <v>#REF!</v>
      </c>
      <c r="M168" s="132"/>
    </row>
    <row r="169" spans="1:13" x14ac:dyDescent="0.2">
      <c r="A169" s="132" t="e">
        <f>VLOOKUP(A70,#REF!,4,FALSE)</f>
        <v>#REF!</v>
      </c>
      <c r="B169" s="132" t="e">
        <f>VLOOKUP(B70,#REF!,4,FALSE)</f>
        <v>#REF!</v>
      </c>
      <c r="C169" s="132" t="e">
        <f>VLOOKUP(C70,#REF!,4,FALSE)</f>
        <v>#REF!</v>
      </c>
      <c r="D169" s="132" t="e">
        <f>VLOOKUP(D70,#REF!,4,FALSE)</f>
        <v>#REF!</v>
      </c>
      <c r="E169" s="132" t="e">
        <f>VLOOKUP(E70,#REF!,4,FALSE)</f>
        <v>#REF!</v>
      </c>
      <c r="F169" s="132" t="e">
        <f>VLOOKUP(F70,#REF!,4,FALSE)</f>
        <v>#REF!</v>
      </c>
      <c r="G169" s="132" t="e">
        <f>VLOOKUP(G70,#REF!,4,FALSE)</f>
        <v>#REF!</v>
      </c>
      <c r="H169" s="132" t="e">
        <f>VLOOKUP(H70,#REF!,4,FALSE)</f>
        <v>#REF!</v>
      </c>
      <c r="I169" s="132" t="e">
        <f>VLOOKUP(I70,#REF!,4,FALSE)</f>
        <v>#REF!</v>
      </c>
      <c r="J169" s="132" t="e">
        <f>VLOOKUP(J70,#REF!,4,FALSE)</f>
        <v>#REF!</v>
      </c>
      <c r="K169" s="132" t="e">
        <f>VLOOKUP(K70,#REF!,4,FALSE)</f>
        <v>#REF!</v>
      </c>
      <c r="L169" s="132" t="e">
        <f>VLOOKUP(L70,#REF!,4,FALSE)</f>
        <v>#REF!</v>
      </c>
      <c r="M169" s="132"/>
    </row>
    <row r="170" spans="1:13" x14ac:dyDescent="0.2">
      <c r="A170" s="132" t="e">
        <f>VLOOKUP(A71,#REF!,4,FALSE)</f>
        <v>#REF!</v>
      </c>
      <c r="B170" s="132" t="e">
        <f>VLOOKUP(B71,#REF!,4,FALSE)</f>
        <v>#REF!</v>
      </c>
      <c r="C170" s="132" t="e">
        <f>VLOOKUP(C71,#REF!,4,FALSE)</f>
        <v>#REF!</v>
      </c>
      <c r="D170" s="132" t="e">
        <f>VLOOKUP(D71,#REF!,4,FALSE)</f>
        <v>#REF!</v>
      </c>
      <c r="E170" s="132" t="e">
        <f>VLOOKUP(E71,#REF!,4,FALSE)</f>
        <v>#REF!</v>
      </c>
      <c r="F170" s="132" t="e">
        <f>VLOOKUP(F71,#REF!,4,FALSE)</f>
        <v>#REF!</v>
      </c>
      <c r="G170" s="132" t="e">
        <f>VLOOKUP(G71,#REF!,4,FALSE)</f>
        <v>#REF!</v>
      </c>
      <c r="H170" s="132" t="e">
        <f>VLOOKUP(H71,#REF!,4,FALSE)</f>
        <v>#REF!</v>
      </c>
      <c r="I170" s="132" t="e">
        <f>VLOOKUP(I71,#REF!,4,FALSE)</f>
        <v>#REF!</v>
      </c>
      <c r="J170" s="132" t="e">
        <f>VLOOKUP(J71,#REF!,4,FALSE)</f>
        <v>#REF!</v>
      </c>
      <c r="K170" s="132" t="e">
        <f>VLOOKUP(K71,#REF!,4,FALSE)</f>
        <v>#REF!</v>
      </c>
      <c r="L170" s="132" t="e">
        <f>VLOOKUP(L71,#REF!,4,FALSE)</f>
        <v>#REF!</v>
      </c>
      <c r="M170" s="132"/>
    </row>
    <row r="171" spans="1:13" x14ac:dyDescent="0.2">
      <c r="A171" s="132" t="e">
        <f>VLOOKUP(A72,#REF!,4,FALSE)</f>
        <v>#REF!</v>
      </c>
      <c r="B171" s="132" t="e">
        <f>VLOOKUP(B72,#REF!,4,FALSE)</f>
        <v>#REF!</v>
      </c>
      <c r="C171" s="132" t="e">
        <f>VLOOKUP(C72,#REF!,4,FALSE)</f>
        <v>#REF!</v>
      </c>
      <c r="D171" s="132" t="e">
        <f>VLOOKUP(D72,#REF!,4,FALSE)</f>
        <v>#REF!</v>
      </c>
      <c r="E171" s="132" t="e">
        <f>VLOOKUP(E72,#REF!,4,FALSE)</f>
        <v>#REF!</v>
      </c>
      <c r="F171" s="132" t="e">
        <f>VLOOKUP(F72,#REF!,4,FALSE)</f>
        <v>#REF!</v>
      </c>
      <c r="G171" s="132" t="e">
        <f>VLOOKUP(G72,#REF!,4,FALSE)</f>
        <v>#REF!</v>
      </c>
      <c r="H171" s="132" t="e">
        <f>VLOOKUP(H72,#REF!,4,FALSE)</f>
        <v>#REF!</v>
      </c>
      <c r="I171" s="132" t="e">
        <f>VLOOKUP(I72,#REF!,4,FALSE)</f>
        <v>#REF!</v>
      </c>
      <c r="J171" s="132" t="e">
        <f>VLOOKUP(J72,#REF!,4,FALSE)</f>
        <v>#REF!</v>
      </c>
      <c r="K171" s="132" t="e">
        <f>VLOOKUP(K72,#REF!,4,FALSE)</f>
        <v>#REF!</v>
      </c>
      <c r="L171" s="132" t="e">
        <f>VLOOKUP(L72,#REF!,4,FALSE)</f>
        <v>#REF!</v>
      </c>
      <c r="M171" s="132"/>
    </row>
    <row r="172" spans="1:13" x14ac:dyDescent="0.2">
      <c r="A172" s="132" t="e">
        <f>VLOOKUP(A73,#REF!,4,FALSE)</f>
        <v>#REF!</v>
      </c>
      <c r="B172" s="132" t="e">
        <f>VLOOKUP(B73,#REF!,4,FALSE)</f>
        <v>#REF!</v>
      </c>
      <c r="C172" s="132" t="e">
        <f>VLOOKUP(C73,#REF!,4,FALSE)</f>
        <v>#REF!</v>
      </c>
      <c r="D172" s="132" t="e">
        <f>VLOOKUP(D73,#REF!,4,FALSE)</f>
        <v>#REF!</v>
      </c>
      <c r="E172" s="132" t="e">
        <f>VLOOKUP(E73,#REF!,4,FALSE)</f>
        <v>#REF!</v>
      </c>
      <c r="F172" s="132" t="e">
        <f>VLOOKUP(F73,#REF!,4,FALSE)</f>
        <v>#REF!</v>
      </c>
      <c r="G172" s="132" t="e">
        <f>VLOOKUP(G73,#REF!,4,FALSE)</f>
        <v>#REF!</v>
      </c>
      <c r="H172" s="132" t="e">
        <f>VLOOKUP(H73,#REF!,4,FALSE)</f>
        <v>#REF!</v>
      </c>
      <c r="I172" s="132" t="e">
        <f>VLOOKUP(I73,#REF!,4,FALSE)</f>
        <v>#REF!</v>
      </c>
      <c r="J172" s="132" t="e">
        <f>VLOOKUP(J73,#REF!,4,FALSE)</f>
        <v>#REF!</v>
      </c>
      <c r="K172" s="132" t="e">
        <f>VLOOKUP(K73,#REF!,4,FALSE)</f>
        <v>#REF!</v>
      </c>
      <c r="L172" s="132" t="e">
        <f>VLOOKUP(L73,#REF!,4,FALSE)</f>
        <v>#REF!</v>
      </c>
      <c r="M172" s="132"/>
    </row>
    <row r="173" spans="1:13" x14ac:dyDescent="0.2">
      <c r="A173" s="132" t="e">
        <f>VLOOKUP(A74,#REF!,4,FALSE)</f>
        <v>#REF!</v>
      </c>
      <c r="B173" s="132" t="e">
        <f>VLOOKUP(B74,#REF!,4,FALSE)</f>
        <v>#REF!</v>
      </c>
      <c r="C173" s="132" t="e">
        <f>VLOOKUP(C74,#REF!,4,FALSE)</f>
        <v>#REF!</v>
      </c>
      <c r="D173" s="132" t="e">
        <f>VLOOKUP(D74,#REF!,4,FALSE)</f>
        <v>#REF!</v>
      </c>
      <c r="E173" s="132" t="e">
        <f>VLOOKUP(E74,#REF!,4,FALSE)</f>
        <v>#REF!</v>
      </c>
      <c r="F173" s="132" t="e">
        <f>VLOOKUP(F74,#REF!,4,FALSE)</f>
        <v>#REF!</v>
      </c>
      <c r="G173" s="132" t="e">
        <f>VLOOKUP(G74,#REF!,4,FALSE)</f>
        <v>#REF!</v>
      </c>
      <c r="H173" s="132" t="e">
        <f>VLOOKUP(H74,#REF!,4,FALSE)</f>
        <v>#REF!</v>
      </c>
      <c r="I173" s="132" t="e">
        <f>VLOOKUP(I74,#REF!,4,FALSE)</f>
        <v>#REF!</v>
      </c>
      <c r="J173" s="132" t="e">
        <f>VLOOKUP(J74,#REF!,4,FALSE)</f>
        <v>#REF!</v>
      </c>
      <c r="K173" s="132" t="e">
        <f>VLOOKUP(K74,#REF!,4,FALSE)</f>
        <v>#REF!</v>
      </c>
      <c r="L173" s="132" t="e">
        <f>VLOOKUP(L74,#REF!,4,FALSE)</f>
        <v>#REF!</v>
      </c>
      <c r="M173" s="132"/>
    </row>
    <row r="174" spans="1:13" x14ac:dyDescent="0.2">
      <c r="A174" s="132" t="e">
        <f>VLOOKUP(A75,#REF!,4,FALSE)</f>
        <v>#REF!</v>
      </c>
      <c r="B174" s="132" t="e">
        <f>VLOOKUP(B75,#REF!,4,FALSE)</f>
        <v>#REF!</v>
      </c>
      <c r="C174" s="132" t="e">
        <f>VLOOKUP(C75,#REF!,4,FALSE)</f>
        <v>#REF!</v>
      </c>
      <c r="D174" s="132" t="e">
        <f>VLOOKUP(D75,#REF!,4,FALSE)</f>
        <v>#REF!</v>
      </c>
      <c r="E174" s="132" t="e">
        <f>VLOOKUP(E75,#REF!,4,FALSE)</f>
        <v>#REF!</v>
      </c>
      <c r="F174" s="132" t="e">
        <f>VLOOKUP(F75,#REF!,4,FALSE)</f>
        <v>#REF!</v>
      </c>
      <c r="G174" s="132" t="e">
        <f>VLOOKUP(G75,#REF!,4,FALSE)</f>
        <v>#REF!</v>
      </c>
      <c r="H174" s="132" t="e">
        <f>VLOOKUP(H75,#REF!,4,FALSE)</f>
        <v>#REF!</v>
      </c>
      <c r="I174" s="132" t="e">
        <f>VLOOKUP(I75,#REF!,4,FALSE)</f>
        <v>#REF!</v>
      </c>
      <c r="J174" s="132" t="e">
        <f>VLOOKUP(J75,#REF!,4,FALSE)</f>
        <v>#REF!</v>
      </c>
      <c r="K174" s="132" t="e">
        <f>VLOOKUP(K75,#REF!,4,FALSE)</f>
        <v>#REF!</v>
      </c>
      <c r="L174" s="132" t="e">
        <f>VLOOKUP(L75,#REF!,4,FALSE)</f>
        <v>#REF!</v>
      </c>
      <c r="M174" s="132"/>
    </row>
    <row r="175" spans="1:13" x14ac:dyDescent="0.2">
      <c r="A175" s="132" t="e">
        <f>VLOOKUP(A76,#REF!,4,FALSE)</f>
        <v>#REF!</v>
      </c>
      <c r="B175" s="132" t="e">
        <f>VLOOKUP(B76,#REF!,4,FALSE)</f>
        <v>#REF!</v>
      </c>
      <c r="C175" s="132" t="e">
        <f>VLOOKUP(C76,#REF!,4,FALSE)</f>
        <v>#REF!</v>
      </c>
      <c r="D175" s="132" t="e">
        <f>VLOOKUP(D76,#REF!,4,FALSE)</f>
        <v>#REF!</v>
      </c>
      <c r="E175" s="132" t="e">
        <f>VLOOKUP(E76,#REF!,4,FALSE)</f>
        <v>#REF!</v>
      </c>
      <c r="F175" s="132" t="e">
        <f>VLOOKUP(F76,#REF!,4,FALSE)</f>
        <v>#REF!</v>
      </c>
      <c r="G175" s="132" t="e">
        <f>VLOOKUP(G76,#REF!,4,FALSE)</f>
        <v>#REF!</v>
      </c>
      <c r="H175" s="132" t="e">
        <f>VLOOKUP(H76,#REF!,4,FALSE)</f>
        <v>#REF!</v>
      </c>
      <c r="I175" s="132" t="e">
        <f>VLOOKUP(I76,#REF!,4,FALSE)</f>
        <v>#REF!</v>
      </c>
      <c r="J175" s="132" t="e">
        <f>VLOOKUP(J76,#REF!,4,FALSE)</f>
        <v>#REF!</v>
      </c>
      <c r="K175" s="132" t="e">
        <f>VLOOKUP(K76,#REF!,4,FALSE)</f>
        <v>#REF!</v>
      </c>
      <c r="L175" s="132" t="e">
        <f>VLOOKUP(L76,#REF!,4,FALSE)</f>
        <v>#REF!</v>
      </c>
      <c r="M175" s="132"/>
    </row>
    <row r="176" spans="1:13" x14ac:dyDescent="0.2">
      <c r="A176" s="132" t="e">
        <f>VLOOKUP(A77,#REF!,4,FALSE)</f>
        <v>#REF!</v>
      </c>
      <c r="B176" s="132" t="e">
        <f>VLOOKUP(B77,#REF!,4,FALSE)</f>
        <v>#REF!</v>
      </c>
      <c r="C176" s="132" t="e">
        <f>VLOOKUP(C77,#REF!,4,FALSE)</f>
        <v>#REF!</v>
      </c>
      <c r="D176" s="132" t="e">
        <f>VLOOKUP(D77,#REF!,4,FALSE)</f>
        <v>#REF!</v>
      </c>
      <c r="E176" s="132" t="e">
        <f>VLOOKUP(E77,#REF!,4,FALSE)</f>
        <v>#REF!</v>
      </c>
      <c r="F176" s="132" t="e">
        <f>VLOOKUP(F77,#REF!,4,FALSE)</f>
        <v>#REF!</v>
      </c>
      <c r="G176" s="132" t="e">
        <f>VLOOKUP(G77,#REF!,4,FALSE)</f>
        <v>#REF!</v>
      </c>
      <c r="H176" s="132" t="e">
        <f>VLOOKUP(H77,#REF!,4,FALSE)</f>
        <v>#REF!</v>
      </c>
      <c r="I176" s="132" t="e">
        <f>VLOOKUP(I77,#REF!,4,FALSE)</f>
        <v>#REF!</v>
      </c>
      <c r="J176" s="132" t="e">
        <f>VLOOKUP(J77,#REF!,4,FALSE)</f>
        <v>#REF!</v>
      </c>
      <c r="K176" s="132" t="e">
        <f>VLOOKUP(K77,#REF!,4,FALSE)</f>
        <v>#REF!</v>
      </c>
      <c r="L176" s="132" t="e">
        <f>VLOOKUP(L77,#REF!,4,FALSE)</f>
        <v>#REF!</v>
      </c>
      <c r="M176" s="132"/>
    </row>
    <row r="177" spans="1:13" x14ac:dyDescent="0.2">
      <c r="A177" s="132" t="e">
        <f>VLOOKUP(A78,#REF!,4,FALSE)</f>
        <v>#REF!</v>
      </c>
      <c r="B177" s="132" t="e">
        <f>VLOOKUP(B78,#REF!,4,FALSE)</f>
        <v>#REF!</v>
      </c>
      <c r="C177" s="132" t="e">
        <f>VLOOKUP(C78,#REF!,4,FALSE)</f>
        <v>#REF!</v>
      </c>
      <c r="D177" s="132" t="e">
        <f>VLOOKUP(D78,#REF!,4,FALSE)</f>
        <v>#REF!</v>
      </c>
      <c r="E177" s="132" t="e">
        <f>VLOOKUP(E78,#REF!,4,FALSE)</f>
        <v>#REF!</v>
      </c>
      <c r="F177" s="132" t="e">
        <f>VLOOKUP(F78,#REF!,4,FALSE)</f>
        <v>#REF!</v>
      </c>
      <c r="G177" s="132" t="e">
        <f>VLOOKUP(G78,#REF!,4,FALSE)</f>
        <v>#REF!</v>
      </c>
      <c r="H177" s="132" t="e">
        <f>VLOOKUP(H78,#REF!,4,FALSE)</f>
        <v>#REF!</v>
      </c>
      <c r="I177" s="132" t="e">
        <f>VLOOKUP(I78,#REF!,4,FALSE)</f>
        <v>#REF!</v>
      </c>
      <c r="J177" s="132" t="e">
        <f>VLOOKUP(J78,#REF!,4,FALSE)</f>
        <v>#REF!</v>
      </c>
      <c r="K177" s="132" t="e">
        <f>VLOOKUP(K78,#REF!,4,FALSE)</f>
        <v>#REF!</v>
      </c>
      <c r="L177" s="132" t="e">
        <f>VLOOKUP(L78,#REF!,4,FALSE)</f>
        <v>#REF!</v>
      </c>
      <c r="M177" s="132"/>
    </row>
    <row r="178" spans="1:13" x14ac:dyDescent="0.2">
      <c r="A178" s="132" t="e">
        <f>VLOOKUP(A79,#REF!,4,FALSE)</f>
        <v>#REF!</v>
      </c>
      <c r="B178" s="132" t="e">
        <f>VLOOKUP(B79,#REF!,4,FALSE)</f>
        <v>#REF!</v>
      </c>
      <c r="C178" s="132" t="e">
        <f>VLOOKUP(C79,#REF!,4,FALSE)</f>
        <v>#REF!</v>
      </c>
      <c r="D178" s="132" t="e">
        <f>VLOOKUP(D79,#REF!,4,FALSE)</f>
        <v>#REF!</v>
      </c>
      <c r="E178" s="132" t="e">
        <f>VLOOKUP(E79,#REF!,4,FALSE)</f>
        <v>#REF!</v>
      </c>
      <c r="F178" s="132" t="e">
        <f>VLOOKUP(F79,#REF!,4,FALSE)</f>
        <v>#REF!</v>
      </c>
      <c r="G178" s="132" t="e">
        <f>VLOOKUP(G79,#REF!,4,FALSE)</f>
        <v>#REF!</v>
      </c>
      <c r="H178" s="132" t="e">
        <f>VLOOKUP(H79,#REF!,4,FALSE)</f>
        <v>#REF!</v>
      </c>
      <c r="I178" s="132" t="e">
        <f>VLOOKUP(I79,#REF!,4,FALSE)</f>
        <v>#REF!</v>
      </c>
      <c r="J178" s="132" t="e">
        <f>VLOOKUP(J79,#REF!,4,FALSE)</f>
        <v>#REF!</v>
      </c>
      <c r="K178" s="132" t="e">
        <f>VLOOKUP(K79,#REF!,4,FALSE)</f>
        <v>#REF!</v>
      </c>
      <c r="L178" s="132" t="e">
        <f>VLOOKUP(L79,#REF!,4,FALSE)</f>
        <v>#REF!</v>
      </c>
      <c r="M178" s="132"/>
    </row>
    <row r="179" spans="1:13" x14ac:dyDescent="0.2">
      <c r="A179" s="132" t="e">
        <f>VLOOKUP(A80,#REF!,4,FALSE)</f>
        <v>#REF!</v>
      </c>
      <c r="B179" s="132" t="e">
        <f>VLOOKUP(B80,#REF!,4,FALSE)</f>
        <v>#REF!</v>
      </c>
      <c r="C179" s="132" t="e">
        <f>VLOOKUP(C80,#REF!,4,FALSE)</f>
        <v>#REF!</v>
      </c>
      <c r="D179" s="132" t="e">
        <f>VLOOKUP(D80,#REF!,4,FALSE)</f>
        <v>#REF!</v>
      </c>
      <c r="E179" s="132" t="e">
        <f>VLOOKUP(E80,#REF!,4,FALSE)</f>
        <v>#REF!</v>
      </c>
      <c r="F179" s="132" t="e">
        <f>VLOOKUP(F80,#REF!,4,FALSE)</f>
        <v>#REF!</v>
      </c>
      <c r="G179" s="132" t="e">
        <f>VLOOKUP(G80,#REF!,4,FALSE)</f>
        <v>#REF!</v>
      </c>
      <c r="H179" s="132" t="e">
        <f>VLOOKUP(H80,#REF!,4,FALSE)</f>
        <v>#REF!</v>
      </c>
      <c r="I179" s="132" t="e">
        <f>VLOOKUP(I80,#REF!,4,FALSE)</f>
        <v>#REF!</v>
      </c>
      <c r="J179" s="132" t="e">
        <f>VLOOKUP(J80,#REF!,4,FALSE)</f>
        <v>#REF!</v>
      </c>
      <c r="K179" s="132" t="e">
        <f>VLOOKUP(K80,#REF!,4,FALSE)</f>
        <v>#REF!</v>
      </c>
      <c r="L179" s="132" t="e">
        <f>VLOOKUP(L80,#REF!,4,FALSE)</f>
        <v>#REF!</v>
      </c>
      <c r="M179" s="132"/>
    </row>
    <row r="180" spans="1:13" x14ac:dyDescent="0.2">
      <c r="A180" s="132"/>
      <c r="B180" s="132"/>
      <c r="C180" s="132"/>
      <c r="D180" s="132"/>
      <c r="E180" s="132"/>
      <c r="F180" s="132"/>
      <c r="G180" s="132"/>
      <c r="H180" s="132"/>
      <c r="I180" s="132"/>
      <c r="J180" s="132"/>
      <c r="K180" s="132"/>
      <c r="L180" s="132"/>
      <c r="M180" s="132"/>
    </row>
    <row r="181" spans="1:13" x14ac:dyDescent="0.2">
      <c r="A181" s="268" t="s">
        <v>601</v>
      </c>
      <c r="B181" s="268"/>
      <c r="C181" s="268"/>
      <c r="D181" s="268"/>
      <c r="E181" s="268"/>
      <c r="F181" s="268"/>
      <c r="G181" s="268"/>
      <c r="H181" s="268"/>
      <c r="I181" s="268"/>
      <c r="J181" s="268"/>
      <c r="K181" s="268"/>
      <c r="L181" s="268"/>
      <c r="M181" s="132"/>
    </row>
    <row r="182" spans="1:13" x14ac:dyDescent="0.2">
      <c r="A182" s="132" t="e">
        <f>VLOOKUP(A50,#REF!,4,FALSE)</f>
        <v>#REF!</v>
      </c>
      <c r="B182" s="132" t="e">
        <f>VLOOKUP(B50,#REF!,4,FALSE)</f>
        <v>#REF!</v>
      </c>
      <c r="C182" s="132" t="e">
        <f>VLOOKUP(C50,#REF!,4,FALSE)</f>
        <v>#REF!</v>
      </c>
      <c r="D182" s="132" t="e">
        <f>VLOOKUP(D50,#REF!,4,FALSE)</f>
        <v>#REF!</v>
      </c>
      <c r="E182" s="132" t="e">
        <f>VLOOKUP(E50,#REF!,4,FALSE)</f>
        <v>#REF!</v>
      </c>
      <c r="F182" s="132" t="e">
        <f>VLOOKUP(F50,#REF!,4,FALSE)</f>
        <v>#REF!</v>
      </c>
      <c r="G182" s="132" t="e">
        <f>VLOOKUP(G50,#REF!,4,FALSE)</f>
        <v>#REF!</v>
      </c>
      <c r="H182" s="132" t="e">
        <f>VLOOKUP(H50,#REF!,4,FALSE)</f>
        <v>#REF!</v>
      </c>
      <c r="I182" s="132" t="e">
        <f>VLOOKUP(I50,#REF!,4,FALSE)</f>
        <v>#REF!</v>
      </c>
      <c r="J182" s="132" t="e">
        <f>VLOOKUP(J50,#REF!,4,FALSE)</f>
        <v>#REF!</v>
      </c>
      <c r="K182" s="132" t="e">
        <f>VLOOKUP(K50,#REF!,4,FALSE)</f>
        <v>#REF!</v>
      </c>
      <c r="L182" s="132" t="e">
        <f>VLOOKUP(L50,#REF!,4,FALSE)</f>
        <v>#REF!</v>
      </c>
      <c r="M182" s="132"/>
    </row>
    <row r="183" spans="1:13" x14ac:dyDescent="0.2">
      <c r="A183" s="132" t="e">
        <f>VLOOKUP(A51,#REF!,4,FALSE)</f>
        <v>#REF!</v>
      </c>
      <c r="B183" s="132" t="e">
        <f>VLOOKUP(B51,#REF!,4,FALSE)</f>
        <v>#REF!</v>
      </c>
      <c r="C183" s="132" t="e">
        <f>VLOOKUP(C51,#REF!,4,FALSE)</f>
        <v>#REF!</v>
      </c>
      <c r="D183" s="132" t="e">
        <f>VLOOKUP(D51,#REF!,4,FALSE)</f>
        <v>#REF!</v>
      </c>
      <c r="E183" s="132" t="e">
        <f>VLOOKUP(E51,#REF!,4,FALSE)</f>
        <v>#REF!</v>
      </c>
      <c r="F183" s="132" t="e">
        <f>VLOOKUP(F51,#REF!,4,FALSE)</f>
        <v>#REF!</v>
      </c>
      <c r="G183" s="132" t="e">
        <f>VLOOKUP(G51,#REF!,4,FALSE)</f>
        <v>#REF!</v>
      </c>
      <c r="H183" s="132" t="e">
        <f>VLOOKUP(H51,#REF!,4,FALSE)</f>
        <v>#REF!</v>
      </c>
      <c r="I183" s="132" t="e">
        <f>VLOOKUP(I51,#REF!,4,FALSE)</f>
        <v>#REF!</v>
      </c>
      <c r="J183" s="132" t="e">
        <f>VLOOKUP(J51,#REF!,4,FALSE)</f>
        <v>#REF!</v>
      </c>
      <c r="K183" s="132" t="e">
        <f>VLOOKUP(K51,#REF!,4,FALSE)</f>
        <v>#REF!</v>
      </c>
      <c r="L183" s="132" t="e">
        <f>VLOOKUP(L51,#REF!,4,FALSE)</f>
        <v>#REF!</v>
      </c>
      <c r="M183" s="132"/>
    </row>
    <row r="184" spans="1:13" x14ac:dyDescent="0.2">
      <c r="A184" s="132" t="e">
        <f>VLOOKUP(A52,#REF!,4,FALSE)</f>
        <v>#REF!</v>
      </c>
      <c r="B184" s="132" t="e">
        <f>VLOOKUP(B52,#REF!,4,FALSE)</f>
        <v>#REF!</v>
      </c>
      <c r="C184" s="132" t="e">
        <f>VLOOKUP(C52,#REF!,4,FALSE)</f>
        <v>#REF!</v>
      </c>
      <c r="D184" s="132" t="e">
        <f>VLOOKUP(D52,#REF!,4,FALSE)</f>
        <v>#REF!</v>
      </c>
      <c r="E184" s="132" t="e">
        <f>VLOOKUP(E52,#REF!,4,FALSE)</f>
        <v>#REF!</v>
      </c>
      <c r="F184" s="132" t="e">
        <f>VLOOKUP(F52,#REF!,4,FALSE)</f>
        <v>#REF!</v>
      </c>
      <c r="G184" s="132" t="e">
        <f>VLOOKUP(G52,#REF!,4,FALSE)</f>
        <v>#REF!</v>
      </c>
      <c r="H184" s="132" t="e">
        <f>VLOOKUP(H52,#REF!,4,FALSE)</f>
        <v>#REF!</v>
      </c>
      <c r="I184" s="132" t="e">
        <f>VLOOKUP(I52,#REF!,4,FALSE)</f>
        <v>#REF!</v>
      </c>
      <c r="J184" s="132" t="e">
        <f>VLOOKUP(J52,#REF!,4,FALSE)</f>
        <v>#REF!</v>
      </c>
      <c r="K184" s="132" t="e">
        <f>VLOOKUP(K52,#REF!,4,FALSE)</f>
        <v>#REF!</v>
      </c>
      <c r="L184" s="132" t="e">
        <f>VLOOKUP(L52,#REF!,4,FALSE)</f>
        <v>#REF!</v>
      </c>
      <c r="M184" s="132"/>
    </row>
    <row r="185" spans="1:13" x14ac:dyDescent="0.2">
      <c r="A185" s="132" t="e">
        <f>VLOOKUP(A53,#REF!,4,FALSE)</f>
        <v>#REF!</v>
      </c>
      <c r="B185" s="132" t="e">
        <f>VLOOKUP(B53,#REF!,4,FALSE)</f>
        <v>#REF!</v>
      </c>
      <c r="C185" s="132" t="e">
        <f>VLOOKUP(C53,#REF!,4,FALSE)</f>
        <v>#REF!</v>
      </c>
      <c r="D185" s="132" t="e">
        <f>VLOOKUP(D53,#REF!,4,FALSE)</f>
        <v>#REF!</v>
      </c>
      <c r="E185" s="132" t="e">
        <f>VLOOKUP(E53,#REF!,4,FALSE)</f>
        <v>#REF!</v>
      </c>
      <c r="F185" s="132" t="e">
        <f>VLOOKUP(F53,#REF!,4,FALSE)</f>
        <v>#REF!</v>
      </c>
      <c r="G185" s="132" t="e">
        <f>VLOOKUP(G53,#REF!,4,FALSE)</f>
        <v>#REF!</v>
      </c>
      <c r="H185" s="132" t="e">
        <f>VLOOKUP(H53,#REF!,4,FALSE)</f>
        <v>#REF!</v>
      </c>
      <c r="I185" s="132" t="e">
        <f>VLOOKUP(I53,#REF!,4,FALSE)</f>
        <v>#REF!</v>
      </c>
      <c r="J185" s="132" t="e">
        <f>VLOOKUP(J53,#REF!,4,FALSE)</f>
        <v>#REF!</v>
      </c>
      <c r="K185" s="132" t="e">
        <f>VLOOKUP(K53,#REF!,4,FALSE)</f>
        <v>#REF!</v>
      </c>
      <c r="L185" s="132" t="e">
        <f>VLOOKUP(L53,#REF!,4,FALSE)</f>
        <v>#REF!</v>
      </c>
      <c r="M185" s="132"/>
    </row>
    <row r="186" spans="1:13" x14ac:dyDescent="0.2">
      <c r="A186" s="132" t="e">
        <f>VLOOKUP(A54,#REF!,4,FALSE)</f>
        <v>#REF!</v>
      </c>
      <c r="B186" s="132" t="e">
        <f>VLOOKUP(B54,#REF!,4,FALSE)</f>
        <v>#REF!</v>
      </c>
      <c r="C186" s="132" t="e">
        <f>VLOOKUP(C54,#REF!,4,FALSE)</f>
        <v>#REF!</v>
      </c>
      <c r="D186" s="132" t="e">
        <f>VLOOKUP(D54,#REF!,4,FALSE)</f>
        <v>#REF!</v>
      </c>
      <c r="E186" s="132" t="e">
        <f>VLOOKUP(E54,#REF!,4,FALSE)</f>
        <v>#REF!</v>
      </c>
      <c r="F186" s="132" t="e">
        <f>VLOOKUP(F54,#REF!,4,FALSE)</f>
        <v>#REF!</v>
      </c>
      <c r="G186" s="132" t="e">
        <f>VLOOKUP(G54,#REF!,4,FALSE)</f>
        <v>#REF!</v>
      </c>
      <c r="H186" s="132" t="e">
        <f>VLOOKUP(H54,#REF!,4,FALSE)</f>
        <v>#REF!</v>
      </c>
      <c r="I186" s="132" t="e">
        <f>VLOOKUP(I54,#REF!,4,FALSE)</f>
        <v>#REF!</v>
      </c>
      <c r="J186" s="132" t="e">
        <f>VLOOKUP(J54,#REF!,4,FALSE)</f>
        <v>#REF!</v>
      </c>
      <c r="K186" s="132" t="e">
        <f>VLOOKUP(K54,#REF!,4,FALSE)</f>
        <v>#REF!</v>
      </c>
      <c r="L186" s="132" t="e">
        <f>VLOOKUP(L54,#REF!,4,FALSE)</f>
        <v>#REF!</v>
      </c>
      <c r="M186" s="132"/>
    </row>
    <row r="187" spans="1:13" x14ac:dyDescent="0.2">
      <c r="A187" s="132" t="e">
        <f>VLOOKUP(A55,#REF!,4,FALSE)</f>
        <v>#REF!</v>
      </c>
      <c r="B187" s="132" t="e">
        <f>VLOOKUP(B55,#REF!,4,FALSE)</f>
        <v>#REF!</v>
      </c>
      <c r="C187" s="132" t="e">
        <f>VLOOKUP(C55,#REF!,4,FALSE)</f>
        <v>#REF!</v>
      </c>
      <c r="D187" s="132" t="e">
        <f>VLOOKUP(D55,#REF!,4,FALSE)</f>
        <v>#REF!</v>
      </c>
      <c r="E187" s="132" t="e">
        <f>VLOOKUP(E55,#REF!,4,FALSE)</f>
        <v>#REF!</v>
      </c>
      <c r="F187" s="132" t="e">
        <f>VLOOKUP(F55,#REF!,4,FALSE)</f>
        <v>#REF!</v>
      </c>
      <c r="G187" s="132" t="e">
        <f>VLOOKUP(G55,#REF!,4,FALSE)</f>
        <v>#REF!</v>
      </c>
      <c r="H187" s="132" t="e">
        <f>VLOOKUP(H55,#REF!,4,FALSE)</f>
        <v>#REF!</v>
      </c>
      <c r="I187" s="132" t="e">
        <f>VLOOKUP(I55,#REF!,4,FALSE)</f>
        <v>#REF!</v>
      </c>
      <c r="J187" s="132" t="e">
        <f>VLOOKUP(J55,#REF!,4,FALSE)</f>
        <v>#REF!</v>
      </c>
      <c r="K187" s="132" t="e">
        <f>VLOOKUP(K55,#REF!,4,FALSE)</f>
        <v>#REF!</v>
      </c>
      <c r="L187" s="132" t="e">
        <f>VLOOKUP(L55,#REF!,4,FALSE)</f>
        <v>#REF!</v>
      </c>
      <c r="M187" s="132"/>
    </row>
    <row r="188" spans="1:13" x14ac:dyDescent="0.2">
      <c r="A188" s="132" t="e">
        <f>VLOOKUP(A56,#REF!,4,FALSE)</f>
        <v>#REF!</v>
      </c>
      <c r="B188" s="132" t="e">
        <f>VLOOKUP(B56,#REF!,4,FALSE)</f>
        <v>#REF!</v>
      </c>
      <c r="C188" s="132" t="e">
        <f>VLOOKUP(C56,#REF!,4,FALSE)</f>
        <v>#REF!</v>
      </c>
      <c r="D188" s="132" t="e">
        <f>VLOOKUP(D56,#REF!,4,FALSE)</f>
        <v>#REF!</v>
      </c>
      <c r="E188" s="132" t="e">
        <f>VLOOKUP(E56,#REF!,4,FALSE)</f>
        <v>#REF!</v>
      </c>
      <c r="F188" s="132" t="e">
        <f>VLOOKUP(F56,#REF!,4,FALSE)</f>
        <v>#REF!</v>
      </c>
      <c r="G188" s="132" t="e">
        <f>VLOOKUP(G56,#REF!,4,FALSE)</f>
        <v>#REF!</v>
      </c>
      <c r="H188" s="132" t="e">
        <f>VLOOKUP(H56,#REF!,4,FALSE)</f>
        <v>#REF!</v>
      </c>
      <c r="I188" s="132" t="e">
        <f>VLOOKUP(I56,#REF!,4,FALSE)</f>
        <v>#REF!</v>
      </c>
      <c r="J188" s="132" t="e">
        <f>VLOOKUP(J56,#REF!,4,FALSE)</f>
        <v>#REF!</v>
      </c>
      <c r="K188" s="132" t="e">
        <f>VLOOKUP(K56,#REF!,4,FALSE)</f>
        <v>#REF!</v>
      </c>
      <c r="L188" s="132" t="e">
        <f>VLOOKUP(L56,#REF!,4,FALSE)</f>
        <v>#REF!</v>
      </c>
      <c r="M188" s="132"/>
    </row>
    <row r="189" spans="1:13" x14ac:dyDescent="0.2">
      <c r="A189" s="132" t="e">
        <f>VLOOKUP(A57,#REF!,4,FALSE)</f>
        <v>#REF!</v>
      </c>
      <c r="B189" s="132" t="e">
        <f>VLOOKUP(B57,#REF!,4,FALSE)</f>
        <v>#REF!</v>
      </c>
      <c r="C189" s="132" t="e">
        <f>VLOOKUP(C57,#REF!,4,FALSE)</f>
        <v>#REF!</v>
      </c>
      <c r="D189" s="132" t="e">
        <f>VLOOKUP(D57,#REF!,4,FALSE)</f>
        <v>#REF!</v>
      </c>
      <c r="E189" s="132" t="e">
        <f>VLOOKUP(E57,#REF!,4,FALSE)</f>
        <v>#REF!</v>
      </c>
      <c r="F189" s="132" t="e">
        <f>VLOOKUP(F57,#REF!,4,FALSE)</f>
        <v>#REF!</v>
      </c>
      <c r="G189" s="132" t="e">
        <f>VLOOKUP(G57,#REF!,4,FALSE)</f>
        <v>#REF!</v>
      </c>
      <c r="H189" s="132" t="e">
        <f>VLOOKUP(H57,#REF!,4,FALSE)</f>
        <v>#REF!</v>
      </c>
      <c r="I189" s="132" t="e">
        <f>VLOOKUP(I57,#REF!,4,FALSE)</f>
        <v>#REF!</v>
      </c>
      <c r="J189" s="132" t="e">
        <f>VLOOKUP(J57,#REF!,4,FALSE)</f>
        <v>#REF!</v>
      </c>
      <c r="K189" s="132" t="e">
        <f>VLOOKUP(K57,#REF!,4,FALSE)</f>
        <v>#REF!</v>
      </c>
      <c r="L189" s="132" t="e">
        <f>VLOOKUP(L57,#REF!,4,FALSE)</f>
        <v>#REF!</v>
      </c>
      <c r="M189" s="132"/>
    </row>
    <row r="190" spans="1:13" x14ac:dyDescent="0.2">
      <c r="A190" s="132" t="e">
        <f>VLOOKUP(A58,#REF!,4,FALSE)</f>
        <v>#REF!</v>
      </c>
      <c r="B190" s="132" t="e">
        <f>VLOOKUP(B58,#REF!,4,FALSE)</f>
        <v>#REF!</v>
      </c>
      <c r="C190" s="132" t="e">
        <f>VLOOKUP(C58,#REF!,4,FALSE)</f>
        <v>#REF!</v>
      </c>
      <c r="D190" s="132" t="e">
        <f>VLOOKUP(D58,#REF!,4,FALSE)</f>
        <v>#REF!</v>
      </c>
      <c r="E190" s="132" t="e">
        <f>VLOOKUP(E58,#REF!,4,FALSE)</f>
        <v>#REF!</v>
      </c>
      <c r="F190" s="132" t="e">
        <f>VLOOKUP(F58,#REF!,4,FALSE)</f>
        <v>#REF!</v>
      </c>
      <c r="G190" s="132" t="e">
        <f>VLOOKUP(G58,#REF!,4,FALSE)</f>
        <v>#REF!</v>
      </c>
      <c r="H190" s="132" t="e">
        <f>VLOOKUP(H58,#REF!,4,FALSE)</f>
        <v>#REF!</v>
      </c>
      <c r="I190" s="132" t="e">
        <f>VLOOKUP(I58,#REF!,4,FALSE)</f>
        <v>#REF!</v>
      </c>
      <c r="J190" s="132" t="e">
        <f>VLOOKUP(J58,#REF!,4,FALSE)</f>
        <v>#REF!</v>
      </c>
      <c r="K190" s="132" t="e">
        <f>VLOOKUP(K58,#REF!,4,FALSE)</f>
        <v>#REF!</v>
      </c>
      <c r="L190" s="132" t="e">
        <f>VLOOKUP(L58,#REF!,4,FALSE)</f>
        <v>#REF!</v>
      </c>
      <c r="M190" s="132"/>
    </row>
    <row r="191" spans="1:13" x14ac:dyDescent="0.2">
      <c r="A191" s="132" t="e">
        <f>VLOOKUP(A59,#REF!,4,FALSE)</f>
        <v>#REF!</v>
      </c>
      <c r="B191" s="132" t="e">
        <f>VLOOKUP(B59,#REF!,4,FALSE)</f>
        <v>#REF!</v>
      </c>
      <c r="C191" s="132" t="e">
        <f>VLOOKUP(C59,#REF!,4,FALSE)</f>
        <v>#REF!</v>
      </c>
      <c r="D191" s="132" t="e">
        <f>VLOOKUP(D59,#REF!,4,FALSE)</f>
        <v>#REF!</v>
      </c>
      <c r="E191" s="132" t="e">
        <f>VLOOKUP(E59,#REF!,4,FALSE)</f>
        <v>#REF!</v>
      </c>
      <c r="F191" s="132" t="e">
        <f>VLOOKUP(F59,#REF!,4,FALSE)</f>
        <v>#REF!</v>
      </c>
      <c r="G191" s="132" t="e">
        <f>VLOOKUP(G59,#REF!,4,FALSE)</f>
        <v>#REF!</v>
      </c>
      <c r="H191" s="132" t="e">
        <f>VLOOKUP(H59,#REF!,4,FALSE)</f>
        <v>#REF!</v>
      </c>
      <c r="I191" s="132" t="e">
        <f>VLOOKUP(I59,#REF!,4,FALSE)</f>
        <v>#REF!</v>
      </c>
      <c r="J191" s="132" t="e">
        <f>VLOOKUP(J59,#REF!,4,FALSE)</f>
        <v>#REF!</v>
      </c>
      <c r="K191" s="132" t="e">
        <f>VLOOKUP(K59,#REF!,4,FALSE)</f>
        <v>#REF!</v>
      </c>
      <c r="L191" s="132" t="e">
        <f>VLOOKUP(L59,#REF!,4,FALSE)</f>
        <v>#REF!</v>
      </c>
      <c r="M191" s="132"/>
    </row>
    <row r="192" spans="1:13" x14ac:dyDescent="0.2">
      <c r="A192" s="132" t="e">
        <f>VLOOKUP(A60,#REF!,4,FALSE)</f>
        <v>#REF!</v>
      </c>
      <c r="B192" s="132" t="e">
        <f>VLOOKUP(B60,#REF!,4,FALSE)</f>
        <v>#REF!</v>
      </c>
      <c r="C192" s="132" t="e">
        <f>VLOOKUP(C60,#REF!,4,FALSE)</f>
        <v>#REF!</v>
      </c>
      <c r="D192" s="132" t="e">
        <f>VLOOKUP(D60,#REF!,4,FALSE)</f>
        <v>#REF!</v>
      </c>
      <c r="E192" s="132" t="e">
        <f>VLOOKUP(E60,#REF!,4,FALSE)</f>
        <v>#REF!</v>
      </c>
      <c r="F192" s="132" t="e">
        <f>VLOOKUP(F60,#REF!,4,FALSE)</f>
        <v>#REF!</v>
      </c>
      <c r="G192" s="132" t="e">
        <f>VLOOKUP(G60,#REF!,4,FALSE)</f>
        <v>#REF!</v>
      </c>
      <c r="H192" s="132" t="e">
        <f>VLOOKUP(H60,#REF!,4,FALSE)</f>
        <v>#REF!</v>
      </c>
      <c r="I192" s="132" t="e">
        <f>VLOOKUP(I60,#REF!,4,FALSE)</f>
        <v>#REF!</v>
      </c>
      <c r="J192" s="132" t="e">
        <f>VLOOKUP(J60,#REF!,4,FALSE)</f>
        <v>#REF!</v>
      </c>
      <c r="K192" s="132" t="e">
        <f>VLOOKUP(K60,#REF!,4,FALSE)</f>
        <v>#REF!</v>
      </c>
      <c r="L192" s="132" t="e">
        <f>VLOOKUP(L60,#REF!,4,FALSE)</f>
        <v>#REF!</v>
      </c>
      <c r="M192" s="132"/>
    </row>
    <row r="193" spans="1:13" x14ac:dyDescent="0.2">
      <c r="A193" s="132" t="e">
        <f>VLOOKUP(A61,#REF!,4,FALSE)</f>
        <v>#REF!</v>
      </c>
      <c r="B193" s="132" t="e">
        <f>VLOOKUP(B61,#REF!,4,FALSE)</f>
        <v>#REF!</v>
      </c>
      <c r="C193" s="132" t="e">
        <f>VLOOKUP(C61,#REF!,4,FALSE)</f>
        <v>#REF!</v>
      </c>
      <c r="D193" s="132" t="e">
        <f>VLOOKUP(D61,#REF!,4,FALSE)</f>
        <v>#REF!</v>
      </c>
      <c r="E193" s="132" t="e">
        <f>VLOOKUP(E61,#REF!,4,FALSE)</f>
        <v>#REF!</v>
      </c>
      <c r="F193" s="132" t="e">
        <f>VLOOKUP(F61,#REF!,4,FALSE)</f>
        <v>#REF!</v>
      </c>
      <c r="G193" s="132" t="e">
        <f>VLOOKUP(G61,#REF!,4,FALSE)</f>
        <v>#REF!</v>
      </c>
      <c r="H193" s="132" t="e">
        <f>VLOOKUP(H61,#REF!,4,FALSE)</f>
        <v>#REF!</v>
      </c>
      <c r="I193" s="132" t="e">
        <f>VLOOKUP(I61,#REF!,4,FALSE)</f>
        <v>#REF!</v>
      </c>
      <c r="J193" s="132" t="e">
        <f>VLOOKUP(J61,#REF!,4,FALSE)</f>
        <v>#REF!</v>
      </c>
      <c r="K193" s="132" t="e">
        <f>VLOOKUP(K61,#REF!,4,FALSE)</f>
        <v>#REF!</v>
      </c>
      <c r="L193" s="132" t="e">
        <f>VLOOKUP(L61,#REF!,4,FALSE)</f>
        <v>#REF!</v>
      </c>
      <c r="M193" s="132"/>
    </row>
    <row r="194" spans="1:13" x14ac:dyDescent="0.2">
      <c r="A194" s="132" t="e">
        <f>VLOOKUP(A62,#REF!,4,FALSE)</f>
        <v>#REF!</v>
      </c>
      <c r="B194" s="132" t="e">
        <f>VLOOKUP(B62,#REF!,4,FALSE)</f>
        <v>#REF!</v>
      </c>
      <c r="C194" s="132" t="e">
        <f>VLOOKUP(C62,#REF!,4,FALSE)</f>
        <v>#REF!</v>
      </c>
      <c r="D194" s="132" t="e">
        <f>VLOOKUP(D62,#REF!,4,FALSE)</f>
        <v>#REF!</v>
      </c>
      <c r="E194" s="132" t="e">
        <f>VLOOKUP(E62,#REF!,4,FALSE)</f>
        <v>#REF!</v>
      </c>
      <c r="F194" s="132" t="e">
        <f>VLOOKUP(F62,#REF!,4,FALSE)</f>
        <v>#REF!</v>
      </c>
      <c r="G194" s="132" t="e">
        <f>VLOOKUP(G62,#REF!,4,FALSE)</f>
        <v>#REF!</v>
      </c>
      <c r="H194" s="132" t="e">
        <f>VLOOKUP(H62,#REF!,4,FALSE)</f>
        <v>#REF!</v>
      </c>
      <c r="I194" s="132" t="e">
        <f>VLOOKUP(I62,#REF!,4,FALSE)</f>
        <v>#REF!</v>
      </c>
      <c r="J194" s="132" t="e">
        <f>VLOOKUP(J62,#REF!,4,FALSE)</f>
        <v>#REF!</v>
      </c>
      <c r="K194" s="132" t="e">
        <f>VLOOKUP(K62,#REF!,4,FALSE)</f>
        <v>#REF!</v>
      </c>
      <c r="L194" s="132" t="e">
        <f>VLOOKUP(L62,#REF!,4,FALSE)</f>
        <v>#REF!</v>
      </c>
      <c r="M194" s="132"/>
    </row>
    <row r="195" spans="1:13" x14ac:dyDescent="0.2">
      <c r="A195" s="132" t="e">
        <f>VLOOKUP(A63,#REF!,4,FALSE)</f>
        <v>#REF!</v>
      </c>
      <c r="B195" s="132" t="e">
        <f>VLOOKUP(B63,#REF!,4,FALSE)</f>
        <v>#REF!</v>
      </c>
      <c r="C195" s="132" t="e">
        <f>VLOOKUP(C63,#REF!,4,FALSE)</f>
        <v>#REF!</v>
      </c>
      <c r="D195" s="132" t="e">
        <f>VLOOKUP(D63,#REF!,4,FALSE)</f>
        <v>#REF!</v>
      </c>
      <c r="E195" s="132" t="e">
        <f>VLOOKUP(E63,#REF!,4,FALSE)</f>
        <v>#REF!</v>
      </c>
      <c r="F195" s="132" t="e">
        <f>VLOOKUP(F63,#REF!,4,FALSE)</f>
        <v>#REF!</v>
      </c>
      <c r="G195" s="132" t="e">
        <f>VLOOKUP(G63,#REF!,4,FALSE)</f>
        <v>#REF!</v>
      </c>
      <c r="H195" s="132" t="e">
        <f>VLOOKUP(H63,#REF!,4,FALSE)</f>
        <v>#REF!</v>
      </c>
      <c r="I195" s="132" t="e">
        <f>VLOOKUP(I63,#REF!,4,FALSE)</f>
        <v>#REF!</v>
      </c>
      <c r="J195" s="132" t="e">
        <f>VLOOKUP(J63,#REF!,4,FALSE)</f>
        <v>#REF!</v>
      </c>
      <c r="K195" s="132" t="e">
        <f>VLOOKUP(K63,#REF!,4,FALSE)</f>
        <v>#REF!</v>
      </c>
      <c r="L195" s="132" t="e">
        <f>VLOOKUP(L63,#REF!,4,FALSE)</f>
        <v>#REF!</v>
      </c>
      <c r="M195" s="132"/>
    </row>
    <row r="196" spans="1:13" x14ac:dyDescent="0.2">
      <c r="A196" s="132" t="e">
        <f>VLOOKUP(A64,#REF!,4,FALSE)</f>
        <v>#REF!</v>
      </c>
      <c r="B196" s="132" t="e">
        <f>VLOOKUP(B64,#REF!,4,FALSE)</f>
        <v>#REF!</v>
      </c>
      <c r="C196" s="132" t="e">
        <f>VLOOKUP(C64,#REF!,4,FALSE)</f>
        <v>#REF!</v>
      </c>
      <c r="D196" s="132" t="e">
        <f>VLOOKUP(D64,#REF!,4,FALSE)</f>
        <v>#REF!</v>
      </c>
      <c r="E196" s="132" t="e">
        <f>VLOOKUP(E64,#REF!,4,FALSE)</f>
        <v>#REF!</v>
      </c>
      <c r="F196" s="132" t="e">
        <f>VLOOKUP(F64,#REF!,4,FALSE)</f>
        <v>#REF!</v>
      </c>
      <c r="G196" s="132" t="e">
        <f>VLOOKUP(G64,#REF!,4,FALSE)</f>
        <v>#REF!</v>
      </c>
      <c r="H196" s="132" t="e">
        <f>VLOOKUP(H64,#REF!,4,FALSE)</f>
        <v>#REF!</v>
      </c>
      <c r="I196" s="132" t="e">
        <f>VLOOKUP(I64,#REF!,4,FALSE)</f>
        <v>#REF!</v>
      </c>
      <c r="J196" s="132" t="e">
        <f>VLOOKUP(J64,#REF!,4,FALSE)</f>
        <v>#REF!</v>
      </c>
      <c r="K196" s="132" t="e">
        <f>VLOOKUP(K64,#REF!,4,FALSE)</f>
        <v>#REF!</v>
      </c>
      <c r="L196" s="132" t="e">
        <f>VLOOKUP(L64,#REF!,4,FALSE)</f>
        <v>#REF!</v>
      </c>
      <c r="M196" s="132"/>
    </row>
    <row r="197" spans="1:13" x14ac:dyDescent="0.2">
      <c r="A197" s="132" t="e">
        <f>VLOOKUP(A65,#REF!,4,FALSE)</f>
        <v>#REF!</v>
      </c>
      <c r="B197" s="132" t="e">
        <f>VLOOKUP(B65,#REF!,4,FALSE)</f>
        <v>#REF!</v>
      </c>
      <c r="C197" s="132" t="e">
        <f>VLOOKUP(C65,#REF!,4,FALSE)</f>
        <v>#REF!</v>
      </c>
      <c r="D197" s="132" t="e">
        <f>VLOOKUP(D65,#REF!,4,FALSE)</f>
        <v>#REF!</v>
      </c>
      <c r="E197" s="132" t="e">
        <f>VLOOKUP(E65,#REF!,4,FALSE)</f>
        <v>#REF!</v>
      </c>
      <c r="F197" s="132" t="e">
        <f>VLOOKUP(F65,#REF!,4,FALSE)</f>
        <v>#REF!</v>
      </c>
      <c r="G197" s="132" t="e">
        <f>VLOOKUP(G65,#REF!,4,FALSE)</f>
        <v>#REF!</v>
      </c>
      <c r="H197" s="132" t="e">
        <f>VLOOKUP(H65,#REF!,4,FALSE)</f>
        <v>#REF!</v>
      </c>
      <c r="I197" s="132" t="e">
        <f>VLOOKUP(I65,#REF!,4,FALSE)</f>
        <v>#REF!</v>
      </c>
      <c r="J197" s="132" t="e">
        <f>VLOOKUP(J65,#REF!,4,FALSE)</f>
        <v>#REF!</v>
      </c>
      <c r="K197" s="132" t="e">
        <f>VLOOKUP(K65,#REF!,4,FALSE)</f>
        <v>#REF!</v>
      </c>
      <c r="L197" s="132" t="e">
        <f>VLOOKUP(L65,#REF!,4,FALSE)</f>
        <v>#REF!</v>
      </c>
      <c r="M197" s="132"/>
    </row>
    <row r="198" spans="1:13" x14ac:dyDescent="0.2">
      <c r="A198" s="132" t="e">
        <f>VLOOKUP(A66,#REF!,4,FALSE)</f>
        <v>#REF!</v>
      </c>
      <c r="B198" s="132" t="e">
        <f>VLOOKUP(B66,#REF!,4,FALSE)</f>
        <v>#REF!</v>
      </c>
      <c r="C198" s="132" t="e">
        <f>VLOOKUP(C66,#REF!,4,FALSE)</f>
        <v>#REF!</v>
      </c>
      <c r="D198" s="132" t="e">
        <f>VLOOKUP(D66,#REF!,4,FALSE)</f>
        <v>#REF!</v>
      </c>
      <c r="E198" s="132" t="e">
        <f>VLOOKUP(E66,#REF!,4,FALSE)</f>
        <v>#REF!</v>
      </c>
      <c r="F198" s="132" t="e">
        <f>VLOOKUP(F66,#REF!,4,FALSE)</f>
        <v>#REF!</v>
      </c>
      <c r="G198" s="132" t="e">
        <f>VLOOKUP(G66,#REF!,4,FALSE)</f>
        <v>#REF!</v>
      </c>
      <c r="H198" s="132" t="e">
        <f>VLOOKUP(H66,#REF!,4,FALSE)</f>
        <v>#REF!</v>
      </c>
      <c r="I198" s="132" t="e">
        <f>VLOOKUP(I66,#REF!,4,FALSE)</f>
        <v>#REF!</v>
      </c>
      <c r="J198" s="132" t="e">
        <f>VLOOKUP(J66,#REF!,4,FALSE)</f>
        <v>#REF!</v>
      </c>
      <c r="K198" s="132" t="e">
        <f>VLOOKUP(K66,#REF!,4,FALSE)</f>
        <v>#REF!</v>
      </c>
      <c r="L198" s="132" t="e">
        <f>VLOOKUP(L66,#REF!,4,FALSE)</f>
        <v>#REF!</v>
      </c>
      <c r="M198" s="132"/>
    </row>
    <row r="199" spans="1:13" x14ac:dyDescent="0.2">
      <c r="A199" s="132" t="e">
        <f>VLOOKUP(A67,#REF!,4,FALSE)</f>
        <v>#REF!</v>
      </c>
      <c r="B199" s="132" t="e">
        <f>VLOOKUP(B67,#REF!,4,FALSE)</f>
        <v>#REF!</v>
      </c>
      <c r="C199" s="132" t="e">
        <f>VLOOKUP(C67,#REF!,4,FALSE)</f>
        <v>#REF!</v>
      </c>
      <c r="D199" s="132" t="e">
        <f>VLOOKUP(D67,#REF!,4,FALSE)</f>
        <v>#REF!</v>
      </c>
      <c r="E199" s="132" t="e">
        <f>VLOOKUP(E67,#REF!,4,FALSE)</f>
        <v>#REF!</v>
      </c>
      <c r="F199" s="132" t="e">
        <f>VLOOKUP(F67,#REF!,4,FALSE)</f>
        <v>#REF!</v>
      </c>
      <c r="G199" s="132" t="e">
        <f>VLOOKUP(G67,#REF!,4,FALSE)</f>
        <v>#REF!</v>
      </c>
      <c r="H199" s="132" t="e">
        <f>VLOOKUP(H67,#REF!,4,FALSE)</f>
        <v>#REF!</v>
      </c>
      <c r="I199" s="132" t="e">
        <f>VLOOKUP(I67,#REF!,4,FALSE)</f>
        <v>#REF!</v>
      </c>
      <c r="J199" s="132" t="e">
        <f>VLOOKUP(J67,#REF!,4,FALSE)</f>
        <v>#REF!</v>
      </c>
      <c r="K199" s="132" t="e">
        <f>VLOOKUP(K67,#REF!,4,FALSE)</f>
        <v>#REF!</v>
      </c>
      <c r="L199" s="132" t="e">
        <f>VLOOKUP(L67,#REF!,4,FALSE)</f>
        <v>#REF!</v>
      </c>
      <c r="M199" s="132"/>
    </row>
    <row r="200" spans="1:13" x14ac:dyDescent="0.2">
      <c r="A200" s="132" t="e">
        <f>VLOOKUP(A68,#REF!,4,FALSE)</f>
        <v>#REF!</v>
      </c>
      <c r="B200" s="132" t="e">
        <f>VLOOKUP(B68,#REF!,4,FALSE)</f>
        <v>#REF!</v>
      </c>
      <c r="C200" s="132" t="e">
        <f>VLOOKUP(C68,#REF!,4,FALSE)</f>
        <v>#REF!</v>
      </c>
      <c r="D200" s="132" t="e">
        <f>VLOOKUP(D68,#REF!,4,FALSE)</f>
        <v>#REF!</v>
      </c>
      <c r="E200" s="132" t="e">
        <f>VLOOKUP(E68,#REF!,4,FALSE)</f>
        <v>#REF!</v>
      </c>
      <c r="F200" s="132" t="e">
        <f>VLOOKUP(F68,#REF!,4,FALSE)</f>
        <v>#REF!</v>
      </c>
      <c r="G200" s="132" t="e">
        <f>VLOOKUP(G68,#REF!,4,FALSE)</f>
        <v>#REF!</v>
      </c>
      <c r="H200" s="132" t="e">
        <f>VLOOKUP(H68,#REF!,4,FALSE)</f>
        <v>#REF!</v>
      </c>
      <c r="I200" s="132" t="e">
        <f>VLOOKUP(I68,#REF!,4,FALSE)</f>
        <v>#REF!</v>
      </c>
      <c r="J200" s="132" t="e">
        <f>VLOOKUP(J68,#REF!,4,FALSE)</f>
        <v>#REF!</v>
      </c>
      <c r="K200" s="132" t="e">
        <f>VLOOKUP(K68,#REF!,4,FALSE)</f>
        <v>#REF!</v>
      </c>
      <c r="L200" s="132" t="e">
        <f>VLOOKUP(L68,#REF!,4,FALSE)</f>
        <v>#REF!</v>
      </c>
      <c r="M200" s="132"/>
    </row>
    <row r="201" spans="1:13" x14ac:dyDescent="0.2">
      <c r="A201" s="132" t="e">
        <f>VLOOKUP(A69,#REF!,4,FALSE)</f>
        <v>#REF!</v>
      </c>
      <c r="B201" s="132" t="e">
        <f>VLOOKUP(B69,#REF!,4,FALSE)</f>
        <v>#REF!</v>
      </c>
      <c r="C201" s="132" t="e">
        <f>VLOOKUP(C69,#REF!,4,FALSE)</f>
        <v>#REF!</v>
      </c>
      <c r="D201" s="132" t="e">
        <f>VLOOKUP(D69,#REF!,4,FALSE)</f>
        <v>#REF!</v>
      </c>
      <c r="E201" s="132" t="e">
        <f>VLOOKUP(E69,#REF!,4,FALSE)</f>
        <v>#REF!</v>
      </c>
      <c r="F201" s="132" t="e">
        <f>VLOOKUP(F69,#REF!,4,FALSE)</f>
        <v>#REF!</v>
      </c>
      <c r="G201" s="132" t="e">
        <f>VLOOKUP(G69,#REF!,4,FALSE)</f>
        <v>#REF!</v>
      </c>
      <c r="H201" s="132" t="e">
        <f>VLOOKUP(H69,#REF!,4,FALSE)</f>
        <v>#REF!</v>
      </c>
      <c r="I201" s="132" t="e">
        <f>VLOOKUP(I69,#REF!,4,FALSE)</f>
        <v>#REF!</v>
      </c>
      <c r="J201" s="132" t="e">
        <f>VLOOKUP(J69,#REF!,4,FALSE)</f>
        <v>#REF!</v>
      </c>
      <c r="K201" s="132" t="e">
        <f>VLOOKUP(K69,#REF!,4,FALSE)</f>
        <v>#REF!</v>
      </c>
      <c r="L201" s="132" t="e">
        <f>VLOOKUP(L69,#REF!,4,FALSE)</f>
        <v>#REF!</v>
      </c>
      <c r="M201" s="132"/>
    </row>
    <row r="202" spans="1:13" x14ac:dyDescent="0.2">
      <c r="A202" s="132" t="e">
        <f>VLOOKUP(A70,#REF!,4,FALSE)</f>
        <v>#REF!</v>
      </c>
      <c r="B202" s="132" t="e">
        <f>VLOOKUP(B70,#REF!,4,FALSE)</f>
        <v>#REF!</v>
      </c>
      <c r="C202" s="132" t="e">
        <f>VLOOKUP(C70,#REF!,4,FALSE)</f>
        <v>#REF!</v>
      </c>
      <c r="D202" s="132" t="e">
        <f>VLOOKUP(D70,#REF!,4,FALSE)</f>
        <v>#REF!</v>
      </c>
      <c r="E202" s="132" t="e">
        <f>VLOOKUP(E70,#REF!,4,FALSE)</f>
        <v>#REF!</v>
      </c>
      <c r="F202" s="132" t="e">
        <f>VLOOKUP(F70,#REF!,4,FALSE)</f>
        <v>#REF!</v>
      </c>
      <c r="G202" s="132" t="e">
        <f>VLOOKUP(G70,#REF!,4,FALSE)</f>
        <v>#REF!</v>
      </c>
      <c r="H202" s="132" t="e">
        <f>VLOOKUP(H70,#REF!,4,FALSE)</f>
        <v>#REF!</v>
      </c>
      <c r="I202" s="132" t="e">
        <f>VLOOKUP(I70,#REF!,4,FALSE)</f>
        <v>#REF!</v>
      </c>
      <c r="J202" s="132" t="e">
        <f>VLOOKUP(J70,#REF!,4,FALSE)</f>
        <v>#REF!</v>
      </c>
      <c r="K202" s="132" t="e">
        <f>VLOOKUP(K70,#REF!,4,FALSE)</f>
        <v>#REF!</v>
      </c>
      <c r="L202" s="132" t="e">
        <f>VLOOKUP(L70,#REF!,4,FALSE)</f>
        <v>#REF!</v>
      </c>
      <c r="M202" s="132"/>
    </row>
    <row r="203" spans="1:13" x14ac:dyDescent="0.2">
      <c r="A203" s="132" t="e">
        <f>VLOOKUP(A71,#REF!,4,FALSE)</f>
        <v>#REF!</v>
      </c>
      <c r="B203" s="132" t="e">
        <f>VLOOKUP(B71,#REF!,4,FALSE)</f>
        <v>#REF!</v>
      </c>
      <c r="C203" s="132" t="e">
        <f>VLOOKUP(C71,#REF!,4,FALSE)</f>
        <v>#REF!</v>
      </c>
      <c r="D203" s="132" t="e">
        <f>VLOOKUP(D71,#REF!,4,FALSE)</f>
        <v>#REF!</v>
      </c>
      <c r="E203" s="132" t="e">
        <f>VLOOKUP(E71,#REF!,4,FALSE)</f>
        <v>#REF!</v>
      </c>
      <c r="F203" s="132" t="e">
        <f>VLOOKUP(F71,#REF!,4,FALSE)</f>
        <v>#REF!</v>
      </c>
      <c r="G203" s="132" t="e">
        <f>VLOOKUP(G71,#REF!,4,FALSE)</f>
        <v>#REF!</v>
      </c>
      <c r="H203" s="132" t="e">
        <f>VLOOKUP(H71,#REF!,4,FALSE)</f>
        <v>#REF!</v>
      </c>
      <c r="I203" s="132" t="e">
        <f>VLOOKUP(I71,#REF!,4,FALSE)</f>
        <v>#REF!</v>
      </c>
      <c r="J203" s="132" t="e">
        <f>VLOOKUP(J71,#REF!,4,FALSE)</f>
        <v>#REF!</v>
      </c>
      <c r="K203" s="132" t="e">
        <f>VLOOKUP(K71,#REF!,4,FALSE)</f>
        <v>#REF!</v>
      </c>
      <c r="L203" s="132" t="e">
        <f>VLOOKUP(L71,#REF!,4,FALSE)</f>
        <v>#REF!</v>
      </c>
      <c r="M203" s="132"/>
    </row>
    <row r="204" spans="1:13" x14ac:dyDescent="0.2">
      <c r="A204" s="132" t="e">
        <f>VLOOKUP(A72,#REF!,4,FALSE)</f>
        <v>#REF!</v>
      </c>
      <c r="B204" s="132" t="e">
        <f>VLOOKUP(B72,#REF!,4,FALSE)</f>
        <v>#REF!</v>
      </c>
      <c r="C204" s="132" t="e">
        <f>VLOOKUP(C72,#REF!,4,FALSE)</f>
        <v>#REF!</v>
      </c>
      <c r="D204" s="132" t="e">
        <f>VLOOKUP(D72,#REF!,4,FALSE)</f>
        <v>#REF!</v>
      </c>
      <c r="E204" s="132" t="e">
        <f>VLOOKUP(E72,#REF!,4,FALSE)</f>
        <v>#REF!</v>
      </c>
      <c r="F204" s="132" t="e">
        <f>VLOOKUP(F72,#REF!,4,FALSE)</f>
        <v>#REF!</v>
      </c>
      <c r="G204" s="132" t="e">
        <f>VLOOKUP(G72,#REF!,4,FALSE)</f>
        <v>#REF!</v>
      </c>
      <c r="H204" s="132" t="e">
        <f>VLOOKUP(H72,#REF!,4,FALSE)</f>
        <v>#REF!</v>
      </c>
      <c r="I204" s="132" t="e">
        <f>VLOOKUP(I72,#REF!,4,FALSE)</f>
        <v>#REF!</v>
      </c>
      <c r="J204" s="132" t="e">
        <f>VLOOKUP(J72,#REF!,4,FALSE)</f>
        <v>#REF!</v>
      </c>
      <c r="K204" s="132" t="e">
        <f>VLOOKUP(K72,#REF!,4,FALSE)</f>
        <v>#REF!</v>
      </c>
      <c r="L204" s="132" t="e">
        <f>VLOOKUP(L72,#REF!,4,FALSE)</f>
        <v>#REF!</v>
      </c>
      <c r="M204" s="132"/>
    </row>
    <row r="205" spans="1:13" x14ac:dyDescent="0.2">
      <c r="A205" s="132" t="e">
        <f>VLOOKUP(A73,#REF!,4,FALSE)</f>
        <v>#REF!</v>
      </c>
      <c r="B205" s="132" t="e">
        <f>VLOOKUP(B73,#REF!,4,FALSE)</f>
        <v>#REF!</v>
      </c>
      <c r="C205" s="132" t="e">
        <f>VLOOKUP(C73,#REF!,4,FALSE)</f>
        <v>#REF!</v>
      </c>
      <c r="D205" s="132" t="e">
        <f>VLOOKUP(D73,#REF!,4,FALSE)</f>
        <v>#REF!</v>
      </c>
      <c r="E205" s="132" t="e">
        <f>VLOOKUP(E73,#REF!,4,FALSE)</f>
        <v>#REF!</v>
      </c>
      <c r="F205" s="132" t="e">
        <f>VLOOKUP(F73,#REF!,4,FALSE)</f>
        <v>#REF!</v>
      </c>
      <c r="G205" s="132" t="e">
        <f>VLOOKUP(G73,#REF!,4,FALSE)</f>
        <v>#REF!</v>
      </c>
      <c r="H205" s="132" t="e">
        <f>VLOOKUP(H73,#REF!,4,FALSE)</f>
        <v>#REF!</v>
      </c>
      <c r="I205" s="132" t="e">
        <f>VLOOKUP(I73,#REF!,4,FALSE)</f>
        <v>#REF!</v>
      </c>
      <c r="J205" s="132" t="e">
        <f>VLOOKUP(J73,#REF!,4,FALSE)</f>
        <v>#REF!</v>
      </c>
      <c r="K205" s="132" t="e">
        <f>VLOOKUP(K73,#REF!,4,FALSE)</f>
        <v>#REF!</v>
      </c>
      <c r="L205" s="132" t="e">
        <f>VLOOKUP(L73,#REF!,4,FALSE)</f>
        <v>#REF!</v>
      </c>
      <c r="M205" s="132"/>
    </row>
    <row r="206" spans="1:13" x14ac:dyDescent="0.2">
      <c r="A206" s="132" t="e">
        <f>VLOOKUP(A74,#REF!,4,FALSE)</f>
        <v>#REF!</v>
      </c>
      <c r="B206" s="132" t="e">
        <f>VLOOKUP(B74,#REF!,4,FALSE)</f>
        <v>#REF!</v>
      </c>
      <c r="C206" s="132" t="e">
        <f>VLOOKUP(C74,#REF!,4,FALSE)</f>
        <v>#REF!</v>
      </c>
      <c r="D206" s="132" t="e">
        <f>VLOOKUP(D74,#REF!,4,FALSE)</f>
        <v>#REF!</v>
      </c>
      <c r="E206" s="132" t="e">
        <f>VLOOKUP(E74,#REF!,4,FALSE)</f>
        <v>#REF!</v>
      </c>
      <c r="F206" s="132" t="e">
        <f>VLOOKUP(F74,#REF!,4,FALSE)</f>
        <v>#REF!</v>
      </c>
      <c r="G206" s="132" t="e">
        <f>VLOOKUP(G74,#REF!,4,FALSE)</f>
        <v>#REF!</v>
      </c>
      <c r="H206" s="132" t="e">
        <f>VLOOKUP(H74,#REF!,4,FALSE)</f>
        <v>#REF!</v>
      </c>
      <c r="I206" s="132" t="e">
        <f>VLOOKUP(I74,#REF!,4,FALSE)</f>
        <v>#REF!</v>
      </c>
      <c r="J206" s="132" t="e">
        <f>VLOOKUP(J74,#REF!,4,FALSE)</f>
        <v>#REF!</v>
      </c>
      <c r="K206" s="132" t="e">
        <f>VLOOKUP(K74,#REF!,4,FALSE)</f>
        <v>#REF!</v>
      </c>
      <c r="L206" s="132" t="e">
        <f>VLOOKUP(L74,#REF!,4,FALSE)</f>
        <v>#REF!</v>
      </c>
      <c r="M206" s="132"/>
    </row>
    <row r="207" spans="1:13" x14ac:dyDescent="0.2">
      <c r="A207" s="132" t="e">
        <f>VLOOKUP(A75,#REF!,4,FALSE)</f>
        <v>#REF!</v>
      </c>
      <c r="B207" s="132" t="e">
        <f>VLOOKUP(B75,#REF!,4,FALSE)</f>
        <v>#REF!</v>
      </c>
      <c r="C207" s="132" t="e">
        <f>VLOOKUP(C75,#REF!,4,FALSE)</f>
        <v>#REF!</v>
      </c>
      <c r="D207" s="132" t="e">
        <f>VLOOKUP(D75,#REF!,4,FALSE)</f>
        <v>#REF!</v>
      </c>
      <c r="E207" s="132" t="e">
        <f>VLOOKUP(E75,#REF!,4,FALSE)</f>
        <v>#REF!</v>
      </c>
      <c r="F207" s="132" t="e">
        <f>VLOOKUP(F75,#REF!,4,FALSE)</f>
        <v>#REF!</v>
      </c>
      <c r="G207" s="132" t="e">
        <f>VLOOKUP(G75,#REF!,4,FALSE)</f>
        <v>#REF!</v>
      </c>
      <c r="H207" s="132" t="e">
        <f>VLOOKUP(H75,#REF!,4,FALSE)</f>
        <v>#REF!</v>
      </c>
      <c r="I207" s="132" t="e">
        <f>VLOOKUP(I75,#REF!,4,FALSE)</f>
        <v>#REF!</v>
      </c>
      <c r="J207" s="132" t="e">
        <f>VLOOKUP(J75,#REF!,4,FALSE)</f>
        <v>#REF!</v>
      </c>
      <c r="K207" s="132" t="e">
        <f>VLOOKUP(K75,#REF!,4,FALSE)</f>
        <v>#REF!</v>
      </c>
      <c r="L207" s="132" t="e">
        <f>VLOOKUP(L75,#REF!,4,FALSE)</f>
        <v>#REF!</v>
      </c>
      <c r="M207" s="132"/>
    </row>
    <row r="208" spans="1:13" x14ac:dyDescent="0.2">
      <c r="A208" s="132" t="e">
        <f>VLOOKUP(A76,#REF!,4,FALSE)</f>
        <v>#REF!</v>
      </c>
      <c r="B208" s="132" t="e">
        <f>VLOOKUP(B76,#REF!,4,FALSE)</f>
        <v>#REF!</v>
      </c>
      <c r="C208" s="132" t="e">
        <f>VLOOKUP(C76,#REF!,4,FALSE)</f>
        <v>#REF!</v>
      </c>
      <c r="D208" s="132" t="e">
        <f>VLOOKUP(D76,#REF!,4,FALSE)</f>
        <v>#REF!</v>
      </c>
      <c r="E208" s="132" t="e">
        <f>VLOOKUP(E76,#REF!,4,FALSE)</f>
        <v>#REF!</v>
      </c>
      <c r="F208" s="132" t="e">
        <f>VLOOKUP(F76,#REF!,4,FALSE)</f>
        <v>#REF!</v>
      </c>
      <c r="G208" s="132" t="e">
        <f>VLOOKUP(G76,#REF!,4,FALSE)</f>
        <v>#REF!</v>
      </c>
      <c r="H208" s="132" t="e">
        <f>VLOOKUP(H76,#REF!,4,FALSE)</f>
        <v>#REF!</v>
      </c>
      <c r="I208" s="132" t="e">
        <f>VLOOKUP(I76,#REF!,4,FALSE)</f>
        <v>#REF!</v>
      </c>
      <c r="J208" s="132" t="e">
        <f>VLOOKUP(J76,#REF!,4,FALSE)</f>
        <v>#REF!</v>
      </c>
      <c r="K208" s="132" t="e">
        <f>VLOOKUP(K76,#REF!,4,FALSE)</f>
        <v>#REF!</v>
      </c>
      <c r="L208" s="132" t="e">
        <f>VLOOKUP(L76,#REF!,4,FALSE)</f>
        <v>#REF!</v>
      </c>
      <c r="M208" s="132"/>
    </row>
    <row r="209" spans="1:13" x14ac:dyDescent="0.2">
      <c r="A209" s="132" t="e">
        <f>VLOOKUP(A77,#REF!,4,FALSE)</f>
        <v>#REF!</v>
      </c>
      <c r="B209" s="132" t="e">
        <f>VLOOKUP(B77,#REF!,4,FALSE)</f>
        <v>#REF!</v>
      </c>
      <c r="C209" s="132" t="e">
        <f>VLOOKUP(C77,#REF!,4,FALSE)</f>
        <v>#REF!</v>
      </c>
      <c r="D209" s="132" t="e">
        <f>VLOOKUP(D77,#REF!,4,FALSE)</f>
        <v>#REF!</v>
      </c>
      <c r="E209" s="132" t="e">
        <f>VLOOKUP(E77,#REF!,4,FALSE)</f>
        <v>#REF!</v>
      </c>
      <c r="F209" s="132" t="e">
        <f>VLOOKUP(F77,#REF!,4,FALSE)</f>
        <v>#REF!</v>
      </c>
      <c r="G209" s="132" t="e">
        <f>VLOOKUP(G77,#REF!,4,FALSE)</f>
        <v>#REF!</v>
      </c>
      <c r="H209" s="132" t="e">
        <f>VLOOKUP(H77,#REF!,4,FALSE)</f>
        <v>#REF!</v>
      </c>
      <c r="I209" s="132" t="e">
        <f>VLOOKUP(I77,#REF!,4,FALSE)</f>
        <v>#REF!</v>
      </c>
      <c r="J209" s="132" t="e">
        <f>VLOOKUP(J77,#REF!,4,FALSE)</f>
        <v>#REF!</v>
      </c>
      <c r="K209" s="132" t="e">
        <f>VLOOKUP(K77,#REF!,4,FALSE)</f>
        <v>#REF!</v>
      </c>
      <c r="L209" s="132" t="e">
        <f>VLOOKUP(L77,#REF!,4,FALSE)</f>
        <v>#REF!</v>
      </c>
      <c r="M209" s="132"/>
    </row>
    <row r="210" spans="1:13" x14ac:dyDescent="0.2">
      <c r="A210" s="132" t="e">
        <f>VLOOKUP(A78,#REF!,4,FALSE)</f>
        <v>#REF!</v>
      </c>
      <c r="B210" s="132" t="e">
        <f>VLOOKUP(B78,#REF!,4,FALSE)</f>
        <v>#REF!</v>
      </c>
      <c r="C210" s="132" t="e">
        <f>VLOOKUP(C78,#REF!,4,FALSE)</f>
        <v>#REF!</v>
      </c>
      <c r="D210" s="132" t="e">
        <f>VLOOKUP(D78,#REF!,4,FALSE)</f>
        <v>#REF!</v>
      </c>
      <c r="E210" s="132" t="e">
        <f>VLOOKUP(E78,#REF!,4,FALSE)</f>
        <v>#REF!</v>
      </c>
      <c r="F210" s="132" t="e">
        <f>VLOOKUP(F78,#REF!,4,FALSE)</f>
        <v>#REF!</v>
      </c>
      <c r="G210" s="132" t="e">
        <f>VLOOKUP(G78,#REF!,4,FALSE)</f>
        <v>#REF!</v>
      </c>
      <c r="H210" s="132" t="e">
        <f>VLOOKUP(H78,#REF!,4,FALSE)</f>
        <v>#REF!</v>
      </c>
      <c r="I210" s="132" t="e">
        <f>VLOOKUP(I78,#REF!,4,FALSE)</f>
        <v>#REF!</v>
      </c>
      <c r="J210" s="132" t="e">
        <f>VLOOKUP(J78,#REF!,4,FALSE)</f>
        <v>#REF!</v>
      </c>
      <c r="K210" s="132" t="e">
        <f>VLOOKUP(K78,#REF!,4,FALSE)</f>
        <v>#REF!</v>
      </c>
      <c r="L210" s="132" t="e">
        <f>VLOOKUP(L78,#REF!,4,FALSE)</f>
        <v>#REF!</v>
      </c>
      <c r="M210" s="132"/>
    </row>
    <row r="211" spans="1:13" x14ac:dyDescent="0.2">
      <c r="A211" s="132" t="e">
        <f>VLOOKUP(A79,#REF!,4,FALSE)</f>
        <v>#REF!</v>
      </c>
      <c r="B211" s="132" t="e">
        <f>VLOOKUP(B79,#REF!,4,FALSE)</f>
        <v>#REF!</v>
      </c>
      <c r="C211" s="132" t="e">
        <f>VLOOKUP(C79,#REF!,4,FALSE)</f>
        <v>#REF!</v>
      </c>
      <c r="D211" s="132" t="e">
        <f>VLOOKUP(D79,#REF!,4,FALSE)</f>
        <v>#REF!</v>
      </c>
      <c r="E211" s="132" t="e">
        <f>VLOOKUP(E79,#REF!,4,FALSE)</f>
        <v>#REF!</v>
      </c>
      <c r="F211" s="132" t="e">
        <f>VLOOKUP(F79,#REF!,4,FALSE)</f>
        <v>#REF!</v>
      </c>
      <c r="G211" s="132" t="e">
        <f>VLOOKUP(G79,#REF!,4,FALSE)</f>
        <v>#REF!</v>
      </c>
      <c r="H211" s="132" t="e">
        <f>VLOOKUP(H79,#REF!,4,FALSE)</f>
        <v>#REF!</v>
      </c>
      <c r="I211" s="132" t="e">
        <f>VLOOKUP(I79,#REF!,4,FALSE)</f>
        <v>#REF!</v>
      </c>
      <c r="J211" s="132" t="e">
        <f>VLOOKUP(J79,#REF!,4,FALSE)</f>
        <v>#REF!</v>
      </c>
      <c r="K211" s="132" t="e">
        <f>VLOOKUP(K79,#REF!,4,FALSE)</f>
        <v>#REF!</v>
      </c>
      <c r="L211" s="132" t="e">
        <f>VLOOKUP(L79,#REF!,4,FALSE)</f>
        <v>#REF!</v>
      </c>
      <c r="M211" s="132"/>
    </row>
    <row r="212" spans="1:13" x14ac:dyDescent="0.2">
      <c r="A212" s="132" t="e">
        <f>VLOOKUP(A80,#REF!,4,FALSE)</f>
        <v>#REF!</v>
      </c>
      <c r="B212" s="132" t="e">
        <f>VLOOKUP(B80,#REF!,4,FALSE)</f>
        <v>#REF!</v>
      </c>
      <c r="C212" s="132" t="e">
        <f>VLOOKUP(C80,#REF!,4,FALSE)</f>
        <v>#REF!</v>
      </c>
      <c r="D212" s="132" t="e">
        <f>VLOOKUP(D80,#REF!,4,FALSE)</f>
        <v>#REF!</v>
      </c>
      <c r="E212" s="132" t="e">
        <f>VLOOKUP(E80,#REF!,4,FALSE)</f>
        <v>#REF!</v>
      </c>
      <c r="F212" s="132" t="e">
        <f>VLOOKUP(F80,#REF!,4,FALSE)</f>
        <v>#REF!</v>
      </c>
      <c r="G212" s="132" t="e">
        <f>VLOOKUP(G80,#REF!,4,FALSE)</f>
        <v>#REF!</v>
      </c>
      <c r="H212" s="132" t="e">
        <f>VLOOKUP(H80,#REF!,4,FALSE)</f>
        <v>#REF!</v>
      </c>
      <c r="I212" s="132" t="e">
        <f>VLOOKUP(I80,#REF!,4,FALSE)</f>
        <v>#REF!</v>
      </c>
      <c r="J212" s="132" t="e">
        <f>VLOOKUP(J80,#REF!,4,FALSE)</f>
        <v>#REF!</v>
      </c>
      <c r="K212" s="132" t="e">
        <f>VLOOKUP(K80,#REF!,4,FALSE)</f>
        <v>#REF!</v>
      </c>
      <c r="L212" s="132" t="e">
        <f>VLOOKUP(L80,#REF!,4,FALSE)</f>
        <v>#REF!</v>
      </c>
      <c r="M212" s="132"/>
    </row>
    <row r="213" spans="1:13" x14ac:dyDescent="0.2">
      <c r="A213" s="132"/>
      <c r="B213" s="132"/>
      <c r="C213" s="132"/>
      <c r="D213" s="132"/>
      <c r="E213" s="132"/>
      <c r="F213" s="132"/>
      <c r="G213" s="132"/>
      <c r="H213" s="132"/>
      <c r="I213" s="132"/>
      <c r="J213" s="132"/>
      <c r="K213" s="132"/>
      <c r="L213" s="132"/>
      <c r="M213" s="132"/>
    </row>
    <row r="214" spans="1:13" x14ac:dyDescent="0.2">
      <c r="A214" s="268" t="s">
        <v>602</v>
      </c>
      <c r="B214" s="268"/>
      <c r="C214" s="268"/>
      <c r="D214" s="268"/>
      <c r="E214" s="268"/>
      <c r="F214" s="268"/>
      <c r="G214" s="268"/>
      <c r="H214" s="268"/>
      <c r="I214" s="268"/>
      <c r="J214" s="268"/>
      <c r="K214" s="268"/>
      <c r="L214" s="268"/>
      <c r="M214" s="132"/>
    </row>
    <row r="215" spans="1:13" x14ac:dyDescent="0.2">
      <c r="A215" s="132" t="e">
        <f>VLOOKUP(A50,#REF!,4,FALSE)</f>
        <v>#REF!</v>
      </c>
      <c r="B215" s="132" t="e">
        <f>VLOOKUP(B50,#REF!,4,FALSE)</f>
        <v>#REF!</v>
      </c>
      <c r="C215" s="132" t="e">
        <f>VLOOKUP(C50,#REF!,4,FALSE)</f>
        <v>#REF!</v>
      </c>
      <c r="D215" s="132" t="e">
        <f>VLOOKUP(D50,#REF!,4,FALSE)</f>
        <v>#REF!</v>
      </c>
      <c r="E215" s="132" t="e">
        <f>VLOOKUP(E50,#REF!,4,FALSE)</f>
        <v>#REF!</v>
      </c>
      <c r="F215" s="132" t="e">
        <f>VLOOKUP(F50,#REF!,4,FALSE)</f>
        <v>#REF!</v>
      </c>
      <c r="G215" s="132" t="e">
        <f>VLOOKUP(G50,#REF!,4,FALSE)</f>
        <v>#REF!</v>
      </c>
      <c r="H215" s="132" t="e">
        <f>VLOOKUP(H50,#REF!,4,FALSE)</f>
        <v>#REF!</v>
      </c>
      <c r="I215" s="132" t="e">
        <f>VLOOKUP(I50,#REF!,4,FALSE)</f>
        <v>#REF!</v>
      </c>
      <c r="J215" s="132" t="e">
        <f>VLOOKUP(J50,#REF!,4,FALSE)</f>
        <v>#REF!</v>
      </c>
      <c r="K215" s="132" t="e">
        <f>VLOOKUP(K50,#REF!,4,FALSE)</f>
        <v>#REF!</v>
      </c>
      <c r="L215" s="132" t="e">
        <f>VLOOKUP(L50,#REF!,4,FALSE)</f>
        <v>#REF!</v>
      </c>
      <c r="M215" s="132"/>
    </row>
    <row r="216" spans="1:13" x14ac:dyDescent="0.2">
      <c r="A216" s="132" t="e">
        <f>VLOOKUP(A51,#REF!,4,FALSE)</f>
        <v>#REF!</v>
      </c>
      <c r="B216" s="132" t="e">
        <f>VLOOKUP(B51,#REF!,4,FALSE)</f>
        <v>#REF!</v>
      </c>
      <c r="C216" s="132" t="e">
        <f>VLOOKUP(C51,#REF!,4,FALSE)</f>
        <v>#REF!</v>
      </c>
      <c r="D216" s="132" t="e">
        <f>VLOOKUP(D51,#REF!,4,FALSE)</f>
        <v>#REF!</v>
      </c>
      <c r="E216" s="132" t="e">
        <f>VLOOKUP(E51,#REF!,4,FALSE)</f>
        <v>#REF!</v>
      </c>
      <c r="F216" s="132" t="e">
        <f>VLOOKUP(F51,#REF!,4,FALSE)</f>
        <v>#REF!</v>
      </c>
      <c r="G216" s="132" t="e">
        <f>VLOOKUP(G51,#REF!,4,FALSE)</f>
        <v>#REF!</v>
      </c>
      <c r="H216" s="132" t="e">
        <f>VLOOKUP(H51,#REF!,4,FALSE)</f>
        <v>#REF!</v>
      </c>
      <c r="I216" s="132" t="e">
        <f>VLOOKUP(I51,#REF!,4,FALSE)</f>
        <v>#REF!</v>
      </c>
      <c r="J216" s="132" t="e">
        <f>VLOOKUP(J51,#REF!,4,FALSE)</f>
        <v>#REF!</v>
      </c>
      <c r="K216" s="132" t="e">
        <f>VLOOKUP(K51,#REF!,4,FALSE)</f>
        <v>#REF!</v>
      </c>
      <c r="L216" s="132" t="e">
        <f>VLOOKUP(L51,#REF!,4,FALSE)</f>
        <v>#REF!</v>
      </c>
      <c r="M216" s="132"/>
    </row>
    <row r="217" spans="1:13" x14ac:dyDescent="0.2">
      <c r="A217" s="132" t="e">
        <f>VLOOKUP(A52,#REF!,4,FALSE)</f>
        <v>#REF!</v>
      </c>
      <c r="B217" s="132" t="e">
        <f>VLOOKUP(B52,#REF!,4,FALSE)</f>
        <v>#REF!</v>
      </c>
      <c r="C217" s="132" t="e">
        <f>VLOOKUP(C52,#REF!,4,FALSE)</f>
        <v>#REF!</v>
      </c>
      <c r="D217" s="132" t="e">
        <f>VLOOKUP(D52,#REF!,4,FALSE)</f>
        <v>#REF!</v>
      </c>
      <c r="E217" s="132" t="e">
        <f>VLOOKUP(E52,#REF!,4,FALSE)</f>
        <v>#REF!</v>
      </c>
      <c r="F217" s="132" t="e">
        <f>VLOOKUP(F52,#REF!,4,FALSE)</f>
        <v>#REF!</v>
      </c>
      <c r="G217" s="132" t="e">
        <f>VLOOKUP(G52,#REF!,4,FALSE)</f>
        <v>#REF!</v>
      </c>
      <c r="H217" s="132" t="e">
        <f>VLOOKUP(H52,#REF!,4,FALSE)</f>
        <v>#REF!</v>
      </c>
      <c r="I217" s="132" t="e">
        <f>VLOOKUP(I52,#REF!,4,FALSE)</f>
        <v>#REF!</v>
      </c>
      <c r="J217" s="132" t="e">
        <f>VLOOKUP(J52,#REF!,4,FALSE)</f>
        <v>#REF!</v>
      </c>
      <c r="K217" s="132" t="e">
        <f>VLOOKUP(K52,#REF!,4,FALSE)</f>
        <v>#REF!</v>
      </c>
      <c r="L217" s="132" t="e">
        <f>VLOOKUP(L52,#REF!,4,FALSE)</f>
        <v>#REF!</v>
      </c>
      <c r="M217" s="132"/>
    </row>
    <row r="218" spans="1:13" x14ac:dyDescent="0.2">
      <c r="A218" s="132" t="e">
        <f>VLOOKUP(A53,#REF!,4,FALSE)</f>
        <v>#REF!</v>
      </c>
      <c r="B218" s="132" t="e">
        <f>VLOOKUP(B53,#REF!,4,FALSE)</f>
        <v>#REF!</v>
      </c>
      <c r="C218" s="132" t="e">
        <f>VLOOKUP(C53,#REF!,4,FALSE)</f>
        <v>#REF!</v>
      </c>
      <c r="D218" s="132" t="e">
        <f>VLOOKUP(D53,#REF!,4,FALSE)</f>
        <v>#REF!</v>
      </c>
      <c r="E218" s="132" t="e">
        <f>VLOOKUP(E53,#REF!,4,FALSE)</f>
        <v>#REF!</v>
      </c>
      <c r="F218" s="132" t="e">
        <f>VLOOKUP(F53,#REF!,4,FALSE)</f>
        <v>#REF!</v>
      </c>
      <c r="G218" s="132" t="e">
        <f>VLOOKUP(G53,#REF!,4,FALSE)</f>
        <v>#REF!</v>
      </c>
      <c r="H218" s="132" t="e">
        <f>VLOOKUP(H53,#REF!,4,FALSE)</f>
        <v>#REF!</v>
      </c>
      <c r="I218" s="132" t="e">
        <f>VLOOKUP(I53,#REF!,4,FALSE)</f>
        <v>#REF!</v>
      </c>
      <c r="J218" s="132" t="e">
        <f>VLOOKUP(J53,#REF!,4,FALSE)</f>
        <v>#REF!</v>
      </c>
      <c r="K218" s="132" t="e">
        <f>VLOOKUP(K53,#REF!,4,FALSE)</f>
        <v>#REF!</v>
      </c>
      <c r="L218" s="132" t="e">
        <f>VLOOKUP(L53,#REF!,4,FALSE)</f>
        <v>#REF!</v>
      </c>
      <c r="M218" s="132"/>
    </row>
    <row r="219" spans="1:13" x14ac:dyDescent="0.2">
      <c r="A219" s="132" t="e">
        <f>VLOOKUP(A54,#REF!,4,FALSE)</f>
        <v>#REF!</v>
      </c>
      <c r="B219" s="132" t="e">
        <f>VLOOKUP(B54,#REF!,4,FALSE)</f>
        <v>#REF!</v>
      </c>
      <c r="C219" s="132" t="e">
        <f>VLOOKUP(C54,#REF!,4,FALSE)</f>
        <v>#REF!</v>
      </c>
      <c r="D219" s="132" t="e">
        <f>VLOOKUP(D54,#REF!,4,FALSE)</f>
        <v>#REF!</v>
      </c>
      <c r="E219" s="132" t="e">
        <f>VLOOKUP(E54,#REF!,4,FALSE)</f>
        <v>#REF!</v>
      </c>
      <c r="F219" s="132" t="e">
        <f>VLOOKUP(F54,#REF!,4,FALSE)</f>
        <v>#REF!</v>
      </c>
      <c r="G219" s="132" t="e">
        <f>VLOOKUP(G54,#REF!,4,FALSE)</f>
        <v>#REF!</v>
      </c>
      <c r="H219" s="132" t="e">
        <f>VLOOKUP(H54,#REF!,4,FALSE)</f>
        <v>#REF!</v>
      </c>
      <c r="I219" s="132" t="e">
        <f>VLOOKUP(I54,#REF!,4,FALSE)</f>
        <v>#REF!</v>
      </c>
      <c r="J219" s="132" t="e">
        <f>VLOOKUP(J54,#REF!,4,FALSE)</f>
        <v>#REF!</v>
      </c>
      <c r="K219" s="132" t="e">
        <f>VLOOKUP(K54,#REF!,4,FALSE)</f>
        <v>#REF!</v>
      </c>
      <c r="L219" s="132" t="e">
        <f>VLOOKUP(L54,#REF!,4,FALSE)</f>
        <v>#REF!</v>
      </c>
      <c r="M219" s="132"/>
    </row>
    <row r="220" spans="1:13" x14ac:dyDescent="0.2">
      <c r="A220" s="132" t="e">
        <f>VLOOKUP(A55,#REF!,4,FALSE)</f>
        <v>#REF!</v>
      </c>
      <c r="B220" s="132" t="e">
        <f>VLOOKUP(B55,#REF!,4,FALSE)</f>
        <v>#REF!</v>
      </c>
      <c r="C220" s="132" t="e">
        <f>VLOOKUP(C55,#REF!,4,FALSE)</f>
        <v>#REF!</v>
      </c>
      <c r="D220" s="132" t="e">
        <f>VLOOKUP(D55,#REF!,4,FALSE)</f>
        <v>#REF!</v>
      </c>
      <c r="E220" s="132" t="e">
        <f>VLOOKUP(E55,#REF!,4,FALSE)</f>
        <v>#REF!</v>
      </c>
      <c r="F220" s="132" t="e">
        <f>VLOOKUP(F55,#REF!,4,FALSE)</f>
        <v>#REF!</v>
      </c>
      <c r="G220" s="132" t="e">
        <f>VLOOKUP(G55,#REF!,4,FALSE)</f>
        <v>#REF!</v>
      </c>
      <c r="H220" s="132" t="e">
        <f>VLOOKUP(H55,#REF!,4,FALSE)</f>
        <v>#REF!</v>
      </c>
      <c r="I220" s="132" t="e">
        <f>VLOOKUP(I55,#REF!,4,FALSE)</f>
        <v>#REF!</v>
      </c>
      <c r="J220" s="132" t="e">
        <f>VLOOKUP(J55,#REF!,4,FALSE)</f>
        <v>#REF!</v>
      </c>
      <c r="K220" s="132" t="e">
        <f>VLOOKUP(K55,#REF!,4,FALSE)</f>
        <v>#REF!</v>
      </c>
      <c r="L220" s="132" t="e">
        <f>VLOOKUP(L55,#REF!,4,FALSE)</f>
        <v>#REF!</v>
      </c>
      <c r="M220" s="132"/>
    </row>
    <row r="221" spans="1:13" x14ac:dyDescent="0.2">
      <c r="A221" s="132" t="e">
        <f>VLOOKUP(A56,#REF!,4,FALSE)</f>
        <v>#REF!</v>
      </c>
      <c r="B221" s="132" t="e">
        <f>VLOOKUP(B56,#REF!,4,FALSE)</f>
        <v>#REF!</v>
      </c>
      <c r="C221" s="132" t="e">
        <f>VLOOKUP(C56,#REF!,4,FALSE)</f>
        <v>#REF!</v>
      </c>
      <c r="D221" s="132" t="e">
        <f>VLOOKUP(D56,#REF!,4,FALSE)</f>
        <v>#REF!</v>
      </c>
      <c r="E221" s="132" t="e">
        <f>VLOOKUP(E56,#REF!,4,FALSE)</f>
        <v>#REF!</v>
      </c>
      <c r="F221" s="132" t="e">
        <f>VLOOKUP(F56,#REF!,4,FALSE)</f>
        <v>#REF!</v>
      </c>
      <c r="G221" s="132" t="e">
        <f>VLOOKUP(G56,#REF!,4,FALSE)</f>
        <v>#REF!</v>
      </c>
      <c r="H221" s="132" t="e">
        <f>VLOOKUP(H56,#REF!,4,FALSE)</f>
        <v>#REF!</v>
      </c>
      <c r="I221" s="132" t="e">
        <f>VLOOKUP(I56,#REF!,4,FALSE)</f>
        <v>#REF!</v>
      </c>
      <c r="J221" s="132" t="e">
        <f>VLOOKUP(J56,#REF!,4,FALSE)</f>
        <v>#REF!</v>
      </c>
      <c r="K221" s="132" t="e">
        <f>VLOOKUP(K56,#REF!,4,FALSE)</f>
        <v>#REF!</v>
      </c>
      <c r="L221" s="132" t="e">
        <f>VLOOKUP(L56,#REF!,4,FALSE)</f>
        <v>#REF!</v>
      </c>
      <c r="M221" s="132"/>
    </row>
    <row r="222" spans="1:13" x14ac:dyDescent="0.2">
      <c r="A222" s="132" t="e">
        <f>VLOOKUP(A57,#REF!,4,FALSE)</f>
        <v>#REF!</v>
      </c>
      <c r="B222" s="132" t="e">
        <f>VLOOKUP(B57,#REF!,4,FALSE)</f>
        <v>#REF!</v>
      </c>
      <c r="C222" s="132" t="e">
        <f>VLOOKUP(C57,#REF!,4,FALSE)</f>
        <v>#REF!</v>
      </c>
      <c r="D222" s="132" t="e">
        <f>VLOOKUP(D57,#REF!,4,FALSE)</f>
        <v>#REF!</v>
      </c>
      <c r="E222" s="132" t="e">
        <f>VLOOKUP(E57,#REF!,4,FALSE)</f>
        <v>#REF!</v>
      </c>
      <c r="F222" s="132" t="e">
        <f>VLOOKUP(F57,#REF!,4,FALSE)</f>
        <v>#REF!</v>
      </c>
      <c r="G222" s="132" t="e">
        <f>VLOOKUP(G57,#REF!,4,FALSE)</f>
        <v>#REF!</v>
      </c>
      <c r="H222" s="132" t="e">
        <f>VLOOKUP(H57,#REF!,4,FALSE)</f>
        <v>#REF!</v>
      </c>
      <c r="I222" s="132" t="e">
        <f>VLOOKUP(I57,#REF!,4,FALSE)</f>
        <v>#REF!</v>
      </c>
      <c r="J222" s="132" t="e">
        <f>VLOOKUP(J57,#REF!,4,FALSE)</f>
        <v>#REF!</v>
      </c>
      <c r="K222" s="132" t="e">
        <f>VLOOKUP(K57,#REF!,4,FALSE)</f>
        <v>#REF!</v>
      </c>
      <c r="L222" s="132" t="e">
        <f>VLOOKUP(L57,#REF!,4,FALSE)</f>
        <v>#REF!</v>
      </c>
      <c r="M222" s="132"/>
    </row>
    <row r="223" spans="1:13" x14ac:dyDescent="0.2">
      <c r="A223" s="132" t="e">
        <f>VLOOKUP(A58,#REF!,4,FALSE)</f>
        <v>#REF!</v>
      </c>
      <c r="B223" s="132" t="e">
        <f>VLOOKUP(B58,#REF!,4,FALSE)</f>
        <v>#REF!</v>
      </c>
      <c r="C223" s="132" t="e">
        <f>VLOOKUP(C58,#REF!,4,FALSE)</f>
        <v>#REF!</v>
      </c>
      <c r="D223" s="132" t="e">
        <f>VLOOKUP(D58,#REF!,4,FALSE)</f>
        <v>#REF!</v>
      </c>
      <c r="E223" s="132" t="e">
        <f>VLOOKUP(E58,#REF!,4,FALSE)</f>
        <v>#REF!</v>
      </c>
      <c r="F223" s="132" t="e">
        <f>VLOOKUP(F58,#REF!,4,FALSE)</f>
        <v>#REF!</v>
      </c>
      <c r="G223" s="132" t="e">
        <f>VLOOKUP(G58,#REF!,4,FALSE)</f>
        <v>#REF!</v>
      </c>
      <c r="H223" s="132" t="e">
        <f>VLOOKUP(H58,#REF!,4,FALSE)</f>
        <v>#REF!</v>
      </c>
      <c r="I223" s="132" t="e">
        <f>VLOOKUP(I58,#REF!,4,FALSE)</f>
        <v>#REF!</v>
      </c>
      <c r="J223" s="132" t="e">
        <f>VLOOKUP(J58,#REF!,4,FALSE)</f>
        <v>#REF!</v>
      </c>
      <c r="K223" s="132" t="e">
        <f>VLOOKUP(K58,#REF!,4,FALSE)</f>
        <v>#REF!</v>
      </c>
      <c r="L223" s="132" t="e">
        <f>VLOOKUP(L58,#REF!,4,FALSE)</f>
        <v>#REF!</v>
      </c>
      <c r="M223" s="132"/>
    </row>
    <row r="224" spans="1:13" x14ac:dyDescent="0.2">
      <c r="A224" s="132" t="e">
        <f>VLOOKUP(A59,#REF!,4,FALSE)</f>
        <v>#REF!</v>
      </c>
      <c r="B224" s="132" t="e">
        <f>VLOOKUP(B59,#REF!,4,FALSE)</f>
        <v>#REF!</v>
      </c>
      <c r="C224" s="132" t="e">
        <f>VLOOKUP(C59,#REF!,4,FALSE)</f>
        <v>#REF!</v>
      </c>
      <c r="D224" s="132" t="e">
        <f>VLOOKUP(D59,#REF!,4,FALSE)</f>
        <v>#REF!</v>
      </c>
      <c r="E224" s="132" t="e">
        <f>VLOOKUP(E59,#REF!,4,FALSE)</f>
        <v>#REF!</v>
      </c>
      <c r="F224" s="132" t="e">
        <f>VLOOKUP(F59,#REF!,4,FALSE)</f>
        <v>#REF!</v>
      </c>
      <c r="G224" s="132" t="e">
        <f>VLOOKUP(G59,#REF!,4,FALSE)</f>
        <v>#REF!</v>
      </c>
      <c r="H224" s="132" t="e">
        <f>VLOOKUP(H59,#REF!,4,FALSE)</f>
        <v>#REF!</v>
      </c>
      <c r="I224" s="132" t="e">
        <f>VLOOKUP(I59,#REF!,4,FALSE)</f>
        <v>#REF!</v>
      </c>
      <c r="J224" s="132" t="e">
        <f>VLOOKUP(J59,#REF!,4,FALSE)</f>
        <v>#REF!</v>
      </c>
      <c r="K224" s="132" t="e">
        <f>VLOOKUP(K59,#REF!,4,FALSE)</f>
        <v>#REF!</v>
      </c>
      <c r="L224" s="132" t="e">
        <f>VLOOKUP(L59,#REF!,4,FALSE)</f>
        <v>#REF!</v>
      </c>
      <c r="M224" s="132"/>
    </row>
    <row r="225" spans="1:13" x14ac:dyDescent="0.2">
      <c r="A225" s="132" t="e">
        <f>VLOOKUP(A60,#REF!,4,FALSE)</f>
        <v>#REF!</v>
      </c>
      <c r="B225" s="132" t="e">
        <f>VLOOKUP(B60,#REF!,4,FALSE)</f>
        <v>#REF!</v>
      </c>
      <c r="C225" s="132" t="e">
        <f>VLOOKUP(C60,#REF!,4,FALSE)</f>
        <v>#REF!</v>
      </c>
      <c r="D225" s="132" t="e">
        <f>VLOOKUP(D60,#REF!,4,FALSE)</f>
        <v>#REF!</v>
      </c>
      <c r="E225" s="132" t="e">
        <f>VLOOKUP(E60,#REF!,4,FALSE)</f>
        <v>#REF!</v>
      </c>
      <c r="F225" s="132" t="e">
        <f>VLOOKUP(F60,#REF!,4,FALSE)</f>
        <v>#REF!</v>
      </c>
      <c r="G225" s="132" t="e">
        <f>VLOOKUP(G60,#REF!,4,FALSE)</f>
        <v>#REF!</v>
      </c>
      <c r="H225" s="132" t="e">
        <f>VLOOKUP(H60,#REF!,4,FALSE)</f>
        <v>#REF!</v>
      </c>
      <c r="I225" s="132" t="e">
        <f>VLOOKUP(I60,#REF!,4,FALSE)</f>
        <v>#REF!</v>
      </c>
      <c r="J225" s="132" t="e">
        <f>VLOOKUP(J60,#REF!,4,FALSE)</f>
        <v>#REF!</v>
      </c>
      <c r="K225" s="132" t="e">
        <f>VLOOKUP(K60,#REF!,4,FALSE)</f>
        <v>#REF!</v>
      </c>
      <c r="L225" s="132" t="e">
        <f>VLOOKUP(L60,#REF!,4,FALSE)</f>
        <v>#REF!</v>
      </c>
      <c r="M225" s="132"/>
    </row>
    <row r="226" spans="1:13" x14ac:dyDescent="0.2">
      <c r="A226" s="132" t="e">
        <f>VLOOKUP(A61,#REF!,4,FALSE)</f>
        <v>#REF!</v>
      </c>
      <c r="B226" s="132" t="e">
        <f>VLOOKUP(B61,#REF!,4,FALSE)</f>
        <v>#REF!</v>
      </c>
      <c r="C226" s="132" t="e">
        <f>VLOOKUP(C61,#REF!,4,FALSE)</f>
        <v>#REF!</v>
      </c>
      <c r="D226" s="132" t="e">
        <f>VLOOKUP(D61,#REF!,4,FALSE)</f>
        <v>#REF!</v>
      </c>
      <c r="E226" s="132" t="e">
        <f>VLOOKUP(E61,#REF!,4,FALSE)</f>
        <v>#REF!</v>
      </c>
      <c r="F226" s="132" t="e">
        <f>VLOOKUP(F61,#REF!,4,FALSE)</f>
        <v>#REF!</v>
      </c>
      <c r="G226" s="132" t="e">
        <f>VLOOKUP(G61,#REF!,4,FALSE)</f>
        <v>#REF!</v>
      </c>
      <c r="H226" s="132" t="e">
        <f>VLOOKUP(H61,#REF!,4,FALSE)</f>
        <v>#REF!</v>
      </c>
      <c r="I226" s="132" t="e">
        <f>VLOOKUP(I61,#REF!,4,FALSE)</f>
        <v>#REF!</v>
      </c>
      <c r="J226" s="132" t="e">
        <f>VLOOKUP(J61,#REF!,4,FALSE)</f>
        <v>#REF!</v>
      </c>
      <c r="K226" s="132" t="e">
        <f>VLOOKUP(K61,#REF!,4,FALSE)</f>
        <v>#REF!</v>
      </c>
      <c r="L226" s="132" t="e">
        <f>VLOOKUP(L61,#REF!,4,FALSE)</f>
        <v>#REF!</v>
      </c>
      <c r="M226" s="132"/>
    </row>
    <row r="227" spans="1:13" x14ac:dyDescent="0.2">
      <c r="A227" s="132" t="e">
        <f>VLOOKUP(A62,#REF!,4,FALSE)</f>
        <v>#REF!</v>
      </c>
      <c r="B227" s="132" t="e">
        <f>VLOOKUP(B62,#REF!,4,FALSE)</f>
        <v>#REF!</v>
      </c>
      <c r="C227" s="132" t="e">
        <f>VLOOKUP(C62,#REF!,4,FALSE)</f>
        <v>#REF!</v>
      </c>
      <c r="D227" s="132" t="e">
        <f>VLOOKUP(D62,#REF!,4,FALSE)</f>
        <v>#REF!</v>
      </c>
      <c r="E227" s="132" t="e">
        <f>VLOOKUP(E62,#REF!,4,FALSE)</f>
        <v>#REF!</v>
      </c>
      <c r="F227" s="132" t="e">
        <f>VLOOKUP(F62,#REF!,4,FALSE)</f>
        <v>#REF!</v>
      </c>
      <c r="G227" s="132" t="e">
        <f>VLOOKUP(G62,#REF!,4,FALSE)</f>
        <v>#REF!</v>
      </c>
      <c r="H227" s="132" t="e">
        <f>VLOOKUP(H62,#REF!,4,FALSE)</f>
        <v>#REF!</v>
      </c>
      <c r="I227" s="132" t="e">
        <f>VLOOKUP(I62,#REF!,4,FALSE)</f>
        <v>#REF!</v>
      </c>
      <c r="J227" s="132" t="e">
        <f>VLOOKUP(J62,#REF!,4,FALSE)</f>
        <v>#REF!</v>
      </c>
      <c r="K227" s="132" t="e">
        <f>VLOOKUP(K62,#REF!,4,FALSE)</f>
        <v>#REF!</v>
      </c>
      <c r="L227" s="132" t="e">
        <f>VLOOKUP(L62,#REF!,4,FALSE)</f>
        <v>#REF!</v>
      </c>
      <c r="M227" s="132"/>
    </row>
    <row r="228" spans="1:13" x14ac:dyDescent="0.2">
      <c r="A228" s="132" t="e">
        <f>VLOOKUP(A63,#REF!,4,FALSE)</f>
        <v>#REF!</v>
      </c>
      <c r="B228" s="132" t="e">
        <f>VLOOKUP(B63,#REF!,4,FALSE)</f>
        <v>#REF!</v>
      </c>
      <c r="C228" s="132" t="e">
        <f>VLOOKUP(C63,#REF!,4,FALSE)</f>
        <v>#REF!</v>
      </c>
      <c r="D228" s="132" t="e">
        <f>VLOOKUP(D63,#REF!,4,FALSE)</f>
        <v>#REF!</v>
      </c>
      <c r="E228" s="132" t="e">
        <f>VLOOKUP(E63,#REF!,4,FALSE)</f>
        <v>#REF!</v>
      </c>
      <c r="F228" s="132" t="e">
        <f>VLOOKUP(F63,#REF!,4,FALSE)</f>
        <v>#REF!</v>
      </c>
      <c r="G228" s="132" t="e">
        <f>VLOOKUP(G63,#REF!,4,FALSE)</f>
        <v>#REF!</v>
      </c>
      <c r="H228" s="132" t="e">
        <f>VLOOKUP(H63,#REF!,4,FALSE)</f>
        <v>#REF!</v>
      </c>
      <c r="I228" s="132" t="e">
        <f>VLOOKUP(I63,#REF!,4,FALSE)</f>
        <v>#REF!</v>
      </c>
      <c r="J228" s="132" t="e">
        <f>VLOOKUP(J63,#REF!,4,FALSE)</f>
        <v>#REF!</v>
      </c>
      <c r="K228" s="132" t="e">
        <f>VLOOKUP(K63,#REF!,4,FALSE)</f>
        <v>#REF!</v>
      </c>
      <c r="L228" s="132" t="e">
        <f>VLOOKUP(L63,#REF!,4,FALSE)</f>
        <v>#REF!</v>
      </c>
      <c r="M228" s="132"/>
    </row>
    <row r="229" spans="1:13" x14ac:dyDescent="0.2">
      <c r="A229" s="132" t="e">
        <f>VLOOKUP(A64,#REF!,4,FALSE)</f>
        <v>#REF!</v>
      </c>
      <c r="B229" s="132" t="e">
        <f>VLOOKUP(B64,#REF!,4,FALSE)</f>
        <v>#REF!</v>
      </c>
      <c r="C229" s="132" t="e">
        <f>VLOOKUP(C64,#REF!,4,FALSE)</f>
        <v>#REF!</v>
      </c>
      <c r="D229" s="132" t="e">
        <f>VLOOKUP(D64,#REF!,4,FALSE)</f>
        <v>#REF!</v>
      </c>
      <c r="E229" s="132" t="e">
        <f>VLOOKUP(E64,#REF!,4,FALSE)</f>
        <v>#REF!</v>
      </c>
      <c r="F229" s="132" t="e">
        <f>VLOOKUP(F64,#REF!,4,FALSE)</f>
        <v>#REF!</v>
      </c>
      <c r="G229" s="132" t="e">
        <f>VLOOKUP(G64,#REF!,4,FALSE)</f>
        <v>#REF!</v>
      </c>
      <c r="H229" s="132" t="e">
        <f>VLOOKUP(H64,#REF!,4,FALSE)</f>
        <v>#REF!</v>
      </c>
      <c r="I229" s="132" t="e">
        <f>VLOOKUP(I64,#REF!,4,FALSE)</f>
        <v>#REF!</v>
      </c>
      <c r="J229" s="132" t="e">
        <f>VLOOKUP(J64,#REF!,4,FALSE)</f>
        <v>#REF!</v>
      </c>
      <c r="K229" s="132" t="e">
        <f>VLOOKUP(K64,#REF!,4,FALSE)</f>
        <v>#REF!</v>
      </c>
      <c r="L229" s="132" t="e">
        <f>VLOOKUP(L64,#REF!,4,FALSE)</f>
        <v>#REF!</v>
      </c>
      <c r="M229" s="132"/>
    </row>
    <row r="230" spans="1:13" x14ac:dyDescent="0.2">
      <c r="A230" s="132" t="e">
        <f>VLOOKUP(A65,#REF!,4,FALSE)</f>
        <v>#REF!</v>
      </c>
      <c r="B230" s="132" t="e">
        <f>VLOOKUP(B65,#REF!,4,FALSE)</f>
        <v>#REF!</v>
      </c>
      <c r="C230" s="132" t="e">
        <f>VLOOKUP(C65,#REF!,4,FALSE)</f>
        <v>#REF!</v>
      </c>
      <c r="D230" s="132" t="e">
        <f>VLOOKUP(D65,#REF!,4,FALSE)</f>
        <v>#REF!</v>
      </c>
      <c r="E230" s="132" t="e">
        <f>VLOOKUP(E65,#REF!,4,FALSE)</f>
        <v>#REF!</v>
      </c>
      <c r="F230" s="132" t="e">
        <f>VLOOKUP(F65,#REF!,4,FALSE)</f>
        <v>#REF!</v>
      </c>
      <c r="G230" s="132" t="e">
        <f>VLOOKUP(G65,#REF!,4,FALSE)</f>
        <v>#REF!</v>
      </c>
      <c r="H230" s="132" t="e">
        <f>VLOOKUP(H65,#REF!,4,FALSE)</f>
        <v>#REF!</v>
      </c>
      <c r="I230" s="132" t="e">
        <f>VLOOKUP(I65,#REF!,4,FALSE)</f>
        <v>#REF!</v>
      </c>
      <c r="J230" s="132" t="e">
        <f>VLOOKUP(J65,#REF!,4,FALSE)</f>
        <v>#REF!</v>
      </c>
      <c r="K230" s="132" t="e">
        <f>VLOOKUP(K65,#REF!,4,FALSE)</f>
        <v>#REF!</v>
      </c>
      <c r="L230" s="132" t="e">
        <f>VLOOKUP(L65,#REF!,4,FALSE)</f>
        <v>#REF!</v>
      </c>
      <c r="M230" s="132"/>
    </row>
    <row r="231" spans="1:13" x14ac:dyDescent="0.2">
      <c r="A231" s="132" t="e">
        <f>VLOOKUP(A66,#REF!,4,FALSE)</f>
        <v>#REF!</v>
      </c>
      <c r="B231" s="132" t="e">
        <f>VLOOKUP(B66,#REF!,4,FALSE)</f>
        <v>#REF!</v>
      </c>
      <c r="C231" s="132" t="e">
        <f>VLOOKUP(C66,#REF!,4,FALSE)</f>
        <v>#REF!</v>
      </c>
      <c r="D231" s="132" t="e">
        <f>VLOOKUP(D66,#REF!,4,FALSE)</f>
        <v>#REF!</v>
      </c>
      <c r="E231" s="132" t="e">
        <f>VLOOKUP(E66,#REF!,4,FALSE)</f>
        <v>#REF!</v>
      </c>
      <c r="F231" s="132" t="e">
        <f>VLOOKUP(F66,#REF!,4,FALSE)</f>
        <v>#REF!</v>
      </c>
      <c r="G231" s="132" t="e">
        <f>VLOOKUP(G66,#REF!,4,FALSE)</f>
        <v>#REF!</v>
      </c>
      <c r="H231" s="132" t="e">
        <f>VLOOKUP(H66,#REF!,4,FALSE)</f>
        <v>#REF!</v>
      </c>
      <c r="I231" s="132" t="e">
        <f>VLOOKUP(I66,#REF!,4,FALSE)</f>
        <v>#REF!</v>
      </c>
      <c r="J231" s="132" t="e">
        <f>VLOOKUP(J66,#REF!,4,FALSE)</f>
        <v>#REF!</v>
      </c>
      <c r="K231" s="132" t="e">
        <f>VLOOKUP(K66,#REF!,4,FALSE)</f>
        <v>#REF!</v>
      </c>
      <c r="L231" s="132" t="e">
        <f>VLOOKUP(L66,#REF!,4,FALSE)</f>
        <v>#REF!</v>
      </c>
      <c r="M231" s="132"/>
    </row>
    <row r="232" spans="1:13" x14ac:dyDescent="0.2">
      <c r="A232" s="132" t="e">
        <f>VLOOKUP(A67,#REF!,4,FALSE)</f>
        <v>#REF!</v>
      </c>
      <c r="B232" s="132" t="e">
        <f>VLOOKUP(B67,#REF!,4,FALSE)</f>
        <v>#REF!</v>
      </c>
      <c r="C232" s="132" t="e">
        <f>VLOOKUP(C67,#REF!,4,FALSE)</f>
        <v>#REF!</v>
      </c>
      <c r="D232" s="132" t="e">
        <f>VLOOKUP(D67,#REF!,4,FALSE)</f>
        <v>#REF!</v>
      </c>
      <c r="E232" s="132" t="e">
        <f>VLOOKUP(E67,#REF!,4,FALSE)</f>
        <v>#REF!</v>
      </c>
      <c r="F232" s="132" t="e">
        <f>VLOOKUP(F67,#REF!,4,FALSE)</f>
        <v>#REF!</v>
      </c>
      <c r="G232" s="132" t="e">
        <f>VLOOKUP(G67,#REF!,4,FALSE)</f>
        <v>#REF!</v>
      </c>
      <c r="H232" s="132" t="e">
        <f>VLOOKUP(H67,#REF!,4,FALSE)</f>
        <v>#REF!</v>
      </c>
      <c r="I232" s="132" t="e">
        <f>VLOOKUP(I67,#REF!,4,FALSE)</f>
        <v>#REF!</v>
      </c>
      <c r="J232" s="132" t="e">
        <f>VLOOKUP(J67,#REF!,4,FALSE)</f>
        <v>#REF!</v>
      </c>
      <c r="K232" s="132" t="e">
        <f>VLOOKUP(K67,#REF!,4,FALSE)</f>
        <v>#REF!</v>
      </c>
      <c r="L232" s="132" t="e">
        <f>VLOOKUP(L67,#REF!,4,FALSE)</f>
        <v>#REF!</v>
      </c>
      <c r="M232" s="132"/>
    </row>
    <row r="233" spans="1:13" x14ac:dyDescent="0.2">
      <c r="A233" s="132" t="e">
        <f>VLOOKUP(A68,#REF!,4,FALSE)</f>
        <v>#REF!</v>
      </c>
      <c r="B233" s="132" t="e">
        <f>VLOOKUP(B68,#REF!,4,FALSE)</f>
        <v>#REF!</v>
      </c>
      <c r="C233" s="132" t="e">
        <f>VLOOKUP(C68,#REF!,4,FALSE)</f>
        <v>#REF!</v>
      </c>
      <c r="D233" s="132" t="e">
        <f>VLOOKUP(D68,#REF!,4,FALSE)</f>
        <v>#REF!</v>
      </c>
      <c r="E233" s="132" t="e">
        <f>VLOOKUP(E68,#REF!,4,FALSE)</f>
        <v>#REF!</v>
      </c>
      <c r="F233" s="132" t="e">
        <f>VLOOKUP(F68,#REF!,4,FALSE)</f>
        <v>#REF!</v>
      </c>
      <c r="G233" s="132" t="e">
        <f>VLOOKUP(G68,#REF!,4,FALSE)</f>
        <v>#REF!</v>
      </c>
      <c r="H233" s="132" t="e">
        <f>VLOOKUP(H68,#REF!,4,FALSE)</f>
        <v>#REF!</v>
      </c>
      <c r="I233" s="132" t="e">
        <f>VLOOKUP(I68,#REF!,4,FALSE)</f>
        <v>#REF!</v>
      </c>
      <c r="J233" s="132" t="e">
        <f>VLOOKUP(J68,#REF!,4,FALSE)</f>
        <v>#REF!</v>
      </c>
      <c r="K233" s="132" t="e">
        <f>VLOOKUP(K68,#REF!,4,FALSE)</f>
        <v>#REF!</v>
      </c>
      <c r="L233" s="132" t="e">
        <f>VLOOKUP(L68,#REF!,4,FALSE)</f>
        <v>#REF!</v>
      </c>
      <c r="M233" s="132"/>
    </row>
    <row r="234" spans="1:13" x14ac:dyDescent="0.2">
      <c r="A234" s="132" t="e">
        <f>VLOOKUP(A69,#REF!,4,FALSE)</f>
        <v>#REF!</v>
      </c>
      <c r="B234" s="132" t="e">
        <f>VLOOKUP(B69,#REF!,4,FALSE)</f>
        <v>#REF!</v>
      </c>
      <c r="C234" s="132" t="e">
        <f>VLOOKUP(C69,#REF!,4,FALSE)</f>
        <v>#REF!</v>
      </c>
      <c r="D234" s="132" t="e">
        <f>VLOOKUP(D69,#REF!,4,FALSE)</f>
        <v>#REF!</v>
      </c>
      <c r="E234" s="132" t="e">
        <f>VLOOKUP(E69,#REF!,4,FALSE)</f>
        <v>#REF!</v>
      </c>
      <c r="F234" s="132" t="e">
        <f>VLOOKUP(F69,#REF!,4,FALSE)</f>
        <v>#REF!</v>
      </c>
      <c r="G234" s="132" t="e">
        <f>VLOOKUP(G69,#REF!,4,FALSE)</f>
        <v>#REF!</v>
      </c>
      <c r="H234" s="132" t="e">
        <f>VLOOKUP(H69,#REF!,4,FALSE)</f>
        <v>#REF!</v>
      </c>
      <c r="I234" s="132" t="e">
        <f>VLOOKUP(I69,#REF!,4,FALSE)</f>
        <v>#REF!</v>
      </c>
      <c r="J234" s="132" t="e">
        <f>VLOOKUP(J69,#REF!,4,FALSE)</f>
        <v>#REF!</v>
      </c>
      <c r="K234" s="132" t="e">
        <f>VLOOKUP(K69,#REF!,4,FALSE)</f>
        <v>#REF!</v>
      </c>
      <c r="L234" s="132" t="e">
        <f>VLOOKUP(L69,#REF!,4,FALSE)</f>
        <v>#REF!</v>
      </c>
      <c r="M234" s="132"/>
    </row>
    <row r="235" spans="1:13" x14ac:dyDescent="0.2">
      <c r="A235" s="132" t="e">
        <f>VLOOKUP(A70,#REF!,4,FALSE)</f>
        <v>#REF!</v>
      </c>
      <c r="B235" s="132" t="e">
        <f>VLOOKUP(B70,#REF!,4,FALSE)</f>
        <v>#REF!</v>
      </c>
      <c r="C235" s="132" t="e">
        <f>VLOOKUP(C70,#REF!,4,FALSE)</f>
        <v>#REF!</v>
      </c>
      <c r="D235" s="132" t="e">
        <f>VLOOKUP(D70,#REF!,4,FALSE)</f>
        <v>#REF!</v>
      </c>
      <c r="E235" s="132" t="e">
        <f>VLOOKUP(E70,#REF!,4,FALSE)</f>
        <v>#REF!</v>
      </c>
      <c r="F235" s="132" t="e">
        <f>VLOOKUP(F70,#REF!,4,FALSE)</f>
        <v>#REF!</v>
      </c>
      <c r="G235" s="132" t="e">
        <f>VLOOKUP(G70,#REF!,4,FALSE)</f>
        <v>#REF!</v>
      </c>
      <c r="H235" s="132" t="e">
        <f>VLOOKUP(H70,#REF!,4,FALSE)</f>
        <v>#REF!</v>
      </c>
      <c r="I235" s="132" t="e">
        <f>VLOOKUP(I70,#REF!,4,FALSE)</f>
        <v>#REF!</v>
      </c>
      <c r="J235" s="132" t="e">
        <f>VLOOKUP(J70,#REF!,4,FALSE)</f>
        <v>#REF!</v>
      </c>
      <c r="K235" s="132" t="e">
        <f>VLOOKUP(K70,#REF!,4,FALSE)</f>
        <v>#REF!</v>
      </c>
      <c r="L235" s="132" t="e">
        <f>VLOOKUP(L70,#REF!,4,FALSE)</f>
        <v>#REF!</v>
      </c>
      <c r="M235" s="132"/>
    </row>
    <row r="236" spans="1:13" x14ac:dyDescent="0.2">
      <c r="A236" s="132" t="e">
        <f>VLOOKUP(A71,#REF!,4,FALSE)</f>
        <v>#REF!</v>
      </c>
      <c r="B236" s="132" t="e">
        <f>VLOOKUP(B71,#REF!,4,FALSE)</f>
        <v>#REF!</v>
      </c>
      <c r="C236" s="132" t="e">
        <f>VLOOKUP(C71,#REF!,4,FALSE)</f>
        <v>#REF!</v>
      </c>
      <c r="D236" s="132" t="e">
        <f>VLOOKUP(D71,#REF!,4,FALSE)</f>
        <v>#REF!</v>
      </c>
      <c r="E236" s="132" t="e">
        <f>VLOOKUP(E71,#REF!,4,FALSE)</f>
        <v>#REF!</v>
      </c>
      <c r="F236" s="132" t="e">
        <f>VLOOKUP(F71,#REF!,4,FALSE)</f>
        <v>#REF!</v>
      </c>
      <c r="G236" s="132" t="e">
        <f>VLOOKUP(G71,#REF!,4,FALSE)</f>
        <v>#REF!</v>
      </c>
      <c r="H236" s="132" t="e">
        <f>VLOOKUP(H71,#REF!,4,FALSE)</f>
        <v>#REF!</v>
      </c>
      <c r="I236" s="132" t="e">
        <f>VLOOKUP(I71,#REF!,4,FALSE)</f>
        <v>#REF!</v>
      </c>
      <c r="J236" s="132" t="e">
        <f>VLOOKUP(J71,#REF!,4,FALSE)</f>
        <v>#REF!</v>
      </c>
      <c r="K236" s="132" t="e">
        <f>VLOOKUP(K71,#REF!,4,FALSE)</f>
        <v>#REF!</v>
      </c>
      <c r="L236" s="132" t="e">
        <f>VLOOKUP(L71,#REF!,4,FALSE)</f>
        <v>#REF!</v>
      </c>
      <c r="M236" s="132"/>
    </row>
    <row r="237" spans="1:13" x14ac:dyDescent="0.2">
      <c r="A237" s="132" t="e">
        <f>VLOOKUP(A72,#REF!,4,FALSE)</f>
        <v>#REF!</v>
      </c>
      <c r="B237" s="132" t="e">
        <f>VLOOKUP(B72,#REF!,4,FALSE)</f>
        <v>#REF!</v>
      </c>
      <c r="C237" s="132" t="e">
        <f>VLOOKUP(C72,#REF!,4,FALSE)</f>
        <v>#REF!</v>
      </c>
      <c r="D237" s="132" t="e">
        <f>VLOOKUP(D72,#REF!,4,FALSE)</f>
        <v>#REF!</v>
      </c>
      <c r="E237" s="132" t="e">
        <f>VLOOKUP(E72,#REF!,4,FALSE)</f>
        <v>#REF!</v>
      </c>
      <c r="F237" s="132" t="e">
        <f>VLOOKUP(F72,#REF!,4,FALSE)</f>
        <v>#REF!</v>
      </c>
      <c r="G237" s="132" t="e">
        <f>VLOOKUP(G72,#REF!,4,FALSE)</f>
        <v>#REF!</v>
      </c>
      <c r="H237" s="132" t="e">
        <f>VLOOKUP(H72,#REF!,4,FALSE)</f>
        <v>#REF!</v>
      </c>
      <c r="I237" s="132" t="e">
        <f>VLOOKUP(I72,#REF!,4,FALSE)</f>
        <v>#REF!</v>
      </c>
      <c r="J237" s="132" t="e">
        <f>VLOOKUP(J72,#REF!,4,FALSE)</f>
        <v>#REF!</v>
      </c>
      <c r="K237" s="132" t="e">
        <f>VLOOKUP(K72,#REF!,4,FALSE)</f>
        <v>#REF!</v>
      </c>
      <c r="L237" s="132" t="e">
        <f>VLOOKUP(L72,#REF!,4,FALSE)</f>
        <v>#REF!</v>
      </c>
      <c r="M237" s="132"/>
    </row>
    <row r="238" spans="1:13" x14ac:dyDescent="0.2">
      <c r="A238" s="132" t="e">
        <f>VLOOKUP(A73,#REF!,4,FALSE)</f>
        <v>#REF!</v>
      </c>
      <c r="B238" s="132" t="e">
        <f>VLOOKUP(B73,#REF!,4,FALSE)</f>
        <v>#REF!</v>
      </c>
      <c r="C238" s="132" t="e">
        <f>VLOOKUP(C73,#REF!,4,FALSE)</f>
        <v>#REF!</v>
      </c>
      <c r="D238" s="132" t="e">
        <f>VLOOKUP(D73,#REF!,4,FALSE)</f>
        <v>#REF!</v>
      </c>
      <c r="E238" s="132" t="e">
        <f>VLOOKUP(E73,#REF!,4,FALSE)</f>
        <v>#REF!</v>
      </c>
      <c r="F238" s="132" t="e">
        <f>VLOOKUP(F73,#REF!,4,FALSE)</f>
        <v>#REF!</v>
      </c>
      <c r="G238" s="132" t="e">
        <f>VLOOKUP(G73,#REF!,4,FALSE)</f>
        <v>#REF!</v>
      </c>
      <c r="H238" s="132" t="e">
        <f>VLOOKUP(H73,#REF!,4,FALSE)</f>
        <v>#REF!</v>
      </c>
      <c r="I238" s="132" t="e">
        <f>VLOOKUP(I73,#REF!,4,FALSE)</f>
        <v>#REF!</v>
      </c>
      <c r="J238" s="132" t="e">
        <f>VLOOKUP(J73,#REF!,4,FALSE)</f>
        <v>#REF!</v>
      </c>
      <c r="K238" s="132" t="e">
        <f>VLOOKUP(K73,#REF!,4,FALSE)</f>
        <v>#REF!</v>
      </c>
      <c r="L238" s="132" t="e">
        <f>VLOOKUP(L73,#REF!,4,FALSE)</f>
        <v>#REF!</v>
      </c>
      <c r="M238" s="132"/>
    </row>
    <row r="239" spans="1:13" x14ac:dyDescent="0.2">
      <c r="A239" s="132" t="e">
        <f>VLOOKUP(A74,#REF!,4,FALSE)</f>
        <v>#REF!</v>
      </c>
      <c r="B239" s="132" t="e">
        <f>VLOOKUP(B74,#REF!,4,FALSE)</f>
        <v>#REF!</v>
      </c>
      <c r="C239" s="132" t="e">
        <f>VLOOKUP(C74,#REF!,4,FALSE)</f>
        <v>#REF!</v>
      </c>
      <c r="D239" s="132" t="e">
        <f>VLOOKUP(D74,#REF!,4,FALSE)</f>
        <v>#REF!</v>
      </c>
      <c r="E239" s="132" t="e">
        <f>VLOOKUP(E74,#REF!,4,FALSE)</f>
        <v>#REF!</v>
      </c>
      <c r="F239" s="132" t="e">
        <f>VLOOKUP(F74,#REF!,4,FALSE)</f>
        <v>#REF!</v>
      </c>
      <c r="G239" s="132" t="e">
        <f>VLOOKUP(G74,#REF!,4,FALSE)</f>
        <v>#REF!</v>
      </c>
      <c r="H239" s="132" t="e">
        <f>VLOOKUP(H74,#REF!,4,FALSE)</f>
        <v>#REF!</v>
      </c>
      <c r="I239" s="132" t="e">
        <f>VLOOKUP(I74,#REF!,4,FALSE)</f>
        <v>#REF!</v>
      </c>
      <c r="J239" s="132" t="e">
        <f>VLOOKUP(J74,#REF!,4,FALSE)</f>
        <v>#REF!</v>
      </c>
      <c r="K239" s="132" t="e">
        <f>VLOOKUP(K74,#REF!,4,FALSE)</f>
        <v>#REF!</v>
      </c>
      <c r="L239" s="132" t="e">
        <f>VLOOKUP(L74,#REF!,4,FALSE)</f>
        <v>#REF!</v>
      </c>
      <c r="M239" s="132"/>
    </row>
    <row r="240" spans="1:13" x14ac:dyDescent="0.2">
      <c r="A240" s="132" t="e">
        <f>VLOOKUP(A75,#REF!,4,FALSE)</f>
        <v>#REF!</v>
      </c>
      <c r="B240" s="132" t="e">
        <f>VLOOKUP(B75,#REF!,4,FALSE)</f>
        <v>#REF!</v>
      </c>
      <c r="C240" s="132" t="e">
        <f>VLOOKUP(C75,#REF!,4,FALSE)</f>
        <v>#REF!</v>
      </c>
      <c r="D240" s="132" t="e">
        <f>VLOOKUP(D75,#REF!,4,FALSE)</f>
        <v>#REF!</v>
      </c>
      <c r="E240" s="132" t="e">
        <f>VLOOKUP(E75,#REF!,4,FALSE)</f>
        <v>#REF!</v>
      </c>
      <c r="F240" s="132" t="e">
        <f>VLOOKUP(F75,#REF!,4,FALSE)</f>
        <v>#REF!</v>
      </c>
      <c r="G240" s="132" t="e">
        <f>VLOOKUP(G75,#REF!,4,FALSE)</f>
        <v>#REF!</v>
      </c>
      <c r="H240" s="132" t="e">
        <f>VLOOKUP(H75,#REF!,4,FALSE)</f>
        <v>#REF!</v>
      </c>
      <c r="I240" s="132" t="e">
        <f>VLOOKUP(I75,#REF!,4,FALSE)</f>
        <v>#REF!</v>
      </c>
      <c r="J240" s="132" t="e">
        <f>VLOOKUP(J75,#REF!,4,FALSE)</f>
        <v>#REF!</v>
      </c>
      <c r="K240" s="132" t="e">
        <f>VLOOKUP(K75,#REF!,4,FALSE)</f>
        <v>#REF!</v>
      </c>
      <c r="L240" s="132" t="e">
        <f>VLOOKUP(L75,#REF!,4,FALSE)</f>
        <v>#REF!</v>
      </c>
      <c r="M240" s="132"/>
    </row>
    <row r="241" spans="1:13" x14ac:dyDescent="0.2">
      <c r="A241" s="132" t="e">
        <f>VLOOKUP(A76,#REF!,4,FALSE)</f>
        <v>#REF!</v>
      </c>
      <c r="B241" s="132" t="e">
        <f>VLOOKUP(B76,#REF!,4,FALSE)</f>
        <v>#REF!</v>
      </c>
      <c r="C241" s="132" t="e">
        <f>VLOOKUP(C76,#REF!,4,FALSE)</f>
        <v>#REF!</v>
      </c>
      <c r="D241" s="132" t="e">
        <f>VLOOKUP(D76,#REF!,4,FALSE)</f>
        <v>#REF!</v>
      </c>
      <c r="E241" s="132" t="e">
        <f>VLOOKUP(E76,#REF!,4,FALSE)</f>
        <v>#REF!</v>
      </c>
      <c r="F241" s="132" t="e">
        <f>VLOOKUP(F76,#REF!,4,FALSE)</f>
        <v>#REF!</v>
      </c>
      <c r="G241" s="132" t="e">
        <f>VLOOKUP(G76,#REF!,4,FALSE)</f>
        <v>#REF!</v>
      </c>
      <c r="H241" s="132" t="e">
        <f>VLOOKUP(H76,#REF!,4,FALSE)</f>
        <v>#REF!</v>
      </c>
      <c r="I241" s="132" t="e">
        <f>VLOOKUP(I76,#REF!,4,FALSE)</f>
        <v>#REF!</v>
      </c>
      <c r="J241" s="132" t="e">
        <f>VLOOKUP(J76,#REF!,4,FALSE)</f>
        <v>#REF!</v>
      </c>
      <c r="K241" s="132" t="e">
        <f>VLOOKUP(K76,#REF!,4,FALSE)</f>
        <v>#REF!</v>
      </c>
      <c r="L241" s="132" t="e">
        <f>VLOOKUP(L76,#REF!,4,FALSE)</f>
        <v>#REF!</v>
      </c>
      <c r="M241" s="132"/>
    </row>
    <row r="242" spans="1:13" x14ac:dyDescent="0.2">
      <c r="A242" s="132" t="e">
        <f>VLOOKUP(A77,#REF!,4,FALSE)</f>
        <v>#REF!</v>
      </c>
      <c r="B242" s="132" t="e">
        <f>VLOOKUP(B77,#REF!,4,FALSE)</f>
        <v>#REF!</v>
      </c>
      <c r="C242" s="132" t="e">
        <f>VLOOKUP(C77,#REF!,4,FALSE)</f>
        <v>#REF!</v>
      </c>
      <c r="D242" s="132" t="e">
        <f>VLOOKUP(D77,#REF!,4,FALSE)</f>
        <v>#REF!</v>
      </c>
      <c r="E242" s="132" t="e">
        <f>VLOOKUP(E77,#REF!,4,FALSE)</f>
        <v>#REF!</v>
      </c>
      <c r="F242" s="132" t="e">
        <f>VLOOKUP(F77,#REF!,4,FALSE)</f>
        <v>#REF!</v>
      </c>
      <c r="G242" s="132" t="e">
        <f>VLOOKUP(G77,#REF!,4,FALSE)</f>
        <v>#REF!</v>
      </c>
      <c r="H242" s="132" t="e">
        <f>VLOOKUP(H77,#REF!,4,FALSE)</f>
        <v>#REF!</v>
      </c>
      <c r="I242" s="132" t="e">
        <f>VLOOKUP(I77,#REF!,4,FALSE)</f>
        <v>#REF!</v>
      </c>
      <c r="J242" s="132" t="e">
        <f>VLOOKUP(J77,#REF!,4,FALSE)</f>
        <v>#REF!</v>
      </c>
      <c r="K242" s="132" t="e">
        <f>VLOOKUP(K77,#REF!,4,FALSE)</f>
        <v>#REF!</v>
      </c>
      <c r="L242" s="132" t="e">
        <f>VLOOKUP(L77,#REF!,4,FALSE)</f>
        <v>#REF!</v>
      </c>
      <c r="M242" s="132"/>
    </row>
    <row r="243" spans="1:13" x14ac:dyDescent="0.2">
      <c r="A243" s="132" t="e">
        <f>VLOOKUP(A78,#REF!,4,FALSE)</f>
        <v>#REF!</v>
      </c>
      <c r="B243" s="132" t="e">
        <f>VLOOKUP(B78,#REF!,4,FALSE)</f>
        <v>#REF!</v>
      </c>
      <c r="C243" s="132" t="e">
        <f>VLOOKUP(C78,#REF!,4,FALSE)</f>
        <v>#REF!</v>
      </c>
      <c r="D243" s="132" t="e">
        <f>VLOOKUP(D78,#REF!,4,FALSE)</f>
        <v>#REF!</v>
      </c>
      <c r="E243" s="132" t="e">
        <f>VLOOKUP(E78,#REF!,4,FALSE)</f>
        <v>#REF!</v>
      </c>
      <c r="F243" s="132" t="e">
        <f>VLOOKUP(F78,#REF!,4,FALSE)</f>
        <v>#REF!</v>
      </c>
      <c r="G243" s="132" t="e">
        <f>VLOOKUP(G78,#REF!,4,FALSE)</f>
        <v>#REF!</v>
      </c>
      <c r="H243" s="132" t="e">
        <f>VLOOKUP(H78,#REF!,4,FALSE)</f>
        <v>#REF!</v>
      </c>
      <c r="I243" s="132" t="e">
        <f>VLOOKUP(I78,#REF!,4,FALSE)</f>
        <v>#REF!</v>
      </c>
      <c r="J243" s="132" t="e">
        <f>VLOOKUP(J78,#REF!,4,FALSE)</f>
        <v>#REF!</v>
      </c>
      <c r="K243" s="132" t="e">
        <f>VLOOKUP(K78,#REF!,4,FALSE)</f>
        <v>#REF!</v>
      </c>
      <c r="L243" s="132" t="e">
        <f>VLOOKUP(L78,#REF!,4,FALSE)</f>
        <v>#REF!</v>
      </c>
      <c r="M243" s="132"/>
    </row>
    <row r="244" spans="1:13" x14ac:dyDescent="0.2">
      <c r="A244" s="132" t="e">
        <f>VLOOKUP(A79,#REF!,4,FALSE)</f>
        <v>#REF!</v>
      </c>
      <c r="B244" s="132" t="e">
        <f>VLOOKUP(B79,#REF!,4,FALSE)</f>
        <v>#REF!</v>
      </c>
      <c r="C244" s="132" t="e">
        <f>VLOOKUP(C79,#REF!,4,FALSE)</f>
        <v>#REF!</v>
      </c>
      <c r="D244" s="132" t="e">
        <f>VLOOKUP(D79,#REF!,4,FALSE)</f>
        <v>#REF!</v>
      </c>
      <c r="E244" s="132" t="e">
        <f>VLOOKUP(E79,#REF!,4,FALSE)</f>
        <v>#REF!</v>
      </c>
      <c r="F244" s="132" t="e">
        <f>VLOOKUP(F79,#REF!,4,FALSE)</f>
        <v>#REF!</v>
      </c>
      <c r="G244" s="132" t="e">
        <f>VLOOKUP(G79,#REF!,4,FALSE)</f>
        <v>#REF!</v>
      </c>
      <c r="H244" s="132" t="e">
        <f>VLOOKUP(H79,#REF!,4,FALSE)</f>
        <v>#REF!</v>
      </c>
      <c r="I244" s="132" t="e">
        <f>VLOOKUP(I79,#REF!,4,FALSE)</f>
        <v>#REF!</v>
      </c>
      <c r="J244" s="132" t="e">
        <f>VLOOKUP(J79,#REF!,4,FALSE)</f>
        <v>#REF!</v>
      </c>
      <c r="K244" s="132" t="e">
        <f>VLOOKUP(K79,#REF!,4,FALSE)</f>
        <v>#REF!</v>
      </c>
      <c r="L244" s="132" t="e">
        <f>VLOOKUP(L79,#REF!,4,FALSE)</f>
        <v>#REF!</v>
      </c>
      <c r="M244" s="132"/>
    </row>
    <row r="245" spans="1:13" x14ac:dyDescent="0.2">
      <c r="A245" s="132" t="e">
        <f>VLOOKUP(A80,#REF!,4,FALSE)</f>
        <v>#REF!</v>
      </c>
      <c r="B245" s="132" t="e">
        <f>VLOOKUP(B80,#REF!,4,FALSE)</f>
        <v>#REF!</v>
      </c>
      <c r="C245" s="132" t="e">
        <f>VLOOKUP(C80,#REF!,4,FALSE)</f>
        <v>#REF!</v>
      </c>
      <c r="D245" s="132" t="e">
        <f>VLOOKUP(D80,#REF!,4,FALSE)</f>
        <v>#REF!</v>
      </c>
      <c r="E245" s="132" t="e">
        <f>VLOOKUP(E80,#REF!,4,FALSE)</f>
        <v>#REF!</v>
      </c>
      <c r="F245" s="132" t="e">
        <f>VLOOKUP(F80,#REF!,4,FALSE)</f>
        <v>#REF!</v>
      </c>
      <c r="G245" s="132" t="e">
        <f>VLOOKUP(G80,#REF!,4,FALSE)</f>
        <v>#REF!</v>
      </c>
      <c r="H245" s="132" t="e">
        <f>VLOOKUP(H80,#REF!,4,FALSE)</f>
        <v>#REF!</v>
      </c>
      <c r="I245" s="132" t="e">
        <f>VLOOKUP(I80,#REF!,4,FALSE)</f>
        <v>#REF!</v>
      </c>
      <c r="J245" s="132" t="e">
        <f>VLOOKUP(J80,#REF!,4,FALSE)</f>
        <v>#REF!</v>
      </c>
      <c r="K245" s="132" t="e">
        <f>VLOOKUP(K80,#REF!,4,FALSE)</f>
        <v>#REF!</v>
      </c>
      <c r="L245" s="132" t="e">
        <f>VLOOKUP(L80,#REF!,4,FALSE)</f>
        <v>#REF!</v>
      </c>
      <c r="M245" s="132"/>
    </row>
    <row r="246" spans="1:13" x14ac:dyDescent="0.2">
      <c r="A246" s="132"/>
      <c r="B246" s="132"/>
      <c r="C246" s="132"/>
      <c r="D246" s="132"/>
      <c r="E246" s="132"/>
      <c r="F246" s="132"/>
      <c r="G246" s="132"/>
      <c r="H246" s="132"/>
      <c r="I246" s="132"/>
      <c r="J246" s="132"/>
      <c r="K246" s="132"/>
      <c r="L246" s="132"/>
      <c r="M246" s="132"/>
    </row>
    <row r="247" spans="1:13" x14ac:dyDescent="0.2">
      <c r="A247" s="268" t="s">
        <v>603</v>
      </c>
      <c r="B247" s="268"/>
      <c r="C247" s="268"/>
      <c r="D247" s="268"/>
      <c r="E247" s="268"/>
      <c r="F247" s="268"/>
      <c r="G247" s="268"/>
      <c r="H247" s="268"/>
      <c r="I247" s="268"/>
      <c r="J247" s="268"/>
      <c r="K247" s="268"/>
      <c r="L247" s="268"/>
      <c r="M247" s="132"/>
    </row>
    <row r="248" spans="1:13" x14ac:dyDescent="0.2">
      <c r="A248" s="132" t="e">
        <f>VLOOKUP(A50,#REF!,4,FALSE)</f>
        <v>#REF!</v>
      </c>
      <c r="B248" s="132" t="e">
        <f>VLOOKUP(B50,#REF!,4,FALSE)</f>
        <v>#REF!</v>
      </c>
      <c r="C248" s="132" t="e">
        <f>VLOOKUP(C50,#REF!,4,FALSE)</f>
        <v>#REF!</v>
      </c>
      <c r="D248" s="132" t="e">
        <f>VLOOKUP(D50,#REF!,4,FALSE)</f>
        <v>#REF!</v>
      </c>
      <c r="E248" s="132" t="e">
        <f>VLOOKUP(E50,#REF!,4,FALSE)</f>
        <v>#REF!</v>
      </c>
      <c r="F248" s="132" t="e">
        <f>VLOOKUP(F50,#REF!,4,FALSE)</f>
        <v>#REF!</v>
      </c>
      <c r="G248" s="132" t="e">
        <f>VLOOKUP(G50,#REF!,4,FALSE)</f>
        <v>#REF!</v>
      </c>
      <c r="H248" s="132" t="e">
        <f>VLOOKUP(H50,#REF!,4,FALSE)</f>
        <v>#REF!</v>
      </c>
      <c r="I248" s="132" t="e">
        <f>VLOOKUP(I50,#REF!,4,FALSE)</f>
        <v>#REF!</v>
      </c>
      <c r="J248" s="132" t="e">
        <f>VLOOKUP(J50,#REF!,4,FALSE)</f>
        <v>#REF!</v>
      </c>
      <c r="K248" s="132" t="e">
        <f>VLOOKUP(K50,#REF!,4,FALSE)</f>
        <v>#REF!</v>
      </c>
      <c r="L248" s="132" t="e">
        <f>VLOOKUP(L50,#REF!,4,FALSE)</f>
        <v>#REF!</v>
      </c>
      <c r="M248" s="132"/>
    </row>
    <row r="249" spans="1:13" x14ac:dyDescent="0.2">
      <c r="A249" s="132" t="e">
        <f>VLOOKUP(A51,#REF!,4,FALSE)</f>
        <v>#REF!</v>
      </c>
      <c r="B249" s="132" t="e">
        <f>VLOOKUP(B51,#REF!,4,FALSE)</f>
        <v>#REF!</v>
      </c>
      <c r="C249" s="132" t="e">
        <f>VLOOKUP(C51,#REF!,4,FALSE)</f>
        <v>#REF!</v>
      </c>
      <c r="D249" s="132" t="e">
        <f>VLOOKUP(D51,#REF!,4,FALSE)</f>
        <v>#REF!</v>
      </c>
      <c r="E249" s="132" t="e">
        <f>VLOOKUP(E51,#REF!,4,FALSE)</f>
        <v>#REF!</v>
      </c>
      <c r="F249" s="132" t="e">
        <f>VLOOKUP(F51,#REF!,4,FALSE)</f>
        <v>#REF!</v>
      </c>
      <c r="G249" s="132" t="e">
        <f>VLOOKUP(G51,#REF!,4,FALSE)</f>
        <v>#REF!</v>
      </c>
      <c r="H249" s="132" t="e">
        <f>VLOOKUP(H51,#REF!,4,FALSE)</f>
        <v>#REF!</v>
      </c>
      <c r="I249" s="132" t="e">
        <f>VLOOKUP(I51,#REF!,4,FALSE)</f>
        <v>#REF!</v>
      </c>
      <c r="J249" s="132" t="e">
        <f>VLOOKUP(J51,#REF!,4,FALSE)</f>
        <v>#REF!</v>
      </c>
      <c r="K249" s="132" t="e">
        <f>VLOOKUP(K51,#REF!,4,FALSE)</f>
        <v>#REF!</v>
      </c>
      <c r="L249" s="132" t="e">
        <f>VLOOKUP(L51,#REF!,4,FALSE)</f>
        <v>#REF!</v>
      </c>
      <c r="M249" s="132"/>
    </row>
    <row r="250" spans="1:13" x14ac:dyDescent="0.2">
      <c r="A250" s="132" t="e">
        <f>VLOOKUP(A52,#REF!,4,FALSE)</f>
        <v>#REF!</v>
      </c>
      <c r="B250" s="132" t="e">
        <f>VLOOKUP(B52,#REF!,4,FALSE)</f>
        <v>#REF!</v>
      </c>
      <c r="C250" s="132" t="e">
        <f>VLOOKUP(C52,#REF!,4,FALSE)</f>
        <v>#REF!</v>
      </c>
      <c r="D250" s="132" t="e">
        <f>VLOOKUP(D52,#REF!,4,FALSE)</f>
        <v>#REF!</v>
      </c>
      <c r="E250" s="132" t="e">
        <f>VLOOKUP(E52,#REF!,4,FALSE)</f>
        <v>#REF!</v>
      </c>
      <c r="F250" s="132" t="e">
        <f>VLOOKUP(F52,#REF!,4,FALSE)</f>
        <v>#REF!</v>
      </c>
      <c r="G250" s="132" t="e">
        <f>VLOOKUP(G52,#REF!,4,FALSE)</f>
        <v>#REF!</v>
      </c>
      <c r="H250" s="132" t="e">
        <f>VLOOKUP(H52,#REF!,4,FALSE)</f>
        <v>#REF!</v>
      </c>
      <c r="I250" s="132" t="e">
        <f>VLOOKUP(I52,#REF!,4,FALSE)</f>
        <v>#REF!</v>
      </c>
      <c r="J250" s="132" t="e">
        <f>VLOOKUP(J52,#REF!,4,FALSE)</f>
        <v>#REF!</v>
      </c>
      <c r="K250" s="132" t="e">
        <f>VLOOKUP(K52,#REF!,4,FALSE)</f>
        <v>#REF!</v>
      </c>
      <c r="L250" s="132" t="e">
        <f>VLOOKUP(L52,#REF!,4,FALSE)</f>
        <v>#REF!</v>
      </c>
      <c r="M250" s="132"/>
    </row>
    <row r="251" spans="1:13" x14ac:dyDescent="0.2">
      <c r="A251" s="132" t="e">
        <f>VLOOKUP(A53,#REF!,4,FALSE)</f>
        <v>#REF!</v>
      </c>
      <c r="B251" s="132" t="e">
        <f>VLOOKUP(B53,#REF!,4,FALSE)</f>
        <v>#REF!</v>
      </c>
      <c r="C251" s="132" t="e">
        <f>VLOOKUP(C53,#REF!,4,FALSE)</f>
        <v>#REF!</v>
      </c>
      <c r="D251" s="132" t="e">
        <f>VLOOKUP(D53,#REF!,4,FALSE)</f>
        <v>#REF!</v>
      </c>
      <c r="E251" s="132" t="e">
        <f>VLOOKUP(E53,#REF!,4,FALSE)</f>
        <v>#REF!</v>
      </c>
      <c r="F251" s="132" t="e">
        <f>VLOOKUP(F53,#REF!,4,FALSE)</f>
        <v>#REF!</v>
      </c>
      <c r="G251" s="132" t="e">
        <f>VLOOKUP(G53,#REF!,4,FALSE)</f>
        <v>#REF!</v>
      </c>
      <c r="H251" s="132" t="e">
        <f>VLOOKUP(H53,#REF!,4,FALSE)</f>
        <v>#REF!</v>
      </c>
      <c r="I251" s="132" t="e">
        <f>VLOOKUP(I53,#REF!,4,FALSE)</f>
        <v>#REF!</v>
      </c>
      <c r="J251" s="132" t="e">
        <f>VLOOKUP(J53,#REF!,4,FALSE)</f>
        <v>#REF!</v>
      </c>
      <c r="K251" s="132" t="e">
        <f>VLOOKUP(K53,#REF!,4,FALSE)</f>
        <v>#REF!</v>
      </c>
      <c r="L251" s="132" t="e">
        <f>VLOOKUP(L53,#REF!,4,FALSE)</f>
        <v>#REF!</v>
      </c>
      <c r="M251" s="132"/>
    </row>
    <row r="252" spans="1:13" x14ac:dyDescent="0.2">
      <c r="A252" s="132" t="e">
        <f>VLOOKUP(A54,#REF!,4,FALSE)</f>
        <v>#REF!</v>
      </c>
      <c r="B252" s="132" t="e">
        <f>VLOOKUP(B54,#REF!,4,FALSE)</f>
        <v>#REF!</v>
      </c>
      <c r="C252" s="132" t="e">
        <f>VLOOKUP(C54,#REF!,4,FALSE)</f>
        <v>#REF!</v>
      </c>
      <c r="D252" s="132" t="e">
        <f>VLOOKUP(D54,#REF!,4,FALSE)</f>
        <v>#REF!</v>
      </c>
      <c r="E252" s="132" t="e">
        <f>VLOOKUP(E54,#REF!,4,FALSE)</f>
        <v>#REF!</v>
      </c>
      <c r="F252" s="132" t="e">
        <f>VLOOKUP(F54,#REF!,4,FALSE)</f>
        <v>#REF!</v>
      </c>
      <c r="G252" s="132" t="e">
        <f>VLOOKUP(G54,#REF!,4,FALSE)</f>
        <v>#REF!</v>
      </c>
      <c r="H252" s="132" t="e">
        <f>VLOOKUP(H54,#REF!,4,FALSE)</f>
        <v>#REF!</v>
      </c>
      <c r="I252" s="132" t="e">
        <f>VLOOKUP(I54,#REF!,4,FALSE)</f>
        <v>#REF!</v>
      </c>
      <c r="J252" s="132" t="e">
        <f>VLOOKUP(J54,#REF!,4,FALSE)</f>
        <v>#REF!</v>
      </c>
      <c r="K252" s="132" t="e">
        <f>VLOOKUP(K54,#REF!,4,FALSE)</f>
        <v>#REF!</v>
      </c>
      <c r="L252" s="132" t="e">
        <f>VLOOKUP(L54,#REF!,4,FALSE)</f>
        <v>#REF!</v>
      </c>
      <c r="M252" s="132"/>
    </row>
    <row r="253" spans="1:13" x14ac:dyDescent="0.2">
      <c r="A253" s="132" t="e">
        <f>VLOOKUP(A55,#REF!,4,FALSE)</f>
        <v>#REF!</v>
      </c>
      <c r="B253" s="132" t="e">
        <f>VLOOKUP(B55,#REF!,4,FALSE)</f>
        <v>#REF!</v>
      </c>
      <c r="C253" s="132" t="e">
        <f>VLOOKUP(C55,#REF!,4,FALSE)</f>
        <v>#REF!</v>
      </c>
      <c r="D253" s="132" t="e">
        <f>VLOOKUP(D55,#REF!,4,FALSE)</f>
        <v>#REF!</v>
      </c>
      <c r="E253" s="132" t="e">
        <f>VLOOKUP(E55,#REF!,4,FALSE)</f>
        <v>#REF!</v>
      </c>
      <c r="F253" s="132" t="e">
        <f>VLOOKUP(F55,#REF!,4,FALSE)</f>
        <v>#REF!</v>
      </c>
      <c r="G253" s="132" t="e">
        <f>VLOOKUP(G55,#REF!,4,FALSE)</f>
        <v>#REF!</v>
      </c>
      <c r="H253" s="132" t="e">
        <f>VLOOKUP(H55,#REF!,4,FALSE)</f>
        <v>#REF!</v>
      </c>
      <c r="I253" s="132" t="e">
        <f>VLOOKUP(I55,#REF!,4,FALSE)</f>
        <v>#REF!</v>
      </c>
      <c r="J253" s="132" t="e">
        <f>VLOOKUP(J55,#REF!,4,FALSE)</f>
        <v>#REF!</v>
      </c>
      <c r="K253" s="132" t="e">
        <f>VLOOKUP(K55,#REF!,4,FALSE)</f>
        <v>#REF!</v>
      </c>
      <c r="L253" s="132" t="e">
        <f>VLOOKUP(L55,#REF!,4,FALSE)</f>
        <v>#REF!</v>
      </c>
      <c r="M253" s="132"/>
    </row>
    <row r="254" spans="1:13" x14ac:dyDescent="0.2">
      <c r="A254" s="132" t="e">
        <f>VLOOKUP(A56,#REF!,4,FALSE)</f>
        <v>#REF!</v>
      </c>
      <c r="B254" s="132" t="e">
        <f>VLOOKUP(B56,#REF!,4,FALSE)</f>
        <v>#REF!</v>
      </c>
      <c r="C254" s="132" t="e">
        <f>VLOOKUP(C56,#REF!,4,FALSE)</f>
        <v>#REF!</v>
      </c>
      <c r="D254" s="132" t="e">
        <f>VLOOKUP(D56,#REF!,4,FALSE)</f>
        <v>#REF!</v>
      </c>
      <c r="E254" s="132" t="e">
        <f>VLOOKUP(E56,#REF!,4,FALSE)</f>
        <v>#REF!</v>
      </c>
      <c r="F254" s="132" t="e">
        <f>VLOOKUP(F56,#REF!,4,FALSE)</f>
        <v>#REF!</v>
      </c>
      <c r="G254" s="132" t="e">
        <f>VLOOKUP(G56,#REF!,4,FALSE)</f>
        <v>#REF!</v>
      </c>
      <c r="H254" s="132" t="e">
        <f>VLOOKUP(H56,#REF!,4,FALSE)</f>
        <v>#REF!</v>
      </c>
      <c r="I254" s="132" t="e">
        <f>VLOOKUP(I56,#REF!,4,FALSE)</f>
        <v>#REF!</v>
      </c>
      <c r="J254" s="132" t="e">
        <f>VLOOKUP(J56,#REF!,4,FALSE)</f>
        <v>#REF!</v>
      </c>
      <c r="K254" s="132" t="e">
        <f>VLOOKUP(K56,#REF!,4,FALSE)</f>
        <v>#REF!</v>
      </c>
      <c r="L254" s="132" t="e">
        <f>VLOOKUP(L56,#REF!,4,FALSE)</f>
        <v>#REF!</v>
      </c>
      <c r="M254" s="132"/>
    </row>
    <row r="255" spans="1:13" x14ac:dyDescent="0.2">
      <c r="A255" s="132" t="e">
        <f>VLOOKUP(A57,#REF!,4,FALSE)</f>
        <v>#REF!</v>
      </c>
      <c r="B255" s="132" t="e">
        <f>VLOOKUP(B57,#REF!,4,FALSE)</f>
        <v>#REF!</v>
      </c>
      <c r="C255" s="132" t="e">
        <f>VLOOKUP(C57,#REF!,4,FALSE)</f>
        <v>#REF!</v>
      </c>
      <c r="D255" s="132" t="e">
        <f>VLOOKUP(D57,#REF!,4,FALSE)</f>
        <v>#REF!</v>
      </c>
      <c r="E255" s="132" t="e">
        <f>VLOOKUP(E57,#REF!,4,FALSE)</f>
        <v>#REF!</v>
      </c>
      <c r="F255" s="132" t="e">
        <f>VLOOKUP(F57,#REF!,4,FALSE)</f>
        <v>#REF!</v>
      </c>
      <c r="G255" s="132" t="e">
        <f>VLOOKUP(G57,#REF!,4,FALSE)</f>
        <v>#REF!</v>
      </c>
      <c r="H255" s="132" t="e">
        <f>VLOOKUP(H57,#REF!,4,FALSE)</f>
        <v>#REF!</v>
      </c>
      <c r="I255" s="132" t="e">
        <f>VLOOKUP(I57,#REF!,4,FALSE)</f>
        <v>#REF!</v>
      </c>
      <c r="J255" s="132" t="e">
        <f>VLOOKUP(J57,#REF!,4,FALSE)</f>
        <v>#REF!</v>
      </c>
      <c r="K255" s="132" t="e">
        <f>VLOOKUP(K57,#REF!,4,FALSE)</f>
        <v>#REF!</v>
      </c>
      <c r="L255" s="132" t="e">
        <f>VLOOKUP(L57,#REF!,4,FALSE)</f>
        <v>#REF!</v>
      </c>
      <c r="M255" s="132"/>
    </row>
    <row r="256" spans="1:13" x14ac:dyDescent="0.2">
      <c r="A256" s="132" t="e">
        <f>VLOOKUP(A58,#REF!,4,FALSE)</f>
        <v>#REF!</v>
      </c>
      <c r="B256" s="132" t="e">
        <f>VLOOKUP(B58,#REF!,4,FALSE)</f>
        <v>#REF!</v>
      </c>
      <c r="C256" s="132" t="e">
        <f>VLOOKUP(C58,#REF!,4,FALSE)</f>
        <v>#REF!</v>
      </c>
      <c r="D256" s="132" t="e">
        <f>VLOOKUP(D58,#REF!,4,FALSE)</f>
        <v>#REF!</v>
      </c>
      <c r="E256" s="132" t="e">
        <f>VLOOKUP(E58,#REF!,4,FALSE)</f>
        <v>#REF!</v>
      </c>
      <c r="F256" s="132" t="e">
        <f>VLOOKUP(F58,#REF!,4,FALSE)</f>
        <v>#REF!</v>
      </c>
      <c r="G256" s="132" t="e">
        <f>VLOOKUP(G58,#REF!,4,FALSE)</f>
        <v>#REF!</v>
      </c>
      <c r="H256" s="132" t="e">
        <f>VLOOKUP(H58,#REF!,4,FALSE)</f>
        <v>#REF!</v>
      </c>
      <c r="I256" s="132" t="e">
        <f>VLOOKUP(I58,#REF!,4,FALSE)</f>
        <v>#REF!</v>
      </c>
      <c r="J256" s="132" t="e">
        <f>VLOOKUP(J58,#REF!,4,FALSE)</f>
        <v>#REF!</v>
      </c>
      <c r="K256" s="132" t="e">
        <f>VLOOKUP(K58,#REF!,4,FALSE)</f>
        <v>#REF!</v>
      </c>
      <c r="L256" s="132" t="e">
        <f>VLOOKUP(L58,#REF!,4,FALSE)</f>
        <v>#REF!</v>
      </c>
      <c r="M256" s="132"/>
    </row>
    <row r="257" spans="1:13" x14ac:dyDescent="0.2">
      <c r="A257" s="132" t="e">
        <f>VLOOKUP(A59,#REF!,4,FALSE)</f>
        <v>#REF!</v>
      </c>
      <c r="B257" s="132" t="e">
        <f>VLOOKUP(B59,#REF!,4,FALSE)</f>
        <v>#REF!</v>
      </c>
      <c r="C257" s="132" t="e">
        <f>VLOOKUP(C59,#REF!,4,FALSE)</f>
        <v>#REF!</v>
      </c>
      <c r="D257" s="132" t="e">
        <f>VLOOKUP(D59,#REF!,4,FALSE)</f>
        <v>#REF!</v>
      </c>
      <c r="E257" s="132" t="e">
        <f>VLOOKUP(E59,#REF!,4,FALSE)</f>
        <v>#REF!</v>
      </c>
      <c r="F257" s="132" t="e">
        <f>VLOOKUP(F59,#REF!,4,FALSE)</f>
        <v>#REF!</v>
      </c>
      <c r="G257" s="132" t="e">
        <f>VLOOKUP(G59,#REF!,4,FALSE)</f>
        <v>#REF!</v>
      </c>
      <c r="H257" s="132" t="e">
        <f>VLOOKUP(H59,#REF!,4,FALSE)</f>
        <v>#REF!</v>
      </c>
      <c r="I257" s="132" t="e">
        <f>VLOOKUP(I59,#REF!,4,FALSE)</f>
        <v>#REF!</v>
      </c>
      <c r="J257" s="132" t="e">
        <f>VLOOKUP(J59,#REF!,4,FALSE)</f>
        <v>#REF!</v>
      </c>
      <c r="K257" s="132" t="e">
        <f>VLOOKUP(K59,#REF!,4,FALSE)</f>
        <v>#REF!</v>
      </c>
      <c r="L257" s="132" t="e">
        <f>VLOOKUP(L59,#REF!,4,FALSE)</f>
        <v>#REF!</v>
      </c>
      <c r="M257" s="132"/>
    </row>
    <row r="258" spans="1:13" x14ac:dyDescent="0.2">
      <c r="A258" s="132" t="e">
        <f>VLOOKUP(A60,#REF!,4,FALSE)</f>
        <v>#REF!</v>
      </c>
      <c r="B258" s="132" t="e">
        <f>VLOOKUP(B60,#REF!,4,FALSE)</f>
        <v>#REF!</v>
      </c>
      <c r="C258" s="132" t="e">
        <f>VLOOKUP(C60,#REF!,4,FALSE)</f>
        <v>#REF!</v>
      </c>
      <c r="D258" s="132" t="e">
        <f>VLOOKUP(D60,#REF!,4,FALSE)</f>
        <v>#REF!</v>
      </c>
      <c r="E258" s="132" t="e">
        <f>VLOOKUP(E60,#REF!,4,FALSE)</f>
        <v>#REF!</v>
      </c>
      <c r="F258" s="132" t="e">
        <f>VLOOKUP(F60,#REF!,4,FALSE)</f>
        <v>#REF!</v>
      </c>
      <c r="G258" s="132" t="e">
        <f>VLOOKUP(G60,#REF!,4,FALSE)</f>
        <v>#REF!</v>
      </c>
      <c r="H258" s="132" t="e">
        <f>VLOOKUP(H60,#REF!,4,FALSE)</f>
        <v>#REF!</v>
      </c>
      <c r="I258" s="132" t="e">
        <f>VLOOKUP(I60,#REF!,4,FALSE)</f>
        <v>#REF!</v>
      </c>
      <c r="J258" s="132" t="e">
        <f>VLOOKUP(J60,#REF!,4,FALSE)</f>
        <v>#REF!</v>
      </c>
      <c r="K258" s="132" t="e">
        <f>VLOOKUP(K60,#REF!,4,FALSE)</f>
        <v>#REF!</v>
      </c>
      <c r="L258" s="132" t="e">
        <f>VLOOKUP(L60,#REF!,4,FALSE)</f>
        <v>#REF!</v>
      </c>
      <c r="M258" s="132"/>
    </row>
    <row r="259" spans="1:13" x14ac:dyDescent="0.2">
      <c r="A259" s="132" t="e">
        <f>VLOOKUP(A61,#REF!,4,FALSE)</f>
        <v>#REF!</v>
      </c>
      <c r="B259" s="132" t="e">
        <f>VLOOKUP(B61,#REF!,4,FALSE)</f>
        <v>#REF!</v>
      </c>
      <c r="C259" s="132" t="e">
        <f>VLOOKUP(C61,#REF!,4,FALSE)</f>
        <v>#REF!</v>
      </c>
      <c r="D259" s="132" t="e">
        <f>VLOOKUP(D61,#REF!,4,FALSE)</f>
        <v>#REF!</v>
      </c>
      <c r="E259" s="132" t="e">
        <f>VLOOKUP(E61,#REF!,4,FALSE)</f>
        <v>#REF!</v>
      </c>
      <c r="F259" s="132" t="e">
        <f>VLOOKUP(F61,#REF!,4,FALSE)</f>
        <v>#REF!</v>
      </c>
      <c r="G259" s="132" t="e">
        <f>VLOOKUP(G61,#REF!,4,FALSE)</f>
        <v>#REF!</v>
      </c>
      <c r="H259" s="132" t="e">
        <f>VLOOKUP(H61,#REF!,4,FALSE)</f>
        <v>#REF!</v>
      </c>
      <c r="I259" s="132" t="e">
        <f>VLOOKUP(I61,#REF!,4,FALSE)</f>
        <v>#REF!</v>
      </c>
      <c r="J259" s="132" t="e">
        <f>VLOOKUP(J61,#REF!,4,FALSE)</f>
        <v>#REF!</v>
      </c>
      <c r="K259" s="132" t="e">
        <f>VLOOKUP(K61,#REF!,4,FALSE)</f>
        <v>#REF!</v>
      </c>
      <c r="L259" s="132" t="e">
        <f>VLOOKUP(L61,#REF!,4,FALSE)</f>
        <v>#REF!</v>
      </c>
      <c r="M259" s="132"/>
    </row>
    <row r="260" spans="1:13" x14ac:dyDescent="0.2">
      <c r="A260" s="132" t="e">
        <f>VLOOKUP(A62,#REF!,4,FALSE)</f>
        <v>#REF!</v>
      </c>
      <c r="B260" s="132" t="e">
        <f>VLOOKUP(B62,#REF!,4,FALSE)</f>
        <v>#REF!</v>
      </c>
      <c r="C260" s="132" t="e">
        <f>VLOOKUP(C62,#REF!,4,FALSE)</f>
        <v>#REF!</v>
      </c>
      <c r="D260" s="132" t="e">
        <f>VLOOKUP(D62,#REF!,4,FALSE)</f>
        <v>#REF!</v>
      </c>
      <c r="E260" s="132" t="e">
        <f>VLOOKUP(E62,#REF!,4,FALSE)</f>
        <v>#REF!</v>
      </c>
      <c r="F260" s="132" t="e">
        <f>VLOOKUP(F62,#REF!,4,FALSE)</f>
        <v>#REF!</v>
      </c>
      <c r="G260" s="132" t="e">
        <f>VLOOKUP(G62,#REF!,4,FALSE)</f>
        <v>#REF!</v>
      </c>
      <c r="H260" s="132" t="e">
        <f>VLOOKUP(H62,#REF!,4,FALSE)</f>
        <v>#REF!</v>
      </c>
      <c r="I260" s="132" t="e">
        <f>VLOOKUP(I62,#REF!,4,FALSE)</f>
        <v>#REF!</v>
      </c>
      <c r="J260" s="132" t="e">
        <f>VLOOKUP(J62,#REF!,4,FALSE)</f>
        <v>#REF!</v>
      </c>
      <c r="K260" s="132" t="e">
        <f>VLOOKUP(K62,#REF!,4,FALSE)</f>
        <v>#REF!</v>
      </c>
      <c r="L260" s="132" t="e">
        <f>VLOOKUP(L62,#REF!,4,FALSE)</f>
        <v>#REF!</v>
      </c>
      <c r="M260" s="132"/>
    </row>
    <row r="261" spans="1:13" x14ac:dyDescent="0.2">
      <c r="A261" s="132" t="e">
        <f>VLOOKUP(A63,#REF!,4,FALSE)</f>
        <v>#REF!</v>
      </c>
      <c r="B261" s="132" t="e">
        <f>VLOOKUP(B63,#REF!,4,FALSE)</f>
        <v>#REF!</v>
      </c>
      <c r="C261" s="132" t="e">
        <f>VLOOKUP(C63,#REF!,4,FALSE)</f>
        <v>#REF!</v>
      </c>
      <c r="D261" s="132" t="e">
        <f>VLOOKUP(D63,#REF!,4,FALSE)</f>
        <v>#REF!</v>
      </c>
      <c r="E261" s="132" t="e">
        <f>VLOOKUP(E63,#REF!,4,FALSE)</f>
        <v>#REF!</v>
      </c>
      <c r="F261" s="132" t="e">
        <f>VLOOKUP(F63,#REF!,4,FALSE)</f>
        <v>#REF!</v>
      </c>
      <c r="G261" s="132" t="e">
        <f>VLOOKUP(G63,#REF!,4,FALSE)</f>
        <v>#REF!</v>
      </c>
      <c r="H261" s="132" t="e">
        <f>VLOOKUP(H63,#REF!,4,FALSE)</f>
        <v>#REF!</v>
      </c>
      <c r="I261" s="132" t="e">
        <f>VLOOKUP(I63,#REF!,4,FALSE)</f>
        <v>#REF!</v>
      </c>
      <c r="J261" s="132" t="e">
        <f>VLOOKUP(J63,#REF!,4,FALSE)</f>
        <v>#REF!</v>
      </c>
      <c r="K261" s="132" t="e">
        <f>VLOOKUP(K63,#REF!,4,FALSE)</f>
        <v>#REF!</v>
      </c>
      <c r="L261" s="132" t="e">
        <f>VLOOKUP(L63,#REF!,4,FALSE)</f>
        <v>#REF!</v>
      </c>
      <c r="M261" s="132"/>
    </row>
    <row r="262" spans="1:13" x14ac:dyDescent="0.2">
      <c r="A262" s="132" t="e">
        <f>VLOOKUP(A64,#REF!,4,FALSE)</f>
        <v>#REF!</v>
      </c>
      <c r="B262" s="132" t="e">
        <f>VLOOKUP(B64,#REF!,4,FALSE)</f>
        <v>#REF!</v>
      </c>
      <c r="C262" s="132" t="e">
        <f>VLOOKUP(C64,#REF!,4,FALSE)</f>
        <v>#REF!</v>
      </c>
      <c r="D262" s="132" t="e">
        <f>VLOOKUP(D64,#REF!,4,FALSE)</f>
        <v>#REF!</v>
      </c>
      <c r="E262" s="132" t="e">
        <f>VLOOKUP(E64,#REF!,4,FALSE)</f>
        <v>#REF!</v>
      </c>
      <c r="F262" s="132" t="e">
        <f>VLOOKUP(F64,#REF!,4,FALSE)</f>
        <v>#REF!</v>
      </c>
      <c r="G262" s="132" t="e">
        <f>VLOOKUP(G64,#REF!,4,FALSE)</f>
        <v>#REF!</v>
      </c>
      <c r="H262" s="132" t="e">
        <f>VLOOKUP(H64,#REF!,4,FALSE)</f>
        <v>#REF!</v>
      </c>
      <c r="I262" s="132" t="e">
        <f>VLOOKUP(I64,#REF!,4,FALSE)</f>
        <v>#REF!</v>
      </c>
      <c r="J262" s="132" t="e">
        <f>VLOOKUP(J64,#REF!,4,FALSE)</f>
        <v>#REF!</v>
      </c>
      <c r="K262" s="132" t="e">
        <f>VLOOKUP(K64,#REF!,4,FALSE)</f>
        <v>#REF!</v>
      </c>
      <c r="L262" s="132" t="e">
        <f>VLOOKUP(L64,#REF!,4,FALSE)</f>
        <v>#REF!</v>
      </c>
      <c r="M262" s="132"/>
    </row>
    <row r="263" spans="1:13" x14ac:dyDescent="0.2">
      <c r="A263" s="132" t="e">
        <f>VLOOKUP(A65,#REF!,4,FALSE)</f>
        <v>#REF!</v>
      </c>
      <c r="B263" s="132" t="e">
        <f>VLOOKUP(B65,#REF!,4,FALSE)</f>
        <v>#REF!</v>
      </c>
      <c r="C263" s="132" t="e">
        <f>VLOOKUP(C65,#REF!,4,FALSE)</f>
        <v>#REF!</v>
      </c>
      <c r="D263" s="132" t="e">
        <f>VLOOKUP(D65,#REF!,4,FALSE)</f>
        <v>#REF!</v>
      </c>
      <c r="E263" s="132" t="e">
        <f>VLOOKUP(E65,#REF!,4,FALSE)</f>
        <v>#REF!</v>
      </c>
      <c r="F263" s="132" t="e">
        <f>VLOOKUP(F65,#REF!,4,FALSE)</f>
        <v>#REF!</v>
      </c>
      <c r="G263" s="132" t="e">
        <f>VLOOKUP(G65,#REF!,4,FALSE)</f>
        <v>#REF!</v>
      </c>
      <c r="H263" s="132" t="e">
        <f>VLOOKUP(H65,#REF!,4,FALSE)</f>
        <v>#REF!</v>
      </c>
      <c r="I263" s="132" t="e">
        <f>VLOOKUP(I65,#REF!,4,FALSE)</f>
        <v>#REF!</v>
      </c>
      <c r="J263" s="132" t="e">
        <f>VLOOKUP(J65,#REF!,4,FALSE)</f>
        <v>#REF!</v>
      </c>
      <c r="K263" s="132" t="e">
        <f>VLOOKUP(K65,#REF!,4,FALSE)</f>
        <v>#REF!</v>
      </c>
      <c r="L263" s="132" t="e">
        <f>VLOOKUP(L65,#REF!,4,FALSE)</f>
        <v>#REF!</v>
      </c>
      <c r="M263" s="132"/>
    </row>
    <row r="264" spans="1:13" x14ac:dyDescent="0.2">
      <c r="A264" s="132" t="e">
        <f>VLOOKUP(A66,#REF!,4,FALSE)</f>
        <v>#REF!</v>
      </c>
      <c r="B264" s="132" t="e">
        <f>VLOOKUP(B66,#REF!,4,FALSE)</f>
        <v>#REF!</v>
      </c>
      <c r="C264" s="132" t="e">
        <f>VLOOKUP(C66,#REF!,4,FALSE)</f>
        <v>#REF!</v>
      </c>
      <c r="D264" s="132" t="e">
        <f>VLOOKUP(D66,#REF!,4,FALSE)</f>
        <v>#REF!</v>
      </c>
      <c r="E264" s="132" t="e">
        <f>VLOOKUP(E66,#REF!,4,FALSE)</f>
        <v>#REF!</v>
      </c>
      <c r="F264" s="132" t="e">
        <f>VLOOKUP(F66,#REF!,4,FALSE)</f>
        <v>#REF!</v>
      </c>
      <c r="G264" s="132" t="e">
        <f>VLOOKUP(G66,#REF!,4,FALSE)</f>
        <v>#REF!</v>
      </c>
      <c r="H264" s="132" t="e">
        <f>VLOOKUP(H66,#REF!,4,FALSE)</f>
        <v>#REF!</v>
      </c>
      <c r="I264" s="132" t="e">
        <f>VLOOKUP(I66,#REF!,4,FALSE)</f>
        <v>#REF!</v>
      </c>
      <c r="J264" s="132" t="e">
        <f>VLOOKUP(J66,#REF!,4,FALSE)</f>
        <v>#REF!</v>
      </c>
      <c r="K264" s="132" t="e">
        <f>VLOOKUP(K66,#REF!,4,FALSE)</f>
        <v>#REF!</v>
      </c>
      <c r="L264" s="132" t="e">
        <f>VLOOKUP(L66,#REF!,4,FALSE)</f>
        <v>#REF!</v>
      </c>
      <c r="M264" s="132"/>
    </row>
    <row r="265" spans="1:13" x14ac:dyDescent="0.2">
      <c r="A265" s="132" t="e">
        <f>VLOOKUP(A67,#REF!,4,FALSE)</f>
        <v>#REF!</v>
      </c>
      <c r="B265" s="132" t="e">
        <f>VLOOKUP(B67,#REF!,4,FALSE)</f>
        <v>#REF!</v>
      </c>
      <c r="C265" s="132" t="e">
        <f>VLOOKUP(C67,#REF!,4,FALSE)</f>
        <v>#REF!</v>
      </c>
      <c r="D265" s="132" t="e">
        <f>VLOOKUP(D67,#REF!,4,FALSE)</f>
        <v>#REF!</v>
      </c>
      <c r="E265" s="132" t="e">
        <f>VLOOKUP(E67,#REF!,4,FALSE)</f>
        <v>#REF!</v>
      </c>
      <c r="F265" s="132" t="e">
        <f>VLOOKUP(F67,#REF!,4,FALSE)</f>
        <v>#REF!</v>
      </c>
      <c r="G265" s="132" t="e">
        <f>VLOOKUP(G67,#REF!,4,FALSE)</f>
        <v>#REF!</v>
      </c>
      <c r="H265" s="132" t="e">
        <f>VLOOKUP(H67,#REF!,4,FALSE)</f>
        <v>#REF!</v>
      </c>
      <c r="I265" s="132" t="e">
        <f>VLOOKUP(I67,#REF!,4,FALSE)</f>
        <v>#REF!</v>
      </c>
      <c r="J265" s="132" t="e">
        <f>VLOOKUP(J67,#REF!,4,FALSE)</f>
        <v>#REF!</v>
      </c>
      <c r="K265" s="132" t="e">
        <f>VLOOKUP(K67,#REF!,4,FALSE)</f>
        <v>#REF!</v>
      </c>
      <c r="L265" s="132" t="e">
        <f>VLOOKUP(L67,#REF!,4,FALSE)</f>
        <v>#REF!</v>
      </c>
      <c r="M265" s="132"/>
    </row>
    <row r="266" spans="1:13" x14ac:dyDescent="0.2">
      <c r="A266" s="132" t="e">
        <f>VLOOKUP(A68,#REF!,4,FALSE)</f>
        <v>#REF!</v>
      </c>
      <c r="B266" s="132" t="e">
        <f>VLOOKUP(B68,#REF!,4,FALSE)</f>
        <v>#REF!</v>
      </c>
      <c r="C266" s="132" t="e">
        <f>VLOOKUP(C68,#REF!,4,FALSE)</f>
        <v>#REF!</v>
      </c>
      <c r="D266" s="132" t="e">
        <f>VLOOKUP(D68,#REF!,4,FALSE)</f>
        <v>#REF!</v>
      </c>
      <c r="E266" s="132" t="e">
        <f>VLOOKUP(E68,#REF!,4,FALSE)</f>
        <v>#REF!</v>
      </c>
      <c r="F266" s="132" t="e">
        <f>VLOOKUP(F68,#REF!,4,FALSE)</f>
        <v>#REF!</v>
      </c>
      <c r="G266" s="132" t="e">
        <f>VLOOKUP(G68,#REF!,4,FALSE)</f>
        <v>#REF!</v>
      </c>
      <c r="H266" s="132" t="e">
        <f>VLOOKUP(H68,#REF!,4,FALSE)</f>
        <v>#REF!</v>
      </c>
      <c r="I266" s="132" t="e">
        <f>VLOOKUP(I68,#REF!,4,FALSE)</f>
        <v>#REF!</v>
      </c>
      <c r="J266" s="132" t="e">
        <f>VLOOKUP(J68,#REF!,4,FALSE)</f>
        <v>#REF!</v>
      </c>
      <c r="K266" s="132" t="e">
        <f>VLOOKUP(K68,#REF!,4,FALSE)</f>
        <v>#REF!</v>
      </c>
      <c r="L266" s="132" t="e">
        <f>VLOOKUP(L68,#REF!,4,FALSE)</f>
        <v>#REF!</v>
      </c>
      <c r="M266" s="132"/>
    </row>
    <row r="267" spans="1:13" x14ac:dyDescent="0.2">
      <c r="A267" s="132" t="e">
        <f>VLOOKUP(A69,#REF!,4,FALSE)</f>
        <v>#REF!</v>
      </c>
      <c r="B267" s="132" t="e">
        <f>VLOOKUP(B69,#REF!,4,FALSE)</f>
        <v>#REF!</v>
      </c>
      <c r="C267" s="132" t="e">
        <f>VLOOKUP(C69,#REF!,4,FALSE)</f>
        <v>#REF!</v>
      </c>
      <c r="D267" s="132" t="e">
        <f>VLOOKUP(D69,#REF!,4,FALSE)</f>
        <v>#REF!</v>
      </c>
      <c r="E267" s="132" t="e">
        <f>VLOOKUP(E69,#REF!,4,FALSE)</f>
        <v>#REF!</v>
      </c>
      <c r="F267" s="132" t="e">
        <f>VLOOKUP(F69,#REF!,4,FALSE)</f>
        <v>#REF!</v>
      </c>
      <c r="G267" s="132" t="e">
        <f>VLOOKUP(G69,#REF!,4,FALSE)</f>
        <v>#REF!</v>
      </c>
      <c r="H267" s="132" t="e">
        <f>VLOOKUP(H69,#REF!,4,FALSE)</f>
        <v>#REF!</v>
      </c>
      <c r="I267" s="132" t="e">
        <f>VLOOKUP(I69,#REF!,4,FALSE)</f>
        <v>#REF!</v>
      </c>
      <c r="J267" s="132" t="e">
        <f>VLOOKUP(J69,#REF!,4,FALSE)</f>
        <v>#REF!</v>
      </c>
      <c r="K267" s="132" t="e">
        <f>VLOOKUP(K69,#REF!,4,FALSE)</f>
        <v>#REF!</v>
      </c>
      <c r="L267" s="132" t="e">
        <f>VLOOKUP(L69,#REF!,4,FALSE)</f>
        <v>#REF!</v>
      </c>
      <c r="M267" s="132"/>
    </row>
    <row r="268" spans="1:13" x14ac:dyDescent="0.2">
      <c r="A268" s="132" t="e">
        <f>VLOOKUP(A70,#REF!,4,FALSE)</f>
        <v>#REF!</v>
      </c>
      <c r="B268" s="132" t="e">
        <f>VLOOKUP(B70,#REF!,4,FALSE)</f>
        <v>#REF!</v>
      </c>
      <c r="C268" s="132" t="e">
        <f>VLOOKUP(C70,#REF!,4,FALSE)</f>
        <v>#REF!</v>
      </c>
      <c r="D268" s="132" t="e">
        <f>VLOOKUP(D70,#REF!,4,FALSE)</f>
        <v>#REF!</v>
      </c>
      <c r="E268" s="132" t="e">
        <f>VLOOKUP(E70,#REF!,4,FALSE)</f>
        <v>#REF!</v>
      </c>
      <c r="F268" s="132" t="e">
        <f>VLOOKUP(F70,#REF!,4,FALSE)</f>
        <v>#REF!</v>
      </c>
      <c r="G268" s="132" t="e">
        <f>VLOOKUP(G70,#REF!,4,FALSE)</f>
        <v>#REF!</v>
      </c>
      <c r="H268" s="132" t="e">
        <f>VLOOKUP(H70,#REF!,4,FALSE)</f>
        <v>#REF!</v>
      </c>
      <c r="I268" s="132" t="e">
        <f>VLOOKUP(I70,#REF!,4,FALSE)</f>
        <v>#REF!</v>
      </c>
      <c r="J268" s="132" t="e">
        <f>VLOOKUP(J70,#REF!,4,FALSE)</f>
        <v>#REF!</v>
      </c>
      <c r="K268" s="132" t="e">
        <f>VLOOKUP(K70,#REF!,4,FALSE)</f>
        <v>#REF!</v>
      </c>
      <c r="L268" s="132" t="e">
        <f>VLOOKUP(L70,#REF!,4,FALSE)</f>
        <v>#REF!</v>
      </c>
      <c r="M268" s="132"/>
    </row>
    <row r="269" spans="1:13" x14ac:dyDescent="0.2">
      <c r="A269" s="132" t="e">
        <f>VLOOKUP(A71,#REF!,4,FALSE)</f>
        <v>#REF!</v>
      </c>
      <c r="B269" s="132" t="e">
        <f>VLOOKUP(B71,#REF!,4,FALSE)</f>
        <v>#REF!</v>
      </c>
      <c r="C269" s="132" t="e">
        <f>VLOOKUP(C71,#REF!,4,FALSE)</f>
        <v>#REF!</v>
      </c>
      <c r="D269" s="132" t="e">
        <f>VLOOKUP(D71,#REF!,4,FALSE)</f>
        <v>#REF!</v>
      </c>
      <c r="E269" s="132" t="e">
        <f>VLOOKUP(E71,#REF!,4,FALSE)</f>
        <v>#REF!</v>
      </c>
      <c r="F269" s="132" t="e">
        <f>VLOOKUP(F71,#REF!,4,FALSE)</f>
        <v>#REF!</v>
      </c>
      <c r="G269" s="132" t="e">
        <f>VLOOKUP(G71,#REF!,4,FALSE)</f>
        <v>#REF!</v>
      </c>
      <c r="H269" s="132" t="e">
        <f>VLOOKUP(H71,#REF!,4,FALSE)</f>
        <v>#REF!</v>
      </c>
      <c r="I269" s="132" t="e">
        <f>VLOOKUP(I71,#REF!,4,FALSE)</f>
        <v>#REF!</v>
      </c>
      <c r="J269" s="132" t="e">
        <f>VLOOKUP(J71,#REF!,4,FALSE)</f>
        <v>#REF!</v>
      </c>
      <c r="K269" s="132" t="e">
        <f>VLOOKUP(K71,#REF!,4,FALSE)</f>
        <v>#REF!</v>
      </c>
      <c r="L269" s="132" t="e">
        <f>VLOOKUP(L71,#REF!,4,FALSE)</f>
        <v>#REF!</v>
      </c>
      <c r="M269" s="132"/>
    </row>
    <row r="270" spans="1:13" x14ac:dyDescent="0.2">
      <c r="A270" s="132" t="e">
        <f>VLOOKUP(A72,#REF!,4,FALSE)</f>
        <v>#REF!</v>
      </c>
      <c r="B270" s="132" t="e">
        <f>VLOOKUP(B72,#REF!,4,FALSE)</f>
        <v>#REF!</v>
      </c>
      <c r="C270" s="132" t="e">
        <f>VLOOKUP(C72,#REF!,4,FALSE)</f>
        <v>#REF!</v>
      </c>
      <c r="D270" s="132" t="e">
        <f>VLOOKUP(D72,#REF!,4,FALSE)</f>
        <v>#REF!</v>
      </c>
      <c r="E270" s="132" t="e">
        <f>VLOOKUP(E72,#REF!,4,FALSE)</f>
        <v>#REF!</v>
      </c>
      <c r="F270" s="132" t="e">
        <f>VLOOKUP(F72,#REF!,4,FALSE)</f>
        <v>#REF!</v>
      </c>
      <c r="G270" s="132" t="e">
        <f>VLOOKUP(G72,#REF!,4,FALSE)</f>
        <v>#REF!</v>
      </c>
      <c r="H270" s="132" t="e">
        <f>VLOOKUP(H72,#REF!,4,FALSE)</f>
        <v>#REF!</v>
      </c>
      <c r="I270" s="132" t="e">
        <f>VLOOKUP(I72,#REF!,4,FALSE)</f>
        <v>#REF!</v>
      </c>
      <c r="J270" s="132" t="e">
        <f>VLOOKUP(J72,#REF!,4,FALSE)</f>
        <v>#REF!</v>
      </c>
      <c r="K270" s="132" t="e">
        <f>VLOOKUP(K72,#REF!,4,FALSE)</f>
        <v>#REF!</v>
      </c>
      <c r="L270" s="132" t="e">
        <f>VLOOKUP(L72,#REF!,4,FALSE)</f>
        <v>#REF!</v>
      </c>
      <c r="M270" s="132"/>
    </row>
    <row r="271" spans="1:13" x14ac:dyDescent="0.2">
      <c r="A271" s="132" t="e">
        <f>VLOOKUP(A73,#REF!,4,FALSE)</f>
        <v>#REF!</v>
      </c>
      <c r="B271" s="132" t="e">
        <f>VLOOKUP(B73,#REF!,4,FALSE)</f>
        <v>#REF!</v>
      </c>
      <c r="C271" s="132" t="e">
        <f>VLOOKUP(C73,#REF!,4,FALSE)</f>
        <v>#REF!</v>
      </c>
      <c r="D271" s="132" t="e">
        <f>VLOOKUP(D73,#REF!,4,FALSE)</f>
        <v>#REF!</v>
      </c>
      <c r="E271" s="132" t="e">
        <f>VLOOKUP(E73,#REF!,4,FALSE)</f>
        <v>#REF!</v>
      </c>
      <c r="F271" s="132" t="e">
        <f>VLOOKUP(F73,#REF!,4,FALSE)</f>
        <v>#REF!</v>
      </c>
      <c r="G271" s="132" t="e">
        <f>VLOOKUP(G73,#REF!,4,FALSE)</f>
        <v>#REF!</v>
      </c>
      <c r="H271" s="132" t="e">
        <f>VLOOKUP(H73,#REF!,4,FALSE)</f>
        <v>#REF!</v>
      </c>
      <c r="I271" s="132" t="e">
        <f>VLOOKUP(I73,#REF!,4,FALSE)</f>
        <v>#REF!</v>
      </c>
      <c r="J271" s="132" t="e">
        <f>VLOOKUP(J73,#REF!,4,FALSE)</f>
        <v>#REF!</v>
      </c>
      <c r="K271" s="132" t="e">
        <f>VLOOKUP(K73,#REF!,4,FALSE)</f>
        <v>#REF!</v>
      </c>
      <c r="L271" s="132" t="e">
        <f>VLOOKUP(L73,#REF!,4,FALSE)</f>
        <v>#REF!</v>
      </c>
      <c r="M271" s="132"/>
    </row>
    <row r="272" spans="1:13" x14ac:dyDescent="0.2">
      <c r="A272" s="132" t="e">
        <f>VLOOKUP(A74,#REF!,4,FALSE)</f>
        <v>#REF!</v>
      </c>
      <c r="B272" s="132" t="e">
        <f>VLOOKUP(B74,#REF!,4,FALSE)</f>
        <v>#REF!</v>
      </c>
      <c r="C272" s="132" t="e">
        <f>VLOOKUP(C74,#REF!,4,FALSE)</f>
        <v>#REF!</v>
      </c>
      <c r="D272" s="132" t="e">
        <f>VLOOKUP(D74,#REF!,4,FALSE)</f>
        <v>#REF!</v>
      </c>
      <c r="E272" s="132" t="e">
        <f>VLOOKUP(E74,#REF!,4,FALSE)</f>
        <v>#REF!</v>
      </c>
      <c r="F272" s="132" t="e">
        <f>VLOOKUP(F74,#REF!,4,FALSE)</f>
        <v>#REF!</v>
      </c>
      <c r="G272" s="132" t="e">
        <f>VLOOKUP(G74,#REF!,4,FALSE)</f>
        <v>#REF!</v>
      </c>
      <c r="H272" s="132" t="e">
        <f>VLOOKUP(H74,#REF!,4,FALSE)</f>
        <v>#REF!</v>
      </c>
      <c r="I272" s="132" t="e">
        <f>VLOOKUP(I74,#REF!,4,FALSE)</f>
        <v>#REF!</v>
      </c>
      <c r="J272" s="132" t="e">
        <f>VLOOKUP(J74,#REF!,4,FALSE)</f>
        <v>#REF!</v>
      </c>
      <c r="K272" s="132" t="e">
        <f>VLOOKUP(K74,#REF!,4,FALSE)</f>
        <v>#REF!</v>
      </c>
      <c r="L272" s="132" t="e">
        <f>VLOOKUP(L74,#REF!,4,FALSE)</f>
        <v>#REF!</v>
      </c>
      <c r="M272" s="132"/>
    </row>
    <row r="273" spans="1:13" x14ac:dyDescent="0.2">
      <c r="A273" s="132" t="e">
        <f>VLOOKUP(A75,#REF!,4,FALSE)</f>
        <v>#REF!</v>
      </c>
      <c r="B273" s="132" t="e">
        <f>VLOOKUP(B75,#REF!,4,FALSE)</f>
        <v>#REF!</v>
      </c>
      <c r="C273" s="132" t="e">
        <f>VLOOKUP(C75,#REF!,4,FALSE)</f>
        <v>#REF!</v>
      </c>
      <c r="D273" s="132" t="e">
        <f>VLOOKUP(D75,#REF!,4,FALSE)</f>
        <v>#REF!</v>
      </c>
      <c r="E273" s="132" t="e">
        <f>VLOOKUP(E75,#REF!,4,FALSE)</f>
        <v>#REF!</v>
      </c>
      <c r="F273" s="132" t="e">
        <f>VLOOKUP(F75,#REF!,4,FALSE)</f>
        <v>#REF!</v>
      </c>
      <c r="G273" s="132" t="e">
        <f>VLOOKUP(G75,#REF!,4,FALSE)</f>
        <v>#REF!</v>
      </c>
      <c r="H273" s="132" t="e">
        <f>VLOOKUP(H75,#REF!,4,FALSE)</f>
        <v>#REF!</v>
      </c>
      <c r="I273" s="132" t="e">
        <f>VLOOKUP(I75,#REF!,4,FALSE)</f>
        <v>#REF!</v>
      </c>
      <c r="J273" s="132" t="e">
        <f>VLOOKUP(J75,#REF!,4,FALSE)</f>
        <v>#REF!</v>
      </c>
      <c r="K273" s="132" t="e">
        <f>VLOOKUP(K75,#REF!,4,FALSE)</f>
        <v>#REF!</v>
      </c>
      <c r="L273" s="132" t="e">
        <f>VLOOKUP(L75,#REF!,4,FALSE)</f>
        <v>#REF!</v>
      </c>
      <c r="M273" s="132"/>
    </row>
    <row r="274" spans="1:13" x14ac:dyDescent="0.2">
      <c r="A274" s="132" t="e">
        <f>VLOOKUP(A76,#REF!,4,FALSE)</f>
        <v>#REF!</v>
      </c>
      <c r="B274" s="132" t="e">
        <f>VLOOKUP(B76,#REF!,4,FALSE)</f>
        <v>#REF!</v>
      </c>
      <c r="C274" s="132" t="e">
        <f>VLOOKUP(C76,#REF!,4,FALSE)</f>
        <v>#REF!</v>
      </c>
      <c r="D274" s="132" t="e">
        <f>VLOOKUP(D76,#REF!,4,FALSE)</f>
        <v>#REF!</v>
      </c>
      <c r="E274" s="132" t="e">
        <f>VLOOKUP(E76,#REF!,4,FALSE)</f>
        <v>#REF!</v>
      </c>
      <c r="F274" s="132" t="e">
        <f>VLOOKUP(F76,#REF!,4,FALSE)</f>
        <v>#REF!</v>
      </c>
      <c r="G274" s="132" t="e">
        <f>VLOOKUP(G76,#REF!,4,FALSE)</f>
        <v>#REF!</v>
      </c>
      <c r="H274" s="132" t="e">
        <f>VLOOKUP(H76,#REF!,4,FALSE)</f>
        <v>#REF!</v>
      </c>
      <c r="I274" s="132" t="e">
        <f>VLOOKUP(I76,#REF!,4,FALSE)</f>
        <v>#REF!</v>
      </c>
      <c r="J274" s="132" t="e">
        <f>VLOOKUP(J76,#REF!,4,FALSE)</f>
        <v>#REF!</v>
      </c>
      <c r="K274" s="132" t="e">
        <f>VLOOKUP(K76,#REF!,4,FALSE)</f>
        <v>#REF!</v>
      </c>
      <c r="L274" s="132" t="e">
        <f>VLOOKUP(L76,#REF!,4,FALSE)</f>
        <v>#REF!</v>
      </c>
      <c r="M274" s="132"/>
    </row>
    <row r="275" spans="1:13" x14ac:dyDescent="0.2">
      <c r="A275" s="132" t="e">
        <f>VLOOKUP(A77,#REF!,4,FALSE)</f>
        <v>#REF!</v>
      </c>
      <c r="B275" s="132" t="e">
        <f>VLOOKUP(B77,#REF!,4,FALSE)</f>
        <v>#REF!</v>
      </c>
      <c r="C275" s="132" t="e">
        <f>VLOOKUP(C77,#REF!,4,FALSE)</f>
        <v>#REF!</v>
      </c>
      <c r="D275" s="132" t="e">
        <f>VLOOKUP(D77,#REF!,4,FALSE)</f>
        <v>#REF!</v>
      </c>
      <c r="E275" s="132" t="e">
        <f>VLOOKUP(E77,#REF!,4,FALSE)</f>
        <v>#REF!</v>
      </c>
      <c r="F275" s="132" t="e">
        <f>VLOOKUP(F77,#REF!,4,FALSE)</f>
        <v>#REF!</v>
      </c>
      <c r="G275" s="132" t="e">
        <f>VLOOKUP(G77,#REF!,4,FALSE)</f>
        <v>#REF!</v>
      </c>
      <c r="H275" s="132" t="e">
        <f>VLOOKUP(H77,#REF!,4,FALSE)</f>
        <v>#REF!</v>
      </c>
      <c r="I275" s="132" t="e">
        <f>VLOOKUP(I77,#REF!,4,FALSE)</f>
        <v>#REF!</v>
      </c>
      <c r="J275" s="132" t="e">
        <f>VLOOKUP(J77,#REF!,4,FALSE)</f>
        <v>#REF!</v>
      </c>
      <c r="K275" s="132" t="e">
        <f>VLOOKUP(K77,#REF!,4,FALSE)</f>
        <v>#REF!</v>
      </c>
      <c r="L275" s="132" t="e">
        <f>VLOOKUP(L77,#REF!,4,FALSE)</f>
        <v>#REF!</v>
      </c>
      <c r="M275" s="132"/>
    </row>
    <row r="276" spans="1:13" x14ac:dyDescent="0.2">
      <c r="A276" s="132" t="e">
        <f>VLOOKUP(A78,#REF!,4,FALSE)</f>
        <v>#REF!</v>
      </c>
      <c r="B276" s="132" t="e">
        <f>VLOOKUP(B78,#REF!,4,FALSE)</f>
        <v>#REF!</v>
      </c>
      <c r="C276" s="132" t="e">
        <f>VLOOKUP(C78,#REF!,4,FALSE)</f>
        <v>#REF!</v>
      </c>
      <c r="D276" s="132" t="e">
        <f>VLOOKUP(D78,#REF!,4,FALSE)</f>
        <v>#REF!</v>
      </c>
      <c r="E276" s="132" t="e">
        <f>VLOOKUP(E78,#REF!,4,FALSE)</f>
        <v>#REF!</v>
      </c>
      <c r="F276" s="132" t="e">
        <f>VLOOKUP(F78,#REF!,4,FALSE)</f>
        <v>#REF!</v>
      </c>
      <c r="G276" s="132" t="e">
        <f>VLOOKUP(G78,#REF!,4,FALSE)</f>
        <v>#REF!</v>
      </c>
      <c r="H276" s="132" t="e">
        <f>VLOOKUP(H78,#REF!,4,FALSE)</f>
        <v>#REF!</v>
      </c>
      <c r="I276" s="132" t="e">
        <f>VLOOKUP(I78,#REF!,4,FALSE)</f>
        <v>#REF!</v>
      </c>
      <c r="J276" s="132" t="e">
        <f>VLOOKUP(J78,#REF!,4,FALSE)</f>
        <v>#REF!</v>
      </c>
      <c r="K276" s="132" t="e">
        <f>VLOOKUP(K78,#REF!,4,FALSE)</f>
        <v>#REF!</v>
      </c>
      <c r="L276" s="132" t="e">
        <f>VLOOKUP(L78,#REF!,4,FALSE)</f>
        <v>#REF!</v>
      </c>
      <c r="M276" s="132"/>
    </row>
    <row r="277" spans="1:13" x14ac:dyDescent="0.2">
      <c r="A277" s="132" t="e">
        <f>VLOOKUP(A79,#REF!,4,FALSE)</f>
        <v>#REF!</v>
      </c>
      <c r="B277" s="132" t="e">
        <f>VLOOKUP(B79,#REF!,4,FALSE)</f>
        <v>#REF!</v>
      </c>
      <c r="C277" s="132" t="e">
        <f>VLOOKUP(C79,#REF!,4,FALSE)</f>
        <v>#REF!</v>
      </c>
      <c r="D277" s="132" t="e">
        <f>VLOOKUP(D79,#REF!,4,FALSE)</f>
        <v>#REF!</v>
      </c>
      <c r="E277" s="132" t="e">
        <f>VLOOKUP(E79,#REF!,4,FALSE)</f>
        <v>#REF!</v>
      </c>
      <c r="F277" s="132" t="e">
        <f>VLOOKUP(F79,#REF!,4,FALSE)</f>
        <v>#REF!</v>
      </c>
      <c r="G277" s="132" t="e">
        <f>VLOOKUP(G79,#REF!,4,FALSE)</f>
        <v>#REF!</v>
      </c>
      <c r="H277" s="132" t="e">
        <f>VLOOKUP(H79,#REF!,4,FALSE)</f>
        <v>#REF!</v>
      </c>
      <c r="I277" s="132" t="e">
        <f>VLOOKUP(I79,#REF!,4,FALSE)</f>
        <v>#REF!</v>
      </c>
      <c r="J277" s="132" t="e">
        <f>VLOOKUP(J79,#REF!,4,FALSE)</f>
        <v>#REF!</v>
      </c>
      <c r="K277" s="132" t="e">
        <f>VLOOKUP(K79,#REF!,4,FALSE)</f>
        <v>#REF!</v>
      </c>
      <c r="L277" s="132" t="e">
        <f>VLOOKUP(L79,#REF!,4,FALSE)</f>
        <v>#REF!</v>
      </c>
      <c r="M277" s="132"/>
    </row>
    <row r="278" spans="1:13" x14ac:dyDescent="0.2">
      <c r="A278" s="132" t="e">
        <f>VLOOKUP(A80,#REF!,4,FALSE)</f>
        <v>#REF!</v>
      </c>
      <c r="B278" s="132" t="e">
        <f>VLOOKUP(B80,#REF!,4,FALSE)</f>
        <v>#REF!</v>
      </c>
      <c r="C278" s="132" t="e">
        <f>VLOOKUP(C80,#REF!,4,FALSE)</f>
        <v>#REF!</v>
      </c>
      <c r="D278" s="132" t="e">
        <f>VLOOKUP(D80,#REF!,4,FALSE)</f>
        <v>#REF!</v>
      </c>
      <c r="E278" s="132" t="e">
        <f>VLOOKUP(E80,#REF!,4,FALSE)</f>
        <v>#REF!</v>
      </c>
      <c r="F278" s="132" t="e">
        <f>VLOOKUP(F80,#REF!,4,FALSE)</f>
        <v>#REF!</v>
      </c>
      <c r="G278" s="132" t="e">
        <f>VLOOKUP(G80,#REF!,4,FALSE)</f>
        <v>#REF!</v>
      </c>
      <c r="H278" s="132" t="e">
        <f>VLOOKUP(H80,#REF!,4,FALSE)</f>
        <v>#REF!</v>
      </c>
      <c r="I278" s="132" t="e">
        <f>VLOOKUP(I80,#REF!,4,FALSE)</f>
        <v>#REF!</v>
      </c>
      <c r="J278" s="132" t="e">
        <f>VLOOKUP(J80,#REF!,4,FALSE)</f>
        <v>#REF!</v>
      </c>
      <c r="K278" s="132" t="e">
        <f>VLOOKUP(K80,#REF!,4,FALSE)</f>
        <v>#REF!</v>
      </c>
      <c r="L278" s="132" t="e">
        <f>VLOOKUP(L80,#REF!,4,FALSE)</f>
        <v>#REF!</v>
      </c>
      <c r="M278" s="132"/>
    </row>
    <row r="279" spans="1:13" x14ac:dyDescent="0.2">
      <c r="A279" s="132"/>
      <c r="B279" s="132"/>
      <c r="C279" s="132"/>
      <c r="D279" s="132"/>
      <c r="E279" s="132"/>
      <c r="F279" s="132"/>
      <c r="G279" s="132"/>
      <c r="H279" s="132"/>
      <c r="I279" s="132"/>
      <c r="J279" s="132"/>
      <c r="K279" s="132"/>
      <c r="L279" s="132"/>
      <c r="M279" s="132"/>
    </row>
    <row r="280" spans="1:13" x14ac:dyDescent="0.2">
      <c r="A280" s="268" t="s">
        <v>604</v>
      </c>
      <c r="B280" s="268"/>
      <c r="C280" s="268"/>
      <c r="D280" s="268"/>
      <c r="E280" s="268"/>
      <c r="F280" s="268"/>
      <c r="G280" s="268"/>
      <c r="H280" s="268"/>
      <c r="I280" s="268"/>
      <c r="J280" s="268"/>
      <c r="K280" s="268"/>
      <c r="L280" s="268"/>
      <c r="M280" s="132"/>
    </row>
    <row r="281" spans="1:13" x14ac:dyDescent="0.2">
      <c r="A281" s="132" t="e">
        <f>VLOOKUP(A50,#REF!,4,FALSE)</f>
        <v>#REF!</v>
      </c>
      <c r="B281" s="132" t="e">
        <f>VLOOKUP(B50,#REF!,4,FALSE)</f>
        <v>#REF!</v>
      </c>
      <c r="C281" s="132" t="e">
        <f>VLOOKUP(C50,#REF!,4,FALSE)</f>
        <v>#REF!</v>
      </c>
      <c r="D281" s="132" t="e">
        <f>VLOOKUP(D50,#REF!,4,FALSE)</f>
        <v>#REF!</v>
      </c>
      <c r="E281" s="132" t="e">
        <f>VLOOKUP(E50,#REF!,4,FALSE)</f>
        <v>#REF!</v>
      </c>
      <c r="F281" s="132" t="e">
        <f>VLOOKUP(F50,#REF!,4,FALSE)</f>
        <v>#REF!</v>
      </c>
      <c r="G281" s="132" t="e">
        <f>VLOOKUP(G50,#REF!,4,FALSE)</f>
        <v>#REF!</v>
      </c>
      <c r="H281" s="132" t="e">
        <f>VLOOKUP(H50,#REF!,4,FALSE)</f>
        <v>#REF!</v>
      </c>
      <c r="I281" s="132" t="e">
        <f>VLOOKUP(I50,#REF!,4,FALSE)</f>
        <v>#REF!</v>
      </c>
      <c r="J281" s="132" t="e">
        <f>VLOOKUP(J50,#REF!,4,FALSE)</f>
        <v>#REF!</v>
      </c>
      <c r="K281" s="132" t="e">
        <f>VLOOKUP(K50,#REF!,4,FALSE)</f>
        <v>#REF!</v>
      </c>
      <c r="L281" s="132" t="e">
        <f>VLOOKUP(L50,#REF!,4,FALSE)</f>
        <v>#REF!</v>
      </c>
      <c r="M281" s="132"/>
    </row>
    <row r="282" spans="1:13" x14ac:dyDescent="0.2">
      <c r="A282" s="132" t="e">
        <f>VLOOKUP(A51,#REF!,4,FALSE)</f>
        <v>#REF!</v>
      </c>
      <c r="B282" s="132" t="e">
        <f>VLOOKUP(B51,#REF!,4,FALSE)</f>
        <v>#REF!</v>
      </c>
      <c r="C282" s="132" t="e">
        <f>VLOOKUP(C51,#REF!,4,FALSE)</f>
        <v>#REF!</v>
      </c>
      <c r="D282" s="132" t="e">
        <f>VLOOKUP(D51,#REF!,4,FALSE)</f>
        <v>#REF!</v>
      </c>
      <c r="E282" s="132" t="e">
        <f>VLOOKUP(E51,#REF!,4,FALSE)</f>
        <v>#REF!</v>
      </c>
      <c r="F282" s="132" t="e">
        <f>VLOOKUP(F51,#REF!,4,FALSE)</f>
        <v>#REF!</v>
      </c>
      <c r="G282" s="132" t="e">
        <f>VLOOKUP(G51,#REF!,4,FALSE)</f>
        <v>#REF!</v>
      </c>
      <c r="H282" s="132" t="e">
        <f>VLOOKUP(H51,#REF!,4,FALSE)</f>
        <v>#REF!</v>
      </c>
      <c r="I282" s="132" t="e">
        <f>VLOOKUP(I51,#REF!,4,FALSE)</f>
        <v>#REF!</v>
      </c>
      <c r="J282" s="132" t="e">
        <f>VLOOKUP(J51,#REF!,4,FALSE)</f>
        <v>#REF!</v>
      </c>
      <c r="K282" s="132" t="e">
        <f>VLOOKUP(K51,#REF!,4,FALSE)</f>
        <v>#REF!</v>
      </c>
      <c r="L282" s="132" t="e">
        <f>VLOOKUP(L51,#REF!,4,FALSE)</f>
        <v>#REF!</v>
      </c>
      <c r="M282" s="132"/>
    </row>
    <row r="283" spans="1:13" x14ac:dyDescent="0.2">
      <c r="A283" s="132" t="e">
        <f>VLOOKUP(A52,#REF!,4,FALSE)</f>
        <v>#REF!</v>
      </c>
      <c r="B283" s="132" t="e">
        <f>VLOOKUP(B52,#REF!,4,FALSE)</f>
        <v>#REF!</v>
      </c>
      <c r="C283" s="132" t="e">
        <f>VLOOKUP(C52,#REF!,4,FALSE)</f>
        <v>#REF!</v>
      </c>
      <c r="D283" s="132" t="e">
        <f>VLOOKUP(D52,#REF!,4,FALSE)</f>
        <v>#REF!</v>
      </c>
      <c r="E283" s="132" t="e">
        <f>VLOOKUP(E52,#REF!,4,FALSE)</f>
        <v>#REF!</v>
      </c>
      <c r="F283" s="132" t="e">
        <f>VLOOKUP(F52,#REF!,4,FALSE)</f>
        <v>#REF!</v>
      </c>
      <c r="G283" s="132" t="e">
        <f>VLOOKUP(G52,#REF!,4,FALSE)</f>
        <v>#REF!</v>
      </c>
      <c r="H283" s="132" t="e">
        <f>VLOOKUP(H52,#REF!,4,FALSE)</f>
        <v>#REF!</v>
      </c>
      <c r="I283" s="132" t="e">
        <f>VLOOKUP(I52,#REF!,4,FALSE)</f>
        <v>#REF!</v>
      </c>
      <c r="J283" s="132" t="e">
        <f>VLOOKUP(J52,#REF!,4,FALSE)</f>
        <v>#REF!</v>
      </c>
      <c r="K283" s="132" t="e">
        <f>VLOOKUP(K52,#REF!,4,FALSE)</f>
        <v>#REF!</v>
      </c>
      <c r="L283" s="132" t="e">
        <f>VLOOKUP(L52,#REF!,4,FALSE)</f>
        <v>#REF!</v>
      </c>
      <c r="M283" s="132"/>
    </row>
    <row r="284" spans="1:13" x14ac:dyDescent="0.2">
      <c r="A284" s="132" t="e">
        <f>VLOOKUP(A53,#REF!,4,FALSE)</f>
        <v>#REF!</v>
      </c>
      <c r="B284" s="132" t="e">
        <f>VLOOKUP(B53,#REF!,4,FALSE)</f>
        <v>#REF!</v>
      </c>
      <c r="C284" s="132" t="e">
        <f>VLOOKUP(C53,#REF!,4,FALSE)</f>
        <v>#REF!</v>
      </c>
      <c r="D284" s="132" t="e">
        <f>VLOOKUP(D53,#REF!,4,FALSE)</f>
        <v>#REF!</v>
      </c>
      <c r="E284" s="132" t="e">
        <f>VLOOKUP(E53,#REF!,4,FALSE)</f>
        <v>#REF!</v>
      </c>
      <c r="F284" s="132" t="e">
        <f>VLOOKUP(F53,#REF!,4,FALSE)</f>
        <v>#REF!</v>
      </c>
      <c r="G284" s="132" t="e">
        <f>VLOOKUP(G53,#REF!,4,FALSE)</f>
        <v>#REF!</v>
      </c>
      <c r="H284" s="132" t="e">
        <f>VLOOKUP(H53,#REF!,4,FALSE)</f>
        <v>#REF!</v>
      </c>
      <c r="I284" s="132" t="e">
        <f>VLOOKUP(I53,#REF!,4,FALSE)</f>
        <v>#REF!</v>
      </c>
      <c r="J284" s="132" t="e">
        <f>VLOOKUP(J53,#REF!,4,FALSE)</f>
        <v>#REF!</v>
      </c>
      <c r="K284" s="132" t="e">
        <f>VLOOKUP(K53,#REF!,4,FALSE)</f>
        <v>#REF!</v>
      </c>
      <c r="L284" s="132" t="e">
        <f>VLOOKUP(L53,#REF!,4,FALSE)</f>
        <v>#REF!</v>
      </c>
      <c r="M284" s="132"/>
    </row>
    <row r="285" spans="1:13" x14ac:dyDescent="0.2">
      <c r="A285" s="132" t="e">
        <f>VLOOKUP(A54,#REF!,4,FALSE)</f>
        <v>#REF!</v>
      </c>
      <c r="B285" s="132" t="e">
        <f>VLOOKUP(B54,#REF!,4,FALSE)</f>
        <v>#REF!</v>
      </c>
      <c r="C285" s="132" t="e">
        <f>VLOOKUP(C54,#REF!,4,FALSE)</f>
        <v>#REF!</v>
      </c>
      <c r="D285" s="132" t="e">
        <f>VLOOKUP(D54,#REF!,4,FALSE)</f>
        <v>#REF!</v>
      </c>
      <c r="E285" s="132" t="e">
        <f>VLOOKUP(E54,#REF!,4,FALSE)</f>
        <v>#REF!</v>
      </c>
      <c r="F285" s="132" t="e">
        <f>VLOOKUP(F54,#REF!,4,FALSE)</f>
        <v>#REF!</v>
      </c>
      <c r="G285" s="132" t="e">
        <f>VLOOKUP(G54,#REF!,4,FALSE)</f>
        <v>#REF!</v>
      </c>
      <c r="H285" s="132" t="e">
        <f>VLOOKUP(H54,#REF!,4,FALSE)</f>
        <v>#REF!</v>
      </c>
      <c r="I285" s="132" t="e">
        <f>VLOOKUP(I54,#REF!,4,FALSE)</f>
        <v>#REF!</v>
      </c>
      <c r="J285" s="132" t="e">
        <f>VLOOKUP(J54,#REF!,4,FALSE)</f>
        <v>#REF!</v>
      </c>
      <c r="K285" s="132" t="e">
        <f>VLOOKUP(K54,#REF!,4,FALSE)</f>
        <v>#REF!</v>
      </c>
      <c r="L285" s="132" t="e">
        <f>VLOOKUP(L54,#REF!,4,FALSE)</f>
        <v>#REF!</v>
      </c>
      <c r="M285" s="132"/>
    </row>
    <row r="286" spans="1:13" x14ac:dyDescent="0.2">
      <c r="A286" s="132" t="e">
        <f>VLOOKUP(A55,#REF!,4,FALSE)</f>
        <v>#REF!</v>
      </c>
      <c r="B286" s="132" t="e">
        <f>VLOOKUP(B55,#REF!,4,FALSE)</f>
        <v>#REF!</v>
      </c>
      <c r="C286" s="132" t="e">
        <f>VLOOKUP(C55,#REF!,4,FALSE)</f>
        <v>#REF!</v>
      </c>
      <c r="D286" s="132" t="e">
        <f>VLOOKUP(D55,#REF!,4,FALSE)</f>
        <v>#REF!</v>
      </c>
      <c r="E286" s="132" t="e">
        <f>VLOOKUP(E55,#REF!,4,FALSE)</f>
        <v>#REF!</v>
      </c>
      <c r="F286" s="132" t="e">
        <f>VLOOKUP(F55,#REF!,4,FALSE)</f>
        <v>#REF!</v>
      </c>
      <c r="G286" s="132" t="e">
        <f>VLOOKUP(G55,#REF!,4,FALSE)</f>
        <v>#REF!</v>
      </c>
      <c r="H286" s="132" t="e">
        <f>VLOOKUP(H55,#REF!,4,FALSE)</f>
        <v>#REF!</v>
      </c>
      <c r="I286" s="132" t="e">
        <f>VLOOKUP(I55,#REF!,4,FALSE)</f>
        <v>#REF!</v>
      </c>
      <c r="J286" s="132" t="e">
        <f>VLOOKUP(J55,#REF!,4,FALSE)</f>
        <v>#REF!</v>
      </c>
      <c r="K286" s="132" t="e">
        <f>VLOOKUP(K55,#REF!,4,FALSE)</f>
        <v>#REF!</v>
      </c>
      <c r="L286" s="132" t="e">
        <f>VLOOKUP(L55,#REF!,4,FALSE)</f>
        <v>#REF!</v>
      </c>
      <c r="M286" s="132"/>
    </row>
    <row r="287" spans="1:13" x14ac:dyDescent="0.2">
      <c r="A287" s="132" t="e">
        <f>VLOOKUP(A56,#REF!,4,FALSE)</f>
        <v>#REF!</v>
      </c>
      <c r="B287" s="132" t="e">
        <f>VLOOKUP(B56,#REF!,4,FALSE)</f>
        <v>#REF!</v>
      </c>
      <c r="C287" s="132" t="e">
        <f>VLOOKUP(C56,#REF!,4,FALSE)</f>
        <v>#REF!</v>
      </c>
      <c r="D287" s="132" t="e">
        <f>VLOOKUP(D56,#REF!,4,FALSE)</f>
        <v>#REF!</v>
      </c>
      <c r="E287" s="132" t="e">
        <f>VLOOKUP(E56,#REF!,4,FALSE)</f>
        <v>#REF!</v>
      </c>
      <c r="F287" s="132" t="e">
        <f>VLOOKUP(F56,#REF!,4,FALSE)</f>
        <v>#REF!</v>
      </c>
      <c r="G287" s="132" t="e">
        <f>VLOOKUP(G56,#REF!,4,FALSE)</f>
        <v>#REF!</v>
      </c>
      <c r="H287" s="132" t="e">
        <f>VLOOKUP(H56,#REF!,4,FALSE)</f>
        <v>#REF!</v>
      </c>
      <c r="I287" s="132" t="e">
        <f>VLOOKUP(I56,#REF!,4,FALSE)</f>
        <v>#REF!</v>
      </c>
      <c r="J287" s="132" t="e">
        <f>VLOOKUP(J56,#REF!,4,FALSE)</f>
        <v>#REF!</v>
      </c>
      <c r="K287" s="132" t="e">
        <f>VLOOKUP(K56,#REF!,4,FALSE)</f>
        <v>#REF!</v>
      </c>
      <c r="L287" s="132" t="e">
        <f>VLOOKUP(L56,#REF!,4,FALSE)</f>
        <v>#REF!</v>
      </c>
      <c r="M287" s="132"/>
    </row>
    <row r="288" spans="1:13" x14ac:dyDescent="0.2">
      <c r="A288" s="132" t="e">
        <f>VLOOKUP(A57,#REF!,4,FALSE)</f>
        <v>#REF!</v>
      </c>
      <c r="B288" s="132" t="e">
        <f>VLOOKUP(B57,#REF!,4,FALSE)</f>
        <v>#REF!</v>
      </c>
      <c r="C288" s="132" t="e">
        <f>VLOOKUP(C57,#REF!,4,FALSE)</f>
        <v>#REF!</v>
      </c>
      <c r="D288" s="132" t="e">
        <f>VLOOKUP(D57,#REF!,4,FALSE)</f>
        <v>#REF!</v>
      </c>
      <c r="E288" s="132" t="e">
        <f>VLOOKUP(E57,#REF!,4,FALSE)</f>
        <v>#REF!</v>
      </c>
      <c r="F288" s="132" t="e">
        <f>VLOOKUP(F57,#REF!,4,FALSE)</f>
        <v>#REF!</v>
      </c>
      <c r="G288" s="132" t="e">
        <f>VLOOKUP(G57,#REF!,4,FALSE)</f>
        <v>#REF!</v>
      </c>
      <c r="H288" s="132" t="e">
        <f>VLOOKUP(H57,#REF!,4,FALSE)</f>
        <v>#REF!</v>
      </c>
      <c r="I288" s="132" t="e">
        <f>VLOOKUP(I57,#REF!,4,FALSE)</f>
        <v>#REF!</v>
      </c>
      <c r="J288" s="132" t="e">
        <f>VLOOKUP(J57,#REF!,4,FALSE)</f>
        <v>#REF!</v>
      </c>
      <c r="K288" s="132" t="e">
        <f>VLOOKUP(K57,#REF!,4,FALSE)</f>
        <v>#REF!</v>
      </c>
      <c r="L288" s="132" t="e">
        <f>VLOOKUP(L57,#REF!,4,FALSE)</f>
        <v>#REF!</v>
      </c>
      <c r="M288" s="132"/>
    </row>
    <row r="289" spans="1:13" x14ac:dyDescent="0.2">
      <c r="A289" s="132" t="e">
        <f>VLOOKUP(A58,#REF!,4,FALSE)</f>
        <v>#REF!</v>
      </c>
      <c r="B289" s="132" t="e">
        <f>VLOOKUP(B58,#REF!,4,FALSE)</f>
        <v>#REF!</v>
      </c>
      <c r="C289" s="132" t="e">
        <f>VLOOKUP(C58,#REF!,4,FALSE)</f>
        <v>#REF!</v>
      </c>
      <c r="D289" s="132" t="e">
        <f>VLOOKUP(D58,#REF!,4,FALSE)</f>
        <v>#REF!</v>
      </c>
      <c r="E289" s="132" t="e">
        <f>VLOOKUP(E58,#REF!,4,FALSE)</f>
        <v>#REF!</v>
      </c>
      <c r="F289" s="132" t="e">
        <f>VLOOKUP(F58,#REF!,4,FALSE)</f>
        <v>#REF!</v>
      </c>
      <c r="G289" s="132" t="e">
        <f>VLOOKUP(G58,#REF!,4,FALSE)</f>
        <v>#REF!</v>
      </c>
      <c r="H289" s="132" t="e">
        <f>VLOOKUP(H58,#REF!,4,FALSE)</f>
        <v>#REF!</v>
      </c>
      <c r="I289" s="132" t="e">
        <f>VLOOKUP(I58,#REF!,4,FALSE)</f>
        <v>#REF!</v>
      </c>
      <c r="J289" s="132" t="e">
        <f>VLOOKUP(J58,#REF!,4,FALSE)</f>
        <v>#REF!</v>
      </c>
      <c r="K289" s="132" t="e">
        <f>VLOOKUP(K58,#REF!,4,FALSE)</f>
        <v>#REF!</v>
      </c>
      <c r="L289" s="132" t="e">
        <f>VLOOKUP(L58,#REF!,4,FALSE)</f>
        <v>#REF!</v>
      </c>
      <c r="M289" s="132"/>
    </row>
    <row r="290" spans="1:13" x14ac:dyDescent="0.2">
      <c r="A290" s="132" t="e">
        <f>VLOOKUP(A59,#REF!,4,FALSE)</f>
        <v>#REF!</v>
      </c>
      <c r="B290" s="132" t="e">
        <f>VLOOKUP(B59,#REF!,4,FALSE)</f>
        <v>#REF!</v>
      </c>
      <c r="C290" s="132" t="e">
        <f>VLOOKUP(C59,#REF!,4,FALSE)</f>
        <v>#REF!</v>
      </c>
      <c r="D290" s="132" t="e">
        <f>VLOOKUP(D59,#REF!,4,FALSE)</f>
        <v>#REF!</v>
      </c>
      <c r="E290" s="132" t="e">
        <f>VLOOKUP(E59,#REF!,4,FALSE)</f>
        <v>#REF!</v>
      </c>
      <c r="F290" s="132" t="e">
        <f>VLOOKUP(F59,#REF!,4,FALSE)</f>
        <v>#REF!</v>
      </c>
      <c r="G290" s="132" t="e">
        <f>VLOOKUP(G59,#REF!,4,FALSE)</f>
        <v>#REF!</v>
      </c>
      <c r="H290" s="132" t="e">
        <f>VLOOKUP(H59,#REF!,4,FALSE)</f>
        <v>#REF!</v>
      </c>
      <c r="I290" s="132" t="e">
        <f>VLOOKUP(I59,#REF!,4,FALSE)</f>
        <v>#REF!</v>
      </c>
      <c r="J290" s="132" t="e">
        <f>VLOOKUP(J59,#REF!,4,FALSE)</f>
        <v>#REF!</v>
      </c>
      <c r="K290" s="132" t="e">
        <f>VLOOKUP(K59,#REF!,4,FALSE)</f>
        <v>#REF!</v>
      </c>
      <c r="L290" s="132" t="e">
        <f>VLOOKUP(L59,#REF!,4,FALSE)</f>
        <v>#REF!</v>
      </c>
      <c r="M290" s="132"/>
    </row>
    <row r="291" spans="1:13" x14ac:dyDescent="0.2">
      <c r="A291" s="132" t="e">
        <f>VLOOKUP(A60,#REF!,4,FALSE)</f>
        <v>#REF!</v>
      </c>
      <c r="B291" s="132" t="e">
        <f>VLOOKUP(B60,#REF!,4,FALSE)</f>
        <v>#REF!</v>
      </c>
      <c r="C291" s="132" t="e">
        <f>VLOOKUP(C60,#REF!,4,FALSE)</f>
        <v>#REF!</v>
      </c>
      <c r="D291" s="132" t="e">
        <f>VLOOKUP(D60,#REF!,4,FALSE)</f>
        <v>#REF!</v>
      </c>
      <c r="E291" s="132" t="e">
        <f>VLOOKUP(E60,#REF!,4,FALSE)</f>
        <v>#REF!</v>
      </c>
      <c r="F291" s="132" t="e">
        <f>VLOOKUP(F60,#REF!,4,FALSE)</f>
        <v>#REF!</v>
      </c>
      <c r="G291" s="132" t="e">
        <f>VLOOKUP(G60,#REF!,4,FALSE)</f>
        <v>#REF!</v>
      </c>
      <c r="H291" s="132" t="e">
        <f>VLOOKUP(H60,#REF!,4,FALSE)</f>
        <v>#REF!</v>
      </c>
      <c r="I291" s="132" t="e">
        <f>VLOOKUP(I60,#REF!,4,FALSE)</f>
        <v>#REF!</v>
      </c>
      <c r="J291" s="132" t="e">
        <f>VLOOKUP(J60,#REF!,4,FALSE)</f>
        <v>#REF!</v>
      </c>
      <c r="K291" s="132" t="e">
        <f>VLOOKUP(K60,#REF!,4,FALSE)</f>
        <v>#REF!</v>
      </c>
      <c r="L291" s="132" t="e">
        <f>VLOOKUP(L60,#REF!,4,FALSE)</f>
        <v>#REF!</v>
      </c>
      <c r="M291" s="132"/>
    </row>
    <row r="292" spans="1:13" x14ac:dyDescent="0.2">
      <c r="A292" s="132" t="e">
        <f>VLOOKUP(A61,#REF!,4,FALSE)</f>
        <v>#REF!</v>
      </c>
      <c r="B292" s="132" t="e">
        <f>VLOOKUP(B61,#REF!,4,FALSE)</f>
        <v>#REF!</v>
      </c>
      <c r="C292" s="132" t="e">
        <f>VLOOKUP(C61,#REF!,4,FALSE)</f>
        <v>#REF!</v>
      </c>
      <c r="D292" s="132" t="e">
        <f>VLOOKUP(D61,#REF!,4,FALSE)</f>
        <v>#REF!</v>
      </c>
      <c r="E292" s="132" t="e">
        <f>VLOOKUP(E61,#REF!,4,FALSE)</f>
        <v>#REF!</v>
      </c>
      <c r="F292" s="132" t="e">
        <f>VLOOKUP(F61,#REF!,4,FALSE)</f>
        <v>#REF!</v>
      </c>
      <c r="G292" s="132" t="e">
        <f>VLOOKUP(G61,#REF!,4,FALSE)</f>
        <v>#REF!</v>
      </c>
      <c r="H292" s="132" t="e">
        <f>VLOOKUP(H61,#REF!,4,FALSE)</f>
        <v>#REF!</v>
      </c>
      <c r="I292" s="132" t="e">
        <f>VLOOKUP(I61,#REF!,4,FALSE)</f>
        <v>#REF!</v>
      </c>
      <c r="J292" s="132" t="e">
        <f>VLOOKUP(J61,#REF!,4,FALSE)</f>
        <v>#REF!</v>
      </c>
      <c r="K292" s="132" t="e">
        <f>VLOOKUP(K61,#REF!,4,FALSE)</f>
        <v>#REF!</v>
      </c>
      <c r="L292" s="132" t="e">
        <f>VLOOKUP(L61,#REF!,4,FALSE)</f>
        <v>#REF!</v>
      </c>
      <c r="M292" s="132"/>
    </row>
    <row r="293" spans="1:13" x14ac:dyDescent="0.2">
      <c r="A293" s="132" t="e">
        <f>VLOOKUP(A62,#REF!,4,FALSE)</f>
        <v>#REF!</v>
      </c>
      <c r="B293" s="132" t="e">
        <f>VLOOKUP(B62,#REF!,4,FALSE)</f>
        <v>#REF!</v>
      </c>
      <c r="C293" s="132" t="e">
        <f>VLOOKUP(C62,#REF!,4,FALSE)</f>
        <v>#REF!</v>
      </c>
      <c r="D293" s="132" t="e">
        <f>VLOOKUP(D62,#REF!,4,FALSE)</f>
        <v>#REF!</v>
      </c>
      <c r="E293" s="132" t="e">
        <f>VLOOKUP(E62,#REF!,4,FALSE)</f>
        <v>#REF!</v>
      </c>
      <c r="F293" s="132" t="e">
        <f>VLOOKUP(F62,#REF!,4,FALSE)</f>
        <v>#REF!</v>
      </c>
      <c r="G293" s="132" t="e">
        <f>VLOOKUP(G62,#REF!,4,FALSE)</f>
        <v>#REF!</v>
      </c>
      <c r="H293" s="132" t="e">
        <f>VLOOKUP(H62,#REF!,4,FALSE)</f>
        <v>#REF!</v>
      </c>
      <c r="I293" s="132" t="e">
        <f>VLOOKUP(I62,#REF!,4,FALSE)</f>
        <v>#REF!</v>
      </c>
      <c r="J293" s="132" t="e">
        <f>VLOOKUP(J62,#REF!,4,FALSE)</f>
        <v>#REF!</v>
      </c>
      <c r="K293" s="132" t="e">
        <f>VLOOKUP(K62,#REF!,4,FALSE)</f>
        <v>#REF!</v>
      </c>
      <c r="L293" s="132" t="e">
        <f>VLOOKUP(L62,#REF!,4,FALSE)</f>
        <v>#REF!</v>
      </c>
      <c r="M293" s="132"/>
    </row>
    <row r="294" spans="1:13" x14ac:dyDescent="0.2">
      <c r="A294" s="132" t="e">
        <f>VLOOKUP(A63,#REF!,4,FALSE)</f>
        <v>#REF!</v>
      </c>
      <c r="B294" s="132" t="e">
        <f>VLOOKUP(B63,#REF!,4,FALSE)</f>
        <v>#REF!</v>
      </c>
      <c r="C294" s="132" t="e">
        <f>VLOOKUP(C63,#REF!,4,FALSE)</f>
        <v>#REF!</v>
      </c>
      <c r="D294" s="132" t="e">
        <f>VLOOKUP(D63,#REF!,4,FALSE)</f>
        <v>#REF!</v>
      </c>
      <c r="E294" s="132" t="e">
        <f>VLOOKUP(E63,#REF!,4,FALSE)</f>
        <v>#REF!</v>
      </c>
      <c r="F294" s="132" t="e">
        <f>VLOOKUP(F63,#REF!,4,FALSE)</f>
        <v>#REF!</v>
      </c>
      <c r="G294" s="132" t="e">
        <f>VLOOKUP(G63,#REF!,4,FALSE)</f>
        <v>#REF!</v>
      </c>
      <c r="H294" s="132" t="e">
        <f>VLOOKUP(H63,#REF!,4,FALSE)</f>
        <v>#REF!</v>
      </c>
      <c r="I294" s="132" t="e">
        <f>VLOOKUP(I63,#REF!,4,FALSE)</f>
        <v>#REF!</v>
      </c>
      <c r="J294" s="132" t="e">
        <f>VLOOKUP(J63,#REF!,4,FALSE)</f>
        <v>#REF!</v>
      </c>
      <c r="K294" s="132" t="e">
        <f>VLOOKUP(K63,#REF!,4,FALSE)</f>
        <v>#REF!</v>
      </c>
      <c r="L294" s="132" t="e">
        <f>VLOOKUP(L63,#REF!,4,FALSE)</f>
        <v>#REF!</v>
      </c>
      <c r="M294" s="132"/>
    </row>
    <row r="295" spans="1:13" x14ac:dyDescent="0.2">
      <c r="A295" s="132" t="e">
        <f>VLOOKUP(A64,#REF!,4,FALSE)</f>
        <v>#REF!</v>
      </c>
      <c r="B295" s="132" t="e">
        <f>VLOOKUP(B64,#REF!,4,FALSE)</f>
        <v>#REF!</v>
      </c>
      <c r="C295" s="132" t="e">
        <f>VLOOKUP(C64,#REF!,4,FALSE)</f>
        <v>#REF!</v>
      </c>
      <c r="D295" s="132" t="e">
        <f>VLOOKUP(D64,#REF!,4,FALSE)</f>
        <v>#REF!</v>
      </c>
      <c r="E295" s="132" t="e">
        <f>VLOOKUP(E64,#REF!,4,FALSE)</f>
        <v>#REF!</v>
      </c>
      <c r="F295" s="132" t="e">
        <f>VLOOKUP(F64,#REF!,4,FALSE)</f>
        <v>#REF!</v>
      </c>
      <c r="G295" s="132" t="e">
        <f>VLOOKUP(G64,#REF!,4,FALSE)</f>
        <v>#REF!</v>
      </c>
      <c r="H295" s="132" t="e">
        <f>VLOOKUP(H64,#REF!,4,FALSE)</f>
        <v>#REF!</v>
      </c>
      <c r="I295" s="132" t="e">
        <f>VLOOKUP(I64,#REF!,4,FALSE)</f>
        <v>#REF!</v>
      </c>
      <c r="J295" s="132" t="e">
        <f>VLOOKUP(J64,#REF!,4,FALSE)</f>
        <v>#REF!</v>
      </c>
      <c r="K295" s="132" t="e">
        <f>VLOOKUP(K64,#REF!,4,FALSE)</f>
        <v>#REF!</v>
      </c>
      <c r="L295" s="132" t="e">
        <f>VLOOKUP(L64,#REF!,4,FALSE)</f>
        <v>#REF!</v>
      </c>
      <c r="M295" s="132"/>
    </row>
    <row r="296" spans="1:13" x14ac:dyDescent="0.2">
      <c r="A296" s="132" t="e">
        <f>VLOOKUP(A65,#REF!,4,FALSE)</f>
        <v>#REF!</v>
      </c>
      <c r="B296" s="132" t="e">
        <f>VLOOKUP(B65,#REF!,4,FALSE)</f>
        <v>#REF!</v>
      </c>
      <c r="C296" s="132" t="e">
        <f>VLOOKUP(C65,#REF!,4,FALSE)</f>
        <v>#REF!</v>
      </c>
      <c r="D296" s="132" t="e">
        <f>VLOOKUP(D65,#REF!,4,FALSE)</f>
        <v>#REF!</v>
      </c>
      <c r="E296" s="132" t="e">
        <f>VLOOKUP(E65,#REF!,4,FALSE)</f>
        <v>#REF!</v>
      </c>
      <c r="F296" s="132" t="e">
        <f>VLOOKUP(F65,#REF!,4,FALSE)</f>
        <v>#REF!</v>
      </c>
      <c r="G296" s="132" t="e">
        <f>VLOOKUP(G65,#REF!,4,FALSE)</f>
        <v>#REF!</v>
      </c>
      <c r="H296" s="132" t="e">
        <f>VLOOKUP(H65,#REF!,4,FALSE)</f>
        <v>#REF!</v>
      </c>
      <c r="I296" s="132" t="e">
        <f>VLOOKUP(I65,#REF!,4,FALSE)</f>
        <v>#REF!</v>
      </c>
      <c r="J296" s="132" t="e">
        <f>VLOOKUP(J65,#REF!,4,FALSE)</f>
        <v>#REF!</v>
      </c>
      <c r="K296" s="132" t="e">
        <f>VLOOKUP(K65,#REF!,4,FALSE)</f>
        <v>#REF!</v>
      </c>
      <c r="L296" s="132" t="e">
        <f>VLOOKUP(L65,#REF!,4,FALSE)</f>
        <v>#REF!</v>
      </c>
      <c r="M296" s="132"/>
    </row>
    <row r="297" spans="1:13" x14ac:dyDescent="0.2">
      <c r="A297" s="132" t="e">
        <f>VLOOKUP(A66,#REF!,4,FALSE)</f>
        <v>#REF!</v>
      </c>
      <c r="B297" s="132" t="e">
        <f>VLOOKUP(B66,#REF!,4,FALSE)</f>
        <v>#REF!</v>
      </c>
      <c r="C297" s="132" t="e">
        <f>VLOOKUP(C66,#REF!,4,FALSE)</f>
        <v>#REF!</v>
      </c>
      <c r="D297" s="132" t="e">
        <f>VLOOKUP(D66,#REF!,4,FALSE)</f>
        <v>#REF!</v>
      </c>
      <c r="E297" s="132" t="e">
        <f>VLOOKUP(E66,#REF!,4,FALSE)</f>
        <v>#REF!</v>
      </c>
      <c r="F297" s="132" t="e">
        <f>VLOOKUP(F66,#REF!,4,FALSE)</f>
        <v>#REF!</v>
      </c>
      <c r="G297" s="132" t="e">
        <f>VLOOKUP(G66,#REF!,4,FALSE)</f>
        <v>#REF!</v>
      </c>
      <c r="H297" s="132" t="e">
        <f>VLOOKUP(H66,#REF!,4,FALSE)</f>
        <v>#REF!</v>
      </c>
      <c r="I297" s="132" t="e">
        <f>VLOOKUP(I66,#REF!,4,FALSE)</f>
        <v>#REF!</v>
      </c>
      <c r="J297" s="132" t="e">
        <f>VLOOKUP(J66,#REF!,4,FALSE)</f>
        <v>#REF!</v>
      </c>
      <c r="K297" s="132" t="e">
        <f>VLOOKUP(K66,#REF!,4,FALSE)</f>
        <v>#REF!</v>
      </c>
      <c r="L297" s="132" t="e">
        <f>VLOOKUP(L66,#REF!,4,FALSE)</f>
        <v>#REF!</v>
      </c>
      <c r="M297" s="132"/>
    </row>
    <row r="298" spans="1:13" x14ac:dyDescent="0.2">
      <c r="A298" s="132" t="e">
        <f>VLOOKUP(A67,#REF!,4,FALSE)</f>
        <v>#REF!</v>
      </c>
      <c r="B298" s="132" t="e">
        <f>VLOOKUP(B67,#REF!,4,FALSE)</f>
        <v>#REF!</v>
      </c>
      <c r="C298" s="132" t="e">
        <f>VLOOKUP(C67,#REF!,4,FALSE)</f>
        <v>#REF!</v>
      </c>
      <c r="D298" s="132" t="e">
        <f>VLOOKUP(D67,#REF!,4,FALSE)</f>
        <v>#REF!</v>
      </c>
      <c r="E298" s="132" t="e">
        <f>VLOOKUP(E67,#REF!,4,FALSE)</f>
        <v>#REF!</v>
      </c>
      <c r="F298" s="132" t="e">
        <f>VLOOKUP(F67,#REF!,4,FALSE)</f>
        <v>#REF!</v>
      </c>
      <c r="G298" s="132" t="e">
        <f>VLOOKUP(G67,#REF!,4,FALSE)</f>
        <v>#REF!</v>
      </c>
      <c r="H298" s="132" t="e">
        <f>VLOOKUP(H67,#REF!,4,FALSE)</f>
        <v>#REF!</v>
      </c>
      <c r="I298" s="132" t="e">
        <f>VLOOKUP(I67,#REF!,4,FALSE)</f>
        <v>#REF!</v>
      </c>
      <c r="J298" s="132" t="e">
        <f>VLOOKUP(J67,#REF!,4,FALSE)</f>
        <v>#REF!</v>
      </c>
      <c r="K298" s="132" t="e">
        <f>VLOOKUP(K67,#REF!,4,FALSE)</f>
        <v>#REF!</v>
      </c>
      <c r="L298" s="132" t="e">
        <f>VLOOKUP(L67,#REF!,4,FALSE)</f>
        <v>#REF!</v>
      </c>
      <c r="M298" s="132"/>
    </row>
    <row r="299" spans="1:13" x14ac:dyDescent="0.2">
      <c r="A299" s="132" t="e">
        <f>VLOOKUP(A68,#REF!,4,FALSE)</f>
        <v>#REF!</v>
      </c>
      <c r="B299" s="132" t="e">
        <f>VLOOKUP(B68,#REF!,4,FALSE)</f>
        <v>#REF!</v>
      </c>
      <c r="C299" s="132" t="e">
        <f>VLOOKUP(C68,#REF!,4,FALSE)</f>
        <v>#REF!</v>
      </c>
      <c r="D299" s="132" t="e">
        <f>VLOOKUP(D68,#REF!,4,FALSE)</f>
        <v>#REF!</v>
      </c>
      <c r="E299" s="132" t="e">
        <f>VLOOKUP(E68,#REF!,4,FALSE)</f>
        <v>#REF!</v>
      </c>
      <c r="F299" s="132" t="e">
        <f>VLOOKUP(F68,#REF!,4,FALSE)</f>
        <v>#REF!</v>
      </c>
      <c r="G299" s="132" t="e">
        <f>VLOOKUP(G68,#REF!,4,FALSE)</f>
        <v>#REF!</v>
      </c>
      <c r="H299" s="132" t="e">
        <f>VLOOKUP(H68,#REF!,4,FALSE)</f>
        <v>#REF!</v>
      </c>
      <c r="I299" s="132" t="e">
        <f>VLOOKUP(I68,#REF!,4,FALSE)</f>
        <v>#REF!</v>
      </c>
      <c r="J299" s="132" t="e">
        <f>VLOOKUP(J68,#REF!,4,FALSE)</f>
        <v>#REF!</v>
      </c>
      <c r="K299" s="132" t="e">
        <f>VLOOKUP(K68,#REF!,4,FALSE)</f>
        <v>#REF!</v>
      </c>
      <c r="L299" s="132" t="e">
        <f>VLOOKUP(L68,#REF!,4,FALSE)</f>
        <v>#REF!</v>
      </c>
      <c r="M299" s="132"/>
    </row>
    <row r="300" spans="1:13" x14ac:dyDescent="0.2">
      <c r="A300" s="132" t="e">
        <f>VLOOKUP(A69,#REF!,4,FALSE)</f>
        <v>#REF!</v>
      </c>
      <c r="B300" s="132" t="e">
        <f>VLOOKUP(B69,#REF!,4,FALSE)</f>
        <v>#REF!</v>
      </c>
      <c r="C300" s="132" t="e">
        <f>VLOOKUP(C69,#REF!,4,FALSE)</f>
        <v>#REF!</v>
      </c>
      <c r="D300" s="132" t="e">
        <f>VLOOKUP(D69,#REF!,4,FALSE)</f>
        <v>#REF!</v>
      </c>
      <c r="E300" s="132" t="e">
        <f>VLOOKUP(E69,#REF!,4,FALSE)</f>
        <v>#REF!</v>
      </c>
      <c r="F300" s="132" t="e">
        <f>VLOOKUP(F69,#REF!,4,FALSE)</f>
        <v>#REF!</v>
      </c>
      <c r="G300" s="132" t="e">
        <f>VLOOKUP(G69,#REF!,4,FALSE)</f>
        <v>#REF!</v>
      </c>
      <c r="H300" s="132" t="e">
        <f>VLOOKUP(H69,#REF!,4,FALSE)</f>
        <v>#REF!</v>
      </c>
      <c r="I300" s="132" t="e">
        <f>VLOOKUP(I69,#REF!,4,FALSE)</f>
        <v>#REF!</v>
      </c>
      <c r="J300" s="132" t="e">
        <f>VLOOKUP(J69,#REF!,4,FALSE)</f>
        <v>#REF!</v>
      </c>
      <c r="K300" s="132" t="e">
        <f>VLOOKUP(K69,#REF!,4,FALSE)</f>
        <v>#REF!</v>
      </c>
      <c r="L300" s="132" t="e">
        <f>VLOOKUP(L69,#REF!,4,FALSE)</f>
        <v>#REF!</v>
      </c>
      <c r="M300" s="132"/>
    </row>
    <row r="301" spans="1:13" x14ac:dyDescent="0.2">
      <c r="A301" s="132" t="e">
        <f>VLOOKUP(A70,#REF!,4,FALSE)</f>
        <v>#REF!</v>
      </c>
      <c r="B301" s="132" t="e">
        <f>VLOOKUP(B70,#REF!,4,FALSE)</f>
        <v>#REF!</v>
      </c>
      <c r="C301" s="132" t="e">
        <f>VLOOKUP(C70,#REF!,4,FALSE)</f>
        <v>#REF!</v>
      </c>
      <c r="D301" s="132" t="e">
        <f>VLOOKUP(D70,#REF!,4,FALSE)</f>
        <v>#REF!</v>
      </c>
      <c r="E301" s="132" t="e">
        <f>VLOOKUP(E70,#REF!,4,FALSE)</f>
        <v>#REF!</v>
      </c>
      <c r="F301" s="132" t="e">
        <f>VLOOKUP(F70,#REF!,4,FALSE)</f>
        <v>#REF!</v>
      </c>
      <c r="G301" s="132" t="e">
        <f>VLOOKUP(G70,#REF!,4,FALSE)</f>
        <v>#REF!</v>
      </c>
      <c r="H301" s="132" t="e">
        <f>VLOOKUP(H70,#REF!,4,FALSE)</f>
        <v>#REF!</v>
      </c>
      <c r="I301" s="132" t="e">
        <f>VLOOKUP(I70,#REF!,4,FALSE)</f>
        <v>#REF!</v>
      </c>
      <c r="J301" s="132" t="e">
        <f>VLOOKUP(J70,#REF!,4,FALSE)</f>
        <v>#REF!</v>
      </c>
      <c r="K301" s="132" t="e">
        <f>VLOOKUP(K70,#REF!,4,FALSE)</f>
        <v>#REF!</v>
      </c>
      <c r="L301" s="132" t="e">
        <f>VLOOKUP(L70,#REF!,4,FALSE)</f>
        <v>#REF!</v>
      </c>
      <c r="M301" s="132"/>
    </row>
    <row r="302" spans="1:13" x14ac:dyDescent="0.2">
      <c r="A302" s="132" t="e">
        <f>VLOOKUP(A71,#REF!,4,FALSE)</f>
        <v>#REF!</v>
      </c>
      <c r="B302" s="132" t="e">
        <f>VLOOKUP(B71,#REF!,4,FALSE)</f>
        <v>#REF!</v>
      </c>
      <c r="C302" s="132" t="e">
        <f>VLOOKUP(C71,#REF!,4,FALSE)</f>
        <v>#REF!</v>
      </c>
      <c r="D302" s="132" t="e">
        <f>VLOOKUP(D71,#REF!,4,FALSE)</f>
        <v>#REF!</v>
      </c>
      <c r="E302" s="132" t="e">
        <f>VLOOKUP(E71,#REF!,4,FALSE)</f>
        <v>#REF!</v>
      </c>
      <c r="F302" s="132" t="e">
        <f>VLOOKUP(F71,#REF!,4,FALSE)</f>
        <v>#REF!</v>
      </c>
      <c r="G302" s="132" t="e">
        <f>VLOOKUP(G71,#REF!,4,FALSE)</f>
        <v>#REF!</v>
      </c>
      <c r="H302" s="132" t="e">
        <f>VLOOKUP(H71,#REF!,4,FALSE)</f>
        <v>#REF!</v>
      </c>
      <c r="I302" s="132" t="e">
        <f>VLOOKUP(I71,#REF!,4,FALSE)</f>
        <v>#REF!</v>
      </c>
      <c r="J302" s="132" t="e">
        <f>VLOOKUP(J71,#REF!,4,FALSE)</f>
        <v>#REF!</v>
      </c>
      <c r="K302" s="132" t="e">
        <f>VLOOKUP(K71,#REF!,4,FALSE)</f>
        <v>#REF!</v>
      </c>
      <c r="L302" s="132" t="e">
        <f>VLOOKUP(L71,#REF!,4,FALSE)</f>
        <v>#REF!</v>
      </c>
      <c r="M302" s="132"/>
    </row>
    <row r="303" spans="1:13" x14ac:dyDescent="0.2">
      <c r="A303" s="132" t="e">
        <f>VLOOKUP(A72,#REF!,4,FALSE)</f>
        <v>#REF!</v>
      </c>
      <c r="B303" s="132" t="e">
        <f>VLOOKUP(B72,#REF!,4,FALSE)</f>
        <v>#REF!</v>
      </c>
      <c r="C303" s="132" t="e">
        <f>VLOOKUP(C72,#REF!,4,FALSE)</f>
        <v>#REF!</v>
      </c>
      <c r="D303" s="132" t="e">
        <f>VLOOKUP(D72,#REF!,4,FALSE)</f>
        <v>#REF!</v>
      </c>
      <c r="E303" s="132" t="e">
        <f>VLOOKUP(E72,#REF!,4,FALSE)</f>
        <v>#REF!</v>
      </c>
      <c r="F303" s="132" t="e">
        <f>VLOOKUP(F72,#REF!,4,FALSE)</f>
        <v>#REF!</v>
      </c>
      <c r="G303" s="132" t="e">
        <f>VLOOKUP(G72,#REF!,4,FALSE)</f>
        <v>#REF!</v>
      </c>
      <c r="H303" s="132" t="e">
        <f>VLOOKUP(H72,#REF!,4,FALSE)</f>
        <v>#REF!</v>
      </c>
      <c r="I303" s="132" t="e">
        <f>VLOOKUP(I72,#REF!,4,FALSE)</f>
        <v>#REF!</v>
      </c>
      <c r="J303" s="132" t="e">
        <f>VLOOKUP(J72,#REF!,4,FALSE)</f>
        <v>#REF!</v>
      </c>
      <c r="K303" s="132" t="e">
        <f>VLOOKUP(K72,#REF!,4,FALSE)</f>
        <v>#REF!</v>
      </c>
      <c r="L303" s="132" t="e">
        <f>VLOOKUP(L72,#REF!,4,FALSE)</f>
        <v>#REF!</v>
      </c>
      <c r="M303" s="132"/>
    </row>
    <row r="304" spans="1:13" x14ac:dyDescent="0.2">
      <c r="A304" s="132" t="e">
        <f>VLOOKUP(A73,#REF!,4,FALSE)</f>
        <v>#REF!</v>
      </c>
      <c r="B304" s="132" t="e">
        <f>VLOOKUP(B73,#REF!,4,FALSE)</f>
        <v>#REF!</v>
      </c>
      <c r="C304" s="132" t="e">
        <f>VLOOKUP(C73,#REF!,4,FALSE)</f>
        <v>#REF!</v>
      </c>
      <c r="D304" s="132" t="e">
        <f>VLOOKUP(D73,#REF!,4,FALSE)</f>
        <v>#REF!</v>
      </c>
      <c r="E304" s="132" t="e">
        <f>VLOOKUP(E73,#REF!,4,FALSE)</f>
        <v>#REF!</v>
      </c>
      <c r="F304" s="132" t="e">
        <f>VLOOKUP(F73,#REF!,4,FALSE)</f>
        <v>#REF!</v>
      </c>
      <c r="G304" s="132" t="e">
        <f>VLOOKUP(G73,#REF!,4,FALSE)</f>
        <v>#REF!</v>
      </c>
      <c r="H304" s="132" t="e">
        <f>VLOOKUP(H73,#REF!,4,FALSE)</f>
        <v>#REF!</v>
      </c>
      <c r="I304" s="132" t="e">
        <f>VLOOKUP(I73,#REF!,4,FALSE)</f>
        <v>#REF!</v>
      </c>
      <c r="J304" s="132" t="e">
        <f>VLOOKUP(J73,#REF!,4,FALSE)</f>
        <v>#REF!</v>
      </c>
      <c r="K304" s="132" t="e">
        <f>VLOOKUP(K73,#REF!,4,FALSE)</f>
        <v>#REF!</v>
      </c>
      <c r="L304" s="132" t="e">
        <f>VLOOKUP(L73,#REF!,4,FALSE)</f>
        <v>#REF!</v>
      </c>
      <c r="M304" s="132"/>
    </row>
    <row r="305" spans="1:13" x14ac:dyDescent="0.2">
      <c r="A305" s="132" t="e">
        <f>VLOOKUP(A74,#REF!,4,FALSE)</f>
        <v>#REF!</v>
      </c>
      <c r="B305" s="132" t="e">
        <f>VLOOKUP(B74,#REF!,4,FALSE)</f>
        <v>#REF!</v>
      </c>
      <c r="C305" s="132" t="e">
        <f>VLOOKUP(C74,#REF!,4,FALSE)</f>
        <v>#REF!</v>
      </c>
      <c r="D305" s="132" t="e">
        <f>VLOOKUP(D74,#REF!,4,FALSE)</f>
        <v>#REF!</v>
      </c>
      <c r="E305" s="132" t="e">
        <f>VLOOKUP(E74,#REF!,4,FALSE)</f>
        <v>#REF!</v>
      </c>
      <c r="F305" s="132" t="e">
        <f>VLOOKUP(F74,#REF!,4,FALSE)</f>
        <v>#REF!</v>
      </c>
      <c r="G305" s="132" t="e">
        <f>VLOOKUP(G74,#REF!,4,FALSE)</f>
        <v>#REF!</v>
      </c>
      <c r="H305" s="132" t="e">
        <f>VLOOKUP(H74,#REF!,4,FALSE)</f>
        <v>#REF!</v>
      </c>
      <c r="I305" s="132" t="e">
        <f>VLOOKUP(I74,#REF!,4,FALSE)</f>
        <v>#REF!</v>
      </c>
      <c r="J305" s="132" t="e">
        <f>VLOOKUP(J74,#REF!,4,FALSE)</f>
        <v>#REF!</v>
      </c>
      <c r="K305" s="132" t="e">
        <f>VLOOKUP(K74,#REF!,4,FALSE)</f>
        <v>#REF!</v>
      </c>
      <c r="L305" s="132" t="e">
        <f>VLOOKUP(L74,#REF!,4,FALSE)</f>
        <v>#REF!</v>
      </c>
      <c r="M305" s="132"/>
    </row>
    <row r="306" spans="1:13" x14ac:dyDescent="0.2">
      <c r="A306" s="132" t="e">
        <f>VLOOKUP(A75,#REF!,4,FALSE)</f>
        <v>#REF!</v>
      </c>
      <c r="B306" s="132" t="e">
        <f>VLOOKUP(B75,#REF!,4,FALSE)</f>
        <v>#REF!</v>
      </c>
      <c r="C306" s="132" t="e">
        <f>VLOOKUP(C75,#REF!,4,FALSE)</f>
        <v>#REF!</v>
      </c>
      <c r="D306" s="132" t="e">
        <f>VLOOKUP(D75,#REF!,4,FALSE)</f>
        <v>#REF!</v>
      </c>
      <c r="E306" s="132" t="e">
        <f>VLOOKUP(E75,#REF!,4,FALSE)</f>
        <v>#REF!</v>
      </c>
      <c r="F306" s="132" t="e">
        <f>VLOOKUP(F75,#REF!,4,FALSE)</f>
        <v>#REF!</v>
      </c>
      <c r="G306" s="132" t="e">
        <f>VLOOKUP(G75,#REF!,4,FALSE)</f>
        <v>#REF!</v>
      </c>
      <c r="H306" s="132" t="e">
        <f>VLOOKUP(H75,#REF!,4,FALSE)</f>
        <v>#REF!</v>
      </c>
      <c r="I306" s="132" t="e">
        <f>VLOOKUP(I75,#REF!,4,FALSE)</f>
        <v>#REF!</v>
      </c>
      <c r="J306" s="132" t="e">
        <f>VLOOKUP(J75,#REF!,4,FALSE)</f>
        <v>#REF!</v>
      </c>
      <c r="K306" s="132" t="e">
        <f>VLOOKUP(K75,#REF!,4,FALSE)</f>
        <v>#REF!</v>
      </c>
      <c r="L306" s="132" t="e">
        <f>VLOOKUP(L75,#REF!,4,FALSE)</f>
        <v>#REF!</v>
      </c>
      <c r="M306" s="132"/>
    </row>
    <row r="307" spans="1:13" x14ac:dyDescent="0.2">
      <c r="A307" s="132" t="e">
        <f>VLOOKUP(A76,#REF!,4,FALSE)</f>
        <v>#REF!</v>
      </c>
      <c r="B307" s="132" t="e">
        <f>VLOOKUP(B76,#REF!,4,FALSE)</f>
        <v>#REF!</v>
      </c>
      <c r="C307" s="132" t="e">
        <f>VLOOKUP(C76,#REF!,4,FALSE)</f>
        <v>#REF!</v>
      </c>
      <c r="D307" s="132" t="e">
        <f>VLOOKUP(D76,#REF!,4,FALSE)</f>
        <v>#REF!</v>
      </c>
      <c r="E307" s="132" t="e">
        <f>VLOOKUP(E76,#REF!,4,FALSE)</f>
        <v>#REF!</v>
      </c>
      <c r="F307" s="132" t="e">
        <f>VLOOKUP(F76,#REF!,4,FALSE)</f>
        <v>#REF!</v>
      </c>
      <c r="G307" s="132" t="e">
        <f>VLOOKUP(G76,#REF!,4,FALSE)</f>
        <v>#REF!</v>
      </c>
      <c r="H307" s="132" t="e">
        <f>VLOOKUP(H76,#REF!,4,FALSE)</f>
        <v>#REF!</v>
      </c>
      <c r="I307" s="132" t="e">
        <f>VLOOKUP(I76,#REF!,4,FALSE)</f>
        <v>#REF!</v>
      </c>
      <c r="J307" s="132" t="e">
        <f>VLOOKUP(J76,#REF!,4,FALSE)</f>
        <v>#REF!</v>
      </c>
      <c r="K307" s="132" t="e">
        <f>VLOOKUP(K76,#REF!,4,FALSE)</f>
        <v>#REF!</v>
      </c>
      <c r="L307" s="132" t="e">
        <f>VLOOKUP(L76,#REF!,4,FALSE)</f>
        <v>#REF!</v>
      </c>
      <c r="M307" s="132"/>
    </row>
    <row r="308" spans="1:13" x14ac:dyDescent="0.2">
      <c r="A308" s="132" t="e">
        <f>VLOOKUP(A77,#REF!,4,FALSE)</f>
        <v>#REF!</v>
      </c>
      <c r="B308" s="132" t="e">
        <f>VLOOKUP(B77,#REF!,4,FALSE)</f>
        <v>#REF!</v>
      </c>
      <c r="C308" s="132" t="e">
        <f>VLOOKUP(C77,#REF!,4,FALSE)</f>
        <v>#REF!</v>
      </c>
      <c r="D308" s="132" t="e">
        <f>VLOOKUP(D77,#REF!,4,FALSE)</f>
        <v>#REF!</v>
      </c>
      <c r="E308" s="132" t="e">
        <f>VLOOKUP(E77,#REF!,4,FALSE)</f>
        <v>#REF!</v>
      </c>
      <c r="F308" s="132" t="e">
        <f>VLOOKUP(F77,#REF!,4,FALSE)</f>
        <v>#REF!</v>
      </c>
      <c r="G308" s="132" t="e">
        <f>VLOOKUP(G77,#REF!,4,FALSE)</f>
        <v>#REF!</v>
      </c>
      <c r="H308" s="132" t="e">
        <f>VLOOKUP(H77,#REF!,4,FALSE)</f>
        <v>#REF!</v>
      </c>
      <c r="I308" s="132" t="e">
        <f>VLOOKUP(I77,#REF!,4,FALSE)</f>
        <v>#REF!</v>
      </c>
      <c r="J308" s="132" t="e">
        <f>VLOOKUP(J77,#REF!,4,FALSE)</f>
        <v>#REF!</v>
      </c>
      <c r="K308" s="132" t="e">
        <f>VLOOKUP(K77,#REF!,4,FALSE)</f>
        <v>#REF!</v>
      </c>
      <c r="L308" s="132" t="e">
        <f>VLOOKUP(L77,#REF!,4,FALSE)</f>
        <v>#REF!</v>
      </c>
      <c r="M308" s="132"/>
    </row>
    <row r="309" spans="1:13" x14ac:dyDescent="0.2">
      <c r="A309" s="132" t="e">
        <f>VLOOKUP(A78,#REF!,4,FALSE)</f>
        <v>#REF!</v>
      </c>
      <c r="B309" s="132" t="e">
        <f>VLOOKUP(B78,#REF!,4,FALSE)</f>
        <v>#REF!</v>
      </c>
      <c r="C309" s="132" t="e">
        <f>VLOOKUP(C78,#REF!,4,FALSE)</f>
        <v>#REF!</v>
      </c>
      <c r="D309" s="132" t="e">
        <f>VLOOKUP(D78,#REF!,4,FALSE)</f>
        <v>#REF!</v>
      </c>
      <c r="E309" s="132" t="e">
        <f>VLOOKUP(E78,#REF!,4,FALSE)</f>
        <v>#REF!</v>
      </c>
      <c r="F309" s="132" t="e">
        <f>VLOOKUP(F78,#REF!,4,FALSE)</f>
        <v>#REF!</v>
      </c>
      <c r="G309" s="132" t="e">
        <f>VLOOKUP(G78,#REF!,4,FALSE)</f>
        <v>#REF!</v>
      </c>
      <c r="H309" s="132" t="e">
        <f>VLOOKUP(H78,#REF!,4,FALSE)</f>
        <v>#REF!</v>
      </c>
      <c r="I309" s="132" t="e">
        <f>VLOOKUP(I78,#REF!,4,FALSE)</f>
        <v>#REF!</v>
      </c>
      <c r="J309" s="132" t="e">
        <f>VLOOKUP(J78,#REF!,4,FALSE)</f>
        <v>#REF!</v>
      </c>
      <c r="K309" s="132" t="e">
        <f>VLOOKUP(K78,#REF!,4,FALSE)</f>
        <v>#REF!</v>
      </c>
      <c r="L309" s="132" t="e">
        <f>VLOOKUP(L78,#REF!,4,FALSE)</f>
        <v>#REF!</v>
      </c>
      <c r="M309" s="132"/>
    </row>
    <row r="310" spans="1:13" x14ac:dyDescent="0.2">
      <c r="A310" s="132" t="e">
        <f>VLOOKUP(A79,#REF!,4,FALSE)</f>
        <v>#REF!</v>
      </c>
      <c r="B310" s="132" t="e">
        <f>VLOOKUP(B79,#REF!,4,FALSE)</f>
        <v>#REF!</v>
      </c>
      <c r="C310" s="132" t="e">
        <f>VLOOKUP(C79,#REF!,4,FALSE)</f>
        <v>#REF!</v>
      </c>
      <c r="D310" s="132" t="e">
        <f>VLOOKUP(D79,#REF!,4,FALSE)</f>
        <v>#REF!</v>
      </c>
      <c r="E310" s="132" t="e">
        <f>VLOOKUP(E79,#REF!,4,FALSE)</f>
        <v>#REF!</v>
      </c>
      <c r="F310" s="132" t="e">
        <f>VLOOKUP(F79,#REF!,4,FALSE)</f>
        <v>#REF!</v>
      </c>
      <c r="G310" s="132" t="e">
        <f>VLOOKUP(G79,#REF!,4,FALSE)</f>
        <v>#REF!</v>
      </c>
      <c r="H310" s="132" t="e">
        <f>VLOOKUP(H79,#REF!,4,FALSE)</f>
        <v>#REF!</v>
      </c>
      <c r="I310" s="132" t="e">
        <f>VLOOKUP(I79,#REF!,4,FALSE)</f>
        <v>#REF!</v>
      </c>
      <c r="J310" s="132" t="e">
        <f>VLOOKUP(J79,#REF!,4,FALSE)</f>
        <v>#REF!</v>
      </c>
      <c r="K310" s="132" t="e">
        <f>VLOOKUP(K79,#REF!,4,FALSE)</f>
        <v>#REF!</v>
      </c>
      <c r="L310" s="132" t="e">
        <f>VLOOKUP(L79,#REF!,4,FALSE)</f>
        <v>#REF!</v>
      </c>
      <c r="M310" s="132"/>
    </row>
    <row r="311" spans="1:13" x14ac:dyDescent="0.2">
      <c r="A311" s="132" t="e">
        <f>VLOOKUP(A80,#REF!,4,FALSE)</f>
        <v>#REF!</v>
      </c>
      <c r="B311" s="132" t="e">
        <f>VLOOKUP(B80,#REF!,4,FALSE)</f>
        <v>#REF!</v>
      </c>
      <c r="C311" s="132" t="e">
        <f>VLOOKUP(C80,#REF!,4,FALSE)</f>
        <v>#REF!</v>
      </c>
      <c r="D311" s="132" t="e">
        <f>VLOOKUP(D80,#REF!,4,FALSE)</f>
        <v>#REF!</v>
      </c>
      <c r="E311" s="132" t="e">
        <f>VLOOKUP(E80,#REF!,4,FALSE)</f>
        <v>#REF!</v>
      </c>
      <c r="F311" s="132" t="e">
        <f>VLOOKUP(F80,#REF!,4,FALSE)</f>
        <v>#REF!</v>
      </c>
      <c r="G311" s="132" t="e">
        <f>VLOOKUP(G80,#REF!,4,FALSE)</f>
        <v>#REF!</v>
      </c>
      <c r="H311" s="132" t="e">
        <f>VLOOKUP(H80,#REF!,4,FALSE)</f>
        <v>#REF!</v>
      </c>
      <c r="I311" s="132" t="e">
        <f>VLOOKUP(I80,#REF!,4,FALSE)</f>
        <v>#REF!</v>
      </c>
      <c r="J311" s="132" t="e">
        <f>VLOOKUP(J80,#REF!,4,FALSE)</f>
        <v>#REF!</v>
      </c>
      <c r="K311" s="132" t="e">
        <f>VLOOKUP(K80,#REF!,4,FALSE)</f>
        <v>#REF!</v>
      </c>
      <c r="L311" s="132" t="e">
        <f>VLOOKUP(L80,#REF!,4,FALSE)</f>
        <v>#REF!</v>
      </c>
      <c r="M311" s="132"/>
    </row>
    <row r="312" spans="1:13" x14ac:dyDescent="0.2">
      <c r="A312" s="132"/>
      <c r="B312" s="132"/>
      <c r="C312" s="132"/>
      <c r="D312" s="132"/>
      <c r="E312" s="132"/>
      <c r="F312" s="132"/>
      <c r="G312" s="132"/>
      <c r="H312" s="132"/>
      <c r="I312" s="132"/>
      <c r="J312" s="132"/>
      <c r="K312" s="132"/>
      <c r="L312" s="132"/>
      <c r="M312" s="132"/>
    </row>
    <row r="313" spans="1:13" x14ac:dyDescent="0.2">
      <c r="A313" s="268" t="s">
        <v>605</v>
      </c>
      <c r="B313" s="268"/>
      <c r="C313" s="268"/>
      <c r="D313" s="268"/>
      <c r="E313" s="268"/>
      <c r="F313" s="268"/>
      <c r="G313" s="268"/>
      <c r="H313" s="268"/>
      <c r="I313" s="268"/>
      <c r="J313" s="268"/>
      <c r="K313" s="268"/>
      <c r="L313" s="268"/>
      <c r="M313" s="132"/>
    </row>
    <row r="314" spans="1:13" x14ac:dyDescent="0.2">
      <c r="A314" s="132" t="e">
        <f>VLOOKUP(A50,#REF!,4,FALSE)</f>
        <v>#REF!</v>
      </c>
      <c r="B314" s="132" t="e">
        <f>VLOOKUP(B50,#REF!,4,FALSE)</f>
        <v>#REF!</v>
      </c>
      <c r="C314" s="132" t="e">
        <f>VLOOKUP(C50,#REF!,4,FALSE)</f>
        <v>#REF!</v>
      </c>
      <c r="D314" s="132" t="e">
        <f>VLOOKUP(D50,#REF!,4,FALSE)</f>
        <v>#REF!</v>
      </c>
      <c r="E314" s="132" t="e">
        <f>VLOOKUP(E50,#REF!,4,FALSE)</f>
        <v>#REF!</v>
      </c>
      <c r="F314" s="132" t="e">
        <f>VLOOKUP(F50,#REF!,4,FALSE)</f>
        <v>#REF!</v>
      </c>
      <c r="G314" s="132" t="e">
        <f>VLOOKUP(G50,#REF!,4,FALSE)</f>
        <v>#REF!</v>
      </c>
      <c r="H314" s="132" t="e">
        <f>VLOOKUP(H50,#REF!,4,FALSE)</f>
        <v>#REF!</v>
      </c>
      <c r="I314" s="132" t="e">
        <f>VLOOKUP(I50,#REF!,4,FALSE)</f>
        <v>#REF!</v>
      </c>
      <c r="J314" s="132" t="e">
        <f>VLOOKUP(J50,#REF!,4,FALSE)</f>
        <v>#REF!</v>
      </c>
      <c r="K314" s="132" t="e">
        <f>VLOOKUP(K50,#REF!,4,FALSE)</f>
        <v>#REF!</v>
      </c>
      <c r="L314" s="132" t="e">
        <f>VLOOKUP(L50,#REF!,4,FALSE)</f>
        <v>#REF!</v>
      </c>
      <c r="M314" s="132"/>
    </row>
    <row r="315" spans="1:13" x14ac:dyDescent="0.2">
      <c r="A315" s="132" t="e">
        <f>VLOOKUP(A51,#REF!,4,FALSE)</f>
        <v>#REF!</v>
      </c>
      <c r="B315" s="132" t="e">
        <f>VLOOKUP(B51,#REF!,4,FALSE)</f>
        <v>#REF!</v>
      </c>
      <c r="C315" s="132" t="e">
        <f>VLOOKUP(C51,#REF!,4,FALSE)</f>
        <v>#REF!</v>
      </c>
      <c r="D315" s="132" t="e">
        <f>VLOOKUP(D51,#REF!,4,FALSE)</f>
        <v>#REF!</v>
      </c>
      <c r="E315" s="132" t="e">
        <f>VLOOKUP(E51,#REF!,4,FALSE)</f>
        <v>#REF!</v>
      </c>
      <c r="F315" s="132" t="e">
        <f>VLOOKUP(F51,#REF!,4,FALSE)</f>
        <v>#REF!</v>
      </c>
      <c r="G315" s="132" t="e">
        <f>VLOOKUP(G51,#REF!,4,FALSE)</f>
        <v>#REF!</v>
      </c>
      <c r="H315" s="132" t="e">
        <f>VLOOKUP(H51,#REF!,4,FALSE)</f>
        <v>#REF!</v>
      </c>
      <c r="I315" s="132" t="e">
        <f>VLOOKUP(I51,#REF!,4,FALSE)</f>
        <v>#REF!</v>
      </c>
      <c r="J315" s="132" t="e">
        <f>VLOOKUP(J51,#REF!,4,FALSE)</f>
        <v>#REF!</v>
      </c>
      <c r="K315" s="132" t="e">
        <f>VLOOKUP(K51,#REF!,4,FALSE)</f>
        <v>#REF!</v>
      </c>
      <c r="L315" s="132" t="e">
        <f>VLOOKUP(L51,#REF!,4,FALSE)</f>
        <v>#REF!</v>
      </c>
      <c r="M315" s="132"/>
    </row>
    <row r="316" spans="1:13" x14ac:dyDescent="0.2">
      <c r="A316" s="132" t="e">
        <f>VLOOKUP(A52,#REF!,4,FALSE)</f>
        <v>#REF!</v>
      </c>
      <c r="B316" s="132" t="e">
        <f>VLOOKUP(B52,#REF!,4,FALSE)</f>
        <v>#REF!</v>
      </c>
      <c r="C316" s="132" t="e">
        <f>VLOOKUP(C52,#REF!,4,FALSE)</f>
        <v>#REF!</v>
      </c>
      <c r="D316" s="132" t="e">
        <f>VLOOKUP(D52,#REF!,4,FALSE)</f>
        <v>#REF!</v>
      </c>
      <c r="E316" s="132" t="e">
        <f>VLOOKUP(E52,#REF!,4,FALSE)</f>
        <v>#REF!</v>
      </c>
      <c r="F316" s="132" t="e">
        <f>VLOOKUP(F52,#REF!,4,FALSE)</f>
        <v>#REF!</v>
      </c>
      <c r="G316" s="132" t="e">
        <f>VLOOKUP(G52,#REF!,4,FALSE)</f>
        <v>#REF!</v>
      </c>
      <c r="H316" s="132" t="e">
        <f>VLOOKUP(H52,#REF!,4,FALSE)</f>
        <v>#REF!</v>
      </c>
      <c r="I316" s="132" t="e">
        <f>VLOOKUP(I52,#REF!,4,FALSE)</f>
        <v>#REF!</v>
      </c>
      <c r="J316" s="132" t="e">
        <f>VLOOKUP(J52,#REF!,4,FALSE)</f>
        <v>#REF!</v>
      </c>
      <c r="K316" s="132" t="e">
        <f>VLOOKUP(K52,#REF!,4,FALSE)</f>
        <v>#REF!</v>
      </c>
      <c r="L316" s="132" t="e">
        <f>VLOOKUP(L52,#REF!,4,FALSE)</f>
        <v>#REF!</v>
      </c>
      <c r="M316" s="132"/>
    </row>
    <row r="317" spans="1:13" x14ac:dyDescent="0.2">
      <c r="A317" s="132" t="e">
        <f>VLOOKUP(A53,#REF!,4,FALSE)</f>
        <v>#REF!</v>
      </c>
      <c r="B317" s="132" t="e">
        <f>VLOOKUP(B53,#REF!,4,FALSE)</f>
        <v>#REF!</v>
      </c>
      <c r="C317" s="132" t="e">
        <f>VLOOKUP(C53,#REF!,4,FALSE)</f>
        <v>#REF!</v>
      </c>
      <c r="D317" s="132" t="e">
        <f>VLOOKUP(D53,#REF!,4,FALSE)</f>
        <v>#REF!</v>
      </c>
      <c r="E317" s="132" t="e">
        <f>VLOOKUP(E53,#REF!,4,FALSE)</f>
        <v>#REF!</v>
      </c>
      <c r="F317" s="132" t="e">
        <f>VLOOKUP(F53,#REF!,4,FALSE)</f>
        <v>#REF!</v>
      </c>
      <c r="G317" s="132" t="e">
        <f>VLOOKUP(G53,#REF!,4,FALSE)</f>
        <v>#REF!</v>
      </c>
      <c r="H317" s="132" t="e">
        <f>VLOOKUP(H53,#REF!,4,FALSE)</f>
        <v>#REF!</v>
      </c>
      <c r="I317" s="132" t="e">
        <f>VLOOKUP(I53,#REF!,4,FALSE)</f>
        <v>#REF!</v>
      </c>
      <c r="J317" s="132" t="e">
        <f>VLOOKUP(J53,#REF!,4,FALSE)</f>
        <v>#REF!</v>
      </c>
      <c r="K317" s="132" t="e">
        <f>VLOOKUP(K53,#REF!,4,FALSE)</f>
        <v>#REF!</v>
      </c>
      <c r="L317" s="132" t="e">
        <f>VLOOKUP(L53,#REF!,4,FALSE)</f>
        <v>#REF!</v>
      </c>
      <c r="M317" s="132"/>
    </row>
    <row r="318" spans="1:13" x14ac:dyDescent="0.2">
      <c r="A318" s="132" t="e">
        <f>VLOOKUP(A54,#REF!,4,FALSE)</f>
        <v>#REF!</v>
      </c>
      <c r="B318" s="132" t="e">
        <f>VLOOKUP(B54,#REF!,4,FALSE)</f>
        <v>#REF!</v>
      </c>
      <c r="C318" s="132" t="e">
        <f>VLOOKUP(C54,#REF!,4,FALSE)</f>
        <v>#REF!</v>
      </c>
      <c r="D318" s="132" t="e">
        <f>VLOOKUP(D54,#REF!,4,FALSE)</f>
        <v>#REF!</v>
      </c>
      <c r="E318" s="132" t="e">
        <f>VLOOKUP(E54,#REF!,4,FALSE)</f>
        <v>#REF!</v>
      </c>
      <c r="F318" s="132" t="e">
        <f>VLOOKUP(F54,#REF!,4,FALSE)</f>
        <v>#REF!</v>
      </c>
      <c r="G318" s="132" t="e">
        <f>VLOOKUP(G54,#REF!,4,FALSE)</f>
        <v>#REF!</v>
      </c>
      <c r="H318" s="132" t="e">
        <f>VLOOKUP(H54,#REF!,4,FALSE)</f>
        <v>#REF!</v>
      </c>
      <c r="I318" s="132" t="e">
        <f>VLOOKUP(I54,#REF!,4,FALSE)</f>
        <v>#REF!</v>
      </c>
      <c r="J318" s="132" t="e">
        <f>VLOOKUP(J54,#REF!,4,FALSE)</f>
        <v>#REF!</v>
      </c>
      <c r="K318" s="132" t="e">
        <f>VLOOKUP(K54,#REF!,4,FALSE)</f>
        <v>#REF!</v>
      </c>
      <c r="L318" s="132" t="e">
        <f>VLOOKUP(L54,#REF!,4,FALSE)</f>
        <v>#REF!</v>
      </c>
      <c r="M318" s="132"/>
    </row>
    <row r="319" spans="1:13" x14ac:dyDescent="0.2">
      <c r="A319" s="132" t="e">
        <f>VLOOKUP(A55,#REF!,4,FALSE)</f>
        <v>#REF!</v>
      </c>
      <c r="B319" s="132" t="e">
        <f>VLOOKUP(B55,#REF!,4,FALSE)</f>
        <v>#REF!</v>
      </c>
      <c r="C319" s="132" t="e">
        <f>VLOOKUP(C55,#REF!,4,FALSE)</f>
        <v>#REF!</v>
      </c>
      <c r="D319" s="132" t="e">
        <f>VLOOKUP(D55,#REF!,4,FALSE)</f>
        <v>#REF!</v>
      </c>
      <c r="E319" s="132" t="e">
        <f>VLOOKUP(E55,#REF!,4,FALSE)</f>
        <v>#REF!</v>
      </c>
      <c r="F319" s="132" t="e">
        <f>VLOOKUP(F55,#REF!,4,FALSE)</f>
        <v>#REF!</v>
      </c>
      <c r="G319" s="132" t="e">
        <f>VLOOKUP(G55,#REF!,4,FALSE)</f>
        <v>#REF!</v>
      </c>
      <c r="H319" s="132" t="e">
        <f>VLOOKUP(H55,#REF!,4,FALSE)</f>
        <v>#REF!</v>
      </c>
      <c r="I319" s="132" t="e">
        <f>VLOOKUP(I55,#REF!,4,FALSE)</f>
        <v>#REF!</v>
      </c>
      <c r="J319" s="132" t="e">
        <f>VLOOKUP(J55,#REF!,4,FALSE)</f>
        <v>#REF!</v>
      </c>
      <c r="K319" s="132" t="e">
        <f>VLOOKUP(K55,#REF!,4,FALSE)</f>
        <v>#REF!</v>
      </c>
      <c r="L319" s="132" t="e">
        <f>VLOOKUP(L55,#REF!,4,FALSE)</f>
        <v>#REF!</v>
      </c>
      <c r="M319" s="132"/>
    </row>
    <row r="320" spans="1:13" x14ac:dyDescent="0.2">
      <c r="A320" s="132" t="e">
        <f>VLOOKUP(A56,#REF!,4,FALSE)</f>
        <v>#REF!</v>
      </c>
      <c r="B320" s="132" t="e">
        <f>VLOOKUP(B56,#REF!,4,FALSE)</f>
        <v>#REF!</v>
      </c>
      <c r="C320" s="132" t="e">
        <f>VLOOKUP(C56,#REF!,4,FALSE)</f>
        <v>#REF!</v>
      </c>
      <c r="D320" s="132" t="e">
        <f>VLOOKUP(D56,#REF!,4,FALSE)</f>
        <v>#REF!</v>
      </c>
      <c r="E320" s="132" t="e">
        <f>VLOOKUP(E56,#REF!,4,FALSE)</f>
        <v>#REF!</v>
      </c>
      <c r="F320" s="132" t="e">
        <f>VLOOKUP(F56,#REF!,4,FALSE)</f>
        <v>#REF!</v>
      </c>
      <c r="G320" s="132" t="e">
        <f>VLOOKUP(G56,#REF!,4,FALSE)</f>
        <v>#REF!</v>
      </c>
      <c r="H320" s="132" t="e">
        <f>VLOOKUP(H56,#REF!,4,FALSE)</f>
        <v>#REF!</v>
      </c>
      <c r="I320" s="132" t="e">
        <f>VLOOKUP(I56,#REF!,4,FALSE)</f>
        <v>#REF!</v>
      </c>
      <c r="J320" s="132" t="e">
        <f>VLOOKUP(J56,#REF!,4,FALSE)</f>
        <v>#REF!</v>
      </c>
      <c r="K320" s="132" t="e">
        <f>VLOOKUP(K56,#REF!,4,FALSE)</f>
        <v>#REF!</v>
      </c>
      <c r="L320" s="132" t="e">
        <f>VLOOKUP(L56,#REF!,4,FALSE)</f>
        <v>#REF!</v>
      </c>
      <c r="M320" s="132"/>
    </row>
    <row r="321" spans="1:13" x14ac:dyDescent="0.2">
      <c r="A321" s="132" t="e">
        <f>VLOOKUP(A57,#REF!,4,FALSE)</f>
        <v>#REF!</v>
      </c>
      <c r="B321" s="132" t="e">
        <f>VLOOKUP(B57,#REF!,4,FALSE)</f>
        <v>#REF!</v>
      </c>
      <c r="C321" s="132" t="e">
        <f>VLOOKUP(C57,#REF!,4,FALSE)</f>
        <v>#REF!</v>
      </c>
      <c r="D321" s="132" t="e">
        <f>VLOOKUP(D57,#REF!,4,FALSE)</f>
        <v>#REF!</v>
      </c>
      <c r="E321" s="132" t="e">
        <f>VLOOKUP(E57,#REF!,4,FALSE)</f>
        <v>#REF!</v>
      </c>
      <c r="F321" s="132" t="e">
        <f>VLOOKUP(F57,#REF!,4,FALSE)</f>
        <v>#REF!</v>
      </c>
      <c r="G321" s="132" t="e">
        <f>VLOOKUP(G57,#REF!,4,FALSE)</f>
        <v>#REF!</v>
      </c>
      <c r="H321" s="132" t="e">
        <f>VLOOKUP(H57,#REF!,4,FALSE)</f>
        <v>#REF!</v>
      </c>
      <c r="I321" s="132" t="e">
        <f>VLOOKUP(I57,#REF!,4,FALSE)</f>
        <v>#REF!</v>
      </c>
      <c r="J321" s="132" t="e">
        <f>VLOOKUP(J57,#REF!,4,FALSE)</f>
        <v>#REF!</v>
      </c>
      <c r="K321" s="132" t="e">
        <f>VLOOKUP(K57,#REF!,4,FALSE)</f>
        <v>#REF!</v>
      </c>
      <c r="L321" s="132" t="e">
        <f>VLOOKUP(L57,#REF!,4,FALSE)</f>
        <v>#REF!</v>
      </c>
      <c r="M321" s="132"/>
    </row>
    <row r="322" spans="1:13" x14ac:dyDescent="0.2">
      <c r="A322" s="132" t="e">
        <f>VLOOKUP(A58,#REF!,4,FALSE)</f>
        <v>#REF!</v>
      </c>
      <c r="B322" s="132" t="e">
        <f>VLOOKUP(B58,#REF!,4,FALSE)</f>
        <v>#REF!</v>
      </c>
      <c r="C322" s="132" t="e">
        <f>VLOOKUP(C58,#REF!,4,FALSE)</f>
        <v>#REF!</v>
      </c>
      <c r="D322" s="132" t="e">
        <f>VLOOKUP(D58,#REF!,4,FALSE)</f>
        <v>#REF!</v>
      </c>
      <c r="E322" s="132" t="e">
        <f>VLOOKUP(E58,#REF!,4,FALSE)</f>
        <v>#REF!</v>
      </c>
      <c r="F322" s="132" t="e">
        <f>VLOOKUP(F58,#REF!,4,FALSE)</f>
        <v>#REF!</v>
      </c>
      <c r="G322" s="132" t="e">
        <f>VLOOKUP(G58,#REF!,4,FALSE)</f>
        <v>#REF!</v>
      </c>
      <c r="H322" s="132" t="e">
        <f>VLOOKUP(H58,#REF!,4,FALSE)</f>
        <v>#REF!</v>
      </c>
      <c r="I322" s="132" t="e">
        <f>VLOOKUP(I58,#REF!,4,FALSE)</f>
        <v>#REF!</v>
      </c>
      <c r="J322" s="132" t="e">
        <f>VLOOKUP(J58,#REF!,4,FALSE)</f>
        <v>#REF!</v>
      </c>
      <c r="K322" s="132" t="e">
        <f>VLOOKUP(K58,#REF!,4,FALSE)</f>
        <v>#REF!</v>
      </c>
      <c r="L322" s="132" t="e">
        <f>VLOOKUP(L58,#REF!,4,FALSE)</f>
        <v>#REF!</v>
      </c>
      <c r="M322" s="132"/>
    </row>
    <row r="323" spans="1:13" x14ac:dyDescent="0.2">
      <c r="A323" s="132" t="e">
        <f>VLOOKUP(A59,#REF!,4,FALSE)</f>
        <v>#REF!</v>
      </c>
      <c r="B323" s="132" t="e">
        <f>VLOOKUP(B59,#REF!,4,FALSE)</f>
        <v>#REF!</v>
      </c>
      <c r="C323" s="132" t="e">
        <f>VLOOKUP(C59,#REF!,4,FALSE)</f>
        <v>#REF!</v>
      </c>
      <c r="D323" s="132" t="e">
        <f>VLOOKUP(D59,#REF!,4,FALSE)</f>
        <v>#REF!</v>
      </c>
      <c r="E323" s="132" t="e">
        <f>VLOOKUP(E59,#REF!,4,FALSE)</f>
        <v>#REF!</v>
      </c>
      <c r="F323" s="132" t="e">
        <f>VLOOKUP(F59,#REF!,4,FALSE)</f>
        <v>#REF!</v>
      </c>
      <c r="G323" s="132" t="e">
        <f>VLOOKUP(G59,#REF!,4,FALSE)</f>
        <v>#REF!</v>
      </c>
      <c r="H323" s="132" t="e">
        <f>VLOOKUP(H59,#REF!,4,FALSE)</f>
        <v>#REF!</v>
      </c>
      <c r="I323" s="132" t="e">
        <f>VLOOKUP(I59,#REF!,4,FALSE)</f>
        <v>#REF!</v>
      </c>
      <c r="J323" s="132" t="e">
        <f>VLOOKUP(J59,#REF!,4,FALSE)</f>
        <v>#REF!</v>
      </c>
      <c r="K323" s="132" t="e">
        <f>VLOOKUP(K59,#REF!,4,FALSE)</f>
        <v>#REF!</v>
      </c>
      <c r="L323" s="132" t="e">
        <f>VLOOKUP(L59,#REF!,4,FALSE)</f>
        <v>#REF!</v>
      </c>
      <c r="M323" s="132"/>
    </row>
    <row r="324" spans="1:13" x14ac:dyDescent="0.2">
      <c r="A324" s="132" t="e">
        <f>VLOOKUP(A60,#REF!,4,FALSE)</f>
        <v>#REF!</v>
      </c>
      <c r="B324" s="132" t="e">
        <f>VLOOKUP(B60,#REF!,4,FALSE)</f>
        <v>#REF!</v>
      </c>
      <c r="C324" s="132" t="e">
        <f>VLOOKUP(C60,#REF!,4,FALSE)</f>
        <v>#REF!</v>
      </c>
      <c r="D324" s="132" t="e">
        <f>VLOOKUP(D60,#REF!,4,FALSE)</f>
        <v>#REF!</v>
      </c>
      <c r="E324" s="132" t="e">
        <f>VLOOKUP(E60,#REF!,4,FALSE)</f>
        <v>#REF!</v>
      </c>
      <c r="F324" s="132" t="e">
        <f>VLOOKUP(F60,#REF!,4,FALSE)</f>
        <v>#REF!</v>
      </c>
      <c r="G324" s="132" t="e">
        <f>VLOOKUP(G60,#REF!,4,FALSE)</f>
        <v>#REF!</v>
      </c>
      <c r="H324" s="132" t="e">
        <f>VLOOKUP(H60,#REF!,4,FALSE)</f>
        <v>#REF!</v>
      </c>
      <c r="I324" s="132" t="e">
        <f>VLOOKUP(I60,#REF!,4,FALSE)</f>
        <v>#REF!</v>
      </c>
      <c r="J324" s="132" t="e">
        <f>VLOOKUP(J60,#REF!,4,FALSE)</f>
        <v>#REF!</v>
      </c>
      <c r="K324" s="132" t="e">
        <f>VLOOKUP(K60,#REF!,4,FALSE)</f>
        <v>#REF!</v>
      </c>
      <c r="L324" s="132" t="e">
        <f>VLOOKUP(L60,#REF!,4,FALSE)</f>
        <v>#REF!</v>
      </c>
      <c r="M324" s="132"/>
    </row>
    <row r="325" spans="1:13" x14ac:dyDescent="0.2">
      <c r="A325" s="132" t="e">
        <f>VLOOKUP(A61,#REF!,4,FALSE)</f>
        <v>#REF!</v>
      </c>
      <c r="B325" s="132" t="e">
        <f>VLOOKUP(B61,#REF!,4,FALSE)</f>
        <v>#REF!</v>
      </c>
      <c r="C325" s="132" t="e">
        <f>VLOOKUP(C61,#REF!,4,FALSE)</f>
        <v>#REF!</v>
      </c>
      <c r="D325" s="132" t="e">
        <f>VLOOKUP(D61,#REF!,4,FALSE)</f>
        <v>#REF!</v>
      </c>
      <c r="E325" s="132" t="e">
        <f>VLOOKUP(E61,#REF!,4,FALSE)</f>
        <v>#REF!</v>
      </c>
      <c r="F325" s="132" t="e">
        <f>VLOOKUP(F61,#REF!,4,FALSE)</f>
        <v>#REF!</v>
      </c>
      <c r="G325" s="132" t="e">
        <f>VLOOKUP(G61,#REF!,4,FALSE)</f>
        <v>#REF!</v>
      </c>
      <c r="H325" s="132" t="e">
        <f>VLOOKUP(H61,#REF!,4,FALSE)</f>
        <v>#REF!</v>
      </c>
      <c r="I325" s="132" t="e">
        <f>VLOOKUP(I61,#REF!,4,FALSE)</f>
        <v>#REF!</v>
      </c>
      <c r="J325" s="132" t="e">
        <f>VLOOKUP(J61,#REF!,4,FALSE)</f>
        <v>#REF!</v>
      </c>
      <c r="K325" s="132" t="e">
        <f>VLOOKUP(K61,#REF!,4,FALSE)</f>
        <v>#REF!</v>
      </c>
      <c r="L325" s="132" t="e">
        <f>VLOOKUP(L61,#REF!,4,FALSE)</f>
        <v>#REF!</v>
      </c>
      <c r="M325" s="132"/>
    </row>
    <row r="326" spans="1:13" x14ac:dyDescent="0.2">
      <c r="A326" s="132" t="e">
        <f>VLOOKUP(A62,#REF!,4,FALSE)</f>
        <v>#REF!</v>
      </c>
      <c r="B326" s="132" t="e">
        <f>VLOOKUP(B62,#REF!,4,FALSE)</f>
        <v>#REF!</v>
      </c>
      <c r="C326" s="132" t="e">
        <f>VLOOKUP(C62,#REF!,4,FALSE)</f>
        <v>#REF!</v>
      </c>
      <c r="D326" s="132" t="e">
        <f>VLOOKUP(D62,#REF!,4,FALSE)</f>
        <v>#REF!</v>
      </c>
      <c r="E326" s="132" t="e">
        <f>VLOOKUP(E62,#REF!,4,FALSE)</f>
        <v>#REF!</v>
      </c>
      <c r="F326" s="132" t="e">
        <f>VLOOKUP(F62,#REF!,4,FALSE)</f>
        <v>#REF!</v>
      </c>
      <c r="G326" s="132" t="e">
        <f>VLOOKUP(G62,#REF!,4,FALSE)</f>
        <v>#REF!</v>
      </c>
      <c r="H326" s="132" t="e">
        <f>VLOOKUP(H62,#REF!,4,FALSE)</f>
        <v>#REF!</v>
      </c>
      <c r="I326" s="132" t="e">
        <f>VLOOKUP(I62,#REF!,4,FALSE)</f>
        <v>#REF!</v>
      </c>
      <c r="J326" s="132" t="e">
        <f>VLOOKUP(J62,#REF!,4,FALSE)</f>
        <v>#REF!</v>
      </c>
      <c r="K326" s="132" t="e">
        <f>VLOOKUP(K62,#REF!,4,FALSE)</f>
        <v>#REF!</v>
      </c>
      <c r="L326" s="132" t="e">
        <f>VLOOKUP(L62,#REF!,4,FALSE)</f>
        <v>#REF!</v>
      </c>
      <c r="M326" s="132"/>
    </row>
    <row r="327" spans="1:13" x14ac:dyDescent="0.2">
      <c r="A327" s="132" t="e">
        <f>VLOOKUP(A63,#REF!,4,FALSE)</f>
        <v>#REF!</v>
      </c>
      <c r="B327" s="132" t="e">
        <f>VLOOKUP(B63,#REF!,4,FALSE)</f>
        <v>#REF!</v>
      </c>
      <c r="C327" s="132" t="e">
        <f>VLOOKUP(C63,#REF!,4,FALSE)</f>
        <v>#REF!</v>
      </c>
      <c r="D327" s="132" t="e">
        <f>VLOOKUP(D63,#REF!,4,FALSE)</f>
        <v>#REF!</v>
      </c>
      <c r="E327" s="132" t="e">
        <f>VLOOKUP(E63,#REF!,4,FALSE)</f>
        <v>#REF!</v>
      </c>
      <c r="F327" s="132" t="e">
        <f>VLOOKUP(F63,#REF!,4,FALSE)</f>
        <v>#REF!</v>
      </c>
      <c r="G327" s="132" t="e">
        <f>VLOOKUP(G63,#REF!,4,FALSE)</f>
        <v>#REF!</v>
      </c>
      <c r="H327" s="132" t="e">
        <f>VLOOKUP(H63,#REF!,4,FALSE)</f>
        <v>#REF!</v>
      </c>
      <c r="I327" s="132" t="e">
        <f>VLOOKUP(I63,#REF!,4,FALSE)</f>
        <v>#REF!</v>
      </c>
      <c r="J327" s="132" t="e">
        <f>VLOOKUP(J63,#REF!,4,FALSE)</f>
        <v>#REF!</v>
      </c>
      <c r="K327" s="132" t="e">
        <f>VLOOKUP(K63,#REF!,4,FALSE)</f>
        <v>#REF!</v>
      </c>
      <c r="L327" s="132" t="e">
        <f>VLOOKUP(L63,#REF!,4,FALSE)</f>
        <v>#REF!</v>
      </c>
      <c r="M327" s="132"/>
    </row>
    <row r="328" spans="1:13" x14ac:dyDescent="0.2">
      <c r="A328" s="132" t="e">
        <f>VLOOKUP(A64,#REF!,4,FALSE)</f>
        <v>#REF!</v>
      </c>
      <c r="B328" s="132" t="e">
        <f>VLOOKUP(B64,#REF!,4,FALSE)</f>
        <v>#REF!</v>
      </c>
      <c r="C328" s="132" t="e">
        <f>VLOOKUP(C64,#REF!,4,FALSE)</f>
        <v>#REF!</v>
      </c>
      <c r="D328" s="132" t="e">
        <f>VLOOKUP(D64,#REF!,4,FALSE)</f>
        <v>#REF!</v>
      </c>
      <c r="E328" s="132" t="e">
        <f>VLOOKUP(E64,#REF!,4,FALSE)</f>
        <v>#REF!</v>
      </c>
      <c r="F328" s="132" t="e">
        <f>VLOOKUP(F64,#REF!,4,FALSE)</f>
        <v>#REF!</v>
      </c>
      <c r="G328" s="132" t="e">
        <f>VLOOKUP(G64,#REF!,4,FALSE)</f>
        <v>#REF!</v>
      </c>
      <c r="H328" s="132" t="e">
        <f>VLOOKUP(H64,#REF!,4,FALSE)</f>
        <v>#REF!</v>
      </c>
      <c r="I328" s="132" t="e">
        <f>VLOOKUP(I64,#REF!,4,FALSE)</f>
        <v>#REF!</v>
      </c>
      <c r="J328" s="132" t="e">
        <f>VLOOKUP(J64,#REF!,4,FALSE)</f>
        <v>#REF!</v>
      </c>
      <c r="K328" s="132" t="e">
        <f>VLOOKUP(K64,#REF!,4,FALSE)</f>
        <v>#REF!</v>
      </c>
      <c r="L328" s="132" t="e">
        <f>VLOOKUP(L64,#REF!,4,FALSE)</f>
        <v>#REF!</v>
      </c>
      <c r="M328" s="132"/>
    </row>
    <row r="329" spans="1:13" x14ac:dyDescent="0.2">
      <c r="A329" s="132" t="e">
        <f>VLOOKUP(A65,#REF!,4,FALSE)</f>
        <v>#REF!</v>
      </c>
      <c r="B329" s="132" t="e">
        <f>VLOOKUP(B65,#REF!,4,FALSE)</f>
        <v>#REF!</v>
      </c>
      <c r="C329" s="132" t="e">
        <f>VLOOKUP(C65,#REF!,4,FALSE)</f>
        <v>#REF!</v>
      </c>
      <c r="D329" s="132" t="e">
        <f>VLOOKUP(D65,#REF!,4,FALSE)</f>
        <v>#REF!</v>
      </c>
      <c r="E329" s="132" t="e">
        <f>VLOOKUP(E65,#REF!,4,FALSE)</f>
        <v>#REF!</v>
      </c>
      <c r="F329" s="132" t="e">
        <f>VLOOKUP(F65,#REF!,4,FALSE)</f>
        <v>#REF!</v>
      </c>
      <c r="G329" s="132" t="e">
        <f>VLOOKUP(G65,#REF!,4,FALSE)</f>
        <v>#REF!</v>
      </c>
      <c r="H329" s="132" t="e">
        <f>VLOOKUP(H65,#REF!,4,FALSE)</f>
        <v>#REF!</v>
      </c>
      <c r="I329" s="132" t="e">
        <f>VLOOKUP(I65,#REF!,4,FALSE)</f>
        <v>#REF!</v>
      </c>
      <c r="J329" s="132" t="e">
        <f>VLOOKUP(J65,#REF!,4,FALSE)</f>
        <v>#REF!</v>
      </c>
      <c r="K329" s="132" t="e">
        <f>VLOOKUP(K65,#REF!,4,FALSE)</f>
        <v>#REF!</v>
      </c>
      <c r="L329" s="132" t="e">
        <f>VLOOKUP(L65,#REF!,4,FALSE)</f>
        <v>#REF!</v>
      </c>
      <c r="M329" s="132"/>
    </row>
    <row r="330" spans="1:13" x14ac:dyDescent="0.2">
      <c r="A330" s="132" t="e">
        <f>VLOOKUP(A66,#REF!,4,FALSE)</f>
        <v>#REF!</v>
      </c>
      <c r="B330" s="132" t="e">
        <f>VLOOKUP(B66,#REF!,4,FALSE)</f>
        <v>#REF!</v>
      </c>
      <c r="C330" s="132" t="e">
        <f>VLOOKUP(C66,#REF!,4,FALSE)</f>
        <v>#REF!</v>
      </c>
      <c r="D330" s="132" t="e">
        <f>VLOOKUP(D66,#REF!,4,FALSE)</f>
        <v>#REF!</v>
      </c>
      <c r="E330" s="132" t="e">
        <f>VLOOKUP(E66,#REF!,4,FALSE)</f>
        <v>#REF!</v>
      </c>
      <c r="F330" s="132" t="e">
        <f>VLOOKUP(F66,#REF!,4,FALSE)</f>
        <v>#REF!</v>
      </c>
      <c r="G330" s="132" t="e">
        <f>VLOOKUP(G66,#REF!,4,FALSE)</f>
        <v>#REF!</v>
      </c>
      <c r="H330" s="132" t="e">
        <f>VLOOKUP(H66,#REF!,4,FALSE)</f>
        <v>#REF!</v>
      </c>
      <c r="I330" s="132" t="e">
        <f>VLOOKUP(I66,#REF!,4,FALSE)</f>
        <v>#REF!</v>
      </c>
      <c r="J330" s="132" t="e">
        <f>VLOOKUP(J66,#REF!,4,FALSE)</f>
        <v>#REF!</v>
      </c>
      <c r="K330" s="132" t="e">
        <f>VLOOKUP(K66,#REF!,4,FALSE)</f>
        <v>#REF!</v>
      </c>
      <c r="L330" s="132" t="e">
        <f>VLOOKUP(L66,#REF!,4,FALSE)</f>
        <v>#REF!</v>
      </c>
      <c r="M330" s="132"/>
    </row>
    <row r="331" spans="1:13" x14ac:dyDescent="0.2">
      <c r="A331" s="132" t="e">
        <f>VLOOKUP(A67,#REF!,4,FALSE)</f>
        <v>#REF!</v>
      </c>
      <c r="B331" s="132" t="e">
        <f>VLOOKUP(B67,#REF!,4,FALSE)</f>
        <v>#REF!</v>
      </c>
      <c r="C331" s="132" t="e">
        <f>VLOOKUP(C67,#REF!,4,FALSE)</f>
        <v>#REF!</v>
      </c>
      <c r="D331" s="132" t="e">
        <f>VLOOKUP(D67,#REF!,4,FALSE)</f>
        <v>#REF!</v>
      </c>
      <c r="E331" s="132" t="e">
        <f>VLOOKUP(E67,#REF!,4,FALSE)</f>
        <v>#REF!</v>
      </c>
      <c r="F331" s="132" t="e">
        <f>VLOOKUP(F67,#REF!,4,FALSE)</f>
        <v>#REF!</v>
      </c>
      <c r="G331" s="132" t="e">
        <f>VLOOKUP(G67,#REF!,4,FALSE)</f>
        <v>#REF!</v>
      </c>
      <c r="H331" s="132" t="e">
        <f>VLOOKUP(H67,#REF!,4,FALSE)</f>
        <v>#REF!</v>
      </c>
      <c r="I331" s="132" t="e">
        <f>VLOOKUP(I67,#REF!,4,FALSE)</f>
        <v>#REF!</v>
      </c>
      <c r="J331" s="132" t="e">
        <f>VLOOKUP(J67,#REF!,4,FALSE)</f>
        <v>#REF!</v>
      </c>
      <c r="K331" s="132" t="e">
        <f>VLOOKUP(K67,#REF!,4,FALSE)</f>
        <v>#REF!</v>
      </c>
      <c r="L331" s="132" t="e">
        <f>VLOOKUP(L67,#REF!,4,FALSE)</f>
        <v>#REF!</v>
      </c>
      <c r="M331" s="132"/>
    </row>
    <row r="332" spans="1:13" x14ac:dyDescent="0.2">
      <c r="A332" s="132" t="e">
        <f>VLOOKUP(A68,#REF!,4,FALSE)</f>
        <v>#REF!</v>
      </c>
      <c r="B332" s="132" t="e">
        <f>VLOOKUP(B68,#REF!,4,FALSE)</f>
        <v>#REF!</v>
      </c>
      <c r="C332" s="132" t="e">
        <f>VLOOKUP(C68,#REF!,4,FALSE)</f>
        <v>#REF!</v>
      </c>
      <c r="D332" s="132" t="e">
        <f>VLOOKUP(D68,#REF!,4,FALSE)</f>
        <v>#REF!</v>
      </c>
      <c r="E332" s="132" t="e">
        <f>VLOOKUP(E68,#REF!,4,FALSE)</f>
        <v>#REF!</v>
      </c>
      <c r="F332" s="132" t="e">
        <f>VLOOKUP(F68,#REF!,4,FALSE)</f>
        <v>#REF!</v>
      </c>
      <c r="G332" s="132" t="e">
        <f>VLOOKUP(G68,#REF!,4,FALSE)</f>
        <v>#REF!</v>
      </c>
      <c r="H332" s="132" t="e">
        <f>VLOOKUP(H68,#REF!,4,FALSE)</f>
        <v>#REF!</v>
      </c>
      <c r="I332" s="132" t="e">
        <f>VLOOKUP(I68,#REF!,4,FALSE)</f>
        <v>#REF!</v>
      </c>
      <c r="J332" s="132" t="e">
        <f>VLOOKUP(J68,#REF!,4,FALSE)</f>
        <v>#REF!</v>
      </c>
      <c r="K332" s="132" t="e">
        <f>VLOOKUP(K68,#REF!,4,FALSE)</f>
        <v>#REF!</v>
      </c>
      <c r="L332" s="132" t="e">
        <f>VLOOKUP(L68,#REF!,4,FALSE)</f>
        <v>#REF!</v>
      </c>
      <c r="M332" s="132"/>
    </row>
    <row r="333" spans="1:13" x14ac:dyDescent="0.2">
      <c r="A333" s="132" t="e">
        <f>VLOOKUP(A69,#REF!,4,FALSE)</f>
        <v>#REF!</v>
      </c>
      <c r="B333" s="132" t="e">
        <f>VLOOKUP(B69,#REF!,4,FALSE)</f>
        <v>#REF!</v>
      </c>
      <c r="C333" s="132" t="e">
        <f>VLOOKUP(C69,#REF!,4,FALSE)</f>
        <v>#REF!</v>
      </c>
      <c r="D333" s="132" t="e">
        <f>VLOOKUP(D69,#REF!,4,FALSE)</f>
        <v>#REF!</v>
      </c>
      <c r="E333" s="132" t="e">
        <f>VLOOKUP(E69,#REF!,4,FALSE)</f>
        <v>#REF!</v>
      </c>
      <c r="F333" s="132" t="e">
        <f>VLOOKUP(F69,#REF!,4,FALSE)</f>
        <v>#REF!</v>
      </c>
      <c r="G333" s="132" t="e">
        <f>VLOOKUP(G69,#REF!,4,FALSE)</f>
        <v>#REF!</v>
      </c>
      <c r="H333" s="132" t="e">
        <f>VLOOKUP(H69,#REF!,4,FALSE)</f>
        <v>#REF!</v>
      </c>
      <c r="I333" s="132" t="e">
        <f>VLOOKUP(I69,#REF!,4,FALSE)</f>
        <v>#REF!</v>
      </c>
      <c r="J333" s="132" t="e">
        <f>VLOOKUP(J69,#REF!,4,FALSE)</f>
        <v>#REF!</v>
      </c>
      <c r="K333" s="132" t="e">
        <f>VLOOKUP(K69,#REF!,4,FALSE)</f>
        <v>#REF!</v>
      </c>
      <c r="L333" s="132" t="e">
        <f>VLOOKUP(L69,#REF!,4,FALSE)</f>
        <v>#REF!</v>
      </c>
      <c r="M333" s="132"/>
    </row>
    <row r="334" spans="1:13" x14ac:dyDescent="0.2">
      <c r="A334" s="132" t="e">
        <f>VLOOKUP(A70,#REF!,4,FALSE)</f>
        <v>#REF!</v>
      </c>
      <c r="B334" s="132" t="e">
        <f>VLOOKUP(B70,#REF!,4,FALSE)</f>
        <v>#REF!</v>
      </c>
      <c r="C334" s="132" t="e">
        <f>VLOOKUP(C70,#REF!,4,FALSE)</f>
        <v>#REF!</v>
      </c>
      <c r="D334" s="132" t="e">
        <f>VLOOKUP(D70,#REF!,4,FALSE)</f>
        <v>#REF!</v>
      </c>
      <c r="E334" s="132" t="e">
        <f>VLOOKUP(E70,#REF!,4,FALSE)</f>
        <v>#REF!</v>
      </c>
      <c r="F334" s="132" t="e">
        <f>VLOOKUP(F70,#REF!,4,FALSE)</f>
        <v>#REF!</v>
      </c>
      <c r="G334" s="132" t="e">
        <f>VLOOKUP(G70,#REF!,4,FALSE)</f>
        <v>#REF!</v>
      </c>
      <c r="H334" s="132" t="e">
        <f>VLOOKUP(H70,#REF!,4,FALSE)</f>
        <v>#REF!</v>
      </c>
      <c r="I334" s="132" t="e">
        <f>VLOOKUP(I70,#REF!,4,FALSE)</f>
        <v>#REF!</v>
      </c>
      <c r="J334" s="132" t="e">
        <f>VLOOKUP(J70,#REF!,4,FALSE)</f>
        <v>#REF!</v>
      </c>
      <c r="K334" s="132" t="e">
        <f>VLOOKUP(K70,#REF!,4,FALSE)</f>
        <v>#REF!</v>
      </c>
      <c r="L334" s="132" t="e">
        <f>VLOOKUP(L70,#REF!,4,FALSE)</f>
        <v>#REF!</v>
      </c>
      <c r="M334" s="132"/>
    </row>
    <row r="335" spans="1:13" x14ac:dyDescent="0.2">
      <c r="A335" s="132" t="e">
        <f>VLOOKUP(A71,#REF!,4,FALSE)</f>
        <v>#REF!</v>
      </c>
      <c r="B335" s="132" t="e">
        <f>VLOOKUP(B71,#REF!,4,FALSE)</f>
        <v>#REF!</v>
      </c>
      <c r="C335" s="132" t="e">
        <f>VLOOKUP(C71,#REF!,4,FALSE)</f>
        <v>#REF!</v>
      </c>
      <c r="D335" s="132" t="e">
        <f>VLOOKUP(D71,#REF!,4,FALSE)</f>
        <v>#REF!</v>
      </c>
      <c r="E335" s="132" t="e">
        <f>VLOOKUP(E71,#REF!,4,FALSE)</f>
        <v>#REF!</v>
      </c>
      <c r="F335" s="132" t="e">
        <f>VLOOKUP(F71,#REF!,4,FALSE)</f>
        <v>#REF!</v>
      </c>
      <c r="G335" s="132" t="e">
        <f>VLOOKUP(G71,#REF!,4,FALSE)</f>
        <v>#REF!</v>
      </c>
      <c r="H335" s="132" t="e">
        <f>VLOOKUP(H71,#REF!,4,FALSE)</f>
        <v>#REF!</v>
      </c>
      <c r="I335" s="132" t="e">
        <f>VLOOKUP(I71,#REF!,4,FALSE)</f>
        <v>#REF!</v>
      </c>
      <c r="J335" s="132" t="e">
        <f>VLOOKUP(J71,#REF!,4,FALSE)</f>
        <v>#REF!</v>
      </c>
      <c r="K335" s="132" t="e">
        <f>VLOOKUP(K71,#REF!,4,FALSE)</f>
        <v>#REF!</v>
      </c>
      <c r="L335" s="132" t="e">
        <f>VLOOKUP(L71,#REF!,4,FALSE)</f>
        <v>#REF!</v>
      </c>
      <c r="M335" s="132"/>
    </row>
    <row r="336" spans="1:13" x14ac:dyDescent="0.2">
      <c r="A336" s="132" t="e">
        <f>VLOOKUP(A72,#REF!,4,FALSE)</f>
        <v>#REF!</v>
      </c>
      <c r="B336" s="132" t="e">
        <f>VLOOKUP(B72,#REF!,4,FALSE)</f>
        <v>#REF!</v>
      </c>
      <c r="C336" s="132" t="e">
        <f>VLOOKUP(C72,#REF!,4,FALSE)</f>
        <v>#REF!</v>
      </c>
      <c r="D336" s="132" t="e">
        <f>VLOOKUP(D72,#REF!,4,FALSE)</f>
        <v>#REF!</v>
      </c>
      <c r="E336" s="132" t="e">
        <f>VLOOKUP(E72,#REF!,4,FALSE)</f>
        <v>#REF!</v>
      </c>
      <c r="F336" s="132" t="e">
        <f>VLOOKUP(F72,#REF!,4,FALSE)</f>
        <v>#REF!</v>
      </c>
      <c r="G336" s="132" t="e">
        <f>VLOOKUP(G72,#REF!,4,FALSE)</f>
        <v>#REF!</v>
      </c>
      <c r="H336" s="132" t="e">
        <f>VLOOKUP(H72,#REF!,4,FALSE)</f>
        <v>#REF!</v>
      </c>
      <c r="I336" s="132" t="e">
        <f>VLOOKUP(I72,#REF!,4,FALSE)</f>
        <v>#REF!</v>
      </c>
      <c r="J336" s="132" t="e">
        <f>VLOOKUP(J72,#REF!,4,FALSE)</f>
        <v>#REF!</v>
      </c>
      <c r="K336" s="132" t="e">
        <f>VLOOKUP(K72,#REF!,4,FALSE)</f>
        <v>#REF!</v>
      </c>
      <c r="L336" s="132" t="e">
        <f>VLOOKUP(L72,#REF!,4,FALSE)</f>
        <v>#REF!</v>
      </c>
      <c r="M336" s="132"/>
    </row>
    <row r="337" spans="1:13" x14ac:dyDescent="0.2">
      <c r="A337" s="132" t="e">
        <f>VLOOKUP(A73,#REF!,4,FALSE)</f>
        <v>#REF!</v>
      </c>
      <c r="B337" s="132" t="e">
        <f>VLOOKUP(B73,#REF!,4,FALSE)</f>
        <v>#REF!</v>
      </c>
      <c r="C337" s="132" t="e">
        <f>VLOOKUP(C73,#REF!,4,FALSE)</f>
        <v>#REF!</v>
      </c>
      <c r="D337" s="132" t="e">
        <f>VLOOKUP(D73,#REF!,4,FALSE)</f>
        <v>#REF!</v>
      </c>
      <c r="E337" s="132" t="e">
        <f>VLOOKUP(E73,#REF!,4,FALSE)</f>
        <v>#REF!</v>
      </c>
      <c r="F337" s="132" t="e">
        <f>VLOOKUP(F73,#REF!,4,FALSE)</f>
        <v>#REF!</v>
      </c>
      <c r="G337" s="132" t="e">
        <f>VLOOKUP(G73,#REF!,4,FALSE)</f>
        <v>#REF!</v>
      </c>
      <c r="H337" s="132" t="e">
        <f>VLOOKUP(H73,#REF!,4,FALSE)</f>
        <v>#REF!</v>
      </c>
      <c r="I337" s="132" t="e">
        <f>VLOOKUP(I73,#REF!,4,FALSE)</f>
        <v>#REF!</v>
      </c>
      <c r="J337" s="132" t="e">
        <f>VLOOKUP(J73,#REF!,4,FALSE)</f>
        <v>#REF!</v>
      </c>
      <c r="K337" s="132" t="e">
        <f>VLOOKUP(K73,#REF!,4,FALSE)</f>
        <v>#REF!</v>
      </c>
      <c r="L337" s="132" t="e">
        <f>VLOOKUP(L73,#REF!,4,FALSE)</f>
        <v>#REF!</v>
      </c>
      <c r="M337" s="132"/>
    </row>
    <row r="338" spans="1:13" x14ac:dyDescent="0.2">
      <c r="A338" s="132" t="e">
        <f>VLOOKUP(A74,#REF!,4,FALSE)</f>
        <v>#REF!</v>
      </c>
      <c r="B338" s="132" t="e">
        <f>VLOOKUP(B74,#REF!,4,FALSE)</f>
        <v>#REF!</v>
      </c>
      <c r="C338" s="132" t="e">
        <f>VLOOKUP(C74,#REF!,4,FALSE)</f>
        <v>#REF!</v>
      </c>
      <c r="D338" s="132" t="e">
        <f>VLOOKUP(D74,#REF!,4,FALSE)</f>
        <v>#REF!</v>
      </c>
      <c r="E338" s="132" t="e">
        <f>VLOOKUP(E74,#REF!,4,FALSE)</f>
        <v>#REF!</v>
      </c>
      <c r="F338" s="132" t="e">
        <f>VLOOKUP(F74,#REF!,4,FALSE)</f>
        <v>#REF!</v>
      </c>
      <c r="G338" s="132" t="e">
        <f>VLOOKUP(G74,#REF!,4,FALSE)</f>
        <v>#REF!</v>
      </c>
      <c r="H338" s="132" t="e">
        <f>VLOOKUP(H74,#REF!,4,FALSE)</f>
        <v>#REF!</v>
      </c>
      <c r="I338" s="132" t="e">
        <f>VLOOKUP(I74,#REF!,4,FALSE)</f>
        <v>#REF!</v>
      </c>
      <c r="J338" s="132" t="e">
        <f>VLOOKUP(J74,#REF!,4,FALSE)</f>
        <v>#REF!</v>
      </c>
      <c r="K338" s="132" t="e">
        <f>VLOOKUP(K74,#REF!,4,FALSE)</f>
        <v>#REF!</v>
      </c>
      <c r="L338" s="132" t="e">
        <f>VLOOKUP(L74,#REF!,4,FALSE)</f>
        <v>#REF!</v>
      </c>
      <c r="M338" s="132"/>
    </row>
    <row r="339" spans="1:13" x14ac:dyDescent="0.2">
      <c r="A339" s="132" t="e">
        <f>VLOOKUP(A75,#REF!,4,FALSE)</f>
        <v>#REF!</v>
      </c>
      <c r="B339" s="132" t="e">
        <f>VLOOKUP(B75,#REF!,4,FALSE)</f>
        <v>#REF!</v>
      </c>
      <c r="C339" s="132" t="e">
        <f>VLOOKUP(C75,#REF!,4,FALSE)</f>
        <v>#REF!</v>
      </c>
      <c r="D339" s="132" t="e">
        <f>VLOOKUP(D75,#REF!,4,FALSE)</f>
        <v>#REF!</v>
      </c>
      <c r="E339" s="132" t="e">
        <f>VLOOKUP(E75,#REF!,4,FALSE)</f>
        <v>#REF!</v>
      </c>
      <c r="F339" s="132" t="e">
        <f>VLOOKUP(F75,#REF!,4,FALSE)</f>
        <v>#REF!</v>
      </c>
      <c r="G339" s="132" t="e">
        <f>VLOOKUP(G75,#REF!,4,FALSE)</f>
        <v>#REF!</v>
      </c>
      <c r="H339" s="132" t="e">
        <f>VLOOKUP(H75,#REF!,4,FALSE)</f>
        <v>#REF!</v>
      </c>
      <c r="I339" s="132" t="e">
        <f>VLOOKUP(I75,#REF!,4,FALSE)</f>
        <v>#REF!</v>
      </c>
      <c r="J339" s="132" t="e">
        <f>VLOOKUP(J75,#REF!,4,FALSE)</f>
        <v>#REF!</v>
      </c>
      <c r="K339" s="132" t="e">
        <f>VLOOKUP(K75,#REF!,4,FALSE)</f>
        <v>#REF!</v>
      </c>
      <c r="L339" s="132" t="e">
        <f>VLOOKUP(L75,#REF!,4,FALSE)</f>
        <v>#REF!</v>
      </c>
      <c r="M339" s="132"/>
    </row>
    <row r="340" spans="1:13" x14ac:dyDescent="0.2">
      <c r="A340" s="132" t="e">
        <f>VLOOKUP(A76,#REF!,4,FALSE)</f>
        <v>#REF!</v>
      </c>
      <c r="B340" s="132" t="e">
        <f>VLOOKUP(B76,#REF!,4,FALSE)</f>
        <v>#REF!</v>
      </c>
      <c r="C340" s="132" t="e">
        <f>VLOOKUP(C76,#REF!,4,FALSE)</f>
        <v>#REF!</v>
      </c>
      <c r="D340" s="132" t="e">
        <f>VLOOKUP(D76,#REF!,4,FALSE)</f>
        <v>#REF!</v>
      </c>
      <c r="E340" s="132" t="e">
        <f>VLOOKUP(E76,#REF!,4,FALSE)</f>
        <v>#REF!</v>
      </c>
      <c r="F340" s="132" t="e">
        <f>VLOOKUP(F76,#REF!,4,FALSE)</f>
        <v>#REF!</v>
      </c>
      <c r="G340" s="132" t="e">
        <f>VLOOKUP(G76,#REF!,4,FALSE)</f>
        <v>#REF!</v>
      </c>
      <c r="H340" s="132" t="e">
        <f>VLOOKUP(H76,#REF!,4,FALSE)</f>
        <v>#REF!</v>
      </c>
      <c r="I340" s="132" t="e">
        <f>VLOOKUP(I76,#REF!,4,FALSE)</f>
        <v>#REF!</v>
      </c>
      <c r="J340" s="132" t="e">
        <f>VLOOKUP(J76,#REF!,4,FALSE)</f>
        <v>#REF!</v>
      </c>
      <c r="K340" s="132" t="e">
        <f>VLOOKUP(K76,#REF!,4,FALSE)</f>
        <v>#REF!</v>
      </c>
      <c r="L340" s="132" t="e">
        <f>VLOOKUP(L76,#REF!,4,FALSE)</f>
        <v>#REF!</v>
      </c>
      <c r="M340" s="132"/>
    </row>
    <row r="341" spans="1:13" x14ac:dyDescent="0.2">
      <c r="A341" s="132" t="e">
        <f>VLOOKUP(A77,#REF!,4,FALSE)</f>
        <v>#REF!</v>
      </c>
      <c r="B341" s="132" t="e">
        <f>VLOOKUP(B77,#REF!,4,FALSE)</f>
        <v>#REF!</v>
      </c>
      <c r="C341" s="132" t="e">
        <f>VLOOKUP(C77,#REF!,4,FALSE)</f>
        <v>#REF!</v>
      </c>
      <c r="D341" s="132" t="e">
        <f>VLOOKUP(D77,#REF!,4,FALSE)</f>
        <v>#REF!</v>
      </c>
      <c r="E341" s="132" t="e">
        <f>VLOOKUP(E77,#REF!,4,FALSE)</f>
        <v>#REF!</v>
      </c>
      <c r="F341" s="132" t="e">
        <f>VLOOKUP(F77,#REF!,4,FALSE)</f>
        <v>#REF!</v>
      </c>
      <c r="G341" s="132" t="e">
        <f>VLOOKUP(G77,#REF!,4,FALSE)</f>
        <v>#REF!</v>
      </c>
      <c r="H341" s="132" t="e">
        <f>VLOOKUP(H77,#REF!,4,FALSE)</f>
        <v>#REF!</v>
      </c>
      <c r="I341" s="132" t="e">
        <f>VLOOKUP(I77,#REF!,4,FALSE)</f>
        <v>#REF!</v>
      </c>
      <c r="J341" s="132" t="e">
        <f>VLOOKUP(J77,#REF!,4,FALSE)</f>
        <v>#REF!</v>
      </c>
      <c r="K341" s="132" t="e">
        <f>VLOOKUP(K77,#REF!,4,FALSE)</f>
        <v>#REF!</v>
      </c>
      <c r="L341" s="132" t="e">
        <f>VLOOKUP(L77,#REF!,4,FALSE)</f>
        <v>#REF!</v>
      </c>
      <c r="M341" s="132"/>
    </row>
    <row r="342" spans="1:13" x14ac:dyDescent="0.2">
      <c r="A342" s="132" t="e">
        <f>VLOOKUP(A78,#REF!,4,FALSE)</f>
        <v>#REF!</v>
      </c>
      <c r="B342" s="132" t="e">
        <f>VLOOKUP(B78,#REF!,4,FALSE)</f>
        <v>#REF!</v>
      </c>
      <c r="C342" s="132" t="e">
        <f>VLOOKUP(C78,#REF!,4,FALSE)</f>
        <v>#REF!</v>
      </c>
      <c r="D342" s="132" t="e">
        <f>VLOOKUP(D78,#REF!,4,FALSE)</f>
        <v>#REF!</v>
      </c>
      <c r="E342" s="132" t="e">
        <f>VLOOKUP(E78,#REF!,4,FALSE)</f>
        <v>#REF!</v>
      </c>
      <c r="F342" s="132" t="e">
        <f>VLOOKUP(F78,#REF!,4,FALSE)</f>
        <v>#REF!</v>
      </c>
      <c r="G342" s="132" t="e">
        <f>VLOOKUP(G78,#REF!,4,FALSE)</f>
        <v>#REF!</v>
      </c>
      <c r="H342" s="132" t="e">
        <f>VLOOKUP(H78,#REF!,4,FALSE)</f>
        <v>#REF!</v>
      </c>
      <c r="I342" s="132" t="e">
        <f>VLOOKUP(I78,#REF!,4,FALSE)</f>
        <v>#REF!</v>
      </c>
      <c r="J342" s="132" t="e">
        <f>VLOOKUP(J78,#REF!,4,FALSE)</f>
        <v>#REF!</v>
      </c>
      <c r="K342" s="132" t="e">
        <f>VLOOKUP(K78,#REF!,4,FALSE)</f>
        <v>#REF!</v>
      </c>
      <c r="L342" s="132" t="e">
        <f>VLOOKUP(L78,#REF!,4,FALSE)</f>
        <v>#REF!</v>
      </c>
      <c r="M342" s="132"/>
    </row>
    <row r="343" spans="1:13" x14ac:dyDescent="0.2">
      <c r="A343" s="132" t="e">
        <f>VLOOKUP(A79,#REF!,4,FALSE)</f>
        <v>#REF!</v>
      </c>
      <c r="B343" s="132" t="e">
        <f>VLOOKUP(B79,#REF!,4,FALSE)</f>
        <v>#REF!</v>
      </c>
      <c r="C343" s="132" t="e">
        <f>VLOOKUP(C79,#REF!,4,FALSE)</f>
        <v>#REF!</v>
      </c>
      <c r="D343" s="132" t="e">
        <f>VLOOKUP(D79,#REF!,4,FALSE)</f>
        <v>#REF!</v>
      </c>
      <c r="E343" s="132" t="e">
        <f>VLOOKUP(E79,#REF!,4,FALSE)</f>
        <v>#REF!</v>
      </c>
      <c r="F343" s="132" t="e">
        <f>VLOOKUP(F79,#REF!,4,FALSE)</f>
        <v>#REF!</v>
      </c>
      <c r="G343" s="132" t="e">
        <f>VLOOKUP(G79,#REF!,4,FALSE)</f>
        <v>#REF!</v>
      </c>
      <c r="H343" s="132" t="e">
        <f>VLOOKUP(H79,#REF!,4,FALSE)</f>
        <v>#REF!</v>
      </c>
      <c r="I343" s="132" t="e">
        <f>VLOOKUP(I79,#REF!,4,FALSE)</f>
        <v>#REF!</v>
      </c>
      <c r="J343" s="132" t="e">
        <f>VLOOKUP(J79,#REF!,4,FALSE)</f>
        <v>#REF!</v>
      </c>
      <c r="K343" s="132" t="e">
        <f>VLOOKUP(K79,#REF!,4,FALSE)</f>
        <v>#REF!</v>
      </c>
      <c r="L343" s="132" t="e">
        <f>VLOOKUP(L79,#REF!,4,FALSE)</f>
        <v>#REF!</v>
      </c>
      <c r="M343" s="132"/>
    </row>
    <row r="344" spans="1:13" x14ac:dyDescent="0.2">
      <c r="A344" s="132" t="e">
        <f>VLOOKUP(A80,#REF!,4,FALSE)</f>
        <v>#REF!</v>
      </c>
      <c r="B344" s="132" t="e">
        <f>VLOOKUP(B80,#REF!,4,FALSE)</f>
        <v>#REF!</v>
      </c>
      <c r="C344" s="132" t="e">
        <f>VLOOKUP(C80,#REF!,4,FALSE)</f>
        <v>#REF!</v>
      </c>
      <c r="D344" s="132" t="e">
        <f>VLOOKUP(D80,#REF!,4,FALSE)</f>
        <v>#REF!</v>
      </c>
      <c r="E344" s="132" t="e">
        <f>VLOOKUP(E80,#REF!,4,FALSE)</f>
        <v>#REF!</v>
      </c>
      <c r="F344" s="132" t="e">
        <f>VLOOKUP(F80,#REF!,4,FALSE)</f>
        <v>#REF!</v>
      </c>
      <c r="G344" s="132" t="e">
        <f>VLOOKUP(G80,#REF!,4,FALSE)</f>
        <v>#REF!</v>
      </c>
      <c r="H344" s="132" t="e">
        <f>VLOOKUP(H80,#REF!,4,FALSE)</f>
        <v>#REF!</v>
      </c>
      <c r="I344" s="132" t="e">
        <f>VLOOKUP(I80,#REF!,4,FALSE)</f>
        <v>#REF!</v>
      </c>
      <c r="J344" s="132" t="e">
        <f>VLOOKUP(J80,#REF!,4,FALSE)</f>
        <v>#REF!</v>
      </c>
      <c r="K344" s="132" t="e">
        <f>VLOOKUP(K80,#REF!,4,FALSE)</f>
        <v>#REF!</v>
      </c>
      <c r="L344" s="132" t="e">
        <f>VLOOKUP(L80,#REF!,4,FALSE)</f>
        <v>#REF!</v>
      </c>
      <c r="M344" s="132"/>
    </row>
    <row r="345" spans="1:13" x14ac:dyDescent="0.2">
      <c r="A345" s="132"/>
      <c r="B345" s="132"/>
      <c r="C345" s="132"/>
      <c r="D345" s="132"/>
      <c r="E345" s="132"/>
      <c r="F345" s="132"/>
      <c r="G345" s="132"/>
      <c r="H345" s="132"/>
      <c r="I345" s="132"/>
      <c r="J345" s="132"/>
      <c r="K345" s="132"/>
      <c r="L345" s="132"/>
      <c r="M345" s="132"/>
    </row>
    <row r="346" spans="1:13" x14ac:dyDescent="0.2">
      <c r="A346" s="268" t="s">
        <v>606</v>
      </c>
      <c r="B346" s="268"/>
      <c r="C346" s="268"/>
      <c r="D346" s="268"/>
      <c r="E346" s="268"/>
      <c r="F346" s="268"/>
      <c r="G346" s="268"/>
      <c r="H346" s="268"/>
      <c r="I346" s="268"/>
      <c r="J346" s="268"/>
      <c r="K346" s="268"/>
      <c r="L346" s="268"/>
      <c r="M346" s="132"/>
    </row>
    <row r="347" spans="1:13" x14ac:dyDescent="0.2">
      <c r="A347" s="132" t="e">
        <f>VLOOKUP(A50,#REF!,4,FALSE)</f>
        <v>#REF!</v>
      </c>
      <c r="B347" s="132" t="e">
        <f>VLOOKUP(B50,#REF!,4,FALSE)</f>
        <v>#REF!</v>
      </c>
      <c r="C347" s="132" t="e">
        <f>VLOOKUP(C50,#REF!,4,FALSE)</f>
        <v>#REF!</v>
      </c>
      <c r="D347" s="132" t="e">
        <f>VLOOKUP(D50,#REF!,4,FALSE)</f>
        <v>#REF!</v>
      </c>
      <c r="E347" s="132" t="e">
        <f>VLOOKUP(E50,#REF!,4,FALSE)</f>
        <v>#REF!</v>
      </c>
      <c r="F347" s="132" t="e">
        <f>VLOOKUP(F50,#REF!,4,FALSE)</f>
        <v>#REF!</v>
      </c>
      <c r="G347" s="132" t="e">
        <f>VLOOKUP(G50,#REF!,4,FALSE)</f>
        <v>#REF!</v>
      </c>
      <c r="H347" s="132" t="e">
        <f>VLOOKUP(H50,#REF!,4,FALSE)</f>
        <v>#REF!</v>
      </c>
      <c r="I347" s="132" t="e">
        <f>VLOOKUP(I50,#REF!,4,FALSE)</f>
        <v>#REF!</v>
      </c>
      <c r="J347" s="132" t="e">
        <f>VLOOKUP(J50,#REF!,4,FALSE)</f>
        <v>#REF!</v>
      </c>
      <c r="K347" s="132" t="e">
        <f>VLOOKUP(K50,#REF!,4,FALSE)</f>
        <v>#REF!</v>
      </c>
      <c r="L347" s="132" t="e">
        <f>VLOOKUP(L50,#REF!,4,FALSE)</f>
        <v>#REF!</v>
      </c>
      <c r="M347" s="132"/>
    </row>
    <row r="348" spans="1:13" x14ac:dyDescent="0.2">
      <c r="A348" s="132" t="e">
        <f>VLOOKUP(A51,#REF!,4,FALSE)</f>
        <v>#REF!</v>
      </c>
      <c r="B348" s="132" t="e">
        <f>VLOOKUP(B51,#REF!,4,FALSE)</f>
        <v>#REF!</v>
      </c>
      <c r="C348" s="132" t="e">
        <f>VLOOKUP(C51,#REF!,4,FALSE)</f>
        <v>#REF!</v>
      </c>
      <c r="D348" s="132" t="e">
        <f>VLOOKUP(D51,#REF!,4,FALSE)</f>
        <v>#REF!</v>
      </c>
      <c r="E348" s="132" t="e">
        <f>VLOOKUP(E51,#REF!,4,FALSE)</f>
        <v>#REF!</v>
      </c>
      <c r="F348" s="132" t="e">
        <f>VLOOKUP(F51,#REF!,4,FALSE)</f>
        <v>#REF!</v>
      </c>
      <c r="G348" s="132" t="e">
        <f>VLOOKUP(G51,#REF!,4,FALSE)</f>
        <v>#REF!</v>
      </c>
      <c r="H348" s="132" t="e">
        <f>VLOOKUP(H51,#REF!,4,FALSE)</f>
        <v>#REF!</v>
      </c>
      <c r="I348" s="132" t="e">
        <f>VLOOKUP(I51,#REF!,4,FALSE)</f>
        <v>#REF!</v>
      </c>
      <c r="J348" s="132" t="e">
        <f>VLOOKUP(J51,#REF!,4,FALSE)</f>
        <v>#REF!</v>
      </c>
      <c r="K348" s="132" t="e">
        <f>VLOOKUP(K51,#REF!,4,FALSE)</f>
        <v>#REF!</v>
      </c>
      <c r="L348" s="132" t="e">
        <f>VLOOKUP(L51,#REF!,4,FALSE)</f>
        <v>#REF!</v>
      </c>
      <c r="M348" s="132"/>
    </row>
    <row r="349" spans="1:13" x14ac:dyDescent="0.2">
      <c r="A349" s="132" t="e">
        <f>VLOOKUP(A52,#REF!,4,FALSE)</f>
        <v>#REF!</v>
      </c>
      <c r="B349" s="132" t="e">
        <f>VLOOKUP(B52,#REF!,4,FALSE)</f>
        <v>#REF!</v>
      </c>
      <c r="C349" s="132" t="e">
        <f>VLOOKUP(C52,#REF!,4,FALSE)</f>
        <v>#REF!</v>
      </c>
      <c r="D349" s="132" t="e">
        <f>VLOOKUP(D52,#REF!,4,FALSE)</f>
        <v>#REF!</v>
      </c>
      <c r="E349" s="132" t="e">
        <f>VLOOKUP(E52,#REF!,4,FALSE)</f>
        <v>#REF!</v>
      </c>
      <c r="F349" s="132" t="e">
        <f>VLOOKUP(F52,#REF!,4,FALSE)</f>
        <v>#REF!</v>
      </c>
      <c r="G349" s="132" t="e">
        <f>VLOOKUP(G52,#REF!,4,FALSE)</f>
        <v>#REF!</v>
      </c>
      <c r="H349" s="132" t="e">
        <f>VLOOKUP(H52,#REF!,4,FALSE)</f>
        <v>#REF!</v>
      </c>
      <c r="I349" s="132" t="e">
        <f>VLOOKUP(I52,#REF!,4,FALSE)</f>
        <v>#REF!</v>
      </c>
      <c r="J349" s="132" t="e">
        <f>VLOOKUP(J52,#REF!,4,FALSE)</f>
        <v>#REF!</v>
      </c>
      <c r="K349" s="132" t="e">
        <f>VLOOKUP(K52,#REF!,4,FALSE)</f>
        <v>#REF!</v>
      </c>
      <c r="L349" s="132" t="e">
        <f>VLOOKUP(L52,#REF!,4,FALSE)</f>
        <v>#REF!</v>
      </c>
      <c r="M349" s="132"/>
    </row>
    <row r="350" spans="1:13" x14ac:dyDescent="0.2">
      <c r="A350" s="132" t="e">
        <f>VLOOKUP(A53,#REF!,4,FALSE)</f>
        <v>#REF!</v>
      </c>
      <c r="B350" s="132" t="e">
        <f>VLOOKUP(B53,#REF!,4,FALSE)</f>
        <v>#REF!</v>
      </c>
      <c r="C350" s="132" t="e">
        <f>VLOOKUP(C53,#REF!,4,FALSE)</f>
        <v>#REF!</v>
      </c>
      <c r="D350" s="132" t="e">
        <f>VLOOKUP(D53,#REF!,4,FALSE)</f>
        <v>#REF!</v>
      </c>
      <c r="E350" s="132" t="e">
        <f>VLOOKUP(E53,#REF!,4,FALSE)</f>
        <v>#REF!</v>
      </c>
      <c r="F350" s="132" t="e">
        <f>VLOOKUP(F53,#REF!,4,FALSE)</f>
        <v>#REF!</v>
      </c>
      <c r="G350" s="132" t="e">
        <f>VLOOKUP(G53,#REF!,4,FALSE)</f>
        <v>#REF!</v>
      </c>
      <c r="H350" s="132" t="e">
        <f>VLOOKUP(H53,#REF!,4,FALSE)</f>
        <v>#REF!</v>
      </c>
      <c r="I350" s="132" t="e">
        <f>VLOOKUP(I53,#REF!,4,FALSE)</f>
        <v>#REF!</v>
      </c>
      <c r="J350" s="132" t="e">
        <f>VLOOKUP(J53,#REF!,4,FALSE)</f>
        <v>#REF!</v>
      </c>
      <c r="K350" s="132" t="e">
        <f>VLOOKUP(K53,#REF!,4,FALSE)</f>
        <v>#REF!</v>
      </c>
      <c r="L350" s="132" t="e">
        <f>VLOOKUP(L53,#REF!,4,FALSE)</f>
        <v>#REF!</v>
      </c>
      <c r="M350" s="132"/>
    </row>
    <row r="351" spans="1:13" x14ac:dyDescent="0.2">
      <c r="A351" s="132" t="e">
        <f>VLOOKUP(A54,#REF!,4,FALSE)</f>
        <v>#REF!</v>
      </c>
      <c r="B351" s="132" t="e">
        <f>VLOOKUP(B54,#REF!,4,FALSE)</f>
        <v>#REF!</v>
      </c>
      <c r="C351" s="132" t="e">
        <f>VLOOKUP(C54,#REF!,4,FALSE)</f>
        <v>#REF!</v>
      </c>
      <c r="D351" s="132" t="e">
        <f>VLOOKUP(D54,#REF!,4,FALSE)</f>
        <v>#REF!</v>
      </c>
      <c r="E351" s="132" t="e">
        <f>VLOOKUP(E54,#REF!,4,FALSE)</f>
        <v>#REF!</v>
      </c>
      <c r="F351" s="132" t="e">
        <f>VLOOKUP(F54,#REF!,4,FALSE)</f>
        <v>#REF!</v>
      </c>
      <c r="G351" s="132" t="e">
        <f>VLOOKUP(G54,#REF!,4,FALSE)</f>
        <v>#REF!</v>
      </c>
      <c r="H351" s="132" t="e">
        <f>VLOOKUP(H54,#REF!,4,FALSE)</f>
        <v>#REF!</v>
      </c>
      <c r="I351" s="132" t="e">
        <f>VLOOKUP(I54,#REF!,4,FALSE)</f>
        <v>#REF!</v>
      </c>
      <c r="J351" s="132" t="e">
        <f>VLOOKUP(J54,#REF!,4,FALSE)</f>
        <v>#REF!</v>
      </c>
      <c r="K351" s="132" t="e">
        <f>VLOOKUP(K54,#REF!,4,FALSE)</f>
        <v>#REF!</v>
      </c>
      <c r="L351" s="132" t="e">
        <f>VLOOKUP(L54,#REF!,4,FALSE)</f>
        <v>#REF!</v>
      </c>
      <c r="M351" s="132"/>
    </row>
    <row r="352" spans="1:13" x14ac:dyDescent="0.2">
      <c r="A352" s="132" t="e">
        <f>VLOOKUP(A55,#REF!,4,FALSE)</f>
        <v>#REF!</v>
      </c>
      <c r="B352" s="132" t="e">
        <f>VLOOKUP(B55,#REF!,4,FALSE)</f>
        <v>#REF!</v>
      </c>
      <c r="C352" s="132" t="e">
        <f>VLOOKUP(C55,#REF!,4,FALSE)</f>
        <v>#REF!</v>
      </c>
      <c r="D352" s="132" t="e">
        <f>VLOOKUP(D55,#REF!,4,FALSE)</f>
        <v>#REF!</v>
      </c>
      <c r="E352" s="132" t="e">
        <f>VLOOKUP(E55,#REF!,4,FALSE)</f>
        <v>#REF!</v>
      </c>
      <c r="F352" s="132" t="e">
        <f>VLOOKUP(F55,#REF!,4,FALSE)</f>
        <v>#REF!</v>
      </c>
      <c r="G352" s="132" t="e">
        <f>VLOOKUP(G55,#REF!,4,FALSE)</f>
        <v>#REF!</v>
      </c>
      <c r="H352" s="132" t="e">
        <f>VLOOKUP(H55,#REF!,4,FALSE)</f>
        <v>#REF!</v>
      </c>
      <c r="I352" s="132" t="e">
        <f>VLOOKUP(I55,#REF!,4,FALSE)</f>
        <v>#REF!</v>
      </c>
      <c r="J352" s="132" t="e">
        <f>VLOOKUP(J55,#REF!,4,FALSE)</f>
        <v>#REF!</v>
      </c>
      <c r="K352" s="132" t="e">
        <f>VLOOKUP(K55,#REF!,4,FALSE)</f>
        <v>#REF!</v>
      </c>
      <c r="L352" s="132" t="e">
        <f>VLOOKUP(L55,#REF!,4,FALSE)</f>
        <v>#REF!</v>
      </c>
      <c r="M352" s="132"/>
    </row>
    <row r="353" spans="1:13" x14ac:dyDescent="0.2">
      <c r="A353" s="132" t="e">
        <f>VLOOKUP(A56,#REF!,4,FALSE)</f>
        <v>#REF!</v>
      </c>
      <c r="B353" s="132" t="e">
        <f>VLOOKUP(B56,#REF!,4,FALSE)</f>
        <v>#REF!</v>
      </c>
      <c r="C353" s="132" t="e">
        <f>VLOOKUP(C56,#REF!,4,FALSE)</f>
        <v>#REF!</v>
      </c>
      <c r="D353" s="132" t="e">
        <f>VLOOKUP(D56,#REF!,4,FALSE)</f>
        <v>#REF!</v>
      </c>
      <c r="E353" s="132" t="e">
        <f>VLOOKUP(E56,#REF!,4,FALSE)</f>
        <v>#REF!</v>
      </c>
      <c r="F353" s="132" t="e">
        <f>VLOOKUP(F56,#REF!,4,FALSE)</f>
        <v>#REF!</v>
      </c>
      <c r="G353" s="132" t="e">
        <f>VLOOKUP(G56,#REF!,4,FALSE)</f>
        <v>#REF!</v>
      </c>
      <c r="H353" s="132" t="e">
        <f>VLOOKUP(H56,#REF!,4,FALSE)</f>
        <v>#REF!</v>
      </c>
      <c r="I353" s="132" t="e">
        <f>VLOOKUP(I56,#REF!,4,FALSE)</f>
        <v>#REF!</v>
      </c>
      <c r="J353" s="132" t="e">
        <f>VLOOKUP(J56,#REF!,4,FALSE)</f>
        <v>#REF!</v>
      </c>
      <c r="K353" s="132" t="e">
        <f>VLOOKUP(K56,#REF!,4,FALSE)</f>
        <v>#REF!</v>
      </c>
      <c r="L353" s="132" t="e">
        <f>VLOOKUP(L56,#REF!,4,FALSE)</f>
        <v>#REF!</v>
      </c>
      <c r="M353" s="132"/>
    </row>
    <row r="354" spans="1:13" x14ac:dyDescent="0.2">
      <c r="A354" s="132" t="e">
        <f>VLOOKUP(A57,#REF!,4,FALSE)</f>
        <v>#REF!</v>
      </c>
      <c r="B354" s="132" t="e">
        <f>VLOOKUP(B57,#REF!,4,FALSE)</f>
        <v>#REF!</v>
      </c>
      <c r="C354" s="132" t="e">
        <f>VLOOKUP(C57,#REF!,4,FALSE)</f>
        <v>#REF!</v>
      </c>
      <c r="D354" s="132" t="e">
        <f>VLOOKUP(D57,#REF!,4,FALSE)</f>
        <v>#REF!</v>
      </c>
      <c r="E354" s="132" t="e">
        <f>VLOOKUP(E57,#REF!,4,FALSE)</f>
        <v>#REF!</v>
      </c>
      <c r="F354" s="132" t="e">
        <f>VLOOKUP(F57,#REF!,4,FALSE)</f>
        <v>#REF!</v>
      </c>
      <c r="G354" s="132" t="e">
        <f>VLOOKUP(G57,#REF!,4,FALSE)</f>
        <v>#REF!</v>
      </c>
      <c r="H354" s="132" t="e">
        <f>VLOOKUP(H57,#REF!,4,FALSE)</f>
        <v>#REF!</v>
      </c>
      <c r="I354" s="132" t="e">
        <f>VLOOKUP(I57,#REF!,4,FALSE)</f>
        <v>#REF!</v>
      </c>
      <c r="J354" s="132" t="e">
        <f>VLOOKUP(J57,#REF!,4,FALSE)</f>
        <v>#REF!</v>
      </c>
      <c r="K354" s="132" t="e">
        <f>VLOOKUP(K57,#REF!,4,FALSE)</f>
        <v>#REF!</v>
      </c>
      <c r="L354" s="132" t="e">
        <f>VLOOKUP(L57,#REF!,4,FALSE)</f>
        <v>#REF!</v>
      </c>
      <c r="M354" s="132"/>
    </row>
    <row r="355" spans="1:13" x14ac:dyDescent="0.2">
      <c r="A355" s="132" t="e">
        <f>VLOOKUP(A58,#REF!,4,FALSE)</f>
        <v>#REF!</v>
      </c>
      <c r="B355" s="132" t="e">
        <f>VLOOKUP(B58,#REF!,4,FALSE)</f>
        <v>#REF!</v>
      </c>
      <c r="C355" s="132" t="e">
        <f>VLOOKUP(C58,#REF!,4,FALSE)</f>
        <v>#REF!</v>
      </c>
      <c r="D355" s="132" t="e">
        <f>VLOOKUP(D58,#REF!,4,FALSE)</f>
        <v>#REF!</v>
      </c>
      <c r="E355" s="132" t="e">
        <f>VLOOKUP(E58,#REF!,4,FALSE)</f>
        <v>#REF!</v>
      </c>
      <c r="F355" s="132" t="e">
        <f>VLOOKUP(F58,#REF!,4,FALSE)</f>
        <v>#REF!</v>
      </c>
      <c r="G355" s="132" t="e">
        <f>VLOOKUP(G58,#REF!,4,FALSE)</f>
        <v>#REF!</v>
      </c>
      <c r="H355" s="132" t="e">
        <f>VLOOKUP(H58,#REF!,4,FALSE)</f>
        <v>#REF!</v>
      </c>
      <c r="I355" s="132" t="e">
        <f>VLOOKUP(I58,#REF!,4,FALSE)</f>
        <v>#REF!</v>
      </c>
      <c r="J355" s="132" t="e">
        <f>VLOOKUP(J58,#REF!,4,FALSE)</f>
        <v>#REF!</v>
      </c>
      <c r="K355" s="132" t="e">
        <f>VLOOKUP(K58,#REF!,4,FALSE)</f>
        <v>#REF!</v>
      </c>
      <c r="L355" s="132" t="e">
        <f>VLOOKUP(L58,#REF!,4,FALSE)</f>
        <v>#REF!</v>
      </c>
      <c r="M355" s="132"/>
    </row>
    <row r="356" spans="1:13" x14ac:dyDescent="0.2">
      <c r="A356" s="132" t="e">
        <f>VLOOKUP(A59,#REF!,4,FALSE)</f>
        <v>#REF!</v>
      </c>
      <c r="B356" s="132" t="e">
        <f>VLOOKUP(B59,#REF!,4,FALSE)</f>
        <v>#REF!</v>
      </c>
      <c r="C356" s="132" t="e">
        <f>VLOOKUP(C59,#REF!,4,FALSE)</f>
        <v>#REF!</v>
      </c>
      <c r="D356" s="132" t="e">
        <f>VLOOKUP(D59,#REF!,4,FALSE)</f>
        <v>#REF!</v>
      </c>
      <c r="E356" s="132" t="e">
        <f>VLOOKUP(E59,#REF!,4,FALSE)</f>
        <v>#REF!</v>
      </c>
      <c r="F356" s="132" t="e">
        <f>VLOOKUP(F59,#REF!,4,FALSE)</f>
        <v>#REF!</v>
      </c>
      <c r="G356" s="132" t="e">
        <f>VLOOKUP(G59,#REF!,4,FALSE)</f>
        <v>#REF!</v>
      </c>
      <c r="H356" s="132" t="e">
        <f>VLOOKUP(H59,#REF!,4,FALSE)</f>
        <v>#REF!</v>
      </c>
      <c r="I356" s="132" t="e">
        <f>VLOOKUP(I59,#REF!,4,FALSE)</f>
        <v>#REF!</v>
      </c>
      <c r="J356" s="132" t="e">
        <f>VLOOKUP(J59,#REF!,4,FALSE)</f>
        <v>#REF!</v>
      </c>
      <c r="K356" s="132" t="e">
        <f>VLOOKUP(K59,#REF!,4,FALSE)</f>
        <v>#REF!</v>
      </c>
      <c r="L356" s="132" t="e">
        <f>VLOOKUP(L59,#REF!,4,FALSE)</f>
        <v>#REF!</v>
      </c>
      <c r="M356" s="132"/>
    </row>
    <row r="357" spans="1:13" x14ac:dyDescent="0.2">
      <c r="A357" s="132" t="e">
        <f>VLOOKUP(A60,#REF!,4,FALSE)</f>
        <v>#REF!</v>
      </c>
      <c r="B357" s="132" t="e">
        <f>VLOOKUP(B60,#REF!,4,FALSE)</f>
        <v>#REF!</v>
      </c>
      <c r="C357" s="132" t="e">
        <f>VLOOKUP(C60,#REF!,4,FALSE)</f>
        <v>#REF!</v>
      </c>
      <c r="D357" s="132" t="e">
        <f>VLOOKUP(D60,#REF!,4,FALSE)</f>
        <v>#REF!</v>
      </c>
      <c r="E357" s="132" t="e">
        <f>VLOOKUP(E60,#REF!,4,FALSE)</f>
        <v>#REF!</v>
      </c>
      <c r="F357" s="132" t="e">
        <f>VLOOKUP(F60,#REF!,4,FALSE)</f>
        <v>#REF!</v>
      </c>
      <c r="G357" s="132" t="e">
        <f>VLOOKUP(G60,#REF!,4,FALSE)</f>
        <v>#REF!</v>
      </c>
      <c r="H357" s="132" t="e">
        <f>VLOOKUP(H60,#REF!,4,FALSE)</f>
        <v>#REF!</v>
      </c>
      <c r="I357" s="132" t="e">
        <f>VLOOKUP(I60,#REF!,4,FALSE)</f>
        <v>#REF!</v>
      </c>
      <c r="J357" s="132" t="e">
        <f>VLOOKUP(J60,#REF!,4,FALSE)</f>
        <v>#REF!</v>
      </c>
      <c r="K357" s="132" t="e">
        <f>VLOOKUP(K60,#REF!,4,FALSE)</f>
        <v>#REF!</v>
      </c>
      <c r="L357" s="132" t="e">
        <f>VLOOKUP(L60,#REF!,4,FALSE)</f>
        <v>#REF!</v>
      </c>
      <c r="M357" s="132"/>
    </row>
    <row r="358" spans="1:13" x14ac:dyDescent="0.2">
      <c r="A358" s="132" t="e">
        <f>VLOOKUP(A61,#REF!,4,FALSE)</f>
        <v>#REF!</v>
      </c>
      <c r="B358" s="132" t="e">
        <f>VLOOKUP(B61,#REF!,4,FALSE)</f>
        <v>#REF!</v>
      </c>
      <c r="C358" s="132" t="e">
        <f>VLOOKUP(C61,#REF!,4,FALSE)</f>
        <v>#REF!</v>
      </c>
      <c r="D358" s="132" t="e">
        <f>VLOOKUP(D61,#REF!,4,FALSE)</f>
        <v>#REF!</v>
      </c>
      <c r="E358" s="132" t="e">
        <f>VLOOKUP(E61,#REF!,4,FALSE)</f>
        <v>#REF!</v>
      </c>
      <c r="F358" s="132" t="e">
        <f>VLOOKUP(F61,#REF!,4,FALSE)</f>
        <v>#REF!</v>
      </c>
      <c r="G358" s="132" t="e">
        <f>VLOOKUP(G61,#REF!,4,FALSE)</f>
        <v>#REF!</v>
      </c>
      <c r="H358" s="132" t="e">
        <f>VLOOKUP(H61,#REF!,4,FALSE)</f>
        <v>#REF!</v>
      </c>
      <c r="I358" s="132" t="e">
        <f>VLOOKUP(I61,#REF!,4,FALSE)</f>
        <v>#REF!</v>
      </c>
      <c r="J358" s="132" t="e">
        <f>VLOOKUP(J61,#REF!,4,FALSE)</f>
        <v>#REF!</v>
      </c>
      <c r="K358" s="132" t="e">
        <f>VLOOKUP(K61,#REF!,4,FALSE)</f>
        <v>#REF!</v>
      </c>
      <c r="L358" s="132" t="e">
        <f>VLOOKUP(L61,#REF!,4,FALSE)</f>
        <v>#REF!</v>
      </c>
      <c r="M358" s="132"/>
    </row>
    <row r="359" spans="1:13" x14ac:dyDescent="0.2">
      <c r="A359" s="132" t="e">
        <f>VLOOKUP(A62,#REF!,4,FALSE)</f>
        <v>#REF!</v>
      </c>
      <c r="B359" s="132" t="e">
        <f>VLOOKUP(B62,#REF!,4,FALSE)</f>
        <v>#REF!</v>
      </c>
      <c r="C359" s="132" t="e">
        <f>VLOOKUP(C62,#REF!,4,FALSE)</f>
        <v>#REF!</v>
      </c>
      <c r="D359" s="132" t="e">
        <f>VLOOKUP(D62,#REF!,4,FALSE)</f>
        <v>#REF!</v>
      </c>
      <c r="E359" s="132" t="e">
        <f>VLOOKUP(E62,#REF!,4,FALSE)</f>
        <v>#REF!</v>
      </c>
      <c r="F359" s="132" t="e">
        <f>VLOOKUP(F62,#REF!,4,FALSE)</f>
        <v>#REF!</v>
      </c>
      <c r="G359" s="132" t="e">
        <f>VLOOKUP(G62,#REF!,4,FALSE)</f>
        <v>#REF!</v>
      </c>
      <c r="H359" s="132" t="e">
        <f>VLOOKUP(H62,#REF!,4,FALSE)</f>
        <v>#REF!</v>
      </c>
      <c r="I359" s="132" t="e">
        <f>VLOOKUP(I62,#REF!,4,FALSE)</f>
        <v>#REF!</v>
      </c>
      <c r="J359" s="132" t="e">
        <f>VLOOKUP(J62,#REF!,4,FALSE)</f>
        <v>#REF!</v>
      </c>
      <c r="K359" s="132" t="e">
        <f>VLOOKUP(K62,#REF!,4,FALSE)</f>
        <v>#REF!</v>
      </c>
      <c r="L359" s="132" t="e">
        <f>VLOOKUP(L62,#REF!,4,FALSE)</f>
        <v>#REF!</v>
      </c>
      <c r="M359" s="132"/>
    </row>
    <row r="360" spans="1:13" x14ac:dyDescent="0.2">
      <c r="A360" s="132" t="e">
        <f>VLOOKUP(A63,#REF!,4,FALSE)</f>
        <v>#REF!</v>
      </c>
      <c r="B360" s="132" t="e">
        <f>VLOOKUP(B63,#REF!,4,FALSE)</f>
        <v>#REF!</v>
      </c>
      <c r="C360" s="132" t="e">
        <f>VLOOKUP(C63,#REF!,4,FALSE)</f>
        <v>#REF!</v>
      </c>
      <c r="D360" s="132" t="e">
        <f>VLOOKUP(D63,#REF!,4,FALSE)</f>
        <v>#REF!</v>
      </c>
      <c r="E360" s="132" t="e">
        <f>VLOOKUP(E63,#REF!,4,FALSE)</f>
        <v>#REF!</v>
      </c>
      <c r="F360" s="132" t="e">
        <f>VLOOKUP(F63,#REF!,4,FALSE)</f>
        <v>#REF!</v>
      </c>
      <c r="G360" s="132" t="e">
        <f>VLOOKUP(G63,#REF!,4,FALSE)</f>
        <v>#REF!</v>
      </c>
      <c r="H360" s="132" t="e">
        <f>VLOOKUP(H63,#REF!,4,FALSE)</f>
        <v>#REF!</v>
      </c>
      <c r="I360" s="132" t="e">
        <f>VLOOKUP(I63,#REF!,4,FALSE)</f>
        <v>#REF!</v>
      </c>
      <c r="J360" s="132" t="e">
        <f>VLOOKUP(J63,#REF!,4,FALSE)</f>
        <v>#REF!</v>
      </c>
      <c r="K360" s="132" t="e">
        <f>VLOOKUP(K63,#REF!,4,FALSE)</f>
        <v>#REF!</v>
      </c>
      <c r="L360" s="132" t="e">
        <f>VLOOKUP(L63,#REF!,4,FALSE)</f>
        <v>#REF!</v>
      </c>
      <c r="M360" s="132"/>
    </row>
    <row r="361" spans="1:13" x14ac:dyDescent="0.2">
      <c r="A361" s="132" t="e">
        <f>VLOOKUP(A64,#REF!,4,FALSE)</f>
        <v>#REF!</v>
      </c>
      <c r="B361" s="132" t="e">
        <f>VLOOKUP(B64,#REF!,4,FALSE)</f>
        <v>#REF!</v>
      </c>
      <c r="C361" s="132" t="e">
        <f>VLOOKUP(C64,#REF!,4,FALSE)</f>
        <v>#REF!</v>
      </c>
      <c r="D361" s="132" t="e">
        <f>VLOOKUP(D64,#REF!,4,FALSE)</f>
        <v>#REF!</v>
      </c>
      <c r="E361" s="132" t="e">
        <f>VLOOKUP(E64,#REF!,4,FALSE)</f>
        <v>#REF!</v>
      </c>
      <c r="F361" s="132" t="e">
        <f>VLOOKUP(F64,#REF!,4,FALSE)</f>
        <v>#REF!</v>
      </c>
      <c r="G361" s="132" t="e">
        <f>VLOOKUP(G64,#REF!,4,FALSE)</f>
        <v>#REF!</v>
      </c>
      <c r="H361" s="132" t="e">
        <f>VLOOKUP(H64,#REF!,4,FALSE)</f>
        <v>#REF!</v>
      </c>
      <c r="I361" s="132" t="e">
        <f>VLOOKUP(I64,#REF!,4,FALSE)</f>
        <v>#REF!</v>
      </c>
      <c r="J361" s="132" t="e">
        <f>VLOOKUP(J64,#REF!,4,FALSE)</f>
        <v>#REF!</v>
      </c>
      <c r="K361" s="132" t="e">
        <f>VLOOKUP(K64,#REF!,4,FALSE)</f>
        <v>#REF!</v>
      </c>
      <c r="L361" s="132" t="e">
        <f>VLOOKUP(L64,#REF!,4,FALSE)</f>
        <v>#REF!</v>
      </c>
      <c r="M361" s="132"/>
    </row>
    <row r="362" spans="1:13" x14ac:dyDescent="0.2">
      <c r="A362" s="132" t="e">
        <f>VLOOKUP(A65,#REF!,4,FALSE)</f>
        <v>#REF!</v>
      </c>
      <c r="B362" s="132" t="e">
        <f>VLOOKUP(B65,#REF!,4,FALSE)</f>
        <v>#REF!</v>
      </c>
      <c r="C362" s="132" t="e">
        <f>VLOOKUP(C65,#REF!,4,FALSE)</f>
        <v>#REF!</v>
      </c>
      <c r="D362" s="132" t="e">
        <f>VLOOKUP(D65,#REF!,4,FALSE)</f>
        <v>#REF!</v>
      </c>
      <c r="E362" s="132" t="e">
        <f>VLOOKUP(E65,#REF!,4,FALSE)</f>
        <v>#REF!</v>
      </c>
      <c r="F362" s="132" t="e">
        <f>VLOOKUP(F65,#REF!,4,FALSE)</f>
        <v>#REF!</v>
      </c>
      <c r="G362" s="132" t="e">
        <f>VLOOKUP(G65,#REF!,4,FALSE)</f>
        <v>#REF!</v>
      </c>
      <c r="H362" s="132" t="e">
        <f>VLOOKUP(H65,#REF!,4,FALSE)</f>
        <v>#REF!</v>
      </c>
      <c r="I362" s="132" t="e">
        <f>VLOOKUP(I65,#REF!,4,FALSE)</f>
        <v>#REF!</v>
      </c>
      <c r="J362" s="132" t="e">
        <f>VLOOKUP(J65,#REF!,4,FALSE)</f>
        <v>#REF!</v>
      </c>
      <c r="K362" s="132" t="e">
        <f>VLOOKUP(K65,#REF!,4,FALSE)</f>
        <v>#REF!</v>
      </c>
      <c r="L362" s="132" t="e">
        <f>VLOOKUP(L65,#REF!,4,FALSE)</f>
        <v>#REF!</v>
      </c>
      <c r="M362" s="132"/>
    </row>
    <row r="363" spans="1:13" x14ac:dyDescent="0.2">
      <c r="A363" s="132" t="e">
        <f>VLOOKUP(A66,#REF!,4,FALSE)</f>
        <v>#REF!</v>
      </c>
      <c r="B363" s="132" t="e">
        <f>VLOOKUP(B66,#REF!,4,FALSE)</f>
        <v>#REF!</v>
      </c>
      <c r="C363" s="132" t="e">
        <f>VLOOKUP(C66,#REF!,4,FALSE)</f>
        <v>#REF!</v>
      </c>
      <c r="D363" s="132" t="e">
        <f>VLOOKUP(D66,#REF!,4,FALSE)</f>
        <v>#REF!</v>
      </c>
      <c r="E363" s="132" t="e">
        <f>VLOOKUP(E66,#REF!,4,FALSE)</f>
        <v>#REF!</v>
      </c>
      <c r="F363" s="132" t="e">
        <f>VLOOKUP(F66,#REF!,4,FALSE)</f>
        <v>#REF!</v>
      </c>
      <c r="G363" s="132" t="e">
        <f>VLOOKUP(G66,#REF!,4,FALSE)</f>
        <v>#REF!</v>
      </c>
      <c r="H363" s="132" t="e">
        <f>VLOOKUP(H66,#REF!,4,FALSE)</f>
        <v>#REF!</v>
      </c>
      <c r="I363" s="132" t="e">
        <f>VLOOKUP(I66,#REF!,4,FALSE)</f>
        <v>#REF!</v>
      </c>
      <c r="J363" s="132" t="e">
        <f>VLOOKUP(J66,#REF!,4,FALSE)</f>
        <v>#REF!</v>
      </c>
      <c r="K363" s="132" t="e">
        <f>VLOOKUP(K66,#REF!,4,FALSE)</f>
        <v>#REF!</v>
      </c>
      <c r="L363" s="132" t="e">
        <f>VLOOKUP(L66,#REF!,4,FALSE)</f>
        <v>#REF!</v>
      </c>
      <c r="M363" s="132"/>
    </row>
    <row r="364" spans="1:13" x14ac:dyDescent="0.2">
      <c r="A364" s="132" t="e">
        <f>VLOOKUP(A67,#REF!,4,FALSE)</f>
        <v>#REF!</v>
      </c>
      <c r="B364" s="132" t="e">
        <f>VLOOKUP(B67,#REF!,4,FALSE)</f>
        <v>#REF!</v>
      </c>
      <c r="C364" s="132" t="e">
        <f>VLOOKUP(C67,#REF!,4,FALSE)</f>
        <v>#REF!</v>
      </c>
      <c r="D364" s="132" t="e">
        <f>VLOOKUP(D67,#REF!,4,FALSE)</f>
        <v>#REF!</v>
      </c>
      <c r="E364" s="132" t="e">
        <f>VLOOKUP(E67,#REF!,4,FALSE)</f>
        <v>#REF!</v>
      </c>
      <c r="F364" s="132" t="e">
        <f>VLOOKUP(F67,#REF!,4,FALSE)</f>
        <v>#REF!</v>
      </c>
      <c r="G364" s="132" t="e">
        <f>VLOOKUP(G67,#REF!,4,FALSE)</f>
        <v>#REF!</v>
      </c>
      <c r="H364" s="132" t="e">
        <f>VLOOKUP(H67,#REF!,4,FALSE)</f>
        <v>#REF!</v>
      </c>
      <c r="I364" s="132" t="e">
        <f>VLOOKUP(I67,#REF!,4,FALSE)</f>
        <v>#REF!</v>
      </c>
      <c r="J364" s="132" t="e">
        <f>VLOOKUP(J67,#REF!,4,FALSE)</f>
        <v>#REF!</v>
      </c>
      <c r="K364" s="132" t="e">
        <f>VLOOKUP(K67,#REF!,4,FALSE)</f>
        <v>#REF!</v>
      </c>
      <c r="L364" s="132" t="e">
        <f>VLOOKUP(L67,#REF!,4,FALSE)</f>
        <v>#REF!</v>
      </c>
      <c r="M364" s="132"/>
    </row>
    <row r="365" spans="1:13" x14ac:dyDescent="0.2">
      <c r="A365" s="132" t="e">
        <f>VLOOKUP(A68,#REF!,4,FALSE)</f>
        <v>#REF!</v>
      </c>
      <c r="B365" s="132" t="e">
        <f>VLOOKUP(B68,#REF!,4,FALSE)</f>
        <v>#REF!</v>
      </c>
      <c r="C365" s="132" t="e">
        <f>VLOOKUP(C68,#REF!,4,FALSE)</f>
        <v>#REF!</v>
      </c>
      <c r="D365" s="132" t="e">
        <f>VLOOKUP(D68,#REF!,4,FALSE)</f>
        <v>#REF!</v>
      </c>
      <c r="E365" s="132" t="e">
        <f>VLOOKUP(E68,#REF!,4,FALSE)</f>
        <v>#REF!</v>
      </c>
      <c r="F365" s="132" t="e">
        <f>VLOOKUP(F68,#REF!,4,FALSE)</f>
        <v>#REF!</v>
      </c>
      <c r="G365" s="132" t="e">
        <f>VLOOKUP(G68,#REF!,4,FALSE)</f>
        <v>#REF!</v>
      </c>
      <c r="H365" s="132" t="e">
        <f>VLOOKUP(H68,#REF!,4,FALSE)</f>
        <v>#REF!</v>
      </c>
      <c r="I365" s="132" t="e">
        <f>VLOOKUP(I68,#REF!,4,FALSE)</f>
        <v>#REF!</v>
      </c>
      <c r="J365" s="132" t="e">
        <f>VLOOKUP(J68,#REF!,4,FALSE)</f>
        <v>#REF!</v>
      </c>
      <c r="K365" s="132" t="e">
        <f>VLOOKUP(K68,#REF!,4,FALSE)</f>
        <v>#REF!</v>
      </c>
      <c r="L365" s="132" t="e">
        <f>VLOOKUP(L68,#REF!,4,FALSE)</f>
        <v>#REF!</v>
      </c>
      <c r="M365" s="132"/>
    </row>
    <row r="366" spans="1:13" x14ac:dyDescent="0.2">
      <c r="A366" s="132" t="e">
        <f>VLOOKUP(A69,#REF!,4,FALSE)</f>
        <v>#REF!</v>
      </c>
      <c r="B366" s="132" t="e">
        <f>VLOOKUP(B69,#REF!,4,FALSE)</f>
        <v>#REF!</v>
      </c>
      <c r="C366" s="132" t="e">
        <f>VLOOKUP(C69,#REF!,4,FALSE)</f>
        <v>#REF!</v>
      </c>
      <c r="D366" s="132" t="e">
        <f>VLOOKUP(D69,#REF!,4,FALSE)</f>
        <v>#REF!</v>
      </c>
      <c r="E366" s="132" t="e">
        <f>VLOOKUP(E69,#REF!,4,FALSE)</f>
        <v>#REF!</v>
      </c>
      <c r="F366" s="132" t="e">
        <f>VLOOKUP(F69,#REF!,4,FALSE)</f>
        <v>#REF!</v>
      </c>
      <c r="G366" s="132" t="e">
        <f>VLOOKUP(G69,#REF!,4,FALSE)</f>
        <v>#REF!</v>
      </c>
      <c r="H366" s="132" t="e">
        <f>VLOOKUP(H69,#REF!,4,FALSE)</f>
        <v>#REF!</v>
      </c>
      <c r="I366" s="132" t="e">
        <f>VLOOKUP(I69,#REF!,4,FALSE)</f>
        <v>#REF!</v>
      </c>
      <c r="J366" s="132" t="e">
        <f>VLOOKUP(J69,#REF!,4,FALSE)</f>
        <v>#REF!</v>
      </c>
      <c r="K366" s="132" t="e">
        <f>VLOOKUP(K69,#REF!,4,FALSE)</f>
        <v>#REF!</v>
      </c>
      <c r="L366" s="132" t="e">
        <f>VLOOKUP(L69,#REF!,4,FALSE)</f>
        <v>#REF!</v>
      </c>
      <c r="M366" s="132"/>
    </row>
    <row r="367" spans="1:13" x14ac:dyDescent="0.2">
      <c r="A367" s="132" t="e">
        <f>VLOOKUP(A70,#REF!,4,FALSE)</f>
        <v>#REF!</v>
      </c>
      <c r="B367" s="132" t="e">
        <f>VLOOKUP(B70,#REF!,4,FALSE)</f>
        <v>#REF!</v>
      </c>
      <c r="C367" s="132" t="e">
        <f>VLOOKUP(C70,#REF!,4,FALSE)</f>
        <v>#REF!</v>
      </c>
      <c r="D367" s="132" t="e">
        <f>VLOOKUP(D70,#REF!,4,FALSE)</f>
        <v>#REF!</v>
      </c>
      <c r="E367" s="132" t="e">
        <f>VLOOKUP(E70,#REF!,4,FALSE)</f>
        <v>#REF!</v>
      </c>
      <c r="F367" s="132" t="e">
        <f>VLOOKUP(F70,#REF!,4,FALSE)</f>
        <v>#REF!</v>
      </c>
      <c r="G367" s="132" t="e">
        <f>VLOOKUP(G70,#REF!,4,FALSE)</f>
        <v>#REF!</v>
      </c>
      <c r="H367" s="132" t="e">
        <f>VLOOKUP(H70,#REF!,4,FALSE)</f>
        <v>#REF!</v>
      </c>
      <c r="I367" s="132" t="e">
        <f>VLOOKUP(I70,#REF!,4,FALSE)</f>
        <v>#REF!</v>
      </c>
      <c r="J367" s="132" t="e">
        <f>VLOOKUP(J70,#REF!,4,FALSE)</f>
        <v>#REF!</v>
      </c>
      <c r="K367" s="132" t="e">
        <f>VLOOKUP(K70,#REF!,4,FALSE)</f>
        <v>#REF!</v>
      </c>
      <c r="L367" s="132" t="e">
        <f>VLOOKUP(L70,#REF!,4,FALSE)</f>
        <v>#REF!</v>
      </c>
      <c r="M367" s="132"/>
    </row>
    <row r="368" spans="1:13" x14ac:dyDescent="0.2">
      <c r="A368" s="132" t="e">
        <f>VLOOKUP(A71,#REF!,4,FALSE)</f>
        <v>#REF!</v>
      </c>
      <c r="B368" s="132" t="e">
        <f>VLOOKUP(B71,#REF!,4,FALSE)</f>
        <v>#REF!</v>
      </c>
      <c r="C368" s="132" t="e">
        <f>VLOOKUP(C71,#REF!,4,FALSE)</f>
        <v>#REF!</v>
      </c>
      <c r="D368" s="132" t="e">
        <f>VLOOKUP(D71,#REF!,4,FALSE)</f>
        <v>#REF!</v>
      </c>
      <c r="E368" s="132" t="e">
        <f>VLOOKUP(E71,#REF!,4,FALSE)</f>
        <v>#REF!</v>
      </c>
      <c r="F368" s="132" t="e">
        <f>VLOOKUP(F71,#REF!,4,FALSE)</f>
        <v>#REF!</v>
      </c>
      <c r="G368" s="132" t="e">
        <f>VLOOKUP(G71,#REF!,4,FALSE)</f>
        <v>#REF!</v>
      </c>
      <c r="H368" s="132" t="e">
        <f>VLOOKUP(H71,#REF!,4,FALSE)</f>
        <v>#REF!</v>
      </c>
      <c r="I368" s="132" t="e">
        <f>VLOOKUP(I71,#REF!,4,FALSE)</f>
        <v>#REF!</v>
      </c>
      <c r="J368" s="132" t="e">
        <f>VLOOKUP(J71,#REF!,4,FALSE)</f>
        <v>#REF!</v>
      </c>
      <c r="K368" s="132" t="e">
        <f>VLOOKUP(K71,#REF!,4,FALSE)</f>
        <v>#REF!</v>
      </c>
      <c r="L368" s="132" t="e">
        <f>VLOOKUP(L71,#REF!,4,FALSE)</f>
        <v>#REF!</v>
      </c>
      <c r="M368" s="132"/>
    </row>
    <row r="369" spans="1:13" x14ac:dyDescent="0.2">
      <c r="A369" s="132" t="e">
        <f>VLOOKUP(A72,#REF!,4,FALSE)</f>
        <v>#REF!</v>
      </c>
      <c r="B369" s="132" t="e">
        <f>VLOOKUP(B72,#REF!,4,FALSE)</f>
        <v>#REF!</v>
      </c>
      <c r="C369" s="132" t="e">
        <f>VLOOKUP(C72,#REF!,4,FALSE)</f>
        <v>#REF!</v>
      </c>
      <c r="D369" s="132" t="e">
        <f>VLOOKUP(D72,#REF!,4,FALSE)</f>
        <v>#REF!</v>
      </c>
      <c r="E369" s="132" t="e">
        <f>VLOOKUP(E72,#REF!,4,FALSE)</f>
        <v>#REF!</v>
      </c>
      <c r="F369" s="132" t="e">
        <f>VLOOKUP(F72,#REF!,4,FALSE)</f>
        <v>#REF!</v>
      </c>
      <c r="G369" s="132" t="e">
        <f>VLOOKUP(G72,#REF!,4,FALSE)</f>
        <v>#REF!</v>
      </c>
      <c r="H369" s="132" t="e">
        <f>VLOOKUP(H72,#REF!,4,FALSE)</f>
        <v>#REF!</v>
      </c>
      <c r="I369" s="132" t="e">
        <f>VLOOKUP(I72,#REF!,4,FALSE)</f>
        <v>#REF!</v>
      </c>
      <c r="J369" s="132" t="e">
        <f>VLOOKUP(J72,#REF!,4,FALSE)</f>
        <v>#REF!</v>
      </c>
      <c r="K369" s="132" t="e">
        <f>VLOOKUP(K72,#REF!,4,FALSE)</f>
        <v>#REF!</v>
      </c>
      <c r="L369" s="132" t="e">
        <f>VLOOKUP(L72,#REF!,4,FALSE)</f>
        <v>#REF!</v>
      </c>
      <c r="M369" s="132"/>
    </row>
    <row r="370" spans="1:13" x14ac:dyDescent="0.2">
      <c r="A370" s="132" t="e">
        <f>VLOOKUP(A73,#REF!,4,FALSE)</f>
        <v>#REF!</v>
      </c>
      <c r="B370" s="132" t="e">
        <f>VLOOKUP(B73,#REF!,4,FALSE)</f>
        <v>#REF!</v>
      </c>
      <c r="C370" s="132" t="e">
        <f>VLOOKUP(C73,#REF!,4,FALSE)</f>
        <v>#REF!</v>
      </c>
      <c r="D370" s="132" t="e">
        <f>VLOOKUP(D73,#REF!,4,FALSE)</f>
        <v>#REF!</v>
      </c>
      <c r="E370" s="132" t="e">
        <f>VLOOKUP(E73,#REF!,4,FALSE)</f>
        <v>#REF!</v>
      </c>
      <c r="F370" s="132" t="e">
        <f>VLOOKUP(F73,#REF!,4,FALSE)</f>
        <v>#REF!</v>
      </c>
      <c r="G370" s="132" t="e">
        <f>VLOOKUP(G73,#REF!,4,FALSE)</f>
        <v>#REF!</v>
      </c>
      <c r="H370" s="132" t="e">
        <f>VLOOKUP(H73,#REF!,4,FALSE)</f>
        <v>#REF!</v>
      </c>
      <c r="I370" s="132" t="e">
        <f>VLOOKUP(I73,#REF!,4,FALSE)</f>
        <v>#REF!</v>
      </c>
      <c r="J370" s="132" t="e">
        <f>VLOOKUP(J73,#REF!,4,FALSE)</f>
        <v>#REF!</v>
      </c>
      <c r="K370" s="132" t="e">
        <f>VLOOKUP(K73,#REF!,4,FALSE)</f>
        <v>#REF!</v>
      </c>
      <c r="L370" s="132" t="e">
        <f>VLOOKUP(L73,#REF!,4,FALSE)</f>
        <v>#REF!</v>
      </c>
      <c r="M370" s="132"/>
    </row>
    <row r="371" spans="1:13" x14ac:dyDescent="0.2">
      <c r="A371" s="132" t="e">
        <f>VLOOKUP(A74,#REF!,4,FALSE)</f>
        <v>#REF!</v>
      </c>
      <c r="B371" s="132" t="e">
        <f>VLOOKUP(B74,#REF!,4,FALSE)</f>
        <v>#REF!</v>
      </c>
      <c r="C371" s="132" t="e">
        <f>VLOOKUP(C74,#REF!,4,FALSE)</f>
        <v>#REF!</v>
      </c>
      <c r="D371" s="132" t="e">
        <f>VLOOKUP(D74,#REF!,4,FALSE)</f>
        <v>#REF!</v>
      </c>
      <c r="E371" s="132" t="e">
        <f>VLOOKUP(E74,#REF!,4,FALSE)</f>
        <v>#REF!</v>
      </c>
      <c r="F371" s="132" t="e">
        <f>VLOOKUP(F74,#REF!,4,FALSE)</f>
        <v>#REF!</v>
      </c>
      <c r="G371" s="132" t="e">
        <f>VLOOKUP(G74,#REF!,4,FALSE)</f>
        <v>#REF!</v>
      </c>
      <c r="H371" s="132" t="e">
        <f>VLOOKUP(H74,#REF!,4,FALSE)</f>
        <v>#REF!</v>
      </c>
      <c r="I371" s="132" t="e">
        <f>VLOOKUP(I74,#REF!,4,FALSE)</f>
        <v>#REF!</v>
      </c>
      <c r="J371" s="132" t="e">
        <f>VLOOKUP(J74,#REF!,4,FALSE)</f>
        <v>#REF!</v>
      </c>
      <c r="K371" s="132" t="e">
        <f>VLOOKUP(K74,#REF!,4,FALSE)</f>
        <v>#REF!</v>
      </c>
      <c r="L371" s="132" t="e">
        <f>VLOOKUP(L74,#REF!,4,FALSE)</f>
        <v>#REF!</v>
      </c>
      <c r="M371" s="132"/>
    </row>
    <row r="372" spans="1:13" x14ac:dyDescent="0.2">
      <c r="A372" s="132" t="e">
        <f>VLOOKUP(A75,#REF!,4,FALSE)</f>
        <v>#REF!</v>
      </c>
      <c r="B372" s="132" t="e">
        <f>VLOOKUP(B75,#REF!,4,FALSE)</f>
        <v>#REF!</v>
      </c>
      <c r="C372" s="132" t="e">
        <f>VLOOKUP(C75,#REF!,4,FALSE)</f>
        <v>#REF!</v>
      </c>
      <c r="D372" s="132" t="e">
        <f>VLOOKUP(D75,#REF!,4,FALSE)</f>
        <v>#REF!</v>
      </c>
      <c r="E372" s="132" t="e">
        <f>VLOOKUP(E75,#REF!,4,FALSE)</f>
        <v>#REF!</v>
      </c>
      <c r="F372" s="132" t="e">
        <f>VLOOKUP(F75,#REF!,4,FALSE)</f>
        <v>#REF!</v>
      </c>
      <c r="G372" s="132" t="e">
        <f>VLOOKUP(G75,#REF!,4,FALSE)</f>
        <v>#REF!</v>
      </c>
      <c r="H372" s="132" t="e">
        <f>VLOOKUP(H75,#REF!,4,FALSE)</f>
        <v>#REF!</v>
      </c>
      <c r="I372" s="132" t="e">
        <f>VLOOKUP(I75,#REF!,4,FALSE)</f>
        <v>#REF!</v>
      </c>
      <c r="J372" s="132" t="e">
        <f>VLOOKUP(J75,#REF!,4,FALSE)</f>
        <v>#REF!</v>
      </c>
      <c r="K372" s="132" t="e">
        <f>VLOOKUP(K75,#REF!,4,FALSE)</f>
        <v>#REF!</v>
      </c>
      <c r="L372" s="132" t="e">
        <f>VLOOKUP(L75,#REF!,4,FALSE)</f>
        <v>#REF!</v>
      </c>
      <c r="M372" s="132"/>
    </row>
    <row r="373" spans="1:13" x14ac:dyDescent="0.2">
      <c r="A373" s="132" t="e">
        <f>VLOOKUP(A76,#REF!,4,FALSE)</f>
        <v>#REF!</v>
      </c>
      <c r="B373" s="132" t="e">
        <f>VLOOKUP(B76,#REF!,4,FALSE)</f>
        <v>#REF!</v>
      </c>
      <c r="C373" s="132" t="e">
        <f>VLOOKUP(C76,#REF!,4,FALSE)</f>
        <v>#REF!</v>
      </c>
      <c r="D373" s="132" t="e">
        <f>VLOOKUP(D76,#REF!,4,FALSE)</f>
        <v>#REF!</v>
      </c>
      <c r="E373" s="132" t="e">
        <f>VLOOKUP(E76,#REF!,4,FALSE)</f>
        <v>#REF!</v>
      </c>
      <c r="F373" s="132" t="e">
        <f>VLOOKUP(F76,#REF!,4,FALSE)</f>
        <v>#REF!</v>
      </c>
      <c r="G373" s="132" t="e">
        <f>VLOOKUP(G76,#REF!,4,FALSE)</f>
        <v>#REF!</v>
      </c>
      <c r="H373" s="132" t="e">
        <f>VLOOKUP(H76,#REF!,4,FALSE)</f>
        <v>#REF!</v>
      </c>
      <c r="I373" s="132" t="e">
        <f>VLOOKUP(I76,#REF!,4,FALSE)</f>
        <v>#REF!</v>
      </c>
      <c r="J373" s="132" t="e">
        <f>VLOOKUP(J76,#REF!,4,FALSE)</f>
        <v>#REF!</v>
      </c>
      <c r="K373" s="132" t="e">
        <f>VLOOKUP(K76,#REF!,4,FALSE)</f>
        <v>#REF!</v>
      </c>
      <c r="L373" s="132" t="e">
        <f>VLOOKUP(L76,#REF!,4,FALSE)</f>
        <v>#REF!</v>
      </c>
      <c r="M373" s="132"/>
    </row>
    <row r="374" spans="1:13" x14ac:dyDescent="0.2">
      <c r="A374" s="132" t="e">
        <f>VLOOKUP(A77,#REF!,4,FALSE)</f>
        <v>#REF!</v>
      </c>
      <c r="B374" s="132" t="e">
        <f>VLOOKUP(B77,#REF!,4,FALSE)</f>
        <v>#REF!</v>
      </c>
      <c r="C374" s="132" t="e">
        <f>VLOOKUP(C77,#REF!,4,FALSE)</f>
        <v>#REF!</v>
      </c>
      <c r="D374" s="132" t="e">
        <f>VLOOKUP(D77,#REF!,4,FALSE)</f>
        <v>#REF!</v>
      </c>
      <c r="E374" s="132" t="e">
        <f>VLOOKUP(E77,#REF!,4,FALSE)</f>
        <v>#REF!</v>
      </c>
      <c r="F374" s="132" t="e">
        <f>VLOOKUP(F77,#REF!,4,FALSE)</f>
        <v>#REF!</v>
      </c>
      <c r="G374" s="132" t="e">
        <f>VLOOKUP(G77,#REF!,4,FALSE)</f>
        <v>#REF!</v>
      </c>
      <c r="H374" s="132" t="e">
        <f>VLOOKUP(H77,#REF!,4,FALSE)</f>
        <v>#REF!</v>
      </c>
      <c r="I374" s="132" t="e">
        <f>VLOOKUP(I77,#REF!,4,FALSE)</f>
        <v>#REF!</v>
      </c>
      <c r="J374" s="132" t="e">
        <f>VLOOKUP(J77,#REF!,4,FALSE)</f>
        <v>#REF!</v>
      </c>
      <c r="K374" s="132" t="e">
        <f>VLOOKUP(K77,#REF!,4,FALSE)</f>
        <v>#REF!</v>
      </c>
      <c r="L374" s="132" t="e">
        <f>VLOOKUP(L77,#REF!,4,FALSE)</f>
        <v>#REF!</v>
      </c>
      <c r="M374" s="132"/>
    </row>
    <row r="375" spans="1:13" x14ac:dyDescent="0.2">
      <c r="A375" s="132" t="e">
        <f>VLOOKUP(A78,#REF!,4,FALSE)</f>
        <v>#REF!</v>
      </c>
      <c r="B375" s="132" t="e">
        <f>VLOOKUP(B78,#REF!,4,FALSE)</f>
        <v>#REF!</v>
      </c>
      <c r="C375" s="132" t="e">
        <f>VLOOKUP(C78,#REF!,4,FALSE)</f>
        <v>#REF!</v>
      </c>
      <c r="D375" s="132" t="e">
        <f>VLOOKUP(D78,#REF!,4,FALSE)</f>
        <v>#REF!</v>
      </c>
      <c r="E375" s="132" t="e">
        <f>VLOOKUP(E78,#REF!,4,FALSE)</f>
        <v>#REF!</v>
      </c>
      <c r="F375" s="132" t="e">
        <f>VLOOKUP(F78,#REF!,4,FALSE)</f>
        <v>#REF!</v>
      </c>
      <c r="G375" s="132" t="e">
        <f>VLOOKUP(G78,#REF!,4,FALSE)</f>
        <v>#REF!</v>
      </c>
      <c r="H375" s="132" t="e">
        <f>VLOOKUP(H78,#REF!,4,FALSE)</f>
        <v>#REF!</v>
      </c>
      <c r="I375" s="132" t="e">
        <f>VLOOKUP(I78,#REF!,4,FALSE)</f>
        <v>#REF!</v>
      </c>
      <c r="J375" s="132" t="e">
        <f>VLOOKUP(J78,#REF!,4,FALSE)</f>
        <v>#REF!</v>
      </c>
      <c r="K375" s="132" t="e">
        <f>VLOOKUP(K78,#REF!,4,FALSE)</f>
        <v>#REF!</v>
      </c>
      <c r="L375" s="132" t="e">
        <f>VLOOKUP(L78,#REF!,4,FALSE)</f>
        <v>#REF!</v>
      </c>
      <c r="M375" s="132"/>
    </row>
    <row r="376" spans="1:13" x14ac:dyDescent="0.2">
      <c r="A376" s="132" t="e">
        <f>VLOOKUP(A79,#REF!,4,FALSE)</f>
        <v>#REF!</v>
      </c>
      <c r="B376" s="132" t="e">
        <f>VLOOKUP(B79,#REF!,4,FALSE)</f>
        <v>#REF!</v>
      </c>
      <c r="C376" s="132" t="e">
        <f>VLOOKUP(C79,#REF!,4,FALSE)</f>
        <v>#REF!</v>
      </c>
      <c r="D376" s="132" t="e">
        <f>VLOOKUP(D79,#REF!,4,FALSE)</f>
        <v>#REF!</v>
      </c>
      <c r="E376" s="132" t="e">
        <f>VLOOKUP(E79,#REF!,4,FALSE)</f>
        <v>#REF!</v>
      </c>
      <c r="F376" s="132" t="e">
        <f>VLOOKUP(F79,#REF!,4,FALSE)</f>
        <v>#REF!</v>
      </c>
      <c r="G376" s="132" t="e">
        <f>VLOOKUP(G79,#REF!,4,FALSE)</f>
        <v>#REF!</v>
      </c>
      <c r="H376" s="132" t="e">
        <f>VLOOKUP(H79,#REF!,4,FALSE)</f>
        <v>#REF!</v>
      </c>
      <c r="I376" s="132" t="e">
        <f>VLOOKUP(I79,#REF!,4,FALSE)</f>
        <v>#REF!</v>
      </c>
      <c r="J376" s="132" t="e">
        <f>VLOOKUP(J79,#REF!,4,FALSE)</f>
        <v>#REF!</v>
      </c>
      <c r="K376" s="132" t="e">
        <f>VLOOKUP(K79,#REF!,4,FALSE)</f>
        <v>#REF!</v>
      </c>
      <c r="L376" s="132" t="e">
        <f>VLOOKUP(L79,#REF!,4,FALSE)</f>
        <v>#REF!</v>
      </c>
      <c r="M376" s="132"/>
    </row>
    <row r="377" spans="1:13" x14ac:dyDescent="0.2">
      <c r="A377" s="132" t="e">
        <f>VLOOKUP(A80,#REF!,4,FALSE)</f>
        <v>#REF!</v>
      </c>
      <c r="B377" s="132" t="e">
        <f>VLOOKUP(B80,#REF!,4,FALSE)</f>
        <v>#REF!</v>
      </c>
      <c r="C377" s="132" t="e">
        <f>VLOOKUP(C80,#REF!,4,FALSE)</f>
        <v>#REF!</v>
      </c>
      <c r="D377" s="132" t="e">
        <f>VLOOKUP(D80,#REF!,4,FALSE)</f>
        <v>#REF!</v>
      </c>
      <c r="E377" s="132" t="e">
        <f>VLOOKUP(E80,#REF!,4,FALSE)</f>
        <v>#REF!</v>
      </c>
      <c r="F377" s="132" t="e">
        <f>VLOOKUP(F80,#REF!,4,FALSE)</f>
        <v>#REF!</v>
      </c>
      <c r="G377" s="132" t="e">
        <f>VLOOKUP(G80,#REF!,4,FALSE)</f>
        <v>#REF!</v>
      </c>
      <c r="H377" s="132" t="e">
        <f>VLOOKUP(H80,#REF!,4,FALSE)</f>
        <v>#REF!</v>
      </c>
      <c r="I377" s="132" t="e">
        <f>VLOOKUP(I80,#REF!,4,FALSE)</f>
        <v>#REF!</v>
      </c>
      <c r="J377" s="132" t="e">
        <f>VLOOKUP(J80,#REF!,4,FALSE)</f>
        <v>#REF!</v>
      </c>
      <c r="K377" s="132" t="e">
        <f>VLOOKUP(K80,#REF!,4,FALSE)</f>
        <v>#REF!</v>
      </c>
      <c r="L377" s="132" t="e">
        <f>VLOOKUP(L80,#REF!,4,FALSE)</f>
        <v>#REF!</v>
      </c>
      <c r="M377" s="132"/>
    </row>
    <row r="378" spans="1:13" x14ac:dyDescent="0.2">
      <c r="A378" s="132"/>
      <c r="B378" s="132"/>
      <c r="C378" s="132"/>
      <c r="D378" s="132"/>
      <c r="E378" s="132"/>
      <c r="F378" s="132"/>
      <c r="G378" s="132"/>
      <c r="H378" s="132"/>
      <c r="I378" s="132"/>
      <c r="J378" s="132"/>
      <c r="K378" s="132"/>
      <c r="L378" s="132"/>
      <c r="M378" s="132"/>
    </row>
    <row r="379" spans="1:13" x14ac:dyDescent="0.2">
      <c r="A379" s="268" t="s">
        <v>607</v>
      </c>
      <c r="B379" s="268"/>
      <c r="C379" s="268"/>
      <c r="D379" s="268"/>
      <c r="E379" s="268"/>
      <c r="F379" s="268"/>
      <c r="G379" s="268"/>
      <c r="H379" s="268"/>
      <c r="I379" s="268"/>
      <c r="J379" s="268"/>
      <c r="K379" s="268"/>
      <c r="L379" s="268"/>
      <c r="M379" s="132"/>
    </row>
    <row r="380" spans="1:13" x14ac:dyDescent="0.2">
      <c r="A380" s="132" t="e">
        <f>VLOOKUP(A50,#REF!,4,FALSE)</f>
        <v>#REF!</v>
      </c>
      <c r="B380" s="132" t="e">
        <f>VLOOKUP(B50,#REF!,4,FALSE)</f>
        <v>#REF!</v>
      </c>
      <c r="C380" s="132" t="e">
        <f>VLOOKUP(C50,#REF!,4,FALSE)</f>
        <v>#REF!</v>
      </c>
      <c r="D380" s="132" t="e">
        <f>VLOOKUP(D50,#REF!,4,FALSE)</f>
        <v>#REF!</v>
      </c>
      <c r="E380" s="132" t="e">
        <f>VLOOKUP(E50,#REF!,4,FALSE)</f>
        <v>#REF!</v>
      </c>
      <c r="F380" s="132" t="e">
        <f>VLOOKUP(F50,#REF!,4,FALSE)</f>
        <v>#REF!</v>
      </c>
      <c r="G380" s="132" t="e">
        <f>VLOOKUP(G50,#REF!,4,FALSE)</f>
        <v>#REF!</v>
      </c>
      <c r="H380" s="132" t="e">
        <f>VLOOKUP(H50,#REF!,4,FALSE)</f>
        <v>#REF!</v>
      </c>
      <c r="I380" s="132" t="e">
        <f>VLOOKUP(I50,#REF!,4,FALSE)</f>
        <v>#REF!</v>
      </c>
      <c r="J380" s="132" t="e">
        <f>VLOOKUP(J50,#REF!,4,FALSE)</f>
        <v>#REF!</v>
      </c>
      <c r="K380" s="132" t="e">
        <f>VLOOKUP(K50,#REF!,4,FALSE)</f>
        <v>#REF!</v>
      </c>
      <c r="L380" s="132" t="e">
        <f>VLOOKUP(L50,#REF!,4,FALSE)</f>
        <v>#REF!</v>
      </c>
      <c r="M380" s="132"/>
    </row>
    <row r="381" spans="1:13" x14ac:dyDescent="0.2">
      <c r="A381" s="132" t="e">
        <f>VLOOKUP(A51,#REF!,4,FALSE)</f>
        <v>#REF!</v>
      </c>
      <c r="B381" s="132" t="e">
        <f>VLOOKUP(B51,#REF!,4,FALSE)</f>
        <v>#REF!</v>
      </c>
      <c r="C381" s="132" t="e">
        <f>VLOOKUP(C51,#REF!,4,FALSE)</f>
        <v>#REF!</v>
      </c>
      <c r="D381" s="132" t="e">
        <f>VLOOKUP(D51,#REF!,4,FALSE)</f>
        <v>#REF!</v>
      </c>
      <c r="E381" s="132" t="e">
        <f>VLOOKUP(E51,#REF!,4,FALSE)</f>
        <v>#REF!</v>
      </c>
      <c r="F381" s="132" t="e">
        <f>VLOOKUP(F51,#REF!,4,FALSE)</f>
        <v>#REF!</v>
      </c>
      <c r="G381" s="132" t="e">
        <f>VLOOKUP(G51,#REF!,4,FALSE)</f>
        <v>#REF!</v>
      </c>
      <c r="H381" s="132" t="e">
        <f>VLOOKUP(H51,#REF!,4,FALSE)</f>
        <v>#REF!</v>
      </c>
      <c r="I381" s="132" t="e">
        <f>VLOOKUP(I51,#REF!,4,FALSE)</f>
        <v>#REF!</v>
      </c>
      <c r="J381" s="132" t="e">
        <f>VLOOKUP(J51,#REF!,4,FALSE)</f>
        <v>#REF!</v>
      </c>
      <c r="K381" s="132" t="e">
        <f>VLOOKUP(K51,#REF!,4,FALSE)</f>
        <v>#REF!</v>
      </c>
      <c r="L381" s="132" t="e">
        <f>VLOOKUP(L51,#REF!,4,FALSE)</f>
        <v>#REF!</v>
      </c>
      <c r="M381" s="132"/>
    </row>
    <row r="382" spans="1:13" x14ac:dyDescent="0.2">
      <c r="A382" s="132" t="e">
        <f>VLOOKUP(A52,#REF!,4,FALSE)</f>
        <v>#REF!</v>
      </c>
      <c r="B382" s="132" t="e">
        <f>VLOOKUP(B52,#REF!,4,FALSE)</f>
        <v>#REF!</v>
      </c>
      <c r="C382" s="132" t="e">
        <f>VLOOKUP(C52,#REF!,4,FALSE)</f>
        <v>#REF!</v>
      </c>
      <c r="D382" s="132" t="e">
        <f>VLOOKUP(D52,#REF!,4,FALSE)</f>
        <v>#REF!</v>
      </c>
      <c r="E382" s="132" t="e">
        <f>VLOOKUP(E52,#REF!,4,FALSE)</f>
        <v>#REF!</v>
      </c>
      <c r="F382" s="132" t="e">
        <f>VLOOKUP(F52,#REF!,4,FALSE)</f>
        <v>#REF!</v>
      </c>
      <c r="G382" s="132" t="e">
        <f>VLOOKUP(G52,#REF!,4,FALSE)</f>
        <v>#REF!</v>
      </c>
      <c r="H382" s="132" t="e">
        <f>VLOOKUP(H52,#REF!,4,FALSE)</f>
        <v>#REF!</v>
      </c>
      <c r="I382" s="132" t="e">
        <f>VLOOKUP(I52,#REF!,4,FALSE)</f>
        <v>#REF!</v>
      </c>
      <c r="J382" s="132" t="e">
        <f>VLOOKUP(J52,#REF!,4,FALSE)</f>
        <v>#REF!</v>
      </c>
      <c r="K382" s="132" t="e">
        <f>VLOOKUP(K52,#REF!,4,FALSE)</f>
        <v>#REF!</v>
      </c>
      <c r="L382" s="132" t="e">
        <f>VLOOKUP(L52,#REF!,4,FALSE)</f>
        <v>#REF!</v>
      </c>
      <c r="M382" s="132"/>
    </row>
    <row r="383" spans="1:13" x14ac:dyDescent="0.2">
      <c r="A383" s="132" t="e">
        <f>VLOOKUP(A53,#REF!,4,FALSE)</f>
        <v>#REF!</v>
      </c>
      <c r="B383" s="132" t="e">
        <f>VLOOKUP(B53,#REF!,4,FALSE)</f>
        <v>#REF!</v>
      </c>
      <c r="C383" s="132" t="e">
        <f>VLOOKUP(C53,#REF!,4,FALSE)</f>
        <v>#REF!</v>
      </c>
      <c r="D383" s="132" t="e">
        <f>VLOOKUP(D53,#REF!,4,FALSE)</f>
        <v>#REF!</v>
      </c>
      <c r="E383" s="132" t="e">
        <f>VLOOKUP(E53,#REF!,4,FALSE)</f>
        <v>#REF!</v>
      </c>
      <c r="F383" s="132" t="e">
        <f>VLOOKUP(F53,#REF!,4,FALSE)</f>
        <v>#REF!</v>
      </c>
      <c r="G383" s="132" t="e">
        <f>VLOOKUP(G53,#REF!,4,FALSE)</f>
        <v>#REF!</v>
      </c>
      <c r="H383" s="132" t="e">
        <f>VLOOKUP(H53,#REF!,4,FALSE)</f>
        <v>#REF!</v>
      </c>
      <c r="I383" s="132" t="e">
        <f>VLOOKUP(I53,#REF!,4,FALSE)</f>
        <v>#REF!</v>
      </c>
      <c r="J383" s="132" t="e">
        <f>VLOOKUP(J53,#REF!,4,FALSE)</f>
        <v>#REF!</v>
      </c>
      <c r="K383" s="132" t="e">
        <f>VLOOKUP(K53,#REF!,4,FALSE)</f>
        <v>#REF!</v>
      </c>
      <c r="L383" s="132" t="e">
        <f>VLOOKUP(L53,#REF!,4,FALSE)</f>
        <v>#REF!</v>
      </c>
      <c r="M383" s="132"/>
    </row>
    <row r="384" spans="1:13" x14ac:dyDescent="0.2">
      <c r="A384" s="132" t="e">
        <f>VLOOKUP(A54,#REF!,4,FALSE)</f>
        <v>#REF!</v>
      </c>
      <c r="B384" s="132" t="e">
        <f>VLOOKUP(B54,#REF!,4,FALSE)</f>
        <v>#REF!</v>
      </c>
      <c r="C384" s="132" t="e">
        <f>VLOOKUP(C54,#REF!,4,FALSE)</f>
        <v>#REF!</v>
      </c>
      <c r="D384" s="132" t="e">
        <f>VLOOKUP(D54,#REF!,4,FALSE)</f>
        <v>#REF!</v>
      </c>
      <c r="E384" s="132" t="e">
        <f>VLOOKUP(E54,#REF!,4,FALSE)</f>
        <v>#REF!</v>
      </c>
      <c r="F384" s="132" t="e">
        <f>VLOOKUP(F54,#REF!,4,FALSE)</f>
        <v>#REF!</v>
      </c>
      <c r="G384" s="132" t="e">
        <f>VLOOKUP(G54,#REF!,4,FALSE)</f>
        <v>#REF!</v>
      </c>
      <c r="H384" s="132" t="e">
        <f>VLOOKUP(H54,#REF!,4,FALSE)</f>
        <v>#REF!</v>
      </c>
      <c r="I384" s="132" t="e">
        <f>VLOOKUP(I54,#REF!,4,FALSE)</f>
        <v>#REF!</v>
      </c>
      <c r="J384" s="132" t="e">
        <f>VLOOKUP(J54,#REF!,4,FALSE)</f>
        <v>#REF!</v>
      </c>
      <c r="K384" s="132" t="e">
        <f>VLOOKUP(K54,#REF!,4,FALSE)</f>
        <v>#REF!</v>
      </c>
      <c r="L384" s="132" t="e">
        <f>VLOOKUP(L54,#REF!,4,FALSE)</f>
        <v>#REF!</v>
      </c>
      <c r="M384" s="132"/>
    </row>
    <row r="385" spans="1:13" x14ac:dyDescent="0.2">
      <c r="A385" s="132" t="e">
        <f>VLOOKUP(A55,#REF!,4,FALSE)</f>
        <v>#REF!</v>
      </c>
      <c r="B385" s="132" t="e">
        <f>VLOOKUP(B55,#REF!,4,FALSE)</f>
        <v>#REF!</v>
      </c>
      <c r="C385" s="132" t="e">
        <f>VLOOKUP(C55,#REF!,4,FALSE)</f>
        <v>#REF!</v>
      </c>
      <c r="D385" s="132" t="e">
        <f>VLOOKUP(D55,#REF!,4,FALSE)</f>
        <v>#REF!</v>
      </c>
      <c r="E385" s="132" t="e">
        <f>VLOOKUP(E55,#REF!,4,FALSE)</f>
        <v>#REF!</v>
      </c>
      <c r="F385" s="132" t="e">
        <f>VLOOKUP(F55,#REF!,4,FALSE)</f>
        <v>#REF!</v>
      </c>
      <c r="G385" s="132" t="e">
        <f>VLOOKUP(G55,#REF!,4,FALSE)</f>
        <v>#REF!</v>
      </c>
      <c r="H385" s="132" t="e">
        <f>VLOOKUP(H55,#REF!,4,FALSE)</f>
        <v>#REF!</v>
      </c>
      <c r="I385" s="132" t="e">
        <f>VLOOKUP(I55,#REF!,4,FALSE)</f>
        <v>#REF!</v>
      </c>
      <c r="J385" s="132" t="e">
        <f>VLOOKUP(J55,#REF!,4,FALSE)</f>
        <v>#REF!</v>
      </c>
      <c r="K385" s="132" t="e">
        <f>VLOOKUP(K55,#REF!,4,FALSE)</f>
        <v>#REF!</v>
      </c>
      <c r="L385" s="132" t="e">
        <f>VLOOKUP(L55,#REF!,4,FALSE)</f>
        <v>#REF!</v>
      </c>
      <c r="M385" s="132"/>
    </row>
    <row r="386" spans="1:13" x14ac:dyDescent="0.2">
      <c r="A386" s="132" t="e">
        <f>VLOOKUP(A56,#REF!,4,FALSE)</f>
        <v>#REF!</v>
      </c>
      <c r="B386" s="132" t="e">
        <f>VLOOKUP(B56,#REF!,4,FALSE)</f>
        <v>#REF!</v>
      </c>
      <c r="C386" s="132" t="e">
        <f>VLOOKUP(C56,#REF!,4,FALSE)</f>
        <v>#REF!</v>
      </c>
      <c r="D386" s="132" t="e">
        <f>VLOOKUP(D56,#REF!,4,FALSE)</f>
        <v>#REF!</v>
      </c>
      <c r="E386" s="132" t="e">
        <f>VLOOKUP(E56,#REF!,4,FALSE)</f>
        <v>#REF!</v>
      </c>
      <c r="F386" s="132" t="e">
        <f>VLOOKUP(F56,#REF!,4,FALSE)</f>
        <v>#REF!</v>
      </c>
      <c r="G386" s="132" t="e">
        <f>VLOOKUP(G56,#REF!,4,FALSE)</f>
        <v>#REF!</v>
      </c>
      <c r="H386" s="132" t="e">
        <f>VLOOKUP(H56,#REF!,4,FALSE)</f>
        <v>#REF!</v>
      </c>
      <c r="I386" s="132" t="e">
        <f>VLOOKUP(I56,#REF!,4,FALSE)</f>
        <v>#REF!</v>
      </c>
      <c r="J386" s="132" t="e">
        <f>VLOOKUP(J56,#REF!,4,FALSE)</f>
        <v>#REF!</v>
      </c>
      <c r="K386" s="132" t="e">
        <f>VLOOKUP(K56,#REF!,4,FALSE)</f>
        <v>#REF!</v>
      </c>
      <c r="L386" s="132" t="e">
        <f>VLOOKUP(L56,#REF!,4,FALSE)</f>
        <v>#REF!</v>
      </c>
      <c r="M386" s="132"/>
    </row>
    <row r="387" spans="1:13" x14ac:dyDescent="0.2">
      <c r="A387" s="132" t="e">
        <f>VLOOKUP(A57,#REF!,4,FALSE)</f>
        <v>#REF!</v>
      </c>
      <c r="B387" s="132" t="e">
        <f>VLOOKUP(B57,#REF!,4,FALSE)</f>
        <v>#REF!</v>
      </c>
      <c r="C387" s="132" t="e">
        <f>VLOOKUP(C57,#REF!,4,FALSE)</f>
        <v>#REF!</v>
      </c>
      <c r="D387" s="132" t="e">
        <f>VLOOKUP(D57,#REF!,4,FALSE)</f>
        <v>#REF!</v>
      </c>
      <c r="E387" s="132" t="e">
        <f>VLOOKUP(E57,#REF!,4,FALSE)</f>
        <v>#REF!</v>
      </c>
      <c r="F387" s="132" t="e">
        <f>VLOOKUP(F57,#REF!,4,FALSE)</f>
        <v>#REF!</v>
      </c>
      <c r="G387" s="132" t="e">
        <f>VLOOKUP(G57,#REF!,4,FALSE)</f>
        <v>#REF!</v>
      </c>
      <c r="H387" s="132" t="e">
        <f>VLOOKUP(H57,#REF!,4,FALSE)</f>
        <v>#REF!</v>
      </c>
      <c r="I387" s="132" t="e">
        <f>VLOOKUP(I57,#REF!,4,FALSE)</f>
        <v>#REF!</v>
      </c>
      <c r="J387" s="132" t="e">
        <f>VLOOKUP(J57,#REF!,4,FALSE)</f>
        <v>#REF!</v>
      </c>
      <c r="K387" s="132" t="e">
        <f>VLOOKUP(K57,#REF!,4,FALSE)</f>
        <v>#REF!</v>
      </c>
      <c r="L387" s="132" t="e">
        <f>VLOOKUP(L57,#REF!,4,FALSE)</f>
        <v>#REF!</v>
      </c>
      <c r="M387" s="132"/>
    </row>
    <row r="388" spans="1:13" x14ac:dyDescent="0.2">
      <c r="A388" s="132" t="e">
        <f>VLOOKUP(A58,#REF!,4,FALSE)</f>
        <v>#REF!</v>
      </c>
      <c r="B388" s="132" t="e">
        <f>VLOOKUP(B58,#REF!,4,FALSE)</f>
        <v>#REF!</v>
      </c>
      <c r="C388" s="132" t="e">
        <f>VLOOKUP(C58,#REF!,4,FALSE)</f>
        <v>#REF!</v>
      </c>
      <c r="D388" s="132" t="e">
        <f>VLOOKUP(D58,#REF!,4,FALSE)</f>
        <v>#REF!</v>
      </c>
      <c r="E388" s="132" t="e">
        <f>VLOOKUP(E58,#REF!,4,FALSE)</f>
        <v>#REF!</v>
      </c>
      <c r="F388" s="132" t="e">
        <f>VLOOKUP(F58,#REF!,4,FALSE)</f>
        <v>#REF!</v>
      </c>
      <c r="G388" s="132" t="e">
        <f>VLOOKUP(G58,#REF!,4,FALSE)</f>
        <v>#REF!</v>
      </c>
      <c r="H388" s="132" t="e">
        <f>VLOOKUP(H58,#REF!,4,FALSE)</f>
        <v>#REF!</v>
      </c>
      <c r="I388" s="132" t="e">
        <f>VLOOKUP(I58,#REF!,4,FALSE)</f>
        <v>#REF!</v>
      </c>
      <c r="J388" s="132" t="e">
        <f>VLOOKUP(J58,#REF!,4,FALSE)</f>
        <v>#REF!</v>
      </c>
      <c r="K388" s="132" t="e">
        <f>VLOOKUP(K58,#REF!,4,FALSE)</f>
        <v>#REF!</v>
      </c>
      <c r="L388" s="132" t="e">
        <f>VLOOKUP(L58,#REF!,4,FALSE)</f>
        <v>#REF!</v>
      </c>
      <c r="M388" s="132"/>
    </row>
    <row r="389" spans="1:13" x14ac:dyDescent="0.2">
      <c r="A389" s="132" t="e">
        <f>VLOOKUP(A59,#REF!,4,FALSE)</f>
        <v>#REF!</v>
      </c>
      <c r="B389" s="132" t="e">
        <f>VLOOKUP(B59,#REF!,4,FALSE)</f>
        <v>#REF!</v>
      </c>
      <c r="C389" s="132" t="e">
        <f>VLOOKUP(C59,#REF!,4,FALSE)</f>
        <v>#REF!</v>
      </c>
      <c r="D389" s="132" t="e">
        <f>VLOOKUP(D59,#REF!,4,FALSE)</f>
        <v>#REF!</v>
      </c>
      <c r="E389" s="132" t="e">
        <f>VLOOKUP(E59,#REF!,4,FALSE)</f>
        <v>#REF!</v>
      </c>
      <c r="F389" s="132" t="e">
        <f>VLOOKUP(F59,#REF!,4,FALSE)</f>
        <v>#REF!</v>
      </c>
      <c r="G389" s="132" t="e">
        <f>VLOOKUP(G59,#REF!,4,FALSE)</f>
        <v>#REF!</v>
      </c>
      <c r="H389" s="132" t="e">
        <f>VLOOKUP(H59,#REF!,4,FALSE)</f>
        <v>#REF!</v>
      </c>
      <c r="I389" s="132" t="e">
        <f>VLOOKUP(I59,#REF!,4,FALSE)</f>
        <v>#REF!</v>
      </c>
      <c r="J389" s="132" t="e">
        <f>VLOOKUP(J59,#REF!,4,FALSE)</f>
        <v>#REF!</v>
      </c>
      <c r="K389" s="132" t="e">
        <f>VLOOKUP(K59,#REF!,4,FALSE)</f>
        <v>#REF!</v>
      </c>
      <c r="L389" s="132" t="e">
        <f>VLOOKUP(L59,#REF!,4,FALSE)</f>
        <v>#REF!</v>
      </c>
      <c r="M389" s="132"/>
    </row>
    <row r="390" spans="1:13" x14ac:dyDescent="0.2">
      <c r="A390" s="132" t="e">
        <f>VLOOKUP(A60,#REF!,4,FALSE)</f>
        <v>#REF!</v>
      </c>
      <c r="B390" s="132" t="e">
        <f>VLOOKUP(B60,#REF!,4,FALSE)</f>
        <v>#REF!</v>
      </c>
      <c r="C390" s="132" t="e">
        <f>VLOOKUP(C60,#REF!,4,FALSE)</f>
        <v>#REF!</v>
      </c>
      <c r="D390" s="132" t="e">
        <f>VLOOKUP(D60,#REF!,4,FALSE)</f>
        <v>#REF!</v>
      </c>
      <c r="E390" s="132" t="e">
        <f>VLOOKUP(E60,#REF!,4,FALSE)</f>
        <v>#REF!</v>
      </c>
      <c r="F390" s="132" t="e">
        <f>VLOOKUP(F60,#REF!,4,FALSE)</f>
        <v>#REF!</v>
      </c>
      <c r="G390" s="132" t="e">
        <f>VLOOKUP(G60,#REF!,4,FALSE)</f>
        <v>#REF!</v>
      </c>
      <c r="H390" s="132" t="e">
        <f>VLOOKUP(H60,#REF!,4,FALSE)</f>
        <v>#REF!</v>
      </c>
      <c r="I390" s="132" t="e">
        <f>VLOOKUP(I60,#REF!,4,FALSE)</f>
        <v>#REF!</v>
      </c>
      <c r="J390" s="132" t="e">
        <f>VLOOKUP(J60,#REF!,4,FALSE)</f>
        <v>#REF!</v>
      </c>
      <c r="K390" s="132" t="e">
        <f>VLOOKUP(K60,#REF!,4,FALSE)</f>
        <v>#REF!</v>
      </c>
      <c r="L390" s="132" t="e">
        <f>VLOOKUP(L60,#REF!,4,FALSE)</f>
        <v>#REF!</v>
      </c>
      <c r="M390" s="132"/>
    </row>
    <row r="391" spans="1:13" x14ac:dyDescent="0.2">
      <c r="A391" s="132" t="e">
        <f>VLOOKUP(A61,#REF!,4,FALSE)</f>
        <v>#REF!</v>
      </c>
      <c r="B391" s="132" t="e">
        <f>VLOOKUP(B61,#REF!,4,FALSE)</f>
        <v>#REF!</v>
      </c>
      <c r="C391" s="132" t="e">
        <f>VLOOKUP(C61,#REF!,4,FALSE)</f>
        <v>#REF!</v>
      </c>
      <c r="D391" s="132" t="e">
        <f>VLOOKUP(D61,#REF!,4,FALSE)</f>
        <v>#REF!</v>
      </c>
      <c r="E391" s="132" t="e">
        <f>VLOOKUP(E61,#REF!,4,FALSE)</f>
        <v>#REF!</v>
      </c>
      <c r="F391" s="132" t="e">
        <f>VLOOKUP(F61,#REF!,4,FALSE)</f>
        <v>#REF!</v>
      </c>
      <c r="G391" s="132" t="e">
        <f>VLOOKUP(G61,#REF!,4,FALSE)</f>
        <v>#REF!</v>
      </c>
      <c r="H391" s="132" t="e">
        <f>VLOOKUP(H61,#REF!,4,FALSE)</f>
        <v>#REF!</v>
      </c>
      <c r="I391" s="132" t="e">
        <f>VLOOKUP(I61,#REF!,4,FALSE)</f>
        <v>#REF!</v>
      </c>
      <c r="J391" s="132" t="e">
        <f>VLOOKUP(J61,#REF!,4,FALSE)</f>
        <v>#REF!</v>
      </c>
      <c r="K391" s="132" t="e">
        <f>VLOOKUP(K61,#REF!,4,FALSE)</f>
        <v>#REF!</v>
      </c>
      <c r="L391" s="132" t="e">
        <f>VLOOKUP(L61,#REF!,4,FALSE)</f>
        <v>#REF!</v>
      </c>
      <c r="M391" s="132"/>
    </row>
    <row r="392" spans="1:13" x14ac:dyDescent="0.2">
      <c r="A392" s="132" t="e">
        <f>VLOOKUP(A62,#REF!,4,FALSE)</f>
        <v>#REF!</v>
      </c>
      <c r="B392" s="132" t="e">
        <f>VLOOKUP(B62,#REF!,4,FALSE)</f>
        <v>#REF!</v>
      </c>
      <c r="C392" s="132" t="e">
        <f>VLOOKUP(C62,#REF!,4,FALSE)</f>
        <v>#REF!</v>
      </c>
      <c r="D392" s="132" t="e">
        <f>VLOOKUP(D62,#REF!,4,FALSE)</f>
        <v>#REF!</v>
      </c>
      <c r="E392" s="132" t="e">
        <f>VLOOKUP(E62,#REF!,4,FALSE)</f>
        <v>#REF!</v>
      </c>
      <c r="F392" s="132" t="e">
        <f>VLOOKUP(F62,#REF!,4,FALSE)</f>
        <v>#REF!</v>
      </c>
      <c r="G392" s="132" t="e">
        <f>VLOOKUP(G62,#REF!,4,FALSE)</f>
        <v>#REF!</v>
      </c>
      <c r="H392" s="132" t="e">
        <f>VLOOKUP(H62,#REF!,4,FALSE)</f>
        <v>#REF!</v>
      </c>
      <c r="I392" s="132" t="e">
        <f>VLOOKUP(I62,#REF!,4,FALSE)</f>
        <v>#REF!</v>
      </c>
      <c r="J392" s="132" t="e">
        <f>VLOOKUP(J62,#REF!,4,FALSE)</f>
        <v>#REF!</v>
      </c>
      <c r="K392" s="132" t="e">
        <f>VLOOKUP(K62,#REF!,4,FALSE)</f>
        <v>#REF!</v>
      </c>
      <c r="L392" s="132" t="e">
        <f>VLOOKUP(L62,#REF!,4,FALSE)</f>
        <v>#REF!</v>
      </c>
      <c r="M392" s="132"/>
    </row>
    <row r="393" spans="1:13" x14ac:dyDescent="0.2">
      <c r="A393" s="132" t="e">
        <f>VLOOKUP(A63,#REF!,4,FALSE)</f>
        <v>#REF!</v>
      </c>
      <c r="B393" s="132" t="e">
        <f>VLOOKUP(B63,#REF!,4,FALSE)</f>
        <v>#REF!</v>
      </c>
      <c r="C393" s="132" t="e">
        <f>VLOOKUP(C63,#REF!,4,FALSE)</f>
        <v>#REF!</v>
      </c>
      <c r="D393" s="132" t="e">
        <f>VLOOKUP(D63,#REF!,4,FALSE)</f>
        <v>#REF!</v>
      </c>
      <c r="E393" s="132" t="e">
        <f>VLOOKUP(E63,#REF!,4,FALSE)</f>
        <v>#REF!</v>
      </c>
      <c r="F393" s="132" t="e">
        <f>VLOOKUP(F63,#REF!,4,FALSE)</f>
        <v>#REF!</v>
      </c>
      <c r="G393" s="132" t="e">
        <f>VLOOKUP(G63,#REF!,4,FALSE)</f>
        <v>#REF!</v>
      </c>
      <c r="H393" s="132" t="e">
        <f>VLOOKUP(H63,#REF!,4,FALSE)</f>
        <v>#REF!</v>
      </c>
      <c r="I393" s="132" t="e">
        <f>VLOOKUP(I63,#REF!,4,FALSE)</f>
        <v>#REF!</v>
      </c>
      <c r="J393" s="132" t="e">
        <f>VLOOKUP(J63,#REF!,4,FALSE)</f>
        <v>#REF!</v>
      </c>
      <c r="K393" s="132" t="e">
        <f>VLOOKUP(K63,#REF!,4,FALSE)</f>
        <v>#REF!</v>
      </c>
      <c r="L393" s="132" t="e">
        <f>VLOOKUP(L63,#REF!,4,FALSE)</f>
        <v>#REF!</v>
      </c>
      <c r="M393" s="132"/>
    </row>
    <row r="394" spans="1:13" x14ac:dyDescent="0.2">
      <c r="A394" s="132" t="e">
        <f>VLOOKUP(A64,#REF!,4,FALSE)</f>
        <v>#REF!</v>
      </c>
      <c r="B394" s="132" t="e">
        <f>VLOOKUP(B64,#REF!,4,FALSE)</f>
        <v>#REF!</v>
      </c>
      <c r="C394" s="132" t="e">
        <f>VLOOKUP(C64,#REF!,4,FALSE)</f>
        <v>#REF!</v>
      </c>
      <c r="D394" s="132" t="e">
        <f>VLOOKUP(D64,#REF!,4,FALSE)</f>
        <v>#REF!</v>
      </c>
      <c r="E394" s="132" t="e">
        <f>VLOOKUP(E64,#REF!,4,FALSE)</f>
        <v>#REF!</v>
      </c>
      <c r="F394" s="132" t="e">
        <f>VLOOKUP(F64,#REF!,4,FALSE)</f>
        <v>#REF!</v>
      </c>
      <c r="G394" s="132" t="e">
        <f>VLOOKUP(G64,#REF!,4,FALSE)</f>
        <v>#REF!</v>
      </c>
      <c r="H394" s="132" t="e">
        <f>VLOOKUP(H64,#REF!,4,FALSE)</f>
        <v>#REF!</v>
      </c>
      <c r="I394" s="132" t="e">
        <f>VLOOKUP(I64,#REF!,4,FALSE)</f>
        <v>#REF!</v>
      </c>
      <c r="J394" s="132" t="e">
        <f>VLOOKUP(J64,#REF!,4,FALSE)</f>
        <v>#REF!</v>
      </c>
      <c r="K394" s="132" t="e">
        <f>VLOOKUP(K64,#REF!,4,FALSE)</f>
        <v>#REF!</v>
      </c>
      <c r="L394" s="132" t="e">
        <f>VLOOKUP(L64,#REF!,4,FALSE)</f>
        <v>#REF!</v>
      </c>
      <c r="M394" s="132"/>
    </row>
    <row r="395" spans="1:13" x14ac:dyDescent="0.2">
      <c r="A395" s="132" t="e">
        <f>VLOOKUP(A65,#REF!,4,FALSE)</f>
        <v>#REF!</v>
      </c>
      <c r="B395" s="132" t="e">
        <f>VLOOKUP(B65,#REF!,4,FALSE)</f>
        <v>#REF!</v>
      </c>
      <c r="C395" s="132" t="e">
        <f>VLOOKUP(C65,#REF!,4,FALSE)</f>
        <v>#REF!</v>
      </c>
      <c r="D395" s="132" t="e">
        <f>VLOOKUP(D65,#REF!,4,FALSE)</f>
        <v>#REF!</v>
      </c>
      <c r="E395" s="132" t="e">
        <f>VLOOKUP(E65,#REF!,4,FALSE)</f>
        <v>#REF!</v>
      </c>
      <c r="F395" s="132" t="e">
        <f>VLOOKUP(F65,#REF!,4,FALSE)</f>
        <v>#REF!</v>
      </c>
      <c r="G395" s="132" t="e">
        <f>VLOOKUP(G65,#REF!,4,FALSE)</f>
        <v>#REF!</v>
      </c>
      <c r="H395" s="132" t="e">
        <f>VLOOKUP(H65,#REF!,4,FALSE)</f>
        <v>#REF!</v>
      </c>
      <c r="I395" s="132" t="e">
        <f>VLOOKUP(I65,#REF!,4,FALSE)</f>
        <v>#REF!</v>
      </c>
      <c r="J395" s="132" t="e">
        <f>VLOOKUP(J65,#REF!,4,FALSE)</f>
        <v>#REF!</v>
      </c>
      <c r="K395" s="132" t="e">
        <f>VLOOKUP(K65,#REF!,4,FALSE)</f>
        <v>#REF!</v>
      </c>
      <c r="L395" s="132" t="e">
        <f>VLOOKUP(L65,#REF!,4,FALSE)</f>
        <v>#REF!</v>
      </c>
      <c r="M395" s="132"/>
    </row>
    <row r="396" spans="1:13" x14ac:dyDescent="0.2">
      <c r="A396" s="132" t="e">
        <f>VLOOKUP(A66,#REF!,4,FALSE)</f>
        <v>#REF!</v>
      </c>
      <c r="B396" s="132" t="e">
        <f>VLOOKUP(B66,#REF!,4,FALSE)</f>
        <v>#REF!</v>
      </c>
      <c r="C396" s="132" t="e">
        <f>VLOOKUP(C66,#REF!,4,FALSE)</f>
        <v>#REF!</v>
      </c>
      <c r="D396" s="132" t="e">
        <f>VLOOKUP(D66,#REF!,4,FALSE)</f>
        <v>#REF!</v>
      </c>
      <c r="E396" s="132" t="e">
        <f>VLOOKUP(E66,#REF!,4,FALSE)</f>
        <v>#REF!</v>
      </c>
      <c r="F396" s="132" t="e">
        <f>VLOOKUP(F66,#REF!,4,FALSE)</f>
        <v>#REF!</v>
      </c>
      <c r="G396" s="132" t="e">
        <f>VLOOKUP(G66,#REF!,4,FALSE)</f>
        <v>#REF!</v>
      </c>
      <c r="H396" s="132" t="e">
        <f>VLOOKUP(H66,#REF!,4,FALSE)</f>
        <v>#REF!</v>
      </c>
      <c r="I396" s="132" t="e">
        <f>VLOOKUP(I66,#REF!,4,FALSE)</f>
        <v>#REF!</v>
      </c>
      <c r="J396" s="132" t="e">
        <f>VLOOKUP(J66,#REF!,4,FALSE)</f>
        <v>#REF!</v>
      </c>
      <c r="K396" s="132" t="e">
        <f>VLOOKUP(K66,#REF!,4,FALSE)</f>
        <v>#REF!</v>
      </c>
      <c r="L396" s="132" t="e">
        <f>VLOOKUP(L66,#REF!,4,FALSE)</f>
        <v>#REF!</v>
      </c>
      <c r="M396" s="132"/>
    </row>
    <row r="397" spans="1:13" x14ac:dyDescent="0.2">
      <c r="A397" s="132" t="e">
        <f>VLOOKUP(A67,#REF!,4,FALSE)</f>
        <v>#REF!</v>
      </c>
      <c r="B397" s="132" t="e">
        <f>VLOOKUP(B67,#REF!,4,FALSE)</f>
        <v>#REF!</v>
      </c>
      <c r="C397" s="132" t="e">
        <f>VLOOKUP(C67,#REF!,4,FALSE)</f>
        <v>#REF!</v>
      </c>
      <c r="D397" s="132" t="e">
        <f>VLOOKUP(D67,#REF!,4,FALSE)</f>
        <v>#REF!</v>
      </c>
      <c r="E397" s="132" t="e">
        <f>VLOOKUP(E67,#REF!,4,FALSE)</f>
        <v>#REF!</v>
      </c>
      <c r="F397" s="132" t="e">
        <f>VLOOKUP(F67,#REF!,4,FALSE)</f>
        <v>#REF!</v>
      </c>
      <c r="G397" s="132" t="e">
        <f>VLOOKUP(G67,#REF!,4,FALSE)</f>
        <v>#REF!</v>
      </c>
      <c r="H397" s="132" t="e">
        <f>VLOOKUP(H67,#REF!,4,FALSE)</f>
        <v>#REF!</v>
      </c>
      <c r="I397" s="132" t="e">
        <f>VLOOKUP(I67,#REF!,4,FALSE)</f>
        <v>#REF!</v>
      </c>
      <c r="J397" s="132" t="e">
        <f>VLOOKUP(J67,#REF!,4,FALSE)</f>
        <v>#REF!</v>
      </c>
      <c r="K397" s="132" t="e">
        <f>VLOOKUP(K67,#REF!,4,FALSE)</f>
        <v>#REF!</v>
      </c>
      <c r="L397" s="132" t="e">
        <f>VLOOKUP(L67,#REF!,4,FALSE)</f>
        <v>#REF!</v>
      </c>
      <c r="M397" s="132"/>
    </row>
    <row r="398" spans="1:13" x14ac:dyDescent="0.2">
      <c r="A398" s="132" t="e">
        <f>VLOOKUP(A68,#REF!,4,FALSE)</f>
        <v>#REF!</v>
      </c>
      <c r="B398" s="132" t="e">
        <f>VLOOKUP(B68,#REF!,4,FALSE)</f>
        <v>#REF!</v>
      </c>
      <c r="C398" s="132" t="e">
        <f>VLOOKUP(C68,#REF!,4,FALSE)</f>
        <v>#REF!</v>
      </c>
      <c r="D398" s="132" t="e">
        <f>VLOOKUP(D68,#REF!,4,FALSE)</f>
        <v>#REF!</v>
      </c>
      <c r="E398" s="132" t="e">
        <f>VLOOKUP(E68,#REF!,4,FALSE)</f>
        <v>#REF!</v>
      </c>
      <c r="F398" s="132" t="e">
        <f>VLOOKUP(F68,#REF!,4,FALSE)</f>
        <v>#REF!</v>
      </c>
      <c r="G398" s="132" t="e">
        <f>VLOOKUP(G68,#REF!,4,FALSE)</f>
        <v>#REF!</v>
      </c>
      <c r="H398" s="132" t="e">
        <f>VLOOKUP(H68,#REF!,4,FALSE)</f>
        <v>#REF!</v>
      </c>
      <c r="I398" s="132" t="e">
        <f>VLOOKUP(I68,#REF!,4,FALSE)</f>
        <v>#REF!</v>
      </c>
      <c r="J398" s="132" t="e">
        <f>VLOOKUP(J68,#REF!,4,FALSE)</f>
        <v>#REF!</v>
      </c>
      <c r="K398" s="132" t="e">
        <f>VLOOKUP(K68,#REF!,4,FALSE)</f>
        <v>#REF!</v>
      </c>
      <c r="L398" s="132" t="e">
        <f>VLOOKUP(L68,#REF!,4,FALSE)</f>
        <v>#REF!</v>
      </c>
      <c r="M398" s="132"/>
    </row>
    <row r="399" spans="1:13" x14ac:dyDescent="0.2">
      <c r="A399" s="132" t="e">
        <f>VLOOKUP(A69,#REF!,4,FALSE)</f>
        <v>#REF!</v>
      </c>
      <c r="B399" s="132" t="e">
        <f>VLOOKUP(B69,#REF!,4,FALSE)</f>
        <v>#REF!</v>
      </c>
      <c r="C399" s="132" t="e">
        <f>VLOOKUP(C69,#REF!,4,FALSE)</f>
        <v>#REF!</v>
      </c>
      <c r="D399" s="132" t="e">
        <f>VLOOKUP(D69,#REF!,4,FALSE)</f>
        <v>#REF!</v>
      </c>
      <c r="E399" s="132" t="e">
        <f>VLOOKUP(E69,#REF!,4,FALSE)</f>
        <v>#REF!</v>
      </c>
      <c r="F399" s="132" t="e">
        <f>VLOOKUP(F69,#REF!,4,FALSE)</f>
        <v>#REF!</v>
      </c>
      <c r="G399" s="132" t="e">
        <f>VLOOKUP(G69,#REF!,4,FALSE)</f>
        <v>#REF!</v>
      </c>
      <c r="H399" s="132" t="e">
        <f>VLOOKUP(H69,#REF!,4,FALSE)</f>
        <v>#REF!</v>
      </c>
      <c r="I399" s="132" t="e">
        <f>VLOOKUP(I69,#REF!,4,FALSE)</f>
        <v>#REF!</v>
      </c>
      <c r="J399" s="132" t="e">
        <f>VLOOKUP(J69,#REF!,4,FALSE)</f>
        <v>#REF!</v>
      </c>
      <c r="K399" s="132" t="e">
        <f>VLOOKUP(K69,#REF!,4,FALSE)</f>
        <v>#REF!</v>
      </c>
      <c r="L399" s="132" t="e">
        <f>VLOOKUP(L69,#REF!,4,FALSE)</f>
        <v>#REF!</v>
      </c>
      <c r="M399" s="132"/>
    </row>
    <row r="400" spans="1:13" x14ac:dyDescent="0.2">
      <c r="A400" s="132" t="e">
        <f>VLOOKUP(A70,#REF!,4,FALSE)</f>
        <v>#REF!</v>
      </c>
      <c r="B400" s="132" t="e">
        <f>VLOOKUP(B70,#REF!,4,FALSE)</f>
        <v>#REF!</v>
      </c>
      <c r="C400" s="132" t="e">
        <f>VLOOKUP(C70,#REF!,4,FALSE)</f>
        <v>#REF!</v>
      </c>
      <c r="D400" s="132" t="e">
        <f>VLOOKUP(D70,#REF!,4,FALSE)</f>
        <v>#REF!</v>
      </c>
      <c r="E400" s="132" t="e">
        <f>VLOOKUP(E70,#REF!,4,FALSE)</f>
        <v>#REF!</v>
      </c>
      <c r="F400" s="132" t="e">
        <f>VLOOKUP(F70,#REF!,4,FALSE)</f>
        <v>#REF!</v>
      </c>
      <c r="G400" s="132" t="e">
        <f>VLOOKUP(G70,#REF!,4,FALSE)</f>
        <v>#REF!</v>
      </c>
      <c r="H400" s="132" t="e">
        <f>VLOOKUP(H70,#REF!,4,FALSE)</f>
        <v>#REF!</v>
      </c>
      <c r="I400" s="132" t="e">
        <f>VLOOKUP(I70,#REF!,4,FALSE)</f>
        <v>#REF!</v>
      </c>
      <c r="J400" s="132" t="e">
        <f>VLOOKUP(J70,#REF!,4,FALSE)</f>
        <v>#REF!</v>
      </c>
      <c r="K400" s="132" t="e">
        <f>VLOOKUP(K70,#REF!,4,FALSE)</f>
        <v>#REF!</v>
      </c>
      <c r="L400" s="132" t="e">
        <f>VLOOKUP(L70,#REF!,4,FALSE)</f>
        <v>#REF!</v>
      </c>
      <c r="M400" s="132"/>
    </row>
    <row r="401" spans="1:13" x14ac:dyDescent="0.2">
      <c r="A401" s="132" t="e">
        <f>VLOOKUP(A71,#REF!,4,FALSE)</f>
        <v>#REF!</v>
      </c>
      <c r="B401" s="132" t="e">
        <f>VLOOKUP(B71,#REF!,4,FALSE)</f>
        <v>#REF!</v>
      </c>
      <c r="C401" s="132" t="e">
        <f>VLOOKUP(C71,#REF!,4,FALSE)</f>
        <v>#REF!</v>
      </c>
      <c r="D401" s="132" t="e">
        <f>VLOOKUP(D71,#REF!,4,FALSE)</f>
        <v>#REF!</v>
      </c>
      <c r="E401" s="132" t="e">
        <f>VLOOKUP(E71,#REF!,4,FALSE)</f>
        <v>#REF!</v>
      </c>
      <c r="F401" s="132" t="e">
        <f>VLOOKUP(F71,#REF!,4,FALSE)</f>
        <v>#REF!</v>
      </c>
      <c r="G401" s="132" t="e">
        <f>VLOOKUP(G71,#REF!,4,FALSE)</f>
        <v>#REF!</v>
      </c>
      <c r="H401" s="132" t="e">
        <f>VLOOKUP(H71,#REF!,4,FALSE)</f>
        <v>#REF!</v>
      </c>
      <c r="I401" s="132" t="e">
        <f>VLOOKUP(I71,#REF!,4,FALSE)</f>
        <v>#REF!</v>
      </c>
      <c r="J401" s="132" t="e">
        <f>VLOOKUP(J71,#REF!,4,FALSE)</f>
        <v>#REF!</v>
      </c>
      <c r="K401" s="132" t="e">
        <f>VLOOKUP(K71,#REF!,4,FALSE)</f>
        <v>#REF!</v>
      </c>
      <c r="L401" s="132" t="e">
        <f>VLOOKUP(L71,#REF!,4,FALSE)</f>
        <v>#REF!</v>
      </c>
      <c r="M401" s="132"/>
    </row>
    <row r="402" spans="1:13" x14ac:dyDescent="0.2">
      <c r="A402" s="132" t="e">
        <f>VLOOKUP(A72,#REF!,4,FALSE)</f>
        <v>#REF!</v>
      </c>
      <c r="B402" s="132" t="e">
        <f>VLOOKUP(B72,#REF!,4,FALSE)</f>
        <v>#REF!</v>
      </c>
      <c r="C402" s="132" t="e">
        <f>VLOOKUP(C72,#REF!,4,FALSE)</f>
        <v>#REF!</v>
      </c>
      <c r="D402" s="132" t="e">
        <f>VLOOKUP(D72,#REF!,4,FALSE)</f>
        <v>#REF!</v>
      </c>
      <c r="E402" s="132" t="e">
        <f>VLOOKUP(E72,#REF!,4,FALSE)</f>
        <v>#REF!</v>
      </c>
      <c r="F402" s="132" t="e">
        <f>VLOOKUP(F72,#REF!,4,FALSE)</f>
        <v>#REF!</v>
      </c>
      <c r="G402" s="132" t="e">
        <f>VLOOKUP(G72,#REF!,4,FALSE)</f>
        <v>#REF!</v>
      </c>
      <c r="H402" s="132" t="e">
        <f>VLOOKUP(H72,#REF!,4,FALSE)</f>
        <v>#REF!</v>
      </c>
      <c r="I402" s="132" t="e">
        <f>VLOOKUP(I72,#REF!,4,FALSE)</f>
        <v>#REF!</v>
      </c>
      <c r="J402" s="132" t="e">
        <f>VLOOKUP(J72,#REF!,4,FALSE)</f>
        <v>#REF!</v>
      </c>
      <c r="K402" s="132" t="e">
        <f>VLOOKUP(K72,#REF!,4,FALSE)</f>
        <v>#REF!</v>
      </c>
      <c r="L402" s="132" t="e">
        <f>VLOOKUP(L72,#REF!,4,FALSE)</f>
        <v>#REF!</v>
      </c>
      <c r="M402" s="132"/>
    </row>
    <row r="403" spans="1:13" x14ac:dyDescent="0.2">
      <c r="A403" s="132" t="e">
        <f>VLOOKUP(A73,#REF!,4,FALSE)</f>
        <v>#REF!</v>
      </c>
      <c r="B403" s="132" t="e">
        <f>VLOOKUP(B73,#REF!,4,FALSE)</f>
        <v>#REF!</v>
      </c>
      <c r="C403" s="132" t="e">
        <f>VLOOKUP(C73,#REF!,4,FALSE)</f>
        <v>#REF!</v>
      </c>
      <c r="D403" s="132" t="e">
        <f>VLOOKUP(D73,#REF!,4,FALSE)</f>
        <v>#REF!</v>
      </c>
      <c r="E403" s="132" t="e">
        <f>VLOOKUP(E73,#REF!,4,FALSE)</f>
        <v>#REF!</v>
      </c>
      <c r="F403" s="132" t="e">
        <f>VLOOKUP(F73,#REF!,4,FALSE)</f>
        <v>#REF!</v>
      </c>
      <c r="G403" s="132" t="e">
        <f>VLOOKUP(G73,#REF!,4,FALSE)</f>
        <v>#REF!</v>
      </c>
      <c r="H403" s="132" t="e">
        <f>VLOOKUP(H73,#REF!,4,FALSE)</f>
        <v>#REF!</v>
      </c>
      <c r="I403" s="132" t="e">
        <f>VLOOKUP(I73,#REF!,4,FALSE)</f>
        <v>#REF!</v>
      </c>
      <c r="J403" s="132" t="e">
        <f>VLOOKUP(J73,#REF!,4,FALSE)</f>
        <v>#REF!</v>
      </c>
      <c r="K403" s="132" t="e">
        <f>VLOOKUP(K73,#REF!,4,FALSE)</f>
        <v>#REF!</v>
      </c>
      <c r="L403" s="132" t="e">
        <f>VLOOKUP(L73,#REF!,4,FALSE)</f>
        <v>#REF!</v>
      </c>
      <c r="M403" s="132"/>
    </row>
    <row r="404" spans="1:13" x14ac:dyDescent="0.2">
      <c r="A404" s="132" t="e">
        <f>VLOOKUP(A74,#REF!,4,FALSE)</f>
        <v>#REF!</v>
      </c>
      <c r="B404" s="132" t="e">
        <f>VLOOKUP(B74,#REF!,4,FALSE)</f>
        <v>#REF!</v>
      </c>
      <c r="C404" s="132" t="e">
        <f>VLOOKUP(C74,#REF!,4,FALSE)</f>
        <v>#REF!</v>
      </c>
      <c r="D404" s="132" t="e">
        <f>VLOOKUP(D74,#REF!,4,FALSE)</f>
        <v>#REF!</v>
      </c>
      <c r="E404" s="132" t="e">
        <f>VLOOKUP(E74,#REF!,4,FALSE)</f>
        <v>#REF!</v>
      </c>
      <c r="F404" s="132" t="e">
        <f>VLOOKUP(F74,#REF!,4,FALSE)</f>
        <v>#REF!</v>
      </c>
      <c r="G404" s="132" t="e">
        <f>VLOOKUP(G74,#REF!,4,FALSE)</f>
        <v>#REF!</v>
      </c>
      <c r="H404" s="132" t="e">
        <f>VLOOKUP(H74,#REF!,4,FALSE)</f>
        <v>#REF!</v>
      </c>
      <c r="I404" s="132" t="e">
        <f>VLOOKUP(I74,#REF!,4,FALSE)</f>
        <v>#REF!</v>
      </c>
      <c r="J404" s="132" t="e">
        <f>VLOOKUP(J74,#REF!,4,FALSE)</f>
        <v>#REF!</v>
      </c>
      <c r="K404" s="132" t="e">
        <f>VLOOKUP(K74,#REF!,4,FALSE)</f>
        <v>#REF!</v>
      </c>
      <c r="L404" s="132" t="e">
        <f>VLOOKUP(L74,#REF!,4,FALSE)</f>
        <v>#REF!</v>
      </c>
      <c r="M404" s="132"/>
    </row>
    <row r="405" spans="1:13" x14ac:dyDescent="0.2">
      <c r="A405" s="132" t="e">
        <f>VLOOKUP(A75,#REF!,4,FALSE)</f>
        <v>#REF!</v>
      </c>
      <c r="B405" s="132" t="e">
        <f>VLOOKUP(B75,#REF!,4,FALSE)</f>
        <v>#REF!</v>
      </c>
      <c r="C405" s="132" t="e">
        <f>VLOOKUP(C75,#REF!,4,FALSE)</f>
        <v>#REF!</v>
      </c>
      <c r="D405" s="132" t="e">
        <f>VLOOKUP(D75,#REF!,4,FALSE)</f>
        <v>#REF!</v>
      </c>
      <c r="E405" s="132" t="e">
        <f>VLOOKUP(E75,#REF!,4,FALSE)</f>
        <v>#REF!</v>
      </c>
      <c r="F405" s="132" t="e">
        <f>VLOOKUP(F75,#REF!,4,FALSE)</f>
        <v>#REF!</v>
      </c>
      <c r="G405" s="132" t="e">
        <f>VLOOKUP(G75,#REF!,4,FALSE)</f>
        <v>#REF!</v>
      </c>
      <c r="H405" s="132" t="e">
        <f>VLOOKUP(H75,#REF!,4,FALSE)</f>
        <v>#REF!</v>
      </c>
      <c r="I405" s="132" t="e">
        <f>VLOOKUP(I75,#REF!,4,FALSE)</f>
        <v>#REF!</v>
      </c>
      <c r="J405" s="132" t="e">
        <f>VLOOKUP(J75,#REF!,4,FALSE)</f>
        <v>#REF!</v>
      </c>
      <c r="K405" s="132" t="e">
        <f>VLOOKUP(K75,#REF!,4,FALSE)</f>
        <v>#REF!</v>
      </c>
      <c r="L405" s="132" t="e">
        <f>VLOOKUP(L75,#REF!,4,FALSE)</f>
        <v>#REF!</v>
      </c>
      <c r="M405" s="132"/>
    </row>
    <row r="406" spans="1:13" x14ac:dyDescent="0.2">
      <c r="A406" s="132" t="e">
        <f>VLOOKUP(A76,#REF!,4,FALSE)</f>
        <v>#REF!</v>
      </c>
      <c r="B406" s="132" t="e">
        <f>VLOOKUP(B76,#REF!,4,FALSE)</f>
        <v>#REF!</v>
      </c>
      <c r="C406" s="132" t="e">
        <f>VLOOKUP(C76,#REF!,4,FALSE)</f>
        <v>#REF!</v>
      </c>
      <c r="D406" s="132" t="e">
        <f>VLOOKUP(D76,#REF!,4,FALSE)</f>
        <v>#REF!</v>
      </c>
      <c r="E406" s="132" t="e">
        <f>VLOOKUP(E76,#REF!,4,FALSE)</f>
        <v>#REF!</v>
      </c>
      <c r="F406" s="132" t="e">
        <f>VLOOKUP(F76,#REF!,4,FALSE)</f>
        <v>#REF!</v>
      </c>
      <c r="G406" s="132" t="e">
        <f>VLOOKUP(G76,#REF!,4,FALSE)</f>
        <v>#REF!</v>
      </c>
      <c r="H406" s="132" t="e">
        <f>VLOOKUP(H76,#REF!,4,FALSE)</f>
        <v>#REF!</v>
      </c>
      <c r="I406" s="132" t="e">
        <f>VLOOKUP(I76,#REF!,4,FALSE)</f>
        <v>#REF!</v>
      </c>
      <c r="J406" s="132" t="e">
        <f>VLOOKUP(J76,#REF!,4,FALSE)</f>
        <v>#REF!</v>
      </c>
      <c r="K406" s="132" t="e">
        <f>VLOOKUP(K76,#REF!,4,FALSE)</f>
        <v>#REF!</v>
      </c>
      <c r="L406" s="132" t="e">
        <f>VLOOKUP(L76,#REF!,4,FALSE)</f>
        <v>#REF!</v>
      </c>
      <c r="M406" s="132"/>
    </row>
    <row r="407" spans="1:13" x14ac:dyDescent="0.2">
      <c r="A407" s="132" t="e">
        <f>VLOOKUP(A77,#REF!,4,FALSE)</f>
        <v>#REF!</v>
      </c>
      <c r="B407" s="132" t="e">
        <f>VLOOKUP(B77,#REF!,4,FALSE)</f>
        <v>#REF!</v>
      </c>
      <c r="C407" s="132" t="e">
        <f>VLOOKUP(C77,#REF!,4,FALSE)</f>
        <v>#REF!</v>
      </c>
      <c r="D407" s="132" t="e">
        <f>VLOOKUP(D77,#REF!,4,FALSE)</f>
        <v>#REF!</v>
      </c>
      <c r="E407" s="132" t="e">
        <f>VLOOKUP(E77,#REF!,4,FALSE)</f>
        <v>#REF!</v>
      </c>
      <c r="F407" s="132" t="e">
        <f>VLOOKUP(F77,#REF!,4,FALSE)</f>
        <v>#REF!</v>
      </c>
      <c r="G407" s="132" t="e">
        <f>VLOOKUP(G77,#REF!,4,FALSE)</f>
        <v>#REF!</v>
      </c>
      <c r="H407" s="132" t="e">
        <f>VLOOKUP(H77,#REF!,4,FALSE)</f>
        <v>#REF!</v>
      </c>
      <c r="I407" s="132" t="e">
        <f>VLOOKUP(I77,#REF!,4,FALSE)</f>
        <v>#REF!</v>
      </c>
      <c r="J407" s="132" t="e">
        <f>VLOOKUP(J77,#REF!,4,FALSE)</f>
        <v>#REF!</v>
      </c>
      <c r="K407" s="132" t="e">
        <f>VLOOKUP(K77,#REF!,4,FALSE)</f>
        <v>#REF!</v>
      </c>
      <c r="L407" s="132" t="e">
        <f>VLOOKUP(L77,#REF!,4,FALSE)</f>
        <v>#REF!</v>
      </c>
      <c r="M407" s="132"/>
    </row>
    <row r="408" spans="1:13" x14ac:dyDescent="0.2">
      <c r="A408" s="132" t="e">
        <f>VLOOKUP(A78,#REF!,4,FALSE)</f>
        <v>#REF!</v>
      </c>
      <c r="B408" s="132" t="e">
        <f>VLOOKUP(B78,#REF!,4,FALSE)</f>
        <v>#REF!</v>
      </c>
      <c r="C408" s="132" t="e">
        <f>VLOOKUP(C78,#REF!,4,FALSE)</f>
        <v>#REF!</v>
      </c>
      <c r="D408" s="132" t="e">
        <f>VLOOKUP(D78,#REF!,4,FALSE)</f>
        <v>#REF!</v>
      </c>
      <c r="E408" s="132" t="e">
        <f>VLOOKUP(E78,#REF!,4,FALSE)</f>
        <v>#REF!</v>
      </c>
      <c r="F408" s="132" t="e">
        <f>VLOOKUP(F78,#REF!,4,FALSE)</f>
        <v>#REF!</v>
      </c>
      <c r="G408" s="132" t="e">
        <f>VLOOKUP(G78,#REF!,4,FALSE)</f>
        <v>#REF!</v>
      </c>
      <c r="H408" s="132" t="e">
        <f>VLOOKUP(H78,#REF!,4,FALSE)</f>
        <v>#REF!</v>
      </c>
      <c r="I408" s="132" t="e">
        <f>VLOOKUP(I78,#REF!,4,FALSE)</f>
        <v>#REF!</v>
      </c>
      <c r="J408" s="132" t="e">
        <f>VLOOKUP(J78,#REF!,4,FALSE)</f>
        <v>#REF!</v>
      </c>
      <c r="K408" s="132" t="e">
        <f>VLOOKUP(K78,#REF!,4,FALSE)</f>
        <v>#REF!</v>
      </c>
      <c r="L408" s="132" t="e">
        <f>VLOOKUP(L78,#REF!,4,FALSE)</f>
        <v>#REF!</v>
      </c>
      <c r="M408" s="132"/>
    </row>
    <row r="409" spans="1:13" x14ac:dyDescent="0.2">
      <c r="A409" s="132" t="e">
        <f>VLOOKUP(A79,#REF!,4,FALSE)</f>
        <v>#REF!</v>
      </c>
      <c r="B409" s="132" t="e">
        <f>VLOOKUP(B79,#REF!,4,FALSE)</f>
        <v>#REF!</v>
      </c>
      <c r="C409" s="132" t="e">
        <f>VLOOKUP(C79,#REF!,4,FALSE)</f>
        <v>#REF!</v>
      </c>
      <c r="D409" s="132" t="e">
        <f>VLOOKUP(D79,#REF!,4,FALSE)</f>
        <v>#REF!</v>
      </c>
      <c r="E409" s="132" t="e">
        <f>VLOOKUP(E79,#REF!,4,FALSE)</f>
        <v>#REF!</v>
      </c>
      <c r="F409" s="132" t="e">
        <f>VLOOKUP(F79,#REF!,4,FALSE)</f>
        <v>#REF!</v>
      </c>
      <c r="G409" s="132" t="e">
        <f>VLOOKUP(G79,#REF!,4,FALSE)</f>
        <v>#REF!</v>
      </c>
      <c r="H409" s="132" t="e">
        <f>VLOOKUP(H79,#REF!,4,FALSE)</f>
        <v>#REF!</v>
      </c>
      <c r="I409" s="132" t="e">
        <f>VLOOKUP(I79,#REF!,4,FALSE)</f>
        <v>#REF!</v>
      </c>
      <c r="J409" s="132" t="e">
        <f>VLOOKUP(J79,#REF!,4,FALSE)</f>
        <v>#REF!</v>
      </c>
      <c r="K409" s="132" t="e">
        <f>VLOOKUP(K79,#REF!,4,FALSE)</f>
        <v>#REF!</v>
      </c>
      <c r="L409" s="132" t="e">
        <f>VLOOKUP(L79,#REF!,4,FALSE)</f>
        <v>#REF!</v>
      </c>
      <c r="M409" s="132"/>
    </row>
    <row r="410" spans="1:13" x14ac:dyDescent="0.2">
      <c r="A410" s="132" t="e">
        <f>VLOOKUP(A80,#REF!,4,FALSE)</f>
        <v>#REF!</v>
      </c>
      <c r="B410" s="132" t="e">
        <f>VLOOKUP(B80,#REF!,4,FALSE)</f>
        <v>#REF!</v>
      </c>
      <c r="C410" s="132" t="e">
        <f>VLOOKUP(C80,#REF!,4,FALSE)</f>
        <v>#REF!</v>
      </c>
      <c r="D410" s="132" t="e">
        <f>VLOOKUP(D80,#REF!,4,FALSE)</f>
        <v>#REF!</v>
      </c>
      <c r="E410" s="132" t="e">
        <f>VLOOKUP(E80,#REF!,4,FALSE)</f>
        <v>#REF!</v>
      </c>
      <c r="F410" s="132" t="e">
        <f>VLOOKUP(F80,#REF!,4,FALSE)</f>
        <v>#REF!</v>
      </c>
      <c r="G410" s="132" t="e">
        <f>VLOOKUP(G80,#REF!,4,FALSE)</f>
        <v>#REF!</v>
      </c>
      <c r="H410" s="132" t="e">
        <f>VLOOKUP(H80,#REF!,4,FALSE)</f>
        <v>#REF!</v>
      </c>
      <c r="I410" s="132" t="e">
        <f>VLOOKUP(I80,#REF!,4,FALSE)</f>
        <v>#REF!</v>
      </c>
      <c r="J410" s="132" t="e">
        <f>VLOOKUP(J80,#REF!,4,FALSE)</f>
        <v>#REF!</v>
      </c>
      <c r="K410" s="132" t="e">
        <f>VLOOKUP(K80,#REF!,4,FALSE)</f>
        <v>#REF!</v>
      </c>
      <c r="L410" s="132" t="e">
        <f>VLOOKUP(L80,#REF!,4,FALSE)</f>
        <v>#REF!</v>
      </c>
      <c r="M410" s="132"/>
    </row>
    <row r="411" spans="1:13" x14ac:dyDescent="0.2">
      <c r="A411" s="132"/>
      <c r="B411" s="132"/>
      <c r="C411" s="132"/>
      <c r="D411" s="132"/>
      <c r="E411" s="132"/>
      <c r="F411" s="132"/>
      <c r="G411" s="132"/>
      <c r="H411" s="132"/>
      <c r="I411" s="132"/>
      <c r="J411" s="132"/>
      <c r="K411" s="132"/>
      <c r="L411" s="132"/>
      <c r="M411" s="132"/>
    </row>
    <row r="412" spans="1:13" x14ac:dyDescent="0.2">
      <c r="A412" s="268" t="s">
        <v>608</v>
      </c>
      <c r="B412" s="268"/>
      <c r="C412" s="268"/>
      <c r="D412" s="268"/>
      <c r="E412" s="268"/>
      <c r="F412" s="268"/>
      <c r="G412" s="268"/>
      <c r="H412" s="268"/>
      <c r="I412" s="268"/>
      <c r="J412" s="268"/>
      <c r="K412" s="268"/>
      <c r="L412" s="268"/>
      <c r="M412" s="132"/>
    </row>
    <row r="413" spans="1:13" x14ac:dyDescent="0.2">
      <c r="A413" s="132" t="e">
        <f>VLOOKUP(A50,#REF!,4,FALSE)</f>
        <v>#REF!</v>
      </c>
      <c r="B413" s="132" t="e">
        <f>VLOOKUP(B50,#REF!,4,FALSE)</f>
        <v>#REF!</v>
      </c>
      <c r="C413" s="132" t="e">
        <f>VLOOKUP(C50,#REF!,4,FALSE)</f>
        <v>#REF!</v>
      </c>
      <c r="D413" s="132" t="e">
        <f>VLOOKUP(D50,#REF!,4,FALSE)</f>
        <v>#REF!</v>
      </c>
      <c r="E413" s="132" t="e">
        <f>VLOOKUP(E50,#REF!,4,FALSE)</f>
        <v>#REF!</v>
      </c>
      <c r="F413" s="132" t="e">
        <f>VLOOKUP(F50,#REF!,4,FALSE)</f>
        <v>#REF!</v>
      </c>
      <c r="G413" s="132" t="e">
        <f>VLOOKUP(G50,#REF!,4,FALSE)</f>
        <v>#REF!</v>
      </c>
      <c r="H413" s="132" t="e">
        <f>VLOOKUP(H50,#REF!,4,FALSE)</f>
        <v>#REF!</v>
      </c>
      <c r="I413" s="132" t="e">
        <f>VLOOKUP(I50,#REF!,4,FALSE)</f>
        <v>#REF!</v>
      </c>
      <c r="J413" s="132" t="e">
        <f>VLOOKUP(J50,#REF!,4,FALSE)</f>
        <v>#REF!</v>
      </c>
      <c r="K413" s="132" t="e">
        <f>VLOOKUP(K50,#REF!,4,FALSE)</f>
        <v>#REF!</v>
      </c>
      <c r="L413" s="132" t="e">
        <f>VLOOKUP(L50,#REF!,4,FALSE)</f>
        <v>#REF!</v>
      </c>
      <c r="M413" s="132"/>
    </row>
    <row r="414" spans="1:13" x14ac:dyDescent="0.2">
      <c r="A414" s="132" t="e">
        <f>VLOOKUP(A51,#REF!,4,FALSE)</f>
        <v>#REF!</v>
      </c>
      <c r="B414" s="132" t="e">
        <f>VLOOKUP(B51,#REF!,4,FALSE)</f>
        <v>#REF!</v>
      </c>
      <c r="C414" s="132" t="e">
        <f>VLOOKUP(C51,#REF!,4,FALSE)</f>
        <v>#REF!</v>
      </c>
      <c r="D414" s="132" t="e">
        <f>VLOOKUP(D51,#REF!,4,FALSE)</f>
        <v>#REF!</v>
      </c>
      <c r="E414" s="132" t="e">
        <f>VLOOKUP(E51,#REF!,4,FALSE)</f>
        <v>#REF!</v>
      </c>
      <c r="F414" s="132" t="e">
        <f>VLOOKUP(F51,#REF!,4,FALSE)</f>
        <v>#REF!</v>
      </c>
      <c r="G414" s="132" t="e">
        <f>VLOOKUP(G51,#REF!,4,FALSE)</f>
        <v>#REF!</v>
      </c>
      <c r="H414" s="132" t="e">
        <f>VLOOKUP(H51,#REF!,4,FALSE)</f>
        <v>#REF!</v>
      </c>
      <c r="I414" s="132" t="e">
        <f>VLOOKUP(I51,#REF!,4,FALSE)</f>
        <v>#REF!</v>
      </c>
      <c r="J414" s="132" t="e">
        <f>VLOOKUP(J51,#REF!,4,FALSE)</f>
        <v>#REF!</v>
      </c>
      <c r="K414" s="132" t="e">
        <f>VLOOKUP(K51,#REF!,4,FALSE)</f>
        <v>#REF!</v>
      </c>
      <c r="L414" s="132" t="e">
        <f>VLOOKUP(L51,#REF!,4,FALSE)</f>
        <v>#REF!</v>
      </c>
      <c r="M414" s="132"/>
    </row>
    <row r="415" spans="1:13" x14ac:dyDescent="0.2">
      <c r="A415" s="132" t="e">
        <f>VLOOKUP(A52,#REF!,4,FALSE)</f>
        <v>#REF!</v>
      </c>
      <c r="B415" s="132" t="e">
        <f>VLOOKUP(B52,#REF!,4,FALSE)</f>
        <v>#REF!</v>
      </c>
      <c r="C415" s="132" t="e">
        <f>VLOOKUP(C52,#REF!,4,FALSE)</f>
        <v>#REF!</v>
      </c>
      <c r="D415" s="132" t="e">
        <f>VLOOKUP(D52,#REF!,4,FALSE)</f>
        <v>#REF!</v>
      </c>
      <c r="E415" s="132" t="e">
        <f>VLOOKUP(E52,#REF!,4,FALSE)</f>
        <v>#REF!</v>
      </c>
      <c r="F415" s="132" t="e">
        <f>VLOOKUP(F52,#REF!,4,FALSE)</f>
        <v>#REF!</v>
      </c>
      <c r="G415" s="132" t="e">
        <f>VLOOKUP(G52,#REF!,4,FALSE)</f>
        <v>#REF!</v>
      </c>
      <c r="H415" s="132" t="e">
        <f>VLOOKUP(H52,#REF!,4,FALSE)</f>
        <v>#REF!</v>
      </c>
      <c r="I415" s="132" t="e">
        <f>VLOOKUP(I52,#REF!,4,FALSE)</f>
        <v>#REF!</v>
      </c>
      <c r="J415" s="132" t="e">
        <f>VLOOKUP(J52,#REF!,4,FALSE)</f>
        <v>#REF!</v>
      </c>
      <c r="K415" s="132" t="e">
        <f>VLOOKUP(K52,#REF!,4,FALSE)</f>
        <v>#REF!</v>
      </c>
      <c r="L415" s="132" t="e">
        <f>VLOOKUP(L52,#REF!,4,FALSE)</f>
        <v>#REF!</v>
      </c>
      <c r="M415" s="132"/>
    </row>
    <row r="416" spans="1:13" x14ac:dyDescent="0.2">
      <c r="A416" s="132" t="e">
        <f>VLOOKUP(A53,#REF!,4,FALSE)</f>
        <v>#REF!</v>
      </c>
      <c r="B416" s="132" t="e">
        <f>VLOOKUP(B53,#REF!,4,FALSE)</f>
        <v>#REF!</v>
      </c>
      <c r="C416" s="132" t="e">
        <f>VLOOKUP(C53,#REF!,4,FALSE)</f>
        <v>#REF!</v>
      </c>
      <c r="D416" s="132" t="e">
        <f>VLOOKUP(D53,#REF!,4,FALSE)</f>
        <v>#REF!</v>
      </c>
      <c r="E416" s="132" t="e">
        <f>VLOOKUP(E53,#REF!,4,FALSE)</f>
        <v>#REF!</v>
      </c>
      <c r="F416" s="132" t="e">
        <f>VLOOKUP(F53,#REF!,4,FALSE)</f>
        <v>#REF!</v>
      </c>
      <c r="G416" s="132" t="e">
        <f>VLOOKUP(G53,#REF!,4,FALSE)</f>
        <v>#REF!</v>
      </c>
      <c r="H416" s="132" t="e">
        <f>VLOOKUP(H53,#REF!,4,FALSE)</f>
        <v>#REF!</v>
      </c>
      <c r="I416" s="132" t="e">
        <f>VLOOKUP(I53,#REF!,4,FALSE)</f>
        <v>#REF!</v>
      </c>
      <c r="J416" s="132" t="e">
        <f>VLOOKUP(J53,#REF!,4,FALSE)</f>
        <v>#REF!</v>
      </c>
      <c r="K416" s="132" t="e">
        <f>VLOOKUP(K53,#REF!,4,FALSE)</f>
        <v>#REF!</v>
      </c>
      <c r="L416" s="132" t="e">
        <f>VLOOKUP(L53,#REF!,4,FALSE)</f>
        <v>#REF!</v>
      </c>
      <c r="M416" s="132"/>
    </row>
    <row r="417" spans="1:13" x14ac:dyDescent="0.2">
      <c r="A417" s="132" t="e">
        <f>VLOOKUP(A54,#REF!,4,FALSE)</f>
        <v>#REF!</v>
      </c>
      <c r="B417" s="132" t="e">
        <f>VLOOKUP(B54,#REF!,4,FALSE)</f>
        <v>#REF!</v>
      </c>
      <c r="C417" s="132" t="e">
        <f>VLOOKUP(C54,#REF!,4,FALSE)</f>
        <v>#REF!</v>
      </c>
      <c r="D417" s="132" t="e">
        <f>VLOOKUP(D54,#REF!,4,FALSE)</f>
        <v>#REF!</v>
      </c>
      <c r="E417" s="132" t="e">
        <f>VLOOKUP(E54,#REF!,4,FALSE)</f>
        <v>#REF!</v>
      </c>
      <c r="F417" s="132" t="e">
        <f>VLOOKUP(F54,#REF!,4,FALSE)</f>
        <v>#REF!</v>
      </c>
      <c r="G417" s="132" t="e">
        <f>VLOOKUP(G54,#REF!,4,FALSE)</f>
        <v>#REF!</v>
      </c>
      <c r="H417" s="132" t="e">
        <f>VLOOKUP(H54,#REF!,4,FALSE)</f>
        <v>#REF!</v>
      </c>
      <c r="I417" s="132" t="e">
        <f>VLOOKUP(I54,#REF!,4,FALSE)</f>
        <v>#REF!</v>
      </c>
      <c r="J417" s="132" t="e">
        <f>VLOOKUP(J54,#REF!,4,FALSE)</f>
        <v>#REF!</v>
      </c>
      <c r="K417" s="132" t="e">
        <f>VLOOKUP(K54,#REF!,4,FALSE)</f>
        <v>#REF!</v>
      </c>
      <c r="L417" s="132" t="e">
        <f>VLOOKUP(L54,#REF!,4,FALSE)</f>
        <v>#REF!</v>
      </c>
      <c r="M417" s="132"/>
    </row>
    <row r="418" spans="1:13" x14ac:dyDescent="0.2">
      <c r="A418" s="132" t="e">
        <f>VLOOKUP(A55,#REF!,4,FALSE)</f>
        <v>#REF!</v>
      </c>
      <c r="B418" s="132" t="e">
        <f>VLOOKUP(B55,#REF!,4,FALSE)</f>
        <v>#REF!</v>
      </c>
      <c r="C418" s="132" t="e">
        <f>VLOOKUP(C55,#REF!,4,FALSE)</f>
        <v>#REF!</v>
      </c>
      <c r="D418" s="132" t="e">
        <f>VLOOKUP(D55,#REF!,4,FALSE)</f>
        <v>#REF!</v>
      </c>
      <c r="E418" s="132" t="e">
        <f>VLOOKUP(E55,#REF!,4,FALSE)</f>
        <v>#REF!</v>
      </c>
      <c r="F418" s="132" t="e">
        <f>VLOOKUP(F55,#REF!,4,FALSE)</f>
        <v>#REF!</v>
      </c>
      <c r="G418" s="132" t="e">
        <f>VLOOKUP(G55,#REF!,4,FALSE)</f>
        <v>#REF!</v>
      </c>
      <c r="H418" s="132" t="e">
        <f>VLOOKUP(H55,#REF!,4,FALSE)</f>
        <v>#REF!</v>
      </c>
      <c r="I418" s="132" t="e">
        <f>VLOOKUP(I55,#REF!,4,FALSE)</f>
        <v>#REF!</v>
      </c>
      <c r="J418" s="132" t="e">
        <f>VLOOKUP(J55,#REF!,4,FALSE)</f>
        <v>#REF!</v>
      </c>
      <c r="K418" s="132" t="e">
        <f>VLOOKUP(K55,#REF!,4,FALSE)</f>
        <v>#REF!</v>
      </c>
      <c r="L418" s="132" t="e">
        <f>VLOOKUP(L55,#REF!,4,FALSE)</f>
        <v>#REF!</v>
      </c>
      <c r="M418" s="132"/>
    </row>
    <row r="419" spans="1:13" x14ac:dyDescent="0.2">
      <c r="A419" s="132" t="e">
        <f>VLOOKUP(A56,#REF!,4,FALSE)</f>
        <v>#REF!</v>
      </c>
      <c r="B419" s="132" t="e">
        <f>VLOOKUP(B56,#REF!,4,FALSE)</f>
        <v>#REF!</v>
      </c>
      <c r="C419" s="132" t="e">
        <f>VLOOKUP(C56,#REF!,4,FALSE)</f>
        <v>#REF!</v>
      </c>
      <c r="D419" s="132" t="e">
        <f>VLOOKUP(D56,#REF!,4,FALSE)</f>
        <v>#REF!</v>
      </c>
      <c r="E419" s="132" t="e">
        <f>VLOOKUP(E56,#REF!,4,FALSE)</f>
        <v>#REF!</v>
      </c>
      <c r="F419" s="132" t="e">
        <f>VLOOKUP(F56,#REF!,4,FALSE)</f>
        <v>#REF!</v>
      </c>
      <c r="G419" s="132" t="e">
        <f>VLOOKUP(G56,#REF!,4,FALSE)</f>
        <v>#REF!</v>
      </c>
      <c r="H419" s="132" t="e">
        <f>VLOOKUP(H56,#REF!,4,FALSE)</f>
        <v>#REF!</v>
      </c>
      <c r="I419" s="132" t="e">
        <f>VLOOKUP(I56,#REF!,4,FALSE)</f>
        <v>#REF!</v>
      </c>
      <c r="J419" s="132" t="e">
        <f>VLOOKUP(J56,#REF!,4,FALSE)</f>
        <v>#REF!</v>
      </c>
      <c r="K419" s="132" t="e">
        <f>VLOOKUP(K56,#REF!,4,FALSE)</f>
        <v>#REF!</v>
      </c>
      <c r="L419" s="132" t="e">
        <f>VLOOKUP(L56,#REF!,4,FALSE)</f>
        <v>#REF!</v>
      </c>
      <c r="M419" s="132"/>
    </row>
    <row r="420" spans="1:13" x14ac:dyDescent="0.2">
      <c r="A420" s="132" t="e">
        <f>VLOOKUP(A57,#REF!,4,FALSE)</f>
        <v>#REF!</v>
      </c>
      <c r="B420" s="132" t="e">
        <f>VLOOKUP(B57,#REF!,4,FALSE)</f>
        <v>#REF!</v>
      </c>
      <c r="C420" s="132" t="e">
        <f>VLOOKUP(C57,#REF!,4,FALSE)</f>
        <v>#REF!</v>
      </c>
      <c r="D420" s="132" t="e">
        <f>VLOOKUP(D57,#REF!,4,FALSE)</f>
        <v>#REF!</v>
      </c>
      <c r="E420" s="132" t="e">
        <f>VLOOKUP(E57,#REF!,4,FALSE)</f>
        <v>#REF!</v>
      </c>
      <c r="F420" s="132" t="e">
        <f>VLOOKUP(F57,#REF!,4,FALSE)</f>
        <v>#REF!</v>
      </c>
      <c r="G420" s="132" t="e">
        <f>VLOOKUP(G57,#REF!,4,FALSE)</f>
        <v>#REF!</v>
      </c>
      <c r="H420" s="132" t="e">
        <f>VLOOKUP(H57,#REF!,4,FALSE)</f>
        <v>#REF!</v>
      </c>
      <c r="I420" s="132" t="e">
        <f>VLOOKUP(I57,#REF!,4,FALSE)</f>
        <v>#REF!</v>
      </c>
      <c r="J420" s="132" t="e">
        <f>VLOOKUP(J57,#REF!,4,FALSE)</f>
        <v>#REF!</v>
      </c>
      <c r="K420" s="132" t="e">
        <f>VLOOKUP(K57,#REF!,4,FALSE)</f>
        <v>#REF!</v>
      </c>
      <c r="L420" s="132" t="e">
        <f>VLOOKUP(L57,#REF!,4,FALSE)</f>
        <v>#REF!</v>
      </c>
      <c r="M420" s="132"/>
    </row>
    <row r="421" spans="1:13" x14ac:dyDescent="0.2">
      <c r="A421" s="132" t="e">
        <f>VLOOKUP(A58,#REF!,4,FALSE)</f>
        <v>#REF!</v>
      </c>
      <c r="B421" s="132" t="e">
        <f>VLOOKUP(B58,#REF!,4,FALSE)</f>
        <v>#REF!</v>
      </c>
      <c r="C421" s="132" t="e">
        <f>VLOOKUP(C58,#REF!,4,FALSE)</f>
        <v>#REF!</v>
      </c>
      <c r="D421" s="132" t="e">
        <f>VLOOKUP(D58,#REF!,4,FALSE)</f>
        <v>#REF!</v>
      </c>
      <c r="E421" s="132" t="e">
        <f>VLOOKUP(E58,#REF!,4,FALSE)</f>
        <v>#REF!</v>
      </c>
      <c r="F421" s="132" t="e">
        <f>VLOOKUP(F58,#REF!,4,FALSE)</f>
        <v>#REF!</v>
      </c>
      <c r="G421" s="132" t="e">
        <f>VLOOKUP(G58,#REF!,4,FALSE)</f>
        <v>#REF!</v>
      </c>
      <c r="H421" s="132" t="e">
        <f>VLOOKUP(H58,#REF!,4,FALSE)</f>
        <v>#REF!</v>
      </c>
      <c r="I421" s="132" t="e">
        <f>VLOOKUP(I58,#REF!,4,FALSE)</f>
        <v>#REF!</v>
      </c>
      <c r="J421" s="132" t="e">
        <f>VLOOKUP(J58,#REF!,4,FALSE)</f>
        <v>#REF!</v>
      </c>
      <c r="K421" s="132" t="e">
        <f>VLOOKUP(K58,#REF!,4,FALSE)</f>
        <v>#REF!</v>
      </c>
      <c r="L421" s="132" t="e">
        <f>VLOOKUP(L58,#REF!,4,FALSE)</f>
        <v>#REF!</v>
      </c>
      <c r="M421" s="132"/>
    </row>
    <row r="422" spans="1:13" x14ac:dyDescent="0.2">
      <c r="A422" s="132" t="e">
        <f>VLOOKUP(A59,#REF!,4,FALSE)</f>
        <v>#REF!</v>
      </c>
      <c r="B422" s="132" t="e">
        <f>VLOOKUP(B59,#REF!,4,FALSE)</f>
        <v>#REF!</v>
      </c>
      <c r="C422" s="132" t="e">
        <f>VLOOKUP(C59,#REF!,4,FALSE)</f>
        <v>#REF!</v>
      </c>
      <c r="D422" s="132" t="e">
        <f>VLOOKUP(D59,#REF!,4,FALSE)</f>
        <v>#REF!</v>
      </c>
      <c r="E422" s="132" t="e">
        <f>VLOOKUP(E59,#REF!,4,FALSE)</f>
        <v>#REF!</v>
      </c>
      <c r="F422" s="132" t="e">
        <f>VLOOKUP(F59,#REF!,4,FALSE)</f>
        <v>#REF!</v>
      </c>
      <c r="G422" s="132" t="e">
        <f>VLOOKUP(G59,#REF!,4,FALSE)</f>
        <v>#REF!</v>
      </c>
      <c r="H422" s="132" t="e">
        <f>VLOOKUP(H59,#REF!,4,FALSE)</f>
        <v>#REF!</v>
      </c>
      <c r="I422" s="132" t="e">
        <f>VLOOKUP(I59,#REF!,4,FALSE)</f>
        <v>#REF!</v>
      </c>
      <c r="J422" s="132" t="e">
        <f>VLOOKUP(J59,#REF!,4,FALSE)</f>
        <v>#REF!</v>
      </c>
      <c r="K422" s="132" t="e">
        <f>VLOOKUP(K59,#REF!,4,FALSE)</f>
        <v>#REF!</v>
      </c>
      <c r="L422" s="132" t="e">
        <f>VLOOKUP(L59,#REF!,4,FALSE)</f>
        <v>#REF!</v>
      </c>
      <c r="M422" s="132"/>
    </row>
    <row r="423" spans="1:13" x14ac:dyDescent="0.2">
      <c r="A423" s="132" t="e">
        <f>VLOOKUP(A60,#REF!,4,FALSE)</f>
        <v>#REF!</v>
      </c>
      <c r="B423" s="132" t="e">
        <f>VLOOKUP(B60,#REF!,4,FALSE)</f>
        <v>#REF!</v>
      </c>
      <c r="C423" s="132" t="e">
        <f>VLOOKUP(C60,#REF!,4,FALSE)</f>
        <v>#REF!</v>
      </c>
      <c r="D423" s="132" t="e">
        <f>VLOOKUP(D60,#REF!,4,FALSE)</f>
        <v>#REF!</v>
      </c>
      <c r="E423" s="132" t="e">
        <f>VLOOKUP(E60,#REF!,4,FALSE)</f>
        <v>#REF!</v>
      </c>
      <c r="F423" s="132" t="e">
        <f>VLOOKUP(F60,#REF!,4,FALSE)</f>
        <v>#REF!</v>
      </c>
      <c r="G423" s="132" t="e">
        <f>VLOOKUP(G60,#REF!,4,FALSE)</f>
        <v>#REF!</v>
      </c>
      <c r="H423" s="132" t="e">
        <f>VLOOKUP(H60,#REF!,4,FALSE)</f>
        <v>#REF!</v>
      </c>
      <c r="I423" s="132" t="e">
        <f>VLOOKUP(I60,#REF!,4,FALSE)</f>
        <v>#REF!</v>
      </c>
      <c r="J423" s="132" t="e">
        <f>VLOOKUP(J60,#REF!,4,FALSE)</f>
        <v>#REF!</v>
      </c>
      <c r="K423" s="132" t="e">
        <f>VLOOKUP(K60,#REF!,4,FALSE)</f>
        <v>#REF!</v>
      </c>
      <c r="L423" s="132" t="e">
        <f>VLOOKUP(L60,#REF!,4,FALSE)</f>
        <v>#REF!</v>
      </c>
      <c r="M423" s="132"/>
    </row>
    <row r="424" spans="1:13" x14ac:dyDescent="0.2">
      <c r="A424" s="132" t="e">
        <f>VLOOKUP(A61,#REF!,4,FALSE)</f>
        <v>#REF!</v>
      </c>
      <c r="B424" s="132" t="e">
        <f>VLOOKUP(B61,#REF!,4,FALSE)</f>
        <v>#REF!</v>
      </c>
      <c r="C424" s="132" t="e">
        <f>VLOOKUP(C61,#REF!,4,FALSE)</f>
        <v>#REF!</v>
      </c>
      <c r="D424" s="132" t="e">
        <f>VLOOKUP(D61,#REF!,4,FALSE)</f>
        <v>#REF!</v>
      </c>
      <c r="E424" s="132" t="e">
        <f>VLOOKUP(E61,#REF!,4,FALSE)</f>
        <v>#REF!</v>
      </c>
      <c r="F424" s="132" t="e">
        <f>VLOOKUP(F61,#REF!,4,FALSE)</f>
        <v>#REF!</v>
      </c>
      <c r="G424" s="132" t="e">
        <f>VLOOKUP(G61,#REF!,4,FALSE)</f>
        <v>#REF!</v>
      </c>
      <c r="H424" s="132" t="e">
        <f>VLOOKUP(H61,#REF!,4,FALSE)</f>
        <v>#REF!</v>
      </c>
      <c r="I424" s="132" t="e">
        <f>VLOOKUP(I61,#REF!,4,FALSE)</f>
        <v>#REF!</v>
      </c>
      <c r="J424" s="132" t="e">
        <f>VLOOKUP(J61,#REF!,4,FALSE)</f>
        <v>#REF!</v>
      </c>
      <c r="K424" s="132" t="e">
        <f>VLOOKUP(K61,#REF!,4,FALSE)</f>
        <v>#REF!</v>
      </c>
      <c r="L424" s="132" t="e">
        <f>VLOOKUP(L61,#REF!,4,FALSE)</f>
        <v>#REF!</v>
      </c>
      <c r="M424" s="132"/>
    </row>
    <row r="425" spans="1:13" x14ac:dyDescent="0.2">
      <c r="A425" s="132" t="e">
        <f>VLOOKUP(A62,#REF!,4,FALSE)</f>
        <v>#REF!</v>
      </c>
      <c r="B425" s="132" t="e">
        <f>VLOOKUP(B62,#REF!,4,FALSE)</f>
        <v>#REF!</v>
      </c>
      <c r="C425" s="132" t="e">
        <f>VLOOKUP(C62,#REF!,4,FALSE)</f>
        <v>#REF!</v>
      </c>
      <c r="D425" s="132" t="e">
        <f>VLOOKUP(D62,#REF!,4,FALSE)</f>
        <v>#REF!</v>
      </c>
      <c r="E425" s="132" t="e">
        <f>VLOOKUP(E62,#REF!,4,FALSE)</f>
        <v>#REF!</v>
      </c>
      <c r="F425" s="132" t="e">
        <f>VLOOKUP(F62,#REF!,4,FALSE)</f>
        <v>#REF!</v>
      </c>
      <c r="G425" s="132" t="e">
        <f>VLOOKUP(G62,#REF!,4,FALSE)</f>
        <v>#REF!</v>
      </c>
      <c r="H425" s="132" t="e">
        <f>VLOOKUP(H62,#REF!,4,FALSE)</f>
        <v>#REF!</v>
      </c>
      <c r="I425" s="132" t="e">
        <f>VLOOKUP(I62,#REF!,4,FALSE)</f>
        <v>#REF!</v>
      </c>
      <c r="J425" s="132" t="e">
        <f>VLOOKUP(J62,#REF!,4,FALSE)</f>
        <v>#REF!</v>
      </c>
      <c r="K425" s="132" t="e">
        <f>VLOOKUP(K62,#REF!,4,FALSE)</f>
        <v>#REF!</v>
      </c>
      <c r="L425" s="132" t="e">
        <f>VLOOKUP(L62,#REF!,4,FALSE)</f>
        <v>#REF!</v>
      </c>
      <c r="M425" s="132"/>
    </row>
    <row r="426" spans="1:13" x14ac:dyDescent="0.2">
      <c r="A426" s="132" t="e">
        <f>VLOOKUP(A63,#REF!,4,FALSE)</f>
        <v>#REF!</v>
      </c>
      <c r="B426" s="132" t="e">
        <f>VLOOKUP(B63,#REF!,4,FALSE)</f>
        <v>#REF!</v>
      </c>
      <c r="C426" s="132" t="e">
        <f>VLOOKUP(C63,#REF!,4,FALSE)</f>
        <v>#REF!</v>
      </c>
      <c r="D426" s="132" t="e">
        <f>VLOOKUP(D63,#REF!,4,FALSE)</f>
        <v>#REF!</v>
      </c>
      <c r="E426" s="132" t="e">
        <f>VLOOKUP(E63,#REF!,4,FALSE)</f>
        <v>#REF!</v>
      </c>
      <c r="F426" s="132" t="e">
        <f>VLOOKUP(F63,#REF!,4,FALSE)</f>
        <v>#REF!</v>
      </c>
      <c r="G426" s="132" t="e">
        <f>VLOOKUP(G63,#REF!,4,FALSE)</f>
        <v>#REF!</v>
      </c>
      <c r="H426" s="132" t="e">
        <f>VLOOKUP(H63,#REF!,4,FALSE)</f>
        <v>#REF!</v>
      </c>
      <c r="I426" s="132" t="e">
        <f>VLOOKUP(I63,#REF!,4,FALSE)</f>
        <v>#REF!</v>
      </c>
      <c r="J426" s="132" t="e">
        <f>VLOOKUP(J63,#REF!,4,FALSE)</f>
        <v>#REF!</v>
      </c>
      <c r="K426" s="132" t="e">
        <f>VLOOKUP(K63,#REF!,4,FALSE)</f>
        <v>#REF!</v>
      </c>
      <c r="L426" s="132" t="e">
        <f>VLOOKUP(L63,#REF!,4,FALSE)</f>
        <v>#REF!</v>
      </c>
      <c r="M426" s="132"/>
    </row>
    <row r="427" spans="1:13" x14ac:dyDescent="0.2">
      <c r="A427" s="132" t="e">
        <f>VLOOKUP(A64,#REF!,4,FALSE)</f>
        <v>#REF!</v>
      </c>
      <c r="B427" s="132" t="e">
        <f>VLOOKUP(B64,#REF!,4,FALSE)</f>
        <v>#REF!</v>
      </c>
      <c r="C427" s="132" t="e">
        <f>VLOOKUP(C64,#REF!,4,FALSE)</f>
        <v>#REF!</v>
      </c>
      <c r="D427" s="132" t="e">
        <f>VLOOKUP(D64,#REF!,4,FALSE)</f>
        <v>#REF!</v>
      </c>
      <c r="E427" s="132" t="e">
        <f>VLOOKUP(E64,#REF!,4,FALSE)</f>
        <v>#REF!</v>
      </c>
      <c r="F427" s="132" t="e">
        <f>VLOOKUP(F64,#REF!,4,FALSE)</f>
        <v>#REF!</v>
      </c>
      <c r="G427" s="132" t="e">
        <f>VLOOKUP(G64,#REF!,4,FALSE)</f>
        <v>#REF!</v>
      </c>
      <c r="H427" s="132" t="e">
        <f>VLOOKUP(H64,#REF!,4,FALSE)</f>
        <v>#REF!</v>
      </c>
      <c r="I427" s="132" t="e">
        <f>VLOOKUP(I64,#REF!,4,FALSE)</f>
        <v>#REF!</v>
      </c>
      <c r="J427" s="132" t="e">
        <f>VLOOKUP(J64,#REF!,4,FALSE)</f>
        <v>#REF!</v>
      </c>
      <c r="K427" s="132" t="e">
        <f>VLOOKUP(K64,#REF!,4,FALSE)</f>
        <v>#REF!</v>
      </c>
      <c r="L427" s="132" t="e">
        <f>VLOOKUP(L64,#REF!,4,FALSE)</f>
        <v>#REF!</v>
      </c>
      <c r="M427" s="132"/>
    </row>
    <row r="428" spans="1:13" x14ac:dyDescent="0.2">
      <c r="A428" s="132" t="e">
        <f>VLOOKUP(A65,#REF!,4,FALSE)</f>
        <v>#REF!</v>
      </c>
      <c r="B428" s="132" t="e">
        <f>VLOOKUP(B65,#REF!,4,FALSE)</f>
        <v>#REF!</v>
      </c>
      <c r="C428" s="132" t="e">
        <f>VLOOKUP(C65,#REF!,4,FALSE)</f>
        <v>#REF!</v>
      </c>
      <c r="D428" s="132" t="e">
        <f>VLOOKUP(D65,#REF!,4,FALSE)</f>
        <v>#REF!</v>
      </c>
      <c r="E428" s="132" t="e">
        <f>VLOOKUP(E65,#REF!,4,FALSE)</f>
        <v>#REF!</v>
      </c>
      <c r="F428" s="132" t="e">
        <f>VLOOKUP(F65,#REF!,4,FALSE)</f>
        <v>#REF!</v>
      </c>
      <c r="G428" s="132" t="e">
        <f>VLOOKUP(G65,#REF!,4,FALSE)</f>
        <v>#REF!</v>
      </c>
      <c r="H428" s="132" t="e">
        <f>VLOOKUP(H65,#REF!,4,FALSE)</f>
        <v>#REF!</v>
      </c>
      <c r="I428" s="132" t="e">
        <f>VLOOKUP(I65,#REF!,4,FALSE)</f>
        <v>#REF!</v>
      </c>
      <c r="J428" s="132" t="e">
        <f>VLOOKUP(J65,#REF!,4,FALSE)</f>
        <v>#REF!</v>
      </c>
      <c r="K428" s="132" t="e">
        <f>VLOOKUP(K65,#REF!,4,FALSE)</f>
        <v>#REF!</v>
      </c>
      <c r="L428" s="132" t="e">
        <f>VLOOKUP(L65,#REF!,4,FALSE)</f>
        <v>#REF!</v>
      </c>
      <c r="M428" s="132"/>
    </row>
    <row r="429" spans="1:13" x14ac:dyDescent="0.2">
      <c r="A429" s="132" t="e">
        <f>VLOOKUP(A66,#REF!,4,FALSE)</f>
        <v>#REF!</v>
      </c>
      <c r="B429" s="132" t="e">
        <f>VLOOKUP(B66,#REF!,4,FALSE)</f>
        <v>#REF!</v>
      </c>
      <c r="C429" s="132" t="e">
        <f>VLOOKUP(C66,#REF!,4,FALSE)</f>
        <v>#REF!</v>
      </c>
      <c r="D429" s="132" t="e">
        <f>VLOOKUP(D66,#REF!,4,FALSE)</f>
        <v>#REF!</v>
      </c>
      <c r="E429" s="132" t="e">
        <f>VLOOKUP(E66,#REF!,4,FALSE)</f>
        <v>#REF!</v>
      </c>
      <c r="F429" s="132" t="e">
        <f>VLOOKUP(F66,#REF!,4,FALSE)</f>
        <v>#REF!</v>
      </c>
      <c r="G429" s="132" t="e">
        <f>VLOOKUP(G66,#REF!,4,FALSE)</f>
        <v>#REF!</v>
      </c>
      <c r="H429" s="132" t="e">
        <f>VLOOKUP(H66,#REF!,4,FALSE)</f>
        <v>#REF!</v>
      </c>
      <c r="I429" s="132" t="e">
        <f>VLOOKUP(I66,#REF!,4,FALSE)</f>
        <v>#REF!</v>
      </c>
      <c r="J429" s="132" t="e">
        <f>VLOOKUP(J66,#REF!,4,FALSE)</f>
        <v>#REF!</v>
      </c>
      <c r="K429" s="132" t="e">
        <f>VLOOKUP(K66,#REF!,4,FALSE)</f>
        <v>#REF!</v>
      </c>
      <c r="L429" s="132" t="e">
        <f>VLOOKUP(L66,#REF!,4,FALSE)</f>
        <v>#REF!</v>
      </c>
      <c r="M429" s="132"/>
    </row>
    <row r="430" spans="1:13" x14ac:dyDescent="0.2">
      <c r="A430" s="132" t="e">
        <f>VLOOKUP(A67,#REF!,4,FALSE)</f>
        <v>#REF!</v>
      </c>
      <c r="B430" s="132" t="e">
        <f>VLOOKUP(B67,#REF!,4,FALSE)</f>
        <v>#REF!</v>
      </c>
      <c r="C430" s="132" t="e">
        <f>VLOOKUP(C67,#REF!,4,FALSE)</f>
        <v>#REF!</v>
      </c>
      <c r="D430" s="132" t="e">
        <f>VLOOKUP(D67,#REF!,4,FALSE)</f>
        <v>#REF!</v>
      </c>
      <c r="E430" s="132" t="e">
        <f>VLOOKUP(E67,#REF!,4,FALSE)</f>
        <v>#REF!</v>
      </c>
      <c r="F430" s="132" t="e">
        <f>VLOOKUP(F67,#REF!,4,FALSE)</f>
        <v>#REF!</v>
      </c>
      <c r="G430" s="132" t="e">
        <f>VLOOKUP(G67,#REF!,4,FALSE)</f>
        <v>#REF!</v>
      </c>
      <c r="H430" s="132" t="e">
        <f>VLOOKUP(H67,#REF!,4,FALSE)</f>
        <v>#REF!</v>
      </c>
      <c r="I430" s="132" t="e">
        <f>VLOOKUP(I67,#REF!,4,FALSE)</f>
        <v>#REF!</v>
      </c>
      <c r="J430" s="132" t="e">
        <f>VLOOKUP(J67,#REF!,4,FALSE)</f>
        <v>#REF!</v>
      </c>
      <c r="K430" s="132" t="e">
        <f>VLOOKUP(K67,#REF!,4,FALSE)</f>
        <v>#REF!</v>
      </c>
      <c r="L430" s="132" t="e">
        <f>VLOOKUP(L67,#REF!,4,FALSE)</f>
        <v>#REF!</v>
      </c>
      <c r="M430" s="132"/>
    </row>
    <row r="431" spans="1:13" x14ac:dyDescent="0.2">
      <c r="A431" s="132" t="e">
        <f>VLOOKUP(A68,#REF!,4,FALSE)</f>
        <v>#REF!</v>
      </c>
      <c r="B431" s="132" t="e">
        <f>VLOOKUP(B68,#REF!,4,FALSE)</f>
        <v>#REF!</v>
      </c>
      <c r="C431" s="132" t="e">
        <f>VLOOKUP(C68,#REF!,4,FALSE)</f>
        <v>#REF!</v>
      </c>
      <c r="D431" s="132" t="e">
        <f>VLOOKUP(D68,#REF!,4,FALSE)</f>
        <v>#REF!</v>
      </c>
      <c r="E431" s="132" t="e">
        <f>VLOOKUP(E68,#REF!,4,FALSE)</f>
        <v>#REF!</v>
      </c>
      <c r="F431" s="132" t="e">
        <f>VLOOKUP(F68,#REF!,4,FALSE)</f>
        <v>#REF!</v>
      </c>
      <c r="G431" s="132" t="e">
        <f>VLOOKUP(G68,#REF!,4,FALSE)</f>
        <v>#REF!</v>
      </c>
      <c r="H431" s="132" t="e">
        <f>VLOOKUP(H68,#REF!,4,FALSE)</f>
        <v>#REF!</v>
      </c>
      <c r="I431" s="132" t="e">
        <f>VLOOKUP(I68,#REF!,4,FALSE)</f>
        <v>#REF!</v>
      </c>
      <c r="J431" s="132" t="e">
        <f>VLOOKUP(J68,#REF!,4,FALSE)</f>
        <v>#REF!</v>
      </c>
      <c r="K431" s="132" t="e">
        <f>VLOOKUP(K68,#REF!,4,FALSE)</f>
        <v>#REF!</v>
      </c>
      <c r="L431" s="132" t="e">
        <f>VLOOKUP(L68,#REF!,4,FALSE)</f>
        <v>#REF!</v>
      </c>
      <c r="M431" s="132"/>
    </row>
    <row r="432" spans="1:13" x14ac:dyDescent="0.2">
      <c r="A432" s="132" t="e">
        <f>VLOOKUP(A69,#REF!,4,FALSE)</f>
        <v>#REF!</v>
      </c>
      <c r="B432" s="132" t="e">
        <f>VLOOKUP(B69,#REF!,4,FALSE)</f>
        <v>#REF!</v>
      </c>
      <c r="C432" s="132" t="e">
        <f>VLOOKUP(C69,#REF!,4,FALSE)</f>
        <v>#REF!</v>
      </c>
      <c r="D432" s="132" t="e">
        <f>VLOOKUP(D69,#REF!,4,FALSE)</f>
        <v>#REF!</v>
      </c>
      <c r="E432" s="132" t="e">
        <f>VLOOKUP(E69,#REF!,4,FALSE)</f>
        <v>#REF!</v>
      </c>
      <c r="F432" s="132" t="e">
        <f>VLOOKUP(F69,#REF!,4,FALSE)</f>
        <v>#REF!</v>
      </c>
      <c r="G432" s="132" t="e">
        <f>VLOOKUP(G69,#REF!,4,FALSE)</f>
        <v>#REF!</v>
      </c>
      <c r="H432" s="132" t="e">
        <f>VLOOKUP(H69,#REF!,4,FALSE)</f>
        <v>#REF!</v>
      </c>
      <c r="I432" s="132" t="e">
        <f>VLOOKUP(I69,#REF!,4,FALSE)</f>
        <v>#REF!</v>
      </c>
      <c r="J432" s="132" t="e">
        <f>VLOOKUP(J69,#REF!,4,FALSE)</f>
        <v>#REF!</v>
      </c>
      <c r="K432" s="132" t="e">
        <f>VLOOKUP(K69,#REF!,4,FALSE)</f>
        <v>#REF!</v>
      </c>
      <c r="L432" s="132" t="e">
        <f>VLOOKUP(L69,#REF!,4,FALSE)</f>
        <v>#REF!</v>
      </c>
      <c r="M432" s="132"/>
    </row>
    <row r="433" spans="1:13" x14ac:dyDescent="0.2">
      <c r="A433" s="132" t="e">
        <f>VLOOKUP(A70,#REF!,4,FALSE)</f>
        <v>#REF!</v>
      </c>
      <c r="B433" s="132" t="e">
        <f>VLOOKUP(B70,#REF!,4,FALSE)</f>
        <v>#REF!</v>
      </c>
      <c r="C433" s="132" t="e">
        <f>VLOOKUP(C70,#REF!,4,FALSE)</f>
        <v>#REF!</v>
      </c>
      <c r="D433" s="132" t="e">
        <f>VLOOKUP(D70,#REF!,4,FALSE)</f>
        <v>#REF!</v>
      </c>
      <c r="E433" s="132" t="e">
        <f>VLOOKUP(E70,#REF!,4,FALSE)</f>
        <v>#REF!</v>
      </c>
      <c r="F433" s="132" t="e">
        <f>VLOOKUP(F70,#REF!,4,FALSE)</f>
        <v>#REF!</v>
      </c>
      <c r="G433" s="132" t="e">
        <f>VLOOKUP(G70,#REF!,4,FALSE)</f>
        <v>#REF!</v>
      </c>
      <c r="H433" s="132" t="e">
        <f>VLOOKUP(H70,#REF!,4,FALSE)</f>
        <v>#REF!</v>
      </c>
      <c r="I433" s="132" t="e">
        <f>VLOOKUP(I70,#REF!,4,FALSE)</f>
        <v>#REF!</v>
      </c>
      <c r="J433" s="132" t="e">
        <f>VLOOKUP(J70,#REF!,4,FALSE)</f>
        <v>#REF!</v>
      </c>
      <c r="K433" s="132" t="e">
        <f>VLOOKUP(K70,#REF!,4,FALSE)</f>
        <v>#REF!</v>
      </c>
      <c r="L433" s="132" t="e">
        <f>VLOOKUP(L70,#REF!,4,FALSE)</f>
        <v>#REF!</v>
      </c>
      <c r="M433" s="132"/>
    </row>
    <row r="434" spans="1:13" x14ac:dyDescent="0.2">
      <c r="A434" s="132" t="e">
        <f>VLOOKUP(A71,#REF!,4,FALSE)</f>
        <v>#REF!</v>
      </c>
      <c r="B434" s="132" t="e">
        <f>VLOOKUP(B71,#REF!,4,FALSE)</f>
        <v>#REF!</v>
      </c>
      <c r="C434" s="132" t="e">
        <f>VLOOKUP(C71,#REF!,4,FALSE)</f>
        <v>#REF!</v>
      </c>
      <c r="D434" s="132" t="e">
        <f>VLOOKUP(D71,#REF!,4,FALSE)</f>
        <v>#REF!</v>
      </c>
      <c r="E434" s="132" t="e">
        <f>VLOOKUP(E71,#REF!,4,FALSE)</f>
        <v>#REF!</v>
      </c>
      <c r="F434" s="132" t="e">
        <f>VLOOKUP(F71,#REF!,4,FALSE)</f>
        <v>#REF!</v>
      </c>
      <c r="G434" s="132" t="e">
        <f>VLOOKUP(G71,#REF!,4,FALSE)</f>
        <v>#REF!</v>
      </c>
      <c r="H434" s="132" t="e">
        <f>VLOOKUP(H71,#REF!,4,FALSE)</f>
        <v>#REF!</v>
      </c>
      <c r="I434" s="132" t="e">
        <f>VLOOKUP(I71,#REF!,4,FALSE)</f>
        <v>#REF!</v>
      </c>
      <c r="J434" s="132" t="e">
        <f>VLOOKUP(J71,#REF!,4,FALSE)</f>
        <v>#REF!</v>
      </c>
      <c r="K434" s="132" t="e">
        <f>VLOOKUP(K71,#REF!,4,FALSE)</f>
        <v>#REF!</v>
      </c>
      <c r="L434" s="132" t="e">
        <f>VLOOKUP(L71,#REF!,4,FALSE)</f>
        <v>#REF!</v>
      </c>
      <c r="M434" s="132"/>
    </row>
    <row r="435" spans="1:13" x14ac:dyDescent="0.2">
      <c r="A435" s="132" t="e">
        <f>VLOOKUP(A72,#REF!,4,FALSE)</f>
        <v>#REF!</v>
      </c>
      <c r="B435" s="132" t="e">
        <f>VLOOKUP(B72,#REF!,4,FALSE)</f>
        <v>#REF!</v>
      </c>
      <c r="C435" s="132" t="e">
        <f>VLOOKUP(C72,#REF!,4,FALSE)</f>
        <v>#REF!</v>
      </c>
      <c r="D435" s="132" t="e">
        <f>VLOOKUP(D72,#REF!,4,FALSE)</f>
        <v>#REF!</v>
      </c>
      <c r="E435" s="132" t="e">
        <f>VLOOKUP(E72,#REF!,4,FALSE)</f>
        <v>#REF!</v>
      </c>
      <c r="F435" s="132" t="e">
        <f>VLOOKUP(F72,#REF!,4,FALSE)</f>
        <v>#REF!</v>
      </c>
      <c r="G435" s="132" t="e">
        <f>VLOOKUP(G72,#REF!,4,FALSE)</f>
        <v>#REF!</v>
      </c>
      <c r="H435" s="132" t="e">
        <f>VLOOKUP(H72,#REF!,4,FALSE)</f>
        <v>#REF!</v>
      </c>
      <c r="I435" s="132" t="e">
        <f>VLOOKUP(I72,#REF!,4,FALSE)</f>
        <v>#REF!</v>
      </c>
      <c r="J435" s="132" t="e">
        <f>VLOOKUP(J72,#REF!,4,FALSE)</f>
        <v>#REF!</v>
      </c>
      <c r="K435" s="132" t="e">
        <f>VLOOKUP(K72,#REF!,4,FALSE)</f>
        <v>#REF!</v>
      </c>
      <c r="L435" s="132" t="e">
        <f>VLOOKUP(L72,#REF!,4,FALSE)</f>
        <v>#REF!</v>
      </c>
      <c r="M435" s="132"/>
    </row>
    <row r="436" spans="1:13" x14ac:dyDescent="0.2">
      <c r="A436" s="132" t="e">
        <f>VLOOKUP(A73,#REF!,4,FALSE)</f>
        <v>#REF!</v>
      </c>
      <c r="B436" s="132" t="e">
        <f>VLOOKUP(B73,#REF!,4,FALSE)</f>
        <v>#REF!</v>
      </c>
      <c r="C436" s="132" t="e">
        <f>VLOOKUP(C73,#REF!,4,FALSE)</f>
        <v>#REF!</v>
      </c>
      <c r="D436" s="132" t="e">
        <f>VLOOKUP(D73,#REF!,4,FALSE)</f>
        <v>#REF!</v>
      </c>
      <c r="E436" s="132" t="e">
        <f>VLOOKUP(E73,#REF!,4,FALSE)</f>
        <v>#REF!</v>
      </c>
      <c r="F436" s="132" t="e">
        <f>VLOOKUP(F73,#REF!,4,FALSE)</f>
        <v>#REF!</v>
      </c>
      <c r="G436" s="132" t="e">
        <f>VLOOKUP(G73,#REF!,4,FALSE)</f>
        <v>#REF!</v>
      </c>
      <c r="H436" s="132" t="e">
        <f>VLOOKUP(H73,#REF!,4,FALSE)</f>
        <v>#REF!</v>
      </c>
      <c r="I436" s="132" t="e">
        <f>VLOOKUP(I73,#REF!,4,FALSE)</f>
        <v>#REF!</v>
      </c>
      <c r="J436" s="132" t="e">
        <f>VLOOKUP(J73,#REF!,4,FALSE)</f>
        <v>#REF!</v>
      </c>
      <c r="K436" s="132" t="e">
        <f>VLOOKUP(K73,#REF!,4,FALSE)</f>
        <v>#REF!</v>
      </c>
      <c r="L436" s="132" t="e">
        <f>VLOOKUP(L73,#REF!,4,FALSE)</f>
        <v>#REF!</v>
      </c>
      <c r="M436" s="132"/>
    </row>
    <row r="437" spans="1:13" x14ac:dyDescent="0.2">
      <c r="A437" s="132" t="e">
        <f>VLOOKUP(A74,#REF!,4,FALSE)</f>
        <v>#REF!</v>
      </c>
      <c r="B437" s="132" t="e">
        <f>VLOOKUP(B74,#REF!,4,FALSE)</f>
        <v>#REF!</v>
      </c>
      <c r="C437" s="132" t="e">
        <f>VLOOKUP(C74,#REF!,4,FALSE)</f>
        <v>#REF!</v>
      </c>
      <c r="D437" s="132" t="e">
        <f>VLOOKUP(D74,#REF!,4,FALSE)</f>
        <v>#REF!</v>
      </c>
      <c r="E437" s="132" t="e">
        <f>VLOOKUP(E74,#REF!,4,FALSE)</f>
        <v>#REF!</v>
      </c>
      <c r="F437" s="132" t="e">
        <f>VLOOKUP(F74,#REF!,4,FALSE)</f>
        <v>#REF!</v>
      </c>
      <c r="G437" s="132" t="e">
        <f>VLOOKUP(G74,#REF!,4,FALSE)</f>
        <v>#REF!</v>
      </c>
      <c r="H437" s="132" t="e">
        <f>VLOOKUP(H74,#REF!,4,FALSE)</f>
        <v>#REF!</v>
      </c>
      <c r="I437" s="132" t="e">
        <f>VLOOKUP(I74,#REF!,4,FALSE)</f>
        <v>#REF!</v>
      </c>
      <c r="J437" s="132" t="e">
        <f>VLOOKUP(J74,#REF!,4,FALSE)</f>
        <v>#REF!</v>
      </c>
      <c r="K437" s="132" t="e">
        <f>VLOOKUP(K74,#REF!,4,FALSE)</f>
        <v>#REF!</v>
      </c>
      <c r="L437" s="132" t="e">
        <f>VLOOKUP(L74,#REF!,4,FALSE)</f>
        <v>#REF!</v>
      </c>
      <c r="M437" s="132"/>
    </row>
    <row r="438" spans="1:13" x14ac:dyDescent="0.2">
      <c r="A438" s="132" t="e">
        <f>VLOOKUP(A75,#REF!,4,FALSE)</f>
        <v>#REF!</v>
      </c>
      <c r="B438" s="132" t="e">
        <f>VLOOKUP(B75,#REF!,4,FALSE)</f>
        <v>#REF!</v>
      </c>
      <c r="C438" s="132" t="e">
        <f>VLOOKUP(C75,#REF!,4,FALSE)</f>
        <v>#REF!</v>
      </c>
      <c r="D438" s="132" t="e">
        <f>VLOOKUP(D75,#REF!,4,FALSE)</f>
        <v>#REF!</v>
      </c>
      <c r="E438" s="132" t="e">
        <f>VLOOKUP(E75,#REF!,4,FALSE)</f>
        <v>#REF!</v>
      </c>
      <c r="F438" s="132" t="e">
        <f>VLOOKUP(F75,#REF!,4,FALSE)</f>
        <v>#REF!</v>
      </c>
      <c r="G438" s="132" t="e">
        <f>VLOOKUP(G75,#REF!,4,FALSE)</f>
        <v>#REF!</v>
      </c>
      <c r="H438" s="132" t="e">
        <f>VLOOKUP(H75,#REF!,4,FALSE)</f>
        <v>#REF!</v>
      </c>
      <c r="I438" s="132" t="e">
        <f>VLOOKUP(I75,#REF!,4,FALSE)</f>
        <v>#REF!</v>
      </c>
      <c r="J438" s="132" t="e">
        <f>VLOOKUP(J75,#REF!,4,FALSE)</f>
        <v>#REF!</v>
      </c>
      <c r="K438" s="132" t="e">
        <f>VLOOKUP(K75,#REF!,4,FALSE)</f>
        <v>#REF!</v>
      </c>
      <c r="L438" s="132" t="e">
        <f>VLOOKUP(L75,#REF!,4,FALSE)</f>
        <v>#REF!</v>
      </c>
      <c r="M438" s="132"/>
    </row>
    <row r="439" spans="1:13" x14ac:dyDescent="0.2">
      <c r="A439" s="132" t="e">
        <f>VLOOKUP(A76,#REF!,4,FALSE)</f>
        <v>#REF!</v>
      </c>
      <c r="B439" s="132" t="e">
        <f>VLOOKUP(B76,#REF!,4,FALSE)</f>
        <v>#REF!</v>
      </c>
      <c r="C439" s="132" t="e">
        <f>VLOOKUP(C76,#REF!,4,FALSE)</f>
        <v>#REF!</v>
      </c>
      <c r="D439" s="132" t="e">
        <f>VLOOKUP(D76,#REF!,4,FALSE)</f>
        <v>#REF!</v>
      </c>
      <c r="E439" s="132" t="e">
        <f>VLOOKUP(E76,#REF!,4,FALSE)</f>
        <v>#REF!</v>
      </c>
      <c r="F439" s="132" t="e">
        <f>VLOOKUP(F76,#REF!,4,FALSE)</f>
        <v>#REF!</v>
      </c>
      <c r="G439" s="132" t="e">
        <f>VLOOKUP(G76,#REF!,4,FALSE)</f>
        <v>#REF!</v>
      </c>
      <c r="H439" s="132" t="e">
        <f>VLOOKUP(H76,#REF!,4,FALSE)</f>
        <v>#REF!</v>
      </c>
      <c r="I439" s="132" t="e">
        <f>VLOOKUP(I76,#REF!,4,FALSE)</f>
        <v>#REF!</v>
      </c>
      <c r="J439" s="132" t="e">
        <f>VLOOKUP(J76,#REF!,4,FALSE)</f>
        <v>#REF!</v>
      </c>
      <c r="K439" s="132" t="e">
        <f>VLOOKUP(K76,#REF!,4,FALSE)</f>
        <v>#REF!</v>
      </c>
      <c r="L439" s="132" t="e">
        <f>VLOOKUP(L76,#REF!,4,FALSE)</f>
        <v>#REF!</v>
      </c>
      <c r="M439" s="132"/>
    </row>
    <row r="440" spans="1:13" x14ac:dyDescent="0.2">
      <c r="A440" s="132" t="e">
        <f>VLOOKUP(A77,#REF!,4,FALSE)</f>
        <v>#REF!</v>
      </c>
      <c r="B440" s="132" t="e">
        <f>VLOOKUP(B77,#REF!,4,FALSE)</f>
        <v>#REF!</v>
      </c>
      <c r="C440" s="132" t="e">
        <f>VLOOKUP(C77,#REF!,4,FALSE)</f>
        <v>#REF!</v>
      </c>
      <c r="D440" s="132" t="e">
        <f>VLOOKUP(D77,#REF!,4,FALSE)</f>
        <v>#REF!</v>
      </c>
      <c r="E440" s="132" t="e">
        <f>VLOOKUP(E77,#REF!,4,FALSE)</f>
        <v>#REF!</v>
      </c>
      <c r="F440" s="132" t="e">
        <f>VLOOKUP(F77,#REF!,4,FALSE)</f>
        <v>#REF!</v>
      </c>
      <c r="G440" s="132" t="e">
        <f>VLOOKUP(G77,#REF!,4,FALSE)</f>
        <v>#REF!</v>
      </c>
      <c r="H440" s="132" t="e">
        <f>VLOOKUP(H77,#REF!,4,FALSE)</f>
        <v>#REF!</v>
      </c>
      <c r="I440" s="132" t="e">
        <f>VLOOKUP(I77,#REF!,4,FALSE)</f>
        <v>#REF!</v>
      </c>
      <c r="J440" s="132" t="e">
        <f>VLOOKUP(J77,#REF!,4,FALSE)</f>
        <v>#REF!</v>
      </c>
      <c r="K440" s="132" t="e">
        <f>VLOOKUP(K77,#REF!,4,FALSE)</f>
        <v>#REF!</v>
      </c>
      <c r="L440" s="132" t="e">
        <f>VLOOKUP(L77,#REF!,4,FALSE)</f>
        <v>#REF!</v>
      </c>
      <c r="M440" s="132"/>
    </row>
    <row r="441" spans="1:13" x14ac:dyDescent="0.2">
      <c r="A441" s="132" t="e">
        <f>VLOOKUP(A78,#REF!,4,FALSE)</f>
        <v>#REF!</v>
      </c>
      <c r="B441" s="132" t="e">
        <f>VLOOKUP(B78,#REF!,4,FALSE)</f>
        <v>#REF!</v>
      </c>
      <c r="C441" s="132" t="e">
        <f>VLOOKUP(C78,#REF!,4,FALSE)</f>
        <v>#REF!</v>
      </c>
      <c r="D441" s="132" t="e">
        <f>VLOOKUP(D78,#REF!,4,FALSE)</f>
        <v>#REF!</v>
      </c>
      <c r="E441" s="132" t="e">
        <f>VLOOKUP(E78,#REF!,4,FALSE)</f>
        <v>#REF!</v>
      </c>
      <c r="F441" s="132" t="e">
        <f>VLOOKUP(F78,#REF!,4,FALSE)</f>
        <v>#REF!</v>
      </c>
      <c r="G441" s="132" t="e">
        <f>VLOOKUP(G78,#REF!,4,FALSE)</f>
        <v>#REF!</v>
      </c>
      <c r="H441" s="132" t="e">
        <f>VLOOKUP(H78,#REF!,4,FALSE)</f>
        <v>#REF!</v>
      </c>
      <c r="I441" s="132" t="e">
        <f>VLOOKUP(I78,#REF!,4,FALSE)</f>
        <v>#REF!</v>
      </c>
      <c r="J441" s="132" t="e">
        <f>VLOOKUP(J78,#REF!,4,FALSE)</f>
        <v>#REF!</v>
      </c>
      <c r="K441" s="132" t="e">
        <f>VLOOKUP(K78,#REF!,4,FALSE)</f>
        <v>#REF!</v>
      </c>
      <c r="L441" s="132" t="e">
        <f>VLOOKUP(L78,#REF!,4,FALSE)</f>
        <v>#REF!</v>
      </c>
      <c r="M441" s="132"/>
    </row>
    <row r="442" spans="1:13" x14ac:dyDescent="0.2">
      <c r="A442" s="132" t="e">
        <f>VLOOKUP(A79,#REF!,4,FALSE)</f>
        <v>#REF!</v>
      </c>
      <c r="B442" s="132" t="e">
        <f>VLOOKUP(B79,#REF!,4,FALSE)</f>
        <v>#REF!</v>
      </c>
      <c r="C442" s="132" t="e">
        <f>VLOOKUP(C79,#REF!,4,FALSE)</f>
        <v>#REF!</v>
      </c>
      <c r="D442" s="132" t="e">
        <f>VLOOKUP(D79,#REF!,4,FALSE)</f>
        <v>#REF!</v>
      </c>
      <c r="E442" s="132" t="e">
        <f>VLOOKUP(E79,#REF!,4,FALSE)</f>
        <v>#REF!</v>
      </c>
      <c r="F442" s="132" t="e">
        <f>VLOOKUP(F79,#REF!,4,FALSE)</f>
        <v>#REF!</v>
      </c>
      <c r="G442" s="132" t="e">
        <f>VLOOKUP(G79,#REF!,4,FALSE)</f>
        <v>#REF!</v>
      </c>
      <c r="H442" s="132" t="e">
        <f>VLOOKUP(H79,#REF!,4,FALSE)</f>
        <v>#REF!</v>
      </c>
      <c r="I442" s="132" t="e">
        <f>VLOOKUP(I79,#REF!,4,FALSE)</f>
        <v>#REF!</v>
      </c>
      <c r="J442" s="132" t="e">
        <f>VLOOKUP(J79,#REF!,4,FALSE)</f>
        <v>#REF!</v>
      </c>
      <c r="K442" s="132" t="e">
        <f>VLOOKUP(K79,#REF!,4,FALSE)</f>
        <v>#REF!</v>
      </c>
      <c r="L442" s="132" t="e">
        <f>VLOOKUP(L79,#REF!,4,FALSE)</f>
        <v>#REF!</v>
      </c>
      <c r="M442" s="132"/>
    </row>
    <row r="443" spans="1:13" x14ac:dyDescent="0.2">
      <c r="A443" s="132" t="e">
        <f>VLOOKUP(A80,#REF!,4,FALSE)</f>
        <v>#REF!</v>
      </c>
      <c r="B443" s="132" t="e">
        <f>VLOOKUP(B80,#REF!,4,FALSE)</f>
        <v>#REF!</v>
      </c>
      <c r="C443" s="132" t="e">
        <f>VLOOKUP(C80,#REF!,4,FALSE)</f>
        <v>#REF!</v>
      </c>
      <c r="D443" s="132" t="e">
        <f>VLOOKUP(D80,#REF!,4,FALSE)</f>
        <v>#REF!</v>
      </c>
      <c r="E443" s="132" t="e">
        <f>VLOOKUP(E80,#REF!,4,FALSE)</f>
        <v>#REF!</v>
      </c>
      <c r="F443" s="132" t="e">
        <f>VLOOKUP(F80,#REF!,4,FALSE)</f>
        <v>#REF!</v>
      </c>
      <c r="G443" s="132" t="e">
        <f>VLOOKUP(G80,#REF!,4,FALSE)</f>
        <v>#REF!</v>
      </c>
      <c r="H443" s="132" t="e">
        <f>VLOOKUP(H80,#REF!,4,FALSE)</f>
        <v>#REF!</v>
      </c>
      <c r="I443" s="132" t="e">
        <f>VLOOKUP(I80,#REF!,4,FALSE)</f>
        <v>#REF!</v>
      </c>
      <c r="J443" s="132" t="e">
        <f>VLOOKUP(J80,#REF!,4,FALSE)</f>
        <v>#REF!</v>
      </c>
      <c r="K443" s="132" t="e">
        <f>VLOOKUP(K80,#REF!,4,FALSE)</f>
        <v>#REF!</v>
      </c>
      <c r="L443" s="132" t="e">
        <f>VLOOKUP(L80,#REF!,4,FALSE)</f>
        <v>#REF!</v>
      </c>
      <c r="M443" s="132"/>
    </row>
    <row r="444" spans="1:13" x14ac:dyDescent="0.2">
      <c r="A444" s="132"/>
      <c r="B444" s="132"/>
      <c r="C444" s="132"/>
      <c r="D444" s="132"/>
      <c r="E444" s="132"/>
      <c r="F444" s="132"/>
      <c r="G444" s="132"/>
      <c r="H444" s="132"/>
      <c r="I444" s="132"/>
      <c r="J444" s="132"/>
      <c r="K444" s="132"/>
      <c r="L444" s="132"/>
      <c r="M444" s="132"/>
    </row>
    <row r="445" spans="1:13" x14ac:dyDescent="0.2">
      <c r="A445" s="268" t="s">
        <v>609</v>
      </c>
      <c r="B445" s="268"/>
      <c r="C445" s="268"/>
      <c r="D445" s="268"/>
      <c r="E445" s="268"/>
      <c r="F445" s="268"/>
      <c r="G445" s="268"/>
      <c r="H445" s="268"/>
      <c r="I445" s="268"/>
      <c r="J445" s="268"/>
      <c r="K445" s="268"/>
      <c r="L445" s="268"/>
      <c r="M445" s="132"/>
    </row>
    <row r="446" spans="1:13" x14ac:dyDescent="0.2">
      <c r="A446" s="132" t="e">
        <f>VLOOKUP(A50,#REF!,4,FALSE)</f>
        <v>#REF!</v>
      </c>
      <c r="B446" s="132" t="e">
        <f>VLOOKUP(B50,#REF!,4,FALSE)</f>
        <v>#REF!</v>
      </c>
      <c r="C446" s="132" t="e">
        <f>VLOOKUP(C50,#REF!,4,FALSE)</f>
        <v>#REF!</v>
      </c>
      <c r="D446" s="132" t="e">
        <f>VLOOKUP(D50,#REF!,4,FALSE)</f>
        <v>#REF!</v>
      </c>
      <c r="E446" s="132" t="e">
        <f>VLOOKUP(E50,#REF!,4,FALSE)</f>
        <v>#REF!</v>
      </c>
      <c r="F446" s="132" t="e">
        <f>VLOOKUP(F50,#REF!,4,FALSE)</f>
        <v>#REF!</v>
      </c>
      <c r="G446" s="132" t="e">
        <f>VLOOKUP(G50,#REF!,4,FALSE)</f>
        <v>#REF!</v>
      </c>
      <c r="H446" s="132" t="e">
        <f>VLOOKUP(H50,#REF!,4,FALSE)</f>
        <v>#REF!</v>
      </c>
      <c r="I446" s="132" t="e">
        <f>VLOOKUP(I50,#REF!,4,FALSE)</f>
        <v>#REF!</v>
      </c>
      <c r="J446" s="132" t="e">
        <f>VLOOKUP(J50,#REF!,4,FALSE)</f>
        <v>#REF!</v>
      </c>
      <c r="K446" s="132" t="e">
        <f>VLOOKUP(K50,#REF!,4,FALSE)</f>
        <v>#REF!</v>
      </c>
      <c r="L446" s="132" t="e">
        <f>VLOOKUP(L50,#REF!,4,FALSE)</f>
        <v>#REF!</v>
      </c>
      <c r="M446" s="132"/>
    </row>
    <row r="447" spans="1:13" x14ac:dyDescent="0.2">
      <c r="A447" s="132" t="e">
        <f>VLOOKUP(A51,#REF!,4,FALSE)</f>
        <v>#REF!</v>
      </c>
      <c r="B447" s="132" t="e">
        <f>VLOOKUP(B51,#REF!,4,FALSE)</f>
        <v>#REF!</v>
      </c>
      <c r="C447" s="132" t="e">
        <f>VLOOKUP(C51,#REF!,4,FALSE)</f>
        <v>#REF!</v>
      </c>
      <c r="D447" s="132" t="e">
        <f>VLOOKUP(D51,#REF!,4,FALSE)</f>
        <v>#REF!</v>
      </c>
      <c r="E447" s="132" t="e">
        <f>VLOOKUP(E51,#REF!,4,FALSE)</f>
        <v>#REF!</v>
      </c>
      <c r="F447" s="132" t="e">
        <f>VLOOKUP(F51,#REF!,4,FALSE)</f>
        <v>#REF!</v>
      </c>
      <c r="G447" s="132" t="e">
        <f>VLOOKUP(G51,#REF!,4,FALSE)</f>
        <v>#REF!</v>
      </c>
      <c r="H447" s="132" t="e">
        <f>VLOOKUP(H51,#REF!,4,FALSE)</f>
        <v>#REF!</v>
      </c>
      <c r="I447" s="132" t="e">
        <f>VLOOKUP(I51,#REF!,4,FALSE)</f>
        <v>#REF!</v>
      </c>
      <c r="J447" s="132" t="e">
        <f>VLOOKUP(J51,#REF!,4,FALSE)</f>
        <v>#REF!</v>
      </c>
      <c r="K447" s="132" t="e">
        <f>VLOOKUP(K51,#REF!,4,FALSE)</f>
        <v>#REF!</v>
      </c>
      <c r="L447" s="132" t="e">
        <f>VLOOKUP(L51,#REF!,4,FALSE)</f>
        <v>#REF!</v>
      </c>
      <c r="M447" s="132"/>
    </row>
    <row r="448" spans="1:13" x14ac:dyDescent="0.2">
      <c r="A448" s="132" t="e">
        <f>VLOOKUP(A52,#REF!,4,FALSE)</f>
        <v>#REF!</v>
      </c>
      <c r="B448" s="132" t="e">
        <f>VLOOKUP(B52,#REF!,4,FALSE)</f>
        <v>#REF!</v>
      </c>
      <c r="C448" s="132" t="e">
        <f>VLOOKUP(C52,#REF!,4,FALSE)</f>
        <v>#REF!</v>
      </c>
      <c r="D448" s="132" t="e">
        <f>VLOOKUP(D52,#REF!,4,FALSE)</f>
        <v>#REF!</v>
      </c>
      <c r="E448" s="132" t="e">
        <f>VLOOKUP(E52,#REF!,4,FALSE)</f>
        <v>#REF!</v>
      </c>
      <c r="F448" s="132" t="e">
        <f>VLOOKUP(F52,#REF!,4,FALSE)</f>
        <v>#REF!</v>
      </c>
      <c r="G448" s="132" t="e">
        <f>VLOOKUP(G52,#REF!,4,FALSE)</f>
        <v>#REF!</v>
      </c>
      <c r="H448" s="132" t="e">
        <f>VLOOKUP(H52,#REF!,4,FALSE)</f>
        <v>#REF!</v>
      </c>
      <c r="I448" s="132" t="e">
        <f>VLOOKUP(I52,#REF!,4,FALSE)</f>
        <v>#REF!</v>
      </c>
      <c r="J448" s="132" t="e">
        <f>VLOOKUP(J52,#REF!,4,FALSE)</f>
        <v>#REF!</v>
      </c>
      <c r="K448" s="132" t="e">
        <f>VLOOKUP(K52,#REF!,4,FALSE)</f>
        <v>#REF!</v>
      </c>
      <c r="L448" s="132" t="e">
        <f>VLOOKUP(L52,#REF!,4,FALSE)</f>
        <v>#REF!</v>
      </c>
      <c r="M448" s="132"/>
    </row>
    <row r="449" spans="1:13" x14ac:dyDescent="0.2">
      <c r="A449" s="132" t="e">
        <f>VLOOKUP(A53,#REF!,4,FALSE)</f>
        <v>#REF!</v>
      </c>
      <c r="B449" s="132" t="e">
        <f>VLOOKUP(B53,#REF!,4,FALSE)</f>
        <v>#REF!</v>
      </c>
      <c r="C449" s="132" t="e">
        <f>VLOOKUP(C53,#REF!,4,FALSE)</f>
        <v>#REF!</v>
      </c>
      <c r="D449" s="132" t="e">
        <f>VLOOKUP(D53,#REF!,4,FALSE)</f>
        <v>#REF!</v>
      </c>
      <c r="E449" s="132" t="e">
        <f>VLOOKUP(E53,#REF!,4,FALSE)</f>
        <v>#REF!</v>
      </c>
      <c r="F449" s="132" t="e">
        <f>VLOOKUP(F53,#REF!,4,FALSE)</f>
        <v>#REF!</v>
      </c>
      <c r="G449" s="132" t="e">
        <f>VLOOKUP(G53,#REF!,4,FALSE)</f>
        <v>#REF!</v>
      </c>
      <c r="H449" s="132" t="e">
        <f>VLOOKUP(H53,#REF!,4,FALSE)</f>
        <v>#REF!</v>
      </c>
      <c r="I449" s="132" t="e">
        <f>VLOOKUP(I53,#REF!,4,FALSE)</f>
        <v>#REF!</v>
      </c>
      <c r="J449" s="132" t="e">
        <f>VLOOKUP(J53,#REF!,4,FALSE)</f>
        <v>#REF!</v>
      </c>
      <c r="K449" s="132" t="e">
        <f>VLOOKUP(K53,#REF!,4,FALSE)</f>
        <v>#REF!</v>
      </c>
      <c r="L449" s="132" t="e">
        <f>VLOOKUP(L53,#REF!,4,FALSE)</f>
        <v>#REF!</v>
      </c>
      <c r="M449" s="132"/>
    </row>
    <row r="450" spans="1:13" x14ac:dyDescent="0.2">
      <c r="A450" s="132" t="e">
        <f>VLOOKUP(A54,#REF!,4,FALSE)</f>
        <v>#REF!</v>
      </c>
      <c r="B450" s="132" t="e">
        <f>VLOOKUP(B54,#REF!,4,FALSE)</f>
        <v>#REF!</v>
      </c>
      <c r="C450" s="132" t="e">
        <f>VLOOKUP(C54,#REF!,4,FALSE)</f>
        <v>#REF!</v>
      </c>
      <c r="D450" s="132" t="e">
        <f>VLOOKUP(D54,#REF!,4,FALSE)</f>
        <v>#REF!</v>
      </c>
      <c r="E450" s="132" t="e">
        <f>VLOOKUP(E54,#REF!,4,FALSE)</f>
        <v>#REF!</v>
      </c>
      <c r="F450" s="132" t="e">
        <f>VLOOKUP(F54,#REF!,4,FALSE)</f>
        <v>#REF!</v>
      </c>
      <c r="G450" s="132" t="e">
        <f>VLOOKUP(G54,#REF!,4,FALSE)</f>
        <v>#REF!</v>
      </c>
      <c r="H450" s="132" t="e">
        <f>VLOOKUP(H54,#REF!,4,FALSE)</f>
        <v>#REF!</v>
      </c>
      <c r="I450" s="132" t="e">
        <f>VLOOKUP(I54,#REF!,4,FALSE)</f>
        <v>#REF!</v>
      </c>
      <c r="J450" s="132" t="e">
        <f>VLOOKUP(J54,#REF!,4,FALSE)</f>
        <v>#REF!</v>
      </c>
      <c r="K450" s="132" t="e">
        <f>VLOOKUP(K54,#REF!,4,FALSE)</f>
        <v>#REF!</v>
      </c>
      <c r="L450" s="132" t="e">
        <f>VLOOKUP(L54,#REF!,4,FALSE)</f>
        <v>#REF!</v>
      </c>
      <c r="M450" s="132"/>
    </row>
    <row r="451" spans="1:13" x14ac:dyDescent="0.2">
      <c r="A451" s="132" t="e">
        <f>VLOOKUP(A55,#REF!,4,FALSE)</f>
        <v>#REF!</v>
      </c>
      <c r="B451" s="132" t="e">
        <f>VLOOKUP(B55,#REF!,4,FALSE)</f>
        <v>#REF!</v>
      </c>
      <c r="C451" s="132" t="e">
        <f>VLOOKUP(C55,#REF!,4,FALSE)</f>
        <v>#REF!</v>
      </c>
      <c r="D451" s="132" t="e">
        <f>VLOOKUP(D55,#REF!,4,FALSE)</f>
        <v>#REF!</v>
      </c>
      <c r="E451" s="132" t="e">
        <f>VLOOKUP(E55,#REF!,4,FALSE)</f>
        <v>#REF!</v>
      </c>
      <c r="F451" s="132" t="e">
        <f>VLOOKUP(F55,#REF!,4,FALSE)</f>
        <v>#REF!</v>
      </c>
      <c r="G451" s="132" t="e">
        <f>VLOOKUP(G55,#REF!,4,FALSE)</f>
        <v>#REF!</v>
      </c>
      <c r="H451" s="132" t="e">
        <f>VLOOKUP(H55,#REF!,4,FALSE)</f>
        <v>#REF!</v>
      </c>
      <c r="I451" s="132" t="e">
        <f>VLOOKUP(I55,#REF!,4,FALSE)</f>
        <v>#REF!</v>
      </c>
      <c r="J451" s="132" t="e">
        <f>VLOOKUP(J55,#REF!,4,FALSE)</f>
        <v>#REF!</v>
      </c>
      <c r="K451" s="132" t="e">
        <f>VLOOKUP(K55,#REF!,4,FALSE)</f>
        <v>#REF!</v>
      </c>
      <c r="L451" s="132" t="e">
        <f>VLOOKUP(L55,#REF!,4,FALSE)</f>
        <v>#REF!</v>
      </c>
      <c r="M451" s="132"/>
    </row>
    <row r="452" spans="1:13" x14ac:dyDescent="0.2">
      <c r="A452" s="132" t="e">
        <f>VLOOKUP(A56,#REF!,4,FALSE)</f>
        <v>#REF!</v>
      </c>
      <c r="B452" s="132" t="e">
        <f>VLOOKUP(B56,#REF!,4,FALSE)</f>
        <v>#REF!</v>
      </c>
      <c r="C452" s="132" t="e">
        <f>VLOOKUP(C56,#REF!,4,FALSE)</f>
        <v>#REF!</v>
      </c>
      <c r="D452" s="132" t="e">
        <f>VLOOKUP(D56,#REF!,4,FALSE)</f>
        <v>#REF!</v>
      </c>
      <c r="E452" s="132" t="e">
        <f>VLOOKUP(E56,#REF!,4,FALSE)</f>
        <v>#REF!</v>
      </c>
      <c r="F452" s="132" t="e">
        <f>VLOOKUP(F56,#REF!,4,FALSE)</f>
        <v>#REF!</v>
      </c>
      <c r="G452" s="132" t="e">
        <f>VLOOKUP(G56,#REF!,4,FALSE)</f>
        <v>#REF!</v>
      </c>
      <c r="H452" s="132" t="e">
        <f>VLOOKUP(H56,#REF!,4,FALSE)</f>
        <v>#REF!</v>
      </c>
      <c r="I452" s="132" t="e">
        <f>VLOOKUP(I56,#REF!,4,FALSE)</f>
        <v>#REF!</v>
      </c>
      <c r="J452" s="132" t="e">
        <f>VLOOKUP(J56,#REF!,4,FALSE)</f>
        <v>#REF!</v>
      </c>
      <c r="K452" s="132" t="e">
        <f>VLOOKUP(K56,#REF!,4,FALSE)</f>
        <v>#REF!</v>
      </c>
      <c r="L452" s="132" t="e">
        <f>VLOOKUP(L56,#REF!,4,FALSE)</f>
        <v>#REF!</v>
      </c>
      <c r="M452" s="132"/>
    </row>
    <row r="453" spans="1:13" x14ac:dyDescent="0.2">
      <c r="A453" s="132" t="e">
        <f>VLOOKUP(A57,#REF!,4,FALSE)</f>
        <v>#REF!</v>
      </c>
      <c r="B453" s="132" t="e">
        <f>VLOOKUP(B57,#REF!,4,FALSE)</f>
        <v>#REF!</v>
      </c>
      <c r="C453" s="132" t="e">
        <f>VLOOKUP(C57,#REF!,4,FALSE)</f>
        <v>#REF!</v>
      </c>
      <c r="D453" s="132" t="e">
        <f>VLOOKUP(D57,#REF!,4,FALSE)</f>
        <v>#REF!</v>
      </c>
      <c r="E453" s="132" t="e">
        <f>VLOOKUP(E57,#REF!,4,FALSE)</f>
        <v>#REF!</v>
      </c>
      <c r="F453" s="132" t="e">
        <f>VLOOKUP(F57,#REF!,4,FALSE)</f>
        <v>#REF!</v>
      </c>
      <c r="G453" s="132" t="e">
        <f>VLOOKUP(G57,#REF!,4,FALSE)</f>
        <v>#REF!</v>
      </c>
      <c r="H453" s="132" t="e">
        <f>VLOOKUP(H57,#REF!,4,FALSE)</f>
        <v>#REF!</v>
      </c>
      <c r="I453" s="132" t="e">
        <f>VLOOKUP(I57,#REF!,4,FALSE)</f>
        <v>#REF!</v>
      </c>
      <c r="J453" s="132" t="e">
        <f>VLOOKUP(J57,#REF!,4,FALSE)</f>
        <v>#REF!</v>
      </c>
      <c r="K453" s="132" t="e">
        <f>VLOOKUP(K57,#REF!,4,FALSE)</f>
        <v>#REF!</v>
      </c>
      <c r="L453" s="132" t="e">
        <f>VLOOKUP(L57,#REF!,4,FALSE)</f>
        <v>#REF!</v>
      </c>
      <c r="M453" s="132"/>
    </row>
    <row r="454" spans="1:13" x14ac:dyDescent="0.2">
      <c r="A454" s="132" t="e">
        <f>VLOOKUP(A58,#REF!,4,FALSE)</f>
        <v>#REF!</v>
      </c>
      <c r="B454" s="132" t="e">
        <f>VLOOKUP(B58,#REF!,4,FALSE)</f>
        <v>#REF!</v>
      </c>
      <c r="C454" s="132" t="e">
        <f>VLOOKUP(C58,#REF!,4,FALSE)</f>
        <v>#REF!</v>
      </c>
      <c r="D454" s="132" t="e">
        <f>VLOOKUP(D58,#REF!,4,FALSE)</f>
        <v>#REF!</v>
      </c>
      <c r="E454" s="132" t="e">
        <f>VLOOKUP(E58,#REF!,4,FALSE)</f>
        <v>#REF!</v>
      </c>
      <c r="F454" s="132" t="e">
        <f>VLOOKUP(F58,#REF!,4,FALSE)</f>
        <v>#REF!</v>
      </c>
      <c r="G454" s="132" t="e">
        <f>VLOOKUP(G58,#REF!,4,FALSE)</f>
        <v>#REF!</v>
      </c>
      <c r="H454" s="132" t="e">
        <f>VLOOKUP(H58,#REF!,4,FALSE)</f>
        <v>#REF!</v>
      </c>
      <c r="I454" s="132" t="e">
        <f>VLOOKUP(I58,#REF!,4,FALSE)</f>
        <v>#REF!</v>
      </c>
      <c r="J454" s="132" t="e">
        <f>VLOOKUP(J58,#REF!,4,FALSE)</f>
        <v>#REF!</v>
      </c>
      <c r="K454" s="132" t="e">
        <f>VLOOKUP(K58,#REF!,4,FALSE)</f>
        <v>#REF!</v>
      </c>
      <c r="L454" s="132" t="e">
        <f>VLOOKUP(L58,#REF!,4,FALSE)</f>
        <v>#REF!</v>
      </c>
      <c r="M454" s="132"/>
    </row>
    <row r="455" spans="1:13" x14ac:dyDescent="0.2">
      <c r="A455" s="132" t="e">
        <f>VLOOKUP(A59,#REF!,4,FALSE)</f>
        <v>#REF!</v>
      </c>
      <c r="B455" s="132" t="e">
        <f>VLOOKUP(B59,#REF!,4,FALSE)</f>
        <v>#REF!</v>
      </c>
      <c r="C455" s="132" t="e">
        <f>VLOOKUP(C59,#REF!,4,FALSE)</f>
        <v>#REF!</v>
      </c>
      <c r="D455" s="132" t="e">
        <f>VLOOKUP(D59,#REF!,4,FALSE)</f>
        <v>#REF!</v>
      </c>
      <c r="E455" s="132" t="e">
        <f>VLOOKUP(E59,#REF!,4,FALSE)</f>
        <v>#REF!</v>
      </c>
      <c r="F455" s="132" t="e">
        <f>VLOOKUP(F59,#REF!,4,FALSE)</f>
        <v>#REF!</v>
      </c>
      <c r="G455" s="132" t="e">
        <f>VLOOKUP(G59,#REF!,4,FALSE)</f>
        <v>#REF!</v>
      </c>
      <c r="H455" s="132" t="e">
        <f>VLOOKUP(H59,#REF!,4,FALSE)</f>
        <v>#REF!</v>
      </c>
      <c r="I455" s="132" t="e">
        <f>VLOOKUP(I59,#REF!,4,FALSE)</f>
        <v>#REF!</v>
      </c>
      <c r="J455" s="132" t="e">
        <f>VLOOKUP(J59,#REF!,4,FALSE)</f>
        <v>#REF!</v>
      </c>
      <c r="K455" s="132" t="e">
        <f>VLOOKUP(K59,#REF!,4,FALSE)</f>
        <v>#REF!</v>
      </c>
      <c r="L455" s="132" t="e">
        <f>VLOOKUP(L59,#REF!,4,FALSE)</f>
        <v>#REF!</v>
      </c>
      <c r="M455" s="132"/>
    </row>
    <row r="456" spans="1:13" x14ac:dyDescent="0.2">
      <c r="A456" s="132" t="e">
        <f>VLOOKUP(A60,#REF!,4,FALSE)</f>
        <v>#REF!</v>
      </c>
      <c r="B456" s="132" t="e">
        <f>VLOOKUP(B60,#REF!,4,FALSE)</f>
        <v>#REF!</v>
      </c>
      <c r="C456" s="132" t="e">
        <f>VLOOKUP(C60,#REF!,4,FALSE)</f>
        <v>#REF!</v>
      </c>
      <c r="D456" s="132" t="e">
        <f>VLOOKUP(D60,#REF!,4,FALSE)</f>
        <v>#REF!</v>
      </c>
      <c r="E456" s="132" t="e">
        <f>VLOOKUP(E60,#REF!,4,FALSE)</f>
        <v>#REF!</v>
      </c>
      <c r="F456" s="132" t="e">
        <f>VLOOKUP(F60,#REF!,4,FALSE)</f>
        <v>#REF!</v>
      </c>
      <c r="G456" s="132" t="e">
        <f>VLOOKUP(G60,#REF!,4,FALSE)</f>
        <v>#REF!</v>
      </c>
      <c r="H456" s="132" t="e">
        <f>VLOOKUP(H60,#REF!,4,FALSE)</f>
        <v>#REF!</v>
      </c>
      <c r="I456" s="132" t="e">
        <f>VLOOKUP(I60,#REF!,4,FALSE)</f>
        <v>#REF!</v>
      </c>
      <c r="J456" s="132" t="e">
        <f>VLOOKUP(J60,#REF!,4,FALSE)</f>
        <v>#REF!</v>
      </c>
      <c r="K456" s="132" t="e">
        <f>VLOOKUP(K60,#REF!,4,FALSE)</f>
        <v>#REF!</v>
      </c>
      <c r="L456" s="132" t="e">
        <f>VLOOKUP(L60,#REF!,4,FALSE)</f>
        <v>#REF!</v>
      </c>
      <c r="M456" s="132"/>
    </row>
    <row r="457" spans="1:13" x14ac:dyDescent="0.2">
      <c r="A457" s="132" t="e">
        <f>VLOOKUP(A61,#REF!,4,FALSE)</f>
        <v>#REF!</v>
      </c>
      <c r="B457" s="132" t="e">
        <f>VLOOKUP(B61,#REF!,4,FALSE)</f>
        <v>#REF!</v>
      </c>
      <c r="C457" s="132" t="e">
        <f>VLOOKUP(C61,#REF!,4,FALSE)</f>
        <v>#REF!</v>
      </c>
      <c r="D457" s="132" t="e">
        <f>VLOOKUP(D61,#REF!,4,FALSE)</f>
        <v>#REF!</v>
      </c>
      <c r="E457" s="132" t="e">
        <f>VLOOKUP(E61,#REF!,4,FALSE)</f>
        <v>#REF!</v>
      </c>
      <c r="F457" s="132" t="e">
        <f>VLOOKUP(F61,#REF!,4,FALSE)</f>
        <v>#REF!</v>
      </c>
      <c r="G457" s="132" t="e">
        <f>VLOOKUP(G61,#REF!,4,FALSE)</f>
        <v>#REF!</v>
      </c>
      <c r="H457" s="132" t="e">
        <f>VLOOKUP(H61,#REF!,4,FALSE)</f>
        <v>#REF!</v>
      </c>
      <c r="I457" s="132" t="e">
        <f>VLOOKUP(I61,#REF!,4,FALSE)</f>
        <v>#REF!</v>
      </c>
      <c r="J457" s="132" t="e">
        <f>VLOOKUP(J61,#REF!,4,FALSE)</f>
        <v>#REF!</v>
      </c>
      <c r="K457" s="132" t="e">
        <f>VLOOKUP(K61,#REF!,4,FALSE)</f>
        <v>#REF!</v>
      </c>
      <c r="L457" s="132" t="e">
        <f>VLOOKUP(L61,#REF!,4,FALSE)</f>
        <v>#REF!</v>
      </c>
      <c r="M457" s="132"/>
    </row>
    <row r="458" spans="1:13" x14ac:dyDescent="0.2">
      <c r="A458" s="132" t="e">
        <f>VLOOKUP(A62,#REF!,4,FALSE)</f>
        <v>#REF!</v>
      </c>
      <c r="B458" s="132" t="e">
        <f>VLOOKUP(B62,#REF!,4,FALSE)</f>
        <v>#REF!</v>
      </c>
      <c r="C458" s="132" t="e">
        <f>VLOOKUP(C62,#REF!,4,FALSE)</f>
        <v>#REF!</v>
      </c>
      <c r="D458" s="132" t="e">
        <f>VLOOKUP(D62,#REF!,4,FALSE)</f>
        <v>#REF!</v>
      </c>
      <c r="E458" s="132" t="e">
        <f>VLOOKUP(E62,#REF!,4,FALSE)</f>
        <v>#REF!</v>
      </c>
      <c r="F458" s="132" t="e">
        <f>VLOOKUP(F62,#REF!,4,FALSE)</f>
        <v>#REF!</v>
      </c>
      <c r="G458" s="132" t="e">
        <f>VLOOKUP(G62,#REF!,4,FALSE)</f>
        <v>#REF!</v>
      </c>
      <c r="H458" s="132" t="e">
        <f>VLOOKUP(H62,#REF!,4,FALSE)</f>
        <v>#REF!</v>
      </c>
      <c r="I458" s="132" t="e">
        <f>VLOOKUP(I62,#REF!,4,FALSE)</f>
        <v>#REF!</v>
      </c>
      <c r="J458" s="132" t="e">
        <f>VLOOKUP(J62,#REF!,4,FALSE)</f>
        <v>#REF!</v>
      </c>
      <c r="K458" s="132" t="e">
        <f>VLOOKUP(K62,#REF!,4,FALSE)</f>
        <v>#REF!</v>
      </c>
      <c r="L458" s="132" t="e">
        <f>VLOOKUP(L62,#REF!,4,FALSE)</f>
        <v>#REF!</v>
      </c>
      <c r="M458" s="132"/>
    </row>
    <row r="459" spans="1:13" x14ac:dyDescent="0.2">
      <c r="A459" s="132" t="e">
        <f>VLOOKUP(A63,#REF!,4,FALSE)</f>
        <v>#REF!</v>
      </c>
      <c r="B459" s="132" t="e">
        <f>VLOOKUP(B63,#REF!,4,FALSE)</f>
        <v>#REF!</v>
      </c>
      <c r="C459" s="132" t="e">
        <f>VLOOKUP(C63,#REF!,4,FALSE)</f>
        <v>#REF!</v>
      </c>
      <c r="D459" s="132" t="e">
        <f>VLOOKUP(D63,#REF!,4,FALSE)</f>
        <v>#REF!</v>
      </c>
      <c r="E459" s="132" t="e">
        <f>VLOOKUP(E63,#REF!,4,FALSE)</f>
        <v>#REF!</v>
      </c>
      <c r="F459" s="132" t="e">
        <f>VLOOKUP(F63,#REF!,4,FALSE)</f>
        <v>#REF!</v>
      </c>
      <c r="G459" s="132" t="e">
        <f>VLOOKUP(G63,#REF!,4,FALSE)</f>
        <v>#REF!</v>
      </c>
      <c r="H459" s="132" t="e">
        <f>VLOOKUP(H63,#REF!,4,FALSE)</f>
        <v>#REF!</v>
      </c>
      <c r="I459" s="132" t="e">
        <f>VLOOKUP(I63,#REF!,4,FALSE)</f>
        <v>#REF!</v>
      </c>
      <c r="J459" s="132" t="e">
        <f>VLOOKUP(J63,#REF!,4,FALSE)</f>
        <v>#REF!</v>
      </c>
      <c r="K459" s="132" t="e">
        <f>VLOOKUP(K63,#REF!,4,FALSE)</f>
        <v>#REF!</v>
      </c>
      <c r="L459" s="132" t="e">
        <f>VLOOKUP(L63,#REF!,4,FALSE)</f>
        <v>#REF!</v>
      </c>
      <c r="M459" s="132"/>
    </row>
    <row r="460" spans="1:13" x14ac:dyDescent="0.2">
      <c r="A460" s="132" t="e">
        <f>VLOOKUP(A64,#REF!,4,FALSE)</f>
        <v>#REF!</v>
      </c>
      <c r="B460" s="132" t="e">
        <f>VLOOKUP(B64,#REF!,4,FALSE)</f>
        <v>#REF!</v>
      </c>
      <c r="C460" s="132" t="e">
        <f>VLOOKUP(C64,#REF!,4,FALSE)</f>
        <v>#REF!</v>
      </c>
      <c r="D460" s="132" t="e">
        <f>VLOOKUP(D64,#REF!,4,FALSE)</f>
        <v>#REF!</v>
      </c>
      <c r="E460" s="132" t="e">
        <f>VLOOKUP(E64,#REF!,4,FALSE)</f>
        <v>#REF!</v>
      </c>
      <c r="F460" s="132" t="e">
        <f>VLOOKUP(F64,#REF!,4,FALSE)</f>
        <v>#REF!</v>
      </c>
      <c r="G460" s="132" t="e">
        <f>VLOOKUP(G64,#REF!,4,FALSE)</f>
        <v>#REF!</v>
      </c>
      <c r="H460" s="132" t="e">
        <f>VLOOKUP(H64,#REF!,4,FALSE)</f>
        <v>#REF!</v>
      </c>
      <c r="I460" s="132" t="e">
        <f>VLOOKUP(I64,#REF!,4,FALSE)</f>
        <v>#REF!</v>
      </c>
      <c r="J460" s="132" t="e">
        <f>VLOOKUP(J64,#REF!,4,FALSE)</f>
        <v>#REF!</v>
      </c>
      <c r="K460" s="132" t="e">
        <f>VLOOKUP(K64,#REF!,4,FALSE)</f>
        <v>#REF!</v>
      </c>
      <c r="L460" s="132" t="e">
        <f>VLOOKUP(L64,#REF!,4,FALSE)</f>
        <v>#REF!</v>
      </c>
      <c r="M460" s="132"/>
    </row>
    <row r="461" spans="1:13" x14ac:dyDescent="0.2">
      <c r="A461" s="132" t="e">
        <f>VLOOKUP(A65,#REF!,4,FALSE)</f>
        <v>#REF!</v>
      </c>
      <c r="B461" s="132" t="e">
        <f>VLOOKUP(B65,#REF!,4,FALSE)</f>
        <v>#REF!</v>
      </c>
      <c r="C461" s="132" t="e">
        <f>VLOOKUP(C65,#REF!,4,FALSE)</f>
        <v>#REF!</v>
      </c>
      <c r="D461" s="132" t="e">
        <f>VLOOKUP(D65,#REF!,4,FALSE)</f>
        <v>#REF!</v>
      </c>
      <c r="E461" s="132" t="e">
        <f>VLOOKUP(E65,#REF!,4,FALSE)</f>
        <v>#REF!</v>
      </c>
      <c r="F461" s="132" t="e">
        <f>VLOOKUP(F65,#REF!,4,FALSE)</f>
        <v>#REF!</v>
      </c>
      <c r="G461" s="132" t="e">
        <f>VLOOKUP(G65,#REF!,4,FALSE)</f>
        <v>#REF!</v>
      </c>
      <c r="H461" s="132" t="e">
        <f>VLOOKUP(H65,#REF!,4,FALSE)</f>
        <v>#REF!</v>
      </c>
      <c r="I461" s="132" t="e">
        <f>VLOOKUP(I65,#REF!,4,FALSE)</f>
        <v>#REF!</v>
      </c>
      <c r="J461" s="132" t="e">
        <f>VLOOKUP(J65,#REF!,4,FALSE)</f>
        <v>#REF!</v>
      </c>
      <c r="K461" s="132" t="e">
        <f>VLOOKUP(K65,#REF!,4,FALSE)</f>
        <v>#REF!</v>
      </c>
      <c r="L461" s="132" t="e">
        <f>VLOOKUP(L65,#REF!,4,FALSE)</f>
        <v>#REF!</v>
      </c>
      <c r="M461" s="132"/>
    </row>
    <row r="462" spans="1:13" x14ac:dyDescent="0.2">
      <c r="A462" s="132" t="e">
        <f>VLOOKUP(A66,#REF!,4,FALSE)</f>
        <v>#REF!</v>
      </c>
      <c r="B462" s="132" t="e">
        <f>VLOOKUP(B66,#REF!,4,FALSE)</f>
        <v>#REF!</v>
      </c>
      <c r="C462" s="132" t="e">
        <f>VLOOKUP(C66,#REF!,4,FALSE)</f>
        <v>#REF!</v>
      </c>
      <c r="D462" s="132" t="e">
        <f>VLOOKUP(D66,#REF!,4,FALSE)</f>
        <v>#REF!</v>
      </c>
      <c r="E462" s="132" t="e">
        <f>VLOOKUP(E66,#REF!,4,FALSE)</f>
        <v>#REF!</v>
      </c>
      <c r="F462" s="132" t="e">
        <f>VLOOKUP(F66,#REF!,4,FALSE)</f>
        <v>#REF!</v>
      </c>
      <c r="G462" s="132" t="e">
        <f>VLOOKUP(G66,#REF!,4,FALSE)</f>
        <v>#REF!</v>
      </c>
      <c r="H462" s="132" t="e">
        <f>VLOOKUP(H66,#REF!,4,FALSE)</f>
        <v>#REF!</v>
      </c>
      <c r="I462" s="132" t="e">
        <f>VLOOKUP(I66,#REF!,4,FALSE)</f>
        <v>#REF!</v>
      </c>
      <c r="J462" s="132" t="e">
        <f>VLOOKUP(J66,#REF!,4,FALSE)</f>
        <v>#REF!</v>
      </c>
      <c r="K462" s="132" t="e">
        <f>VLOOKUP(K66,#REF!,4,FALSE)</f>
        <v>#REF!</v>
      </c>
      <c r="L462" s="132" t="e">
        <f>VLOOKUP(L66,#REF!,4,FALSE)</f>
        <v>#REF!</v>
      </c>
      <c r="M462" s="132"/>
    </row>
    <row r="463" spans="1:13" x14ac:dyDescent="0.2">
      <c r="A463" s="132" t="e">
        <f>VLOOKUP(A67,#REF!,4,FALSE)</f>
        <v>#REF!</v>
      </c>
      <c r="B463" s="132" t="e">
        <f>VLOOKUP(B67,#REF!,4,FALSE)</f>
        <v>#REF!</v>
      </c>
      <c r="C463" s="132" t="e">
        <f>VLOOKUP(C67,#REF!,4,FALSE)</f>
        <v>#REF!</v>
      </c>
      <c r="D463" s="132" t="e">
        <f>VLOOKUP(D67,#REF!,4,FALSE)</f>
        <v>#REF!</v>
      </c>
      <c r="E463" s="132" t="e">
        <f>VLOOKUP(E67,#REF!,4,FALSE)</f>
        <v>#REF!</v>
      </c>
      <c r="F463" s="132" t="e">
        <f>VLOOKUP(F67,#REF!,4,FALSE)</f>
        <v>#REF!</v>
      </c>
      <c r="G463" s="132" t="e">
        <f>VLOOKUP(G67,#REF!,4,FALSE)</f>
        <v>#REF!</v>
      </c>
      <c r="H463" s="132" t="e">
        <f>VLOOKUP(H67,#REF!,4,FALSE)</f>
        <v>#REF!</v>
      </c>
      <c r="I463" s="132" t="e">
        <f>VLOOKUP(I67,#REF!,4,FALSE)</f>
        <v>#REF!</v>
      </c>
      <c r="J463" s="132" t="e">
        <f>VLOOKUP(J67,#REF!,4,FALSE)</f>
        <v>#REF!</v>
      </c>
      <c r="K463" s="132" t="e">
        <f>VLOOKUP(K67,#REF!,4,FALSE)</f>
        <v>#REF!</v>
      </c>
      <c r="L463" s="132" t="e">
        <f>VLOOKUP(L67,#REF!,4,FALSE)</f>
        <v>#REF!</v>
      </c>
      <c r="M463" s="132"/>
    </row>
    <row r="464" spans="1:13" x14ac:dyDescent="0.2">
      <c r="A464" s="132" t="e">
        <f>VLOOKUP(A68,#REF!,4,FALSE)</f>
        <v>#REF!</v>
      </c>
      <c r="B464" s="132" t="e">
        <f>VLOOKUP(B68,#REF!,4,FALSE)</f>
        <v>#REF!</v>
      </c>
      <c r="C464" s="132" t="e">
        <f>VLOOKUP(C68,#REF!,4,FALSE)</f>
        <v>#REF!</v>
      </c>
      <c r="D464" s="132" t="e">
        <f>VLOOKUP(D68,#REF!,4,FALSE)</f>
        <v>#REF!</v>
      </c>
      <c r="E464" s="132" t="e">
        <f>VLOOKUP(E68,#REF!,4,FALSE)</f>
        <v>#REF!</v>
      </c>
      <c r="F464" s="132" t="e">
        <f>VLOOKUP(F68,#REF!,4,FALSE)</f>
        <v>#REF!</v>
      </c>
      <c r="G464" s="132" t="e">
        <f>VLOOKUP(G68,#REF!,4,FALSE)</f>
        <v>#REF!</v>
      </c>
      <c r="H464" s="132" t="e">
        <f>VLOOKUP(H68,#REF!,4,FALSE)</f>
        <v>#REF!</v>
      </c>
      <c r="I464" s="132" t="e">
        <f>VLOOKUP(I68,#REF!,4,FALSE)</f>
        <v>#REF!</v>
      </c>
      <c r="J464" s="132" t="e">
        <f>VLOOKUP(J68,#REF!,4,FALSE)</f>
        <v>#REF!</v>
      </c>
      <c r="K464" s="132" t="e">
        <f>VLOOKUP(K68,#REF!,4,FALSE)</f>
        <v>#REF!</v>
      </c>
      <c r="L464" s="132" t="e">
        <f>VLOOKUP(L68,#REF!,4,FALSE)</f>
        <v>#REF!</v>
      </c>
      <c r="M464" s="132"/>
    </row>
    <row r="465" spans="1:13" x14ac:dyDescent="0.2">
      <c r="A465" s="132" t="e">
        <f>VLOOKUP(A69,#REF!,4,FALSE)</f>
        <v>#REF!</v>
      </c>
      <c r="B465" s="132" t="e">
        <f>VLOOKUP(B69,#REF!,4,FALSE)</f>
        <v>#REF!</v>
      </c>
      <c r="C465" s="132" t="e">
        <f>VLOOKUP(C69,#REF!,4,FALSE)</f>
        <v>#REF!</v>
      </c>
      <c r="D465" s="132" t="e">
        <f>VLOOKUP(D69,#REF!,4,FALSE)</f>
        <v>#REF!</v>
      </c>
      <c r="E465" s="132" t="e">
        <f>VLOOKUP(E69,#REF!,4,FALSE)</f>
        <v>#REF!</v>
      </c>
      <c r="F465" s="132" t="e">
        <f>VLOOKUP(F69,#REF!,4,FALSE)</f>
        <v>#REF!</v>
      </c>
      <c r="G465" s="132" t="e">
        <f>VLOOKUP(G69,#REF!,4,FALSE)</f>
        <v>#REF!</v>
      </c>
      <c r="H465" s="132" t="e">
        <f>VLOOKUP(H69,#REF!,4,FALSE)</f>
        <v>#REF!</v>
      </c>
      <c r="I465" s="132" t="e">
        <f>VLOOKUP(I69,#REF!,4,FALSE)</f>
        <v>#REF!</v>
      </c>
      <c r="J465" s="132" t="e">
        <f>VLOOKUP(J69,#REF!,4,FALSE)</f>
        <v>#REF!</v>
      </c>
      <c r="K465" s="132" t="e">
        <f>VLOOKUP(K69,#REF!,4,FALSE)</f>
        <v>#REF!</v>
      </c>
      <c r="L465" s="132" t="e">
        <f>VLOOKUP(L69,#REF!,4,FALSE)</f>
        <v>#REF!</v>
      </c>
      <c r="M465" s="132"/>
    </row>
    <row r="466" spans="1:13" x14ac:dyDescent="0.2">
      <c r="A466" s="132" t="e">
        <f>VLOOKUP(A70,#REF!,4,FALSE)</f>
        <v>#REF!</v>
      </c>
      <c r="B466" s="132" t="e">
        <f>VLOOKUP(B70,#REF!,4,FALSE)</f>
        <v>#REF!</v>
      </c>
      <c r="C466" s="132" t="e">
        <f>VLOOKUP(C70,#REF!,4,FALSE)</f>
        <v>#REF!</v>
      </c>
      <c r="D466" s="132" t="e">
        <f>VLOOKUP(D70,#REF!,4,FALSE)</f>
        <v>#REF!</v>
      </c>
      <c r="E466" s="132" t="e">
        <f>VLOOKUP(E70,#REF!,4,FALSE)</f>
        <v>#REF!</v>
      </c>
      <c r="F466" s="132" t="e">
        <f>VLOOKUP(F70,#REF!,4,FALSE)</f>
        <v>#REF!</v>
      </c>
      <c r="G466" s="132" t="e">
        <f>VLOOKUP(G70,#REF!,4,FALSE)</f>
        <v>#REF!</v>
      </c>
      <c r="H466" s="132" t="e">
        <f>VLOOKUP(H70,#REF!,4,FALSE)</f>
        <v>#REF!</v>
      </c>
      <c r="I466" s="132" t="e">
        <f>VLOOKUP(I70,#REF!,4,FALSE)</f>
        <v>#REF!</v>
      </c>
      <c r="J466" s="132" t="e">
        <f>VLOOKUP(J70,#REF!,4,FALSE)</f>
        <v>#REF!</v>
      </c>
      <c r="K466" s="132" t="e">
        <f>VLOOKUP(K70,#REF!,4,FALSE)</f>
        <v>#REF!</v>
      </c>
      <c r="L466" s="132" t="e">
        <f>VLOOKUP(L70,#REF!,4,FALSE)</f>
        <v>#REF!</v>
      </c>
      <c r="M466" s="132"/>
    </row>
    <row r="467" spans="1:13" x14ac:dyDescent="0.2">
      <c r="A467" s="132" t="e">
        <f>VLOOKUP(A71,#REF!,4,FALSE)</f>
        <v>#REF!</v>
      </c>
      <c r="B467" s="132" t="e">
        <f>VLOOKUP(B71,#REF!,4,FALSE)</f>
        <v>#REF!</v>
      </c>
      <c r="C467" s="132" t="e">
        <f>VLOOKUP(C71,#REF!,4,FALSE)</f>
        <v>#REF!</v>
      </c>
      <c r="D467" s="132" t="e">
        <f>VLOOKUP(D71,#REF!,4,FALSE)</f>
        <v>#REF!</v>
      </c>
      <c r="E467" s="132" t="e">
        <f>VLOOKUP(E71,#REF!,4,FALSE)</f>
        <v>#REF!</v>
      </c>
      <c r="F467" s="132" t="e">
        <f>VLOOKUP(F71,#REF!,4,FALSE)</f>
        <v>#REF!</v>
      </c>
      <c r="G467" s="132" t="e">
        <f>VLOOKUP(G71,#REF!,4,FALSE)</f>
        <v>#REF!</v>
      </c>
      <c r="H467" s="132" t="e">
        <f>VLOOKUP(H71,#REF!,4,FALSE)</f>
        <v>#REF!</v>
      </c>
      <c r="I467" s="132" t="e">
        <f>VLOOKUP(I71,#REF!,4,FALSE)</f>
        <v>#REF!</v>
      </c>
      <c r="J467" s="132" t="e">
        <f>VLOOKUP(J71,#REF!,4,FALSE)</f>
        <v>#REF!</v>
      </c>
      <c r="K467" s="132" t="e">
        <f>VLOOKUP(K71,#REF!,4,FALSE)</f>
        <v>#REF!</v>
      </c>
      <c r="L467" s="132" t="e">
        <f>VLOOKUP(L71,#REF!,4,FALSE)</f>
        <v>#REF!</v>
      </c>
      <c r="M467" s="132"/>
    </row>
    <row r="468" spans="1:13" x14ac:dyDescent="0.2">
      <c r="A468" s="132" t="e">
        <f>VLOOKUP(A72,#REF!,4,FALSE)</f>
        <v>#REF!</v>
      </c>
      <c r="B468" s="132" t="e">
        <f>VLOOKUP(B72,#REF!,4,FALSE)</f>
        <v>#REF!</v>
      </c>
      <c r="C468" s="132" t="e">
        <f>VLOOKUP(C72,#REF!,4,FALSE)</f>
        <v>#REF!</v>
      </c>
      <c r="D468" s="132" t="e">
        <f>VLOOKUP(D72,#REF!,4,FALSE)</f>
        <v>#REF!</v>
      </c>
      <c r="E468" s="132" t="e">
        <f>VLOOKUP(E72,#REF!,4,FALSE)</f>
        <v>#REF!</v>
      </c>
      <c r="F468" s="132" t="e">
        <f>VLOOKUP(F72,#REF!,4,FALSE)</f>
        <v>#REF!</v>
      </c>
      <c r="G468" s="132" t="e">
        <f>VLOOKUP(G72,#REF!,4,FALSE)</f>
        <v>#REF!</v>
      </c>
      <c r="H468" s="132" t="e">
        <f>VLOOKUP(H72,#REF!,4,FALSE)</f>
        <v>#REF!</v>
      </c>
      <c r="I468" s="132" t="e">
        <f>VLOOKUP(I72,#REF!,4,FALSE)</f>
        <v>#REF!</v>
      </c>
      <c r="J468" s="132" t="e">
        <f>VLOOKUP(J72,#REF!,4,FALSE)</f>
        <v>#REF!</v>
      </c>
      <c r="K468" s="132" t="e">
        <f>VLOOKUP(K72,#REF!,4,FALSE)</f>
        <v>#REF!</v>
      </c>
      <c r="L468" s="132" t="e">
        <f>VLOOKUP(L72,#REF!,4,FALSE)</f>
        <v>#REF!</v>
      </c>
      <c r="M468" s="132"/>
    </row>
    <row r="469" spans="1:13" x14ac:dyDescent="0.2">
      <c r="A469" s="132" t="e">
        <f>VLOOKUP(A73,#REF!,4,FALSE)</f>
        <v>#REF!</v>
      </c>
      <c r="B469" s="132" t="e">
        <f>VLOOKUP(B73,#REF!,4,FALSE)</f>
        <v>#REF!</v>
      </c>
      <c r="C469" s="132" t="e">
        <f>VLOOKUP(C73,#REF!,4,FALSE)</f>
        <v>#REF!</v>
      </c>
      <c r="D469" s="132" t="e">
        <f>VLOOKUP(D73,#REF!,4,FALSE)</f>
        <v>#REF!</v>
      </c>
      <c r="E469" s="132" t="e">
        <f>VLOOKUP(E73,#REF!,4,FALSE)</f>
        <v>#REF!</v>
      </c>
      <c r="F469" s="132" t="e">
        <f>VLOOKUP(F73,#REF!,4,FALSE)</f>
        <v>#REF!</v>
      </c>
      <c r="G469" s="132" t="e">
        <f>VLOOKUP(G73,#REF!,4,FALSE)</f>
        <v>#REF!</v>
      </c>
      <c r="H469" s="132" t="e">
        <f>VLOOKUP(H73,#REF!,4,FALSE)</f>
        <v>#REF!</v>
      </c>
      <c r="I469" s="132" t="e">
        <f>VLOOKUP(I73,#REF!,4,FALSE)</f>
        <v>#REF!</v>
      </c>
      <c r="J469" s="132" t="e">
        <f>VLOOKUP(J73,#REF!,4,FALSE)</f>
        <v>#REF!</v>
      </c>
      <c r="K469" s="132" t="e">
        <f>VLOOKUP(K73,#REF!,4,FALSE)</f>
        <v>#REF!</v>
      </c>
      <c r="L469" s="132" t="e">
        <f>VLOOKUP(L73,#REF!,4,FALSE)</f>
        <v>#REF!</v>
      </c>
      <c r="M469" s="132"/>
    </row>
    <row r="470" spans="1:13" x14ac:dyDescent="0.2">
      <c r="A470" s="132" t="e">
        <f>VLOOKUP(A74,#REF!,4,FALSE)</f>
        <v>#REF!</v>
      </c>
      <c r="B470" s="132" t="e">
        <f>VLOOKUP(B74,#REF!,4,FALSE)</f>
        <v>#REF!</v>
      </c>
      <c r="C470" s="132" t="e">
        <f>VLOOKUP(C74,#REF!,4,FALSE)</f>
        <v>#REF!</v>
      </c>
      <c r="D470" s="132" t="e">
        <f>VLOOKUP(D74,#REF!,4,FALSE)</f>
        <v>#REF!</v>
      </c>
      <c r="E470" s="132" t="e">
        <f>VLOOKUP(E74,#REF!,4,FALSE)</f>
        <v>#REF!</v>
      </c>
      <c r="F470" s="132" t="e">
        <f>VLOOKUP(F74,#REF!,4,FALSE)</f>
        <v>#REF!</v>
      </c>
      <c r="G470" s="132" t="e">
        <f>VLOOKUP(G74,#REF!,4,FALSE)</f>
        <v>#REF!</v>
      </c>
      <c r="H470" s="132" t="e">
        <f>VLOOKUP(H74,#REF!,4,FALSE)</f>
        <v>#REF!</v>
      </c>
      <c r="I470" s="132" t="e">
        <f>VLOOKUP(I74,#REF!,4,FALSE)</f>
        <v>#REF!</v>
      </c>
      <c r="J470" s="132" t="e">
        <f>VLOOKUP(J74,#REF!,4,FALSE)</f>
        <v>#REF!</v>
      </c>
      <c r="K470" s="132" t="e">
        <f>VLOOKUP(K74,#REF!,4,FALSE)</f>
        <v>#REF!</v>
      </c>
      <c r="L470" s="132" t="e">
        <f>VLOOKUP(L74,#REF!,4,FALSE)</f>
        <v>#REF!</v>
      </c>
      <c r="M470" s="132"/>
    </row>
    <row r="471" spans="1:13" x14ac:dyDescent="0.2">
      <c r="A471" s="132" t="e">
        <f>VLOOKUP(A75,#REF!,4,FALSE)</f>
        <v>#REF!</v>
      </c>
      <c r="B471" s="132" t="e">
        <f>VLOOKUP(B75,#REF!,4,FALSE)</f>
        <v>#REF!</v>
      </c>
      <c r="C471" s="132" t="e">
        <f>VLOOKUP(C75,#REF!,4,FALSE)</f>
        <v>#REF!</v>
      </c>
      <c r="D471" s="132" t="e">
        <f>VLOOKUP(D75,#REF!,4,FALSE)</f>
        <v>#REF!</v>
      </c>
      <c r="E471" s="132" t="e">
        <f>VLOOKUP(E75,#REF!,4,FALSE)</f>
        <v>#REF!</v>
      </c>
      <c r="F471" s="132" t="e">
        <f>VLOOKUP(F75,#REF!,4,FALSE)</f>
        <v>#REF!</v>
      </c>
      <c r="G471" s="132" t="e">
        <f>VLOOKUP(G75,#REF!,4,FALSE)</f>
        <v>#REF!</v>
      </c>
      <c r="H471" s="132" t="e">
        <f>VLOOKUP(H75,#REF!,4,FALSE)</f>
        <v>#REF!</v>
      </c>
      <c r="I471" s="132" t="e">
        <f>VLOOKUP(I75,#REF!,4,FALSE)</f>
        <v>#REF!</v>
      </c>
      <c r="J471" s="132" t="e">
        <f>VLOOKUP(J75,#REF!,4,FALSE)</f>
        <v>#REF!</v>
      </c>
      <c r="K471" s="132" t="e">
        <f>VLOOKUP(K75,#REF!,4,FALSE)</f>
        <v>#REF!</v>
      </c>
      <c r="L471" s="132" t="e">
        <f>VLOOKUP(L75,#REF!,4,FALSE)</f>
        <v>#REF!</v>
      </c>
      <c r="M471" s="132"/>
    </row>
    <row r="472" spans="1:13" x14ac:dyDescent="0.2">
      <c r="A472" s="132" t="e">
        <f>VLOOKUP(A76,#REF!,4,FALSE)</f>
        <v>#REF!</v>
      </c>
      <c r="B472" s="132" t="e">
        <f>VLOOKUP(B76,#REF!,4,FALSE)</f>
        <v>#REF!</v>
      </c>
      <c r="C472" s="132" t="e">
        <f>VLOOKUP(C76,#REF!,4,FALSE)</f>
        <v>#REF!</v>
      </c>
      <c r="D472" s="132" t="e">
        <f>VLOOKUP(D76,#REF!,4,FALSE)</f>
        <v>#REF!</v>
      </c>
      <c r="E472" s="132" t="e">
        <f>VLOOKUP(E76,#REF!,4,FALSE)</f>
        <v>#REF!</v>
      </c>
      <c r="F472" s="132" t="e">
        <f>VLOOKUP(F76,#REF!,4,FALSE)</f>
        <v>#REF!</v>
      </c>
      <c r="G472" s="132" t="e">
        <f>VLOOKUP(G76,#REF!,4,FALSE)</f>
        <v>#REF!</v>
      </c>
      <c r="H472" s="132" t="e">
        <f>VLOOKUP(H76,#REF!,4,FALSE)</f>
        <v>#REF!</v>
      </c>
      <c r="I472" s="132" t="e">
        <f>VLOOKUP(I76,#REF!,4,FALSE)</f>
        <v>#REF!</v>
      </c>
      <c r="J472" s="132" t="e">
        <f>VLOOKUP(J76,#REF!,4,FALSE)</f>
        <v>#REF!</v>
      </c>
      <c r="K472" s="132" t="e">
        <f>VLOOKUP(K76,#REF!,4,FALSE)</f>
        <v>#REF!</v>
      </c>
      <c r="L472" s="132" t="e">
        <f>VLOOKUP(L76,#REF!,4,FALSE)</f>
        <v>#REF!</v>
      </c>
      <c r="M472" s="132"/>
    </row>
    <row r="473" spans="1:13" x14ac:dyDescent="0.2">
      <c r="A473" s="132" t="e">
        <f>VLOOKUP(A77,#REF!,4,FALSE)</f>
        <v>#REF!</v>
      </c>
      <c r="B473" s="132" t="e">
        <f>VLOOKUP(B77,#REF!,4,FALSE)</f>
        <v>#REF!</v>
      </c>
      <c r="C473" s="132" t="e">
        <f>VLOOKUP(C77,#REF!,4,FALSE)</f>
        <v>#REF!</v>
      </c>
      <c r="D473" s="132" t="e">
        <f>VLOOKUP(D77,#REF!,4,FALSE)</f>
        <v>#REF!</v>
      </c>
      <c r="E473" s="132" t="e">
        <f>VLOOKUP(E77,#REF!,4,FALSE)</f>
        <v>#REF!</v>
      </c>
      <c r="F473" s="132" t="e">
        <f>VLOOKUP(F77,#REF!,4,FALSE)</f>
        <v>#REF!</v>
      </c>
      <c r="G473" s="132" t="e">
        <f>VLOOKUP(G77,#REF!,4,FALSE)</f>
        <v>#REF!</v>
      </c>
      <c r="H473" s="132" t="e">
        <f>VLOOKUP(H77,#REF!,4,FALSE)</f>
        <v>#REF!</v>
      </c>
      <c r="I473" s="132" t="e">
        <f>VLOOKUP(I77,#REF!,4,FALSE)</f>
        <v>#REF!</v>
      </c>
      <c r="J473" s="132" t="e">
        <f>VLOOKUP(J77,#REF!,4,FALSE)</f>
        <v>#REF!</v>
      </c>
      <c r="K473" s="132" t="e">
        <f>VLOOKUP(K77,#REF!,4,FALSE)</f>
        <v>#REF!</v>
      </c>
      <c r="L473" s="132" t="e">
        <f>VLOOKUP(L77,#REF!,4,FALSE)</f>
        <v>#REF!</v>
      </c>
      <c r="M473" s="132"/>
    </row>
    <row r="474" spans="1:13" x14ac:dyDescent="0.2">
      <c r="A474" s="132" t="e">
        <f>VLOOKUP(A78,#REF!,4,FALSE)</f>
        <v>#REF!</v>
      </c>
      <c r="B474" s="132" t="e">
        <f>VLOOKUP(B78,#REF!,4,FALSE)</f>
        <v>#REF!</v>
      </c>
      <c r="C474" s="132" t="e">
        <f>VLOOKUP(C78,#REF!,4,FALSE)</f>
        <v>#REF!</v>
      </c>
      <c r="D474" s="132" t="e">
        <f>VLOOKUP(D78,#REF!,4,FALSE)</f>
        <v>#REF!</v>
      </c>
      <c r="E474" s="132" t="e">
        <f>VLOOKUP(E78,#REF!,4,FALSE)</f>
        <v>#REF!</v>
      </c>
      <c r="F474" s="132" t="e">
        <f>VLOOKUP(F78,#REF!,4,FALSE)</f>
        <v>#REF!</v>
      </c>
      <c r="G474" s="132" t="e">
        <f>VLOOKUP(G78,#REF!,4,FALSE)</f>
        <v>#REF!</v>
      </c>
      <c r="H474" s="132" t="e">
        <f>VLOOKUP(H78,#REF!,4,FALSE)</f>
        <v>#REF!</v>
      </c>
      <c r="I474" s="132" t="e">
        <f>VLOOKUP(I78,#REF!,4,FALSE)</f>
        <v>#REF!</v>
      </c>
      <c r="J474" s="132" t="e">
        <f>VLOOKUP(J78,#REF!,4,FALSE)</f>
        <v>#REF!</v>
      </c>
      <c r="K474" s="132" t="e">
        <f>VLOOKUP(K78,#REF!,4,FALSE)</f>
        <v>#REF!</v>
      </c>
      <c r="L474" s="132" t="e">
        <f>VLOOKUP(L78,#REF!,4,FALSE)</f>
        <v>#REF!</v>
      </c>
      <c r="M474" s="132"/>
    </row>
    <row r="475" spans="1:13" x14ac:dyDescent="0.2">
      <c r="A475" s="132" t="e">
        <f>VLOOKUP(A79,#REF!,4,FALSE)</f>
        <v>#REF!</v>
      </c>
      <c r="B475" s="132" t="e">
        <f>VLOOKUP(B79,#REF!,4,FALSE)</f>
        <v>#REF!</v>
      </c>
      <c r="C475" s="132" t="e">
        <f>VLOOKUP(C79,#REF!,4,FALSE)</f>
        <v>#REF!</v>
      </c>
      <c r="D475" s="132" t="e">
        <f>VLOOKUP(D79,#REF!,4,FALSE)</f>
        <v>#REF!</v>
      </c>
      <c r="E475" s="132" t="e">
        <f>VLOOKUP(E79,#REF!,4,FALSE)</f>
        <v>#REF!</v>
      </c>
      <c r="F475" s="132" t="e">
        <f>VLOOKUP(F79,#REF!,4,FALSE)</f>
        <v>#REF!</v>
      </c>
      <c r="G475" s="132" t="e">
        <f>VLOOKUP(G79,#REF!,4,FALSE)</f>
        <v>#REF!</v>
      </c>
      <c r="H475" s="132" t="e">
        <f>VLOOKUP(H79,#REF!,4,FALSE)</f>
        <v>#REF!</v>
      </c>
      <c r="I475" s="132" t="e">
        <f>VLOOKUP(I79,#REF!,4,FALSE)</f>
        <v>#REF!</v>
      </c>
      <c r="J475" s="132" t="e">
        <f>VLOOKUP(J79,#REF!,4,FALSE)</f>
        <v>#REF!</v>
      </c>
      <c r="K475" s="132" t="e">
        <f>VLOOKUP(K79,#REF!,4,FALSE)</f>
        <v>#REF!</v>
      </c>
      <c r="L475" s="132" t="e">
        <f>VLOOKUP(L79,#REF!,4,FALSE)</f>
        <v>#REF!</v>
      </c>
      <c r="M475" s="132"/>
    </row>
    <row r="476" spans="1:13" x14ac:dyDescent="0.2">
      <c r="A476" s="132" t="e">
        <f>VLOOKUP(A80,#REF!,4,FALSE)</f>
        <v>#REF!</v>
      </c>
      <c r="B476" s="132" t="e">
        <f>VLOOKUP(B80,#REF!,4,FALSE)</f>
        <v>#REF!</v>
      </c>
      <c r="C476" s="132" t="e">
        <f>VLOOKUP(C80,#REF!,4,FALSE)</f>
        <v>#REF!</v>
      </c>
      <c r="D476" s="132" t="e">
        <f>VLOOKUP(D80,#REF!,4,FALSE)</f>
        <v>#REF!</v>
      </c>
      <c r="E476" s="132" t="e">
        <f>VLOOKUP(E80,#REF!,4,FALSE)</f>
        <v>#REF!</v>
      </c>
      <c r="F476" s="132" t="e">
        <f>VLOOKUP(F80,#REF!,4,FALSE)</f>
        <v>#REF!</v>
      </c>
      <c r="G476" s="132" t="e">
        <f>VLOOKUP(G80,#REF!,4,FALSE)</f>
        <v>#REF!</v>
      </c>
      <c r="H476" s="132" t="e">
        <f>VLOOKUP(H80,#REF!,4,FALSE)</f>
        <v>#REF!</v>
      </c>
      <c r="I476" s="132" t="e">
        <f>VLOOKUP(I80,#REF!,4,FALSE)</f>
        <v>#REF!</v>
      </c>
      <c r="J476" s="132" t="e">
        <f>VLOOKUP(J80,#REF!,4,FALSE)</f>
        <v>#REF!</v>
      </c>
      <c r="K476" s="132" t="e">
        <f>VLOOKUP(K80,#REF!,4,FALSE)</f>
        <v>#REF!</v>
      </c>
      <c r="L476" s="132" t="e">
        <f>VLOOKUP(L80,#REF!,4,FALSE)</f>
        <v>#REF!</v>
      </c>
      <c r="M476" s="132"/>
    </row>
    <row r="477" spans="1:13" x14ac:dyDescent="0.2">
      <c r="A477" s="132"/>
      <c r="B477" s="132"/>
      <c r="C477" s="132"/>
      <c r="D477" s="132"/>
      <c r="E477" s="132"/>
      <c r="F477" s="132"/>
      <c r="G477" s="132"/>
      <c r="H477" s="132"/>
      <c r="I477" s="132"/>
      <c r="J477" s="132"/>
      <c r="K477" s="132"/>
      <c r="L477" s="132"/>
      <c r="M477" s="132"/>
    </row>
    <row r="478" spans="1:13" x14ac:dyDescent="0.2">
      <c r="A478" s="268" t="s">
        <v>610</v>
      </c>
      <c r="B478" s="268"/>
      <c r="C478" s="268"/>
      <c r="D478" s="268"/>
      <c r="E478" s="268"/>
      <c r="F478" s="268"/>
      <c r="G478" s="268"/>
      <c r="H478" s="268"/>
      <c r="I478" s="268"/>
      <c r="J478" s="268"/>
      <c r="K478" s="268"/>
      <c r="L478" s="268"/>
      <c r="M478" s="132"/>
    </row>
    <row r="479" spans="1:13" x14ac:dyDescent="0.2">
      <c r="A479" s="132" t="e">
        <f>VLOOKUP(A50,#REF!,4,FALSE)</f>
        <v>#REF!</v>
      </c>
      <c r="B479" s="132" t="e">
        <f>VLOOKUP(B50,#REF!,4,FALSE)</f>
        <v>#REF!</v>
      </c>
      <c r="C479" s="132" t="e">
        <f>VLOOKUP(C50,#REF!,4,FALSE)</f>
        <v>#REF!</v>
      </c>
      <c r="D479" s="132" t="e">
        <f>VLOOKUP(D50,#REF!,4,FALSE)</f>
        <v>#REF!</v>
      </c>
      <c r="E479" s="132" t="e">
        <f>VLOOKUP(E50,#REF!,4,FALSE)</f>
        <v>#REF!</v>
      </c>
      <c r="F479" s="132" t="e">
        <f>VLOOKUP(F50,#REF!,4,FALSE)</f>
        <v>#REF!</v>
      </c>
      <c r="G479" s="132" t="e">
        <f>VLOOKUP(G50,#REF!,4,FALSE)</f>
        <v>#REF!</v>
      </c>
      <c r="H479" s="132" t="e">
        <f>VLOOKUP(H50,#REF!,4,FALSE)</f>
        <v>#REF!</v>
      </c>
      <c r="I479" s="132" t="e">
        <f>VLOOKUP(I50,#REF!,4,FALSE)</f>
        <v>#REF!</v>
      </c>
      <c r="J479" s="132" t="e">
        <f>VLOOKUP(J50,#REF!,4,FALSE)</f>
        <v>#REF!</v>
      </c>
      <c r="K479" s="132" t="e">
        <f>VLOOKUP(K50,#REF!,4,FALSE)</f>
        <v>#REF!</v>
      </c>
      <c r="L479" s="132" t="e">
        <f>VLOOKUP(L50,#REF!,4,FALSE)</f>
        <v>#REF!</v>
      </c>
      <c r="M479" s="132"/>
    </row>
    <row r="480" spans="1:13" x14ac:dyDescent="0.2">
      <c r="A480" s="132" t="e">
        <f>VLOOKUP(A51,#REF!,4,FALSE)</f>
        <v>#REF!</v>
      </c>
      <c r="B480" s="132" t="e">
        <f>VLOOKUP(B51,#REF!,4,FALSE)</f>
        <v>#REF!</v>
      </c>
      <c r="C480" s="132" t="e">
        <f>VLOOKUP(C51,#REF!,4,FALSE)</f>
        <v>#REF!</v>
      </c>
      <c r="D480" s="132" t="e">
        <f>VLOOKUP(D51,#REF!,4,FALSE)</f>
        <v>#REF!</v>
      </c>
      <c r="E480" s="132" t="e">
        <f>VLOOKUP(E51,#REF!,4,FALSE)</f>
        <v>#REF!</v>
      </c>
      <c r="F480" s="132" t="e">
        <f>VLOOKUP(F51,#REF!,4,FALSE)</f>
        <v>#REF!</v>
      </c>
      <c r="G480" s="132" t="e">
        <f>VLOOKUP(G51,#REF!,4,FALSE)</f>
        <v>#REF!</v>
      </c>
      <c r="H480" s="132" t="e">
        <f>VLOOKUP(H51,#REF!,4,FALSE)</f>
        <v>#REF!</v>
      </c>
      <c r="I480" s="132" t="e">
        <f>VLOOKUP(I51,#REF!,4,FALSE)</f>
        <v>#REF!</v>
      </c>
      <c r="J480" s="132" t="e">
        <f>VLOOKUP(J51,#REF!,4,FALSE)</f>
        <v>#REF!</v>
      </c>
      <c r="K480" s="132" t="e">
        <f>VLOOKUP(K51,#REF!,4,FALSE)</f>
        <v>#REF!</v>
      </c>
      <c r="L480" s="132" t="e">
        <f>VLOOKUP(L51,#REF!,4,FALSE)</f>
        <v>#REF!</v>
      </c>
      <c r="M480" s="132"/>
    </row>
    <row r="481" spans="1:13" x14ac:dyDescent="0.2">
      <c r="A481" s="132" t="e">
        <f>VLOOKUP(A52,#REF!,4,FALSE)</f>
        <v>#REF!</v>
      </c>
      <c r="B481" s="132" t="e">
        <f>VLOOKUP(B52,#REF!,4,FALSE)</f>
        <v>#REF!</v>
      </c>
      <c r="C481" s="132" t="e">
        <f>VLOOKUP(C52,#REF!,4,FALSE)</f>
        <v>#REF!</v>
      </c>
      <c r="D481" s="132" t="e">
        <f>VLOOKUP(D52,#REF!,4,FALSE)</f>
        <v>#REF!</v>
      </c>
      <c r="E481" s="132" t="e">
        <f>VLOOKUP(E52,#REF!,4,FALSE)</f>
        <v>#REF!</v>
      </c>
      <c r="F481" s="132" t="e">
        <f>VLOOKUP(F52,#REF!,4,FALSE)</f>
        <v>#REF!</v>
      </c>
      <c r="G481" s="132" t="e">
        <f>VLOOKUP(G52,#REF!,4,FALSE)</f>
        <v>#REF!</v>
      </c>
      <c r="H481" s="132" t="e">
        <f>VLOOKUP(H52,#REF!,4,FALSE)</f>
        <v>#REF!</v>
      </c>
      <c r="I481" s="132" t="e">
        <f>VLOOKUP(I52,#REF!,4,FALSE)</f>
        <v>#REF!</v>
      </c>
      <c r="J481" s="132" t="e">
        <f>VLOOKUP(J52,#REF!,4,FALSE)</f>
        <v>#REF!</v>
      </c>
      <c r="K481" s="132" t="e">
        <f>VLOOKUP(K52,#REF!,4,FALSE)</f>
        <v>#REF!</v>
      </c>
      <c r="L481" s="132" t="e">
        <f>VLOOKUP(L52,#REF!,4,FALSE)</f>
        <v>#REF!</v>
      </c>
      <c r="M481" s="132"/>
    </row>
    <row r="482" spans="1:13" x14ac:dyDescent="0.2">
      <c r="A482" s="132" t="e">
        <f>VLOOKUP(A53,#REF!,4,FALSE)</f>
        <v>#REF!</v>
      </c>
      <c r="B482" s="132" t="e">
        <f>VLOOKUP(B53,#REF!,4,FALSE)</f>
        <v>#REF!</v>
      </c>
      <c r="C482" s="132" t="e">
        <f>VLOOKUP(C53,#REF!,4,FALSE)</f>
        <v>#REF!</v>
      </c>
      <c r="D482" s="132" t="e">
        <f>VLOOKUP(D53,#REF!,4,FALSE)</f>
        <v>#REF!</v>
      </c>
      <c r="E482" s="132" t="e">
        <f>VLOOKUP(E53,#REF!,4,FALSE)</f>
        <v>#REF!</v>
      </c>
      <c r="F482" s="132" t="e">
        <f>VLOOKUP(F53,#REF!,4,FALSE)</f>
        <v>#REF!</v>
      </c>
      <c r="G482" s="132" t="e">
        <f>VLOOKUP(G53,#REF!,4,FALSE)</f>
        <v>#REF!</v>
      </c>
      <c r="H482" s="132" t="e">
        <f>VLOOKUP(H53,#REF!,4,FALSE)</f>
        <v>#REF!</v>
      </c>
      <c r="I482" s="132" t="e">
        <f>VLOOKUP(I53,#REF!,4,FALSE)</f>
        <v>#REF!</v>
      </c>
      <c r="J482" s="132" t="e">
        <f>VLOOKUP(J53,#REF!,4,FALSE)</f>
        <v>#REF!</v>
      </c>
      <c r="K482" s="132" t="e">
        <f>VLOOKUP(K53,#REF!,4,FALSE)</f>
        <v>#REF!</v>
      </c>
      <c r="L482" s="132" t="e">
        <f>VLOOKUP(L53,#REF!,4,FALSE)</f>
        <v>#REF!</v>
      </c>
      <c r="M482" s="132"/>
    </row>
    <row r="483" spans="1:13" x14ac:dyDescent="0.2">
      <c r="A483" s="132" t="e">
        <f>VLOOKUP(A54,#REF!,4,FALSE)</f>
        <v>#REF!</v>
      </c>
      <c r="B483" s="132" t="e">
        <f>VLOOKUP(B54,#REF!,4,FALSE)</f>
        <v>#REF!</v>
      </c>
      <c r="C483" s="132" t="e">
        <f>VLOOKUP(C54,#REF!,4,FALSE)</f>
        <v>#REF!</v>
      </c>
      <c r="D483" s="132" t="e">
        <f>VLOOKUP(D54,#REF!,4,FALSE)</f>
        <v>#REF!</v>
      </c>
      <c r="E483" s="132" t="e">
        <f>VLOOKUP(E54,#REF!,4,FALSE)</f>
        <v>#REF!</v>
      </c>
      <c r="F483" s="132" t="e">
        <f>VLOOKUP(F54,#REF!,4,FALSE)</f>
        <v>#REF!</v>
      </c>
      <c r="G483" s="132" t="e">
        <f>VLOOKUP(G54,#REF!,4,FALSE)</f>
        <v>#REF!</v>
      </c>
      <c r="H483" s="132" t="e">
        <f>VLOOKUP(H54,#REF!,4,FALSE)</f>
        <v>#REF!</v>
      </c>
      <c r="I483" s="132" t="e">
        <f>VLOOKUP(I54,#REF!,4,FALSE)</f>
        <v>#REF!</v>
      </c>
      <c r="J483" s="132" t="e">
        <f>VLOOKUP(J54,#REF!,4,FALSE)</f>
        <v>#REF!</v>
      </c>
      <c r="K483" s="132" t="e">
        <f>VLOOKUP(K54,#REF!,4,FALSE)</f>
        <v>#REF!</v>
      </c>
      <c r="L483" s="132" t="e">
        <f>VLOOKUP(L54,#REF!,4,FALSE)</f>
        <v>#REF!</v>
      </c>
      <c r="M483" s="132"/>
    </row>
    <row r="484" spans="1:13" x14ac:dyDescent="0.2">
      <c r="A484" s="132" t="e">
        <f>VLOOKUP(A55,#REF!,4,FALSE)</f>
        <v>#REF!</v>
      </c>
      <c r="B484" s="132" t="e">
        <f>VLOOKUP(B55,#REF!,4,FALSE)</f>
        <v>#REF!</v>
      </c>
      <c r="C484" s="132" t="e">
        <f>VLOOKUP(C55,#REF!,4,FALSE)</f>
        <v>#REF!</v>
      </c>
      <c r="D484" s="132" t="e">
        <f>VLOOKUP(D55,#REF!,4,FALSE)</f>
        <v>#REF!</v>
      </c>
      <c r="E484" s="132" t="e">
        <f>VLOOKUP(E55,#REF!,4,FALSE)</f>
        <v>#REF!</v>
      </c>
      <c r="F484" s="132" t="e">
        <f>VLOOKUP(F55,#REF!,4,FALSE)</f>
        <v>#REF!</v>
      </c>
      <c r="G484" s="132" t="e">
        <f>VLOOKUP(G55,#REF!,4,FALSE)</f>
        <v>#REF!</v>
      </c>
      <c r="H484" s="132" t="e">
        <f>VLOOKUP(H55,#REF!,4,FALSE)</f>
        <v>#REF!</v>
      </c>
      <c r="I484" s="132" t="e">
        <f>VLOOKUP(I55,#REF!,4,FALSE)</f>
        <v>#REF!</v>
      </c>
      <c r="J484" s="132" t="e">
        <f>VLOOKUP(J55,#REF!,4,FALSE)</f>
        <v>#REF!</v>
      </c>
      <c r="K484" s="132" t="e">
        <f>VLOOKUP(K55,#REF!,4,FALSE)</f>
        <v>#REF!</v>
      </c>
      <c r="L484" s="132" t="e">
        <f>VLOOKUP(L55,#REF!,4,FALSE)</f>
        <v>#REF!</v>
      </c>
      <c r="M484" s="132"/>
    </row>
    <row r="485" spans="1:13" x14ac:dyDescent="0.2">
      <c r="A485" s="132" t="e">
        <f>VLOOKUP(A56,#REF!,4,FALSE)</f>
        <v>#REF!</v>
      </c>
      <c r="B485" s="132" t="e">
        <f>VLOOKUP(B56,#REF!,4,FALSE)</f>
        <v>#REF!</v>
      </c>
      <c r="C485" s="132" t="e">
        <f>VLOOKUP(C56,#REF!,4,FALSE)</f>
        <v>#REF!</v>
      </c>
      <c r="D485" s="132" t="e">
        <f>VLOOKUP(D56,#REF!,4,FALSE)</f>
        <v>#REF!</v>
      </c>
      <c r="E485" s="132" t="e">
        <f>VLOOKUP(E56,#REF!,4,FALSE)</f>
        <v>#REF!</v>
      </c>
      <c r="F485" s="132" t="e">
        <f>VLOOKUP(F56,#REF!,4,FALSE)</f>
        <v>#REF!</v>
      </c>
      <c r="G485" s="132" t="e">
        <f>VLOOKUP(G56,#REF!,4,FALSE)</f>
        <v>#REF!</v>
      </c>
      <c r="H485" s="132" t="e">
        <f>VLOOKUP(H56,#REF!,4,FALSE)</f>
        <v>#REF!</v>
      </c>
      <c r="I485" s="132" t="e">
        <f>VLOOKUP(I56,#REF!,4,FALSE)</f>
        <v>#REF!</v>
      </c>
      <c r="J485" s="132" t="e">
        <f>VLOOKUP(J56,#REF!,4,FALSE)</f>
        <v>#REF!</v>
      </c>
      <c r="K485" s="132" t="e">
        <f>VLOOKUP(K56,#REF!,4,FALSE)</f>
        <v>#REF!</v>
      </c>
      <c r="L485" s="132" t="e">
        <f>VLOOKUP(L56,#REF!,4,FALSE)</f>
        <v>#REF!</v>
      </c>
      <c r="M485" s="132"/>
    </row>
    <row r="486" spans="1:13" x14ac:dyDescent="0.2">
      <c r="A486" s="132" t="e">
        <f>VLOOKUP(A57,#REF!,4,FALSE)</f>
        <v>#REF!</v>
      </c>
      <c r="B486" s="132" t="e">
        <f>VLOOKUP(B57,#REF!,4,FALSE)</f>
        <v>#REF!</v>
      </c>
      <c r="C486" s="132" t="e">
        <f>VLOOKUP(C57,#REF!,4,FALSE)</f>
        <v>#REF!</v>
      </c>
      <c r="D486" s="132" t="e">
        <f>VLOOKUP(D57,#REF!,4,FALSE)</f>
        <v>#REF!</v>
      </c>
      <c r="E486" s="132" t="e">
        <f>VLOOKUP(E57,#REF!,4,FALSE)</f>
        <v>#REF!</v>
      </c>
      <c r="F486" s="132" t="e">
        <f>VLOOKUP(F57,#REF!,4,FALSE)</f>
        <v>#REF!</v>
      </c>
      <c r="G486" s="132" t="e">
        <f>VLOOKUP(G57,#REF!,4,FALSE)</f>
        <v>#REF!</v>
      </c>
      <c r="H486" s="132" t="e">
        <f>VLOOKUP(H57,#REF!,4,FALSE)</f>
        <v>#REF!</v>
      </c>
      <c r="I486" s="132" t="e">
        <f>VLOOKUP(I57,#REF!,4,FALSE)</f>
        <v>#REF!</v>
      </c>
      <c r="J486" s="132" t="e">
        <f>VLOOKUP(J57,#REF!,4,FALSE)</f>
        <v>#REF!</v>
      </c>
      <c r="K486" s="132" t="e">
        <f>VLOOKUP(K57,#REF!,4,FALSE)</f>
        <v>#REF!</v>
      </c>
      <c r="L486" s="132" t="e">
        <f>VLOOKUP(L57,#REF!,4,FALSE)</f>
        <v>#REF!</v>
      </c>
      <c r="M486" s="132"/>
    </row>
    <row r="487" spans="1:13" x14ac:dyDescent="0.2">
      <c r="A487" s="132" t="e">
        <f>VLOOKUP(A58,#REF!,4,FALSE)</f>
        <v>#REF!</v>
      </c>
      <c r="B487" s="132" t="e">
        <f>VLOOKUP(B58,#REF!,4,FALSE)</f>
        <v>#REF!</v>
      </c>
      <c r="C487" s="132" t="e">
        <f>VLOOKUP(C58,#REF!,4,FALSE)</f>
        <v>#REF!</v>
      </c>
      <c r="D487" s="132" t="e">
        <f>VLOOKUP(D58,#REF!,4,FALSE)</f>
        <v>#REF!</v>
      </c>
      <c r="E487" s="132" t="e">
        <f>VLOOKUP(E58,#REF!,4,FALSE)</f>
        <v>#REF!</v>
      </c>
      <c r="F487" s="132" t="e">
        <f>VLOOKUP(F58,#REF!,4,FALSE)</f>
        <v>#REF!</v>
      </c>
      <c r="G487" s="132" t="e">
        <f>VLOOKUP(G58,#REF!,4,FALSE)</f>
        <v>#REF!</v>
      </c>
      <c r="H487" s="132" t="e">
        <f>VLOOKUP(H58,#REF!,4,FALSE)</f>
        <v>#REF!</v>
      </c>
      <c r="I487" s="132" t="e">
        <f>VLOOKUP(I58,#REF!,4,FALSE)</f>
        <v>#REF!</v>
      </c>
      <c r="J487" s="132" t="e">
        <f>VLOOKUP(J58,#REF!,4,FALSE)</f>
        <v>#REF!</v>
      </c>
      <c r="K487" s="132" t="e">
        <f>VLOOKUP(K58,#REF!,4,FALSE)</f>
        <v>#REF!</v>
      </c>
      <c r="L487" s="132" t="e">
        <f>VLOOKUP(L58,#REF!,4,FALSE)</f>
        <v>#REF!</v>
      </c>
      <c r="M487" s="132"/>
    </row>
    <row r="488" spans="1:13" x14ac:dyDescent="0.2">
      <c r="A488" s="132" t="e">
        <f>VLOOKUP(A59,#REF!,4,FALSE)</f>
        <v>#REF!</v>
      </c>
      <c r="B488" s="132" t="e">
        <f>VLOOKUP(B59,#REF!,4,FALSE)</f>
        <v>#REF!</v>
      </c>
      <c r="C488" s="132" t="e">
        <f>VLOOKUP(C59,#REF!,4,FALSE)</f>
        <v>#REF!</v>
      </c>
      <c r="D488" s="132" t="e">
        <f>VLOOKUP(D59,#REF!,4,FALSE)</f>
        <v>#REF!</v>
      </c>
      <c r="E488" s="132" t="e">
        <f>VLOOKUP(E59,#REF!,4,FALSE)</f>
        <v>#REF!</v>
      </c>
      <c r="F488" s="132" t="e">
        <f>VLOOKUP(F59,#REF!,4,FALSE)</f>
        <v>#REF!</v>
      </c>
      <c r="G488" s="132" t="e">
        <f>VLOOKUP(G59,#REF!,4,FALSE)</f>
        <v>#REF!</v>
      </c>
      <c r="H488" s="132" t="e">
        <f>VLOOKUP(H59,#REF!,4,FALSE)</f>
        <v>#REF!</v>
      </c>
      <c r="I488" s="132" t="e">
        <f>VLOOKUP(I59,#REF!,4,FALSE)</f>
        <v>#REF!</v>
      </c>
      <c r="J488" s="132" t="e">
        <f>VLOOKUP(J59,#REF!,4,FALSE)</f>
        <v>#REF!</v>
      </c>
      <c r="K488" s="132" t="e">
        <f>VLOOKUP(K59,#REF!,4,FALSE)</f>
        <v>#REF!</v>
      </c>
      <c r="L488" s="132" t="e">
        <f>VLOOKUP(L59,#REF!,4,FALSE)</f>
        <v>#REF!</v>
      </c>
      <c r="M488" s="132"/>
    </row>
    <row r="489" spans="1:13" x14ac:dyDescent="0.2">
      <c r="A489" s="132" t="e">
        <f>VLOOKUP(A60,#REF!,4,FALSE)</f>
        <v>#REF!</v>
      </c>
      <c r="B489" s="132" t="e">
        <f>VLOOKUP(B60,#REF!,4,FALSE)</f>
        <v>#REF!</v>
      </c>
      <c r="C489" s="132" t="e">
        <f>VLOOKUP(C60,#REF!,4,FALSE)</f>
        <v>#REF!</v>
      </c>
      <c r="D489" s="132" t="e">
        <f>VLOOKUP(D60,#REF!,4,FALSE)</f>
        <v>#REF!</v>
      </c>
      <c r="E489" s="132" t="e">
        <f>VLOOKUP(E60,#REF!,4,FALSE)</f>
        <v>#REF!</v>
      </c>
      <c r="F489" s="132" t="e">
        <f>VLOOKUP(F60,#REF!,4,FALSE)</f>
        <v>#REF!</v>
      </c>
      <c r="G489" s="132" t="e">
        <f>VLOOKUP(G60,#REF!,4,FALSE)</f>
        <v>#REF!</v>
      </c>
      <c r="H489" s="132" t="e">
        <f>VLOOKUP(H60,#REF!,4,FALSE)</f>
        <v>#REF!</v>
      </c>
      <c r="I489" s="132" t="e">
        <f>VLOOKUP(I60,#REF!,4,FALSE)</f>
        <v>#REF!</v>
      </c>
      <c r="J489" s="132" t="e">
        <f>VLOOKUP(J60,#REF!,4,FALSE)</f>
        <v>#REF!</v>
      </c>
      <c r="K489" s="132" t="e">
        <f>VLOOKUP(K60,#REF!,4,FALSE)</f>
        <v>#REF!</v>
      </c>
      <c r="L489" s="132" t="e">
        <f>VLOOKUP(L60,#REF!,4,FALSE)</f>
        <v>#REF!</v>
      </c>
      <c r="M489" s="132"/>
    </row>
    <row r="490" spans="1:13" x14ac:dyDescent="0.2">
      <c r="A490" s="132" t="e">
        <f>VLOOKUP(A61,#REF!,4,FALSE)</f>
        <v>#REF!</v>
      </c>
      <c r="B490" s="132" t="e">
        <f>VLOOKUP(B61,#REF!,4,FALSE)</f>
        <v>#REF!</v>
      </c>
      <c r="C490" s="132" t="e">
        <f>VLOOKUP(C61,#REF!,4,FALSE)</f>
        <v>#REF!</v>
      </c>
      <c r="D490" s="132" t="e">
        <f>VLOOKUP(D61,#REF!,4,FALSE)</f>
        <v>#REF!</v>
      </c>
      <c r="E490" s="132" t="e">
        <f>VLOOKUP(E61,#REF!,4,FALSE)</f>
        <v>#REF!</v>
      </c>
      <c r="F490" s="132" t="e">
        <f>VLOOKUP(F61,#REF!,4,FALSE)</f>
        <v>#REF!</v>
      </c>
      <c r="G490" s="132" t="e">
        <f>VLOOKUP(G61,#REF!,4,FALSE)</f>
        <v>#REF!</v>
      </c>
      <c r="H490" s="132" t="e">
        <f>VLOOKUP(H61,#REF!,4,FALSE)</f>
        <v>#REF!</v>
      </c>
      <c r="I490" s="132" t="e">
        <f>VLOOKUP(I61,#REF!,4,FALSE)</f>
        <v>#REF!</v>
      </c>
      <c r="J490" s="132" t="e">
        <f>VLOOKUP(J61,#REF!,4,FALSE)</f>
        <v>#REF!</v>
      </c>
      <c r="K490" s="132" t="e">
        <f>VLOOKUP(K61,#REF!,4,FALSE)</f>
        <v>#REF!</v>
      </c>
      <c r="L490" s="132" t="e">
        <f>VLOOKUP(L61,#REF!,4,FALSE)</f>
        <v>#REF!</v>
      </c>
      <c r="M490" s="132"/>
    </row>
    <row r="491" spans="1:13" x14ac:dyDescent="0.2">
      <c r="A491" s="132" t="e">
        <f>VLOOKUP(A62,#REF!,4,FALSE)</f>
        <v>#REF!</v>
      </c>
      <c r="B491" s="132" t="e">
        <f>VLOOKUP(B62,#REF!,4,FALSE)</f>
        <v>#REF!</v>
      </c>
      <c r="C491" s="132" t="e">
        <f>VLOOKUP(C62,#REF!,4,FALSE)</f>
        <v>#REF!</v>
      </c>
      <c r="D491" s="132" t="e">
        <f>VLOOKUP(D62,#REF!,4,FALSE)</f>
        <v>#REF!</v>
      </c>
      <c r="E491" s="132" t="e">
        <f>VLOOKUP(E62,#REF!,4,FALSE)</f>
        <v>#REF!</v>
      </c>
      <c r="F491" s="132" t="e">
        <f>VLOOKUP(F62,#REF!,4,FALSE)</f>
        <v>#REF!</v>
      </c>
      <c r="G491" s="132" t="e">
        <f>VLOOKUP(G62,#REF!,4,FALSE)</f>
        <v>#REF!</v>
      </c>
      <c r="H491" s="132" t="e">
        <f>VLOOKUP(H62,#REF!,4,FALSE)</f>
        <v>#REF!</v>
      </c>
      <c r="I491" s="132" t="e">
        <f>VLOOKUP(I62,#REF!,4,FALSE)</f>
        <v>#REF!</v>
      </c>
      <c r="J491" s="132" t="e">
        <f>VLOOKUP(J62,#REF!,4,FALSE)</f>
        <v>#REF!</v>
      </c>
      <c r="K491" s="132" t="e">
        <f>VLOOKUP(K62,#REF!,4,FALSE)</f>
        <v>#REF!</v>
      </c>
      <c r="L491" s="132" t="e">
        <f>VLOOKUP(L62,#REF!,4,FALSE)</f>
        <v>#REF!</v>
      </c>
      <c r="M491" s="132"/>
    </row>
    <row r="492" spans="1:13" x14ac:dyDescent="0.2">
      <c r="A492" s="132" t="e">
        <f>VLOOKUP(A63,#REF!,4,FALSE)</f>
        <v>#REF!</v>
      </c>
      <c r="B492" s="132" t="e">
        <f>VLOOKUP(B63,#REF!,4,FALSE)</f>
        <v>#REF!</v>
      </c>
      <c r="C492" s="132" t="e">
        <f>VLOOKUP(C63,#REF!,4,FALSE)</f>
        <v>#REF!</v>
      </c>
      <c r="D492" s="132" t="e">
        <f>VLOOKUP(D63,#REF!,4,FALSE)</f>
        <v>#REF!</v>
      </c>
      <c r="E492" s="132" t="e">
        <f>VLOOKUP(E63,#REF!,4,FALSE)</f>
        <v>#REF!</v>
      </c>
      <c r="F492" s="132" t="e">
        <f>VLOOKUP(F63,#REF!,4,FALSE)</f>
        <v>#REF!</v>
      </c>
      <c r="G492" s="132" t="e">
        <f>VLOOKUP(G63,#REF!,4,FALSE)</f>
        <v>#REF!</v>
      </c>
      <c r="H492" s="132" t="e">
        <f>VLOOKUP(H63,#REF!,4,FALSE)</f>
        <v>#REF!</v>
      </c>
      <c r="I492" s="132" t="e">
        <f>VLOOKUP(I63,#REF!,4,FALSE)</f>
        <v>#REF!</v>
      </c>
      <c r="J492" s="132" t="e">
        <f>VLOOKUP(J63,#REF!,4,FALSE)</f>
        <v>#REF!</v>
      </c>
      <c r="K492" s="132" t="e">
        <f>VLOOKUP(K63,#REF!,4,FALSE)</f>
        <v>#REF!</v>
      </c>
      <c r="L492" s="132" t="e">
        <f>VLOOKUP(L63,#REF!,4,FALSE)</f>
        <v>#REF!</v>
      </c>
      <c r="M492" s="132"/>
    </row>
    <row r="493" spans="1:13" x14ac:dyDescent="0.2">
      <c r="A493" s="132" t="e">
        <f>VLOOKUP(A64,#REF!,4,FALSE)</f>
        <v>#REF!</v>
      </c>
      <c r="B493" s="132" t="e">
        <f>VLOOKUP(B64,#REF!,4,FALSE)</f>
        <v>#REF!</v>
      </c>
      <c r="C493" s="132" t="e">
        <f>VLOOKUP(C64,#REF!,4,FALSE)</f>
        <v>#REF!</v>
      </c>
      <c r="D493" s="132" t="e">
        <f>VLOOKUP(D64,#REF!,4,FALSE)</f>
        <v>#REF!</v>
      </c>
      <c r="E493" s="132" t="e">
        <f>VLOOKUP(E64,#REF!,4,FALSE)</f>
        <v>#REF!</v>
      </c>
      <c r="F493" s="132" t="e">
        <f>VLOOKUP(F64,#REF!,4,FALSE)</f>
        <v>#REF!</v>
      </c>
      <c r="G493" s="132" t="e">
        <f>VLOOKUP(G64,#REF!,4,FALSE)</f>
        <v>#REF!</v>
      </c>
      <c r="H493" s="132" t="e">
        <f>VLOOKUP(H64,#REF!,4,FALSE)</f>
        <v>#REF!</v>
      </c>
      <c r="I493" s="132" t="e">
        <f>VLOOKUP(I64,#REF!,4,FALSE)</f>
        <v>#REF!</v>
      </c>
      <c r="J493" s="132" t="e">
        <f>VLOOKUP(J64,#REF!,4,FALSE)</f>
        <v>#REF!</v>
      </c>
      <c r="K493" s="132" t="e">
        <f>VLOOKUP(K64,#REF!,4,FALSE)</f>
        <v>#REF!</v>
      </c>
      <c r="L493" s="132" t="e">
        <f>VLOOKUP(L64,#REF!,4,FALSE)</f>
        <v>#REF!</v>
      </c>
      <c r="M493" s="132"/>
    </row>
    <row r="494" spans="1:13" x14ac:dyDescent="0.2">
      <c r="A494" s="132" t="e">
        <f>VLOOKUP(A65,#REF!,4,FALSE)</f>
        <v>#REF!</v>
      </c>
      <c r="B494" s="132" t="e">
        <f>VLOOKUP(B65,#REF!,4,FALSE)</f>
        <v>#REF!</v>
      </c>
      <c r="C494" s="132" t="e">
        <f>VLOOKUP(C65,#REF!,4,FALSE)</f>
        <v>#REF!</v>
      </c>
      <c r="D494" s="132" t="e">
        <f>VLOOKUP(D65,#REF!,4,FALSE)</f>
        <v>#REF!</v>
      </c>
      <c r="E494" s="132" t="e">
        <f>VLOOKUP(E65,#REF!,4,FALSE)</f>
        <v>#REF!</v>
      </c>
      <c r="F494" s="132" t="e">
        <f>VLOOKUP(F65,#REF!,4,FALSE)</f>
        <v>#REF!</v>
      </c>
      <c r="G494" s="132" t="e">
        <f>VLOOKUP(G65,#REF!,4,FALSE)</f>
        <v>#REF!</v>
      </c>
      <c r="H494" s="132" t="e">
        <f>VLOOKUP(H65,#REF!,4,FALSE)</f>
        <v>#REF!</v>
      </c>
      <c r="I494" s="132" t="e">
        <f>VLOOKUP(I65,#REF!,4,FALSE)</f>
        <v>#REF!</v>
      </c>
      <c r="J494" s="132" t="e">
        <f>VLOOKUP(J65,#REF!,4,FALSE)</f>
        <v>#REF!</v>
      </c>
      <c r="K494" s="132" t="e">
        <f>VLOOKUP(K65,#REF!,4,FALSE)</f>
        <v>#REF!</v>
      </c>
      <c r="L494" s="132" t="e">
        <f>VLOOKUP(L65,#REF!,4,FALSE)</f>
        <v>#REF!</v>
      </c>
      <c r="M494" s="132"/>
    </row>
    <row r="495" spans="1:13" x14ac:dyDescent="0.2">
      <c r="A495" s="132" t="e">
        <f>VLOOKUP(A66,#REF!,4,FALSE)</f>
        <v>#REF!</v>
      </c>
      <c r="B495" s="132" t="e">
        <f>VLOOKUP(B66,#REF!,4,FALSE)</f>
        <v>#REF!</v>
      </c>
      <c r="C495" s="132" t="e">
        <f>VLOOKUP(C66,#REF!,4,FALSE)</f>
        <v>#REF!</v>
      </c>
      <c r="D495" s="132" t="e">
        <f>VLOOKUP(D66,#REF!,4,FALSE)</f>
        <v>#REF!</v>
      </c>
      <c r="E495" s="132" t="e">
        <f>VLOOKUP(E66,#REF!,4,FALSE)</f>
        <v>#REF!</v>
      </c>
      <c r="F495" s="132" t="e">
        <f>VLOOKUP(F66,#REF!,4,FALSE)</f>
        <v>#REF!</v>
      </c>
      <c r="G495" s="132" t="e">
        <f>VLOOKUP(G66,#REF!,4,FALSE)</f>
        <v>#REF!</v>
      </c>
      <c r="H495" s="132" t="e">
        <f>VLOOKUP(H66,#REF!,4,FALSE)</f>
        <v>#REF!</v>
      </c>
      <c r="I495" s="132" t="e">
        <f>VLOOKUP(I66,#REF!,4,FALSE)</f>
        <v>#REF!</v>
      </c>
      <c r="J495" s="132" t="e">
        <f>VLOOKUP(J66,#REF!,4,FALSE)</f>
        <v>#REF!</v>
      </c>
      <c r="K495" s="132" t="e">
        <f>VLOOKUP(K66,#REF!,4,FALSE)</f>
        <v>#REF!</v>
      </c>
      <c r="L495" s="132" t="e">
        <f>VLOOKUP(L66,#REF!,4,FALSE)</f>
        <v>#REF!</v>
      </c>
      <c r="M495" s="132"/>
    </row>
    <row r="496" spans="1:13" x14ac:dyDescent="0.2">
      <c r="A496" s="132" t="e">
        <f>VLOOKUP(A67,#REF!,4,FALSE)</f>
        <v>#REF!</v>
      </c>
      <c r="B496" s="132" t="e">
        <f>VLOOKUP(B67,#REF!,4,FALSE)</f>
        <v>#REF!</v>
      </c>
      <c r="C496" s="132" t="e">
        <f>VLOOKUP(C67,#REF!,4,FALSE)</f>
        <v>#REF!</v>
      </c>
      <c r="D496" s="132" t="e">
        <f>VLOOKUP(D67,#REF!,4,FALSE)</f>
        <v>#REF!</v>
      </c>
      <c r="E496" s="132" t="e">
        <f>VLOOKUP(E67,#REF!,4,FALSE)</f>
        <v>#REF!</v>
      </c>
      <c r="F496" s="132" t="e">
        <f>VLOOKUP(F67,#REF!,4,FALSE)</f>
        <v>#REF!</v>
      </c>
      <c r="G496" s="132" t="e">
        <f>VLOOKUP(G67,#REF!,4,FALSE)</f>
        <v>#REF!</v>
      </c>
      <c r="H496" s="132" t="e">
        <f>VLOOKUP(H67,#REF!,4,FALSE)</f>
        <v>#REF!</v>
      </c>
      <c r="I496" s="132" t="e">
        <f>VLOOKUP(I67,#REF!,4,FALSE)</f>
        <v>#REF!</v>
      </c>
      <c r="J496" s="132" t="e">
        <f>VLOOKUP(J67,#REF!,4,FALSE)</f>
        <v>#REF!</v>
      </c>
      <c r="K496" s="132" t="e">
        <f>VLOOKUP(K67,#REF!,4,FALSE)</f>
        <v>#REF!</v>
      </c>
      <c r="L496" s="132" t="e">
        <f>VLOOKUP(L67,#REF!,4,FALSE)</f>
        <v>#REF!</v>
      </c>
      <c r="M496" s="132"/>
    </row>
    <row r="497" spans="1:13" x14ac:dyDescent="0.2">
      <c r="A497" s="132" t="e">
        <f>VLOOKUP(A68,#REF!,4,FALSE)</f>
        <v>#REF!</v>
      </c>
      <c r="B497" s="132" t="e">
        <f>VLOOKUP(B68,#REF!,4,FALSE)</f>
        <v>#REF!</v>
      </c>
      <c r="C497" s="132" t="e">
        <f>VLOOKUP(C68,#REF!,4,FALSE)</f>
        <v>#REF!</v>
      </c>
      <c r="D497" s="132" t="e">
        <f>VLOOKUP(D68,#REF!,4,FALSE)</f>
        <v>#REF!</v>
      </c>
      <c r="E497" s="132" t="e">
        <f>VLOOKUP(E68,#REF!,4,FALSE)</f>
        <v>#REF!</v>
      </c>
      <c r="F497" s="132" t="e">
        <f>VLOOKUP(F68,#REF!,4,FALSE)</f>
        <v>#REF!</v>
      </c>
      <c r="G497" s="132" t="e">
        <f>VLOOKUP(G68,#REF!,4,FALSE)</f>
        <v>#REF!</v>
      </c>
      <c r="H497" s="132" t="e">
        <f>VLOOKUP(H68,#REF!,4,FALSE)</f>
        <v>#REF!</v>
      </c>
      <c r="I497" s="132" t="e">
        <f>VLOOKUP(I68,#REF!,4,FALSE)</f>
        <v>#REF!</v>
      </c>
      <c r="J497" s="132" t="e">
        <f>VLOOKUP(J68,#REF!,4,FALSE)</f>
        <v>#REF!</v>
      </c>
      <c r="K497" s="132" t="e">
        <f>VLOOKUP(K68,#REF!,4,FALSE)</f>
        <v>#REF!</v>
      </c>
      <c r="L497" s="132" t="e">
        <f>VLOOKUP(L68,#REF!,4,FALSE)</f>
        <v>#REF!</v>
      </c>
      <c r="M497" s="132"/>
    </row>
    <row r="498" spans="1:13" x14ac:dyDescent="0.2">
      <c r="A498" s="132" t="e">
        <f>VLOOKUP(A69,#REF!,4,FALSE)</f>
        <v>#REF!</v>
      </c>
      <c r="B498" s="132" t="e">
        <f>VLOOKUP(B69,#REF!,4,FALSE)</f>
        <v>#REF!</v>
      </c>
      <c r="C498" s="132" t="e">
        <f>VLOOKUP(C69,#REF!,4,FALSE)</f>
        <v>#REF!</v>
      </c>
      <c r="D498" s="132" t="e">
        <f>VLOOKUP(D69,#REF!,4,FALSE)</f>
        <v>#REF!</v>
      </c>
      <c r="E498" s="132" t="e">
        <f>VLOOKUP(E69,#REF!,4,FALSE)</f>
        <v>#REF!</v>
      </c>
      <c r="F498" s="132" t="e">
        <f>VLOOKUP(F69,#REF!,4,FALSE)</f>
        <v>#REF!</v>
      </c>
      <c r="G498" s="132" t="e">
        <f>VLOOKUP(G69,#REF!,4,FALSE)</f>
        <v>#REF!</v>
      </c>
      <c r="H498" s="132" t="e">
        <f>VLOOKUP(H69,#REF!,4,FALSE)</f>
        <v>#REF!</v>
      </c>
      <c r="I498" s="132" t="e">
        <f>VLOOKUP(I69,#REF!,4,FALSE)</f>
        <v>#REF!</v>
      </c>
      <c r="J498" s="132" t="e">
        <f>VLOOKUP(J69,#REF!,4,FALSE)</f>
        <v>#REF!</v>
      </c>
      <c r="K498" s="132" t="e">
        <f>VLOOKUP(K69,#REF!,4,FALSE)</f>
        <v>#REF!</v>
      </c>
      <c r="L498" s="132" t="e">
        <f>VLOOKUP(L69,#REF!,4,FALSE)</f>
        <v>#REF!</v>
      </c>
      <c r="M498" s="132"/>
    </row>
    <row r="499" spans="1:13" x14ac:dyDescent="0.2">
      <c r="A499" s="132" t="e">
        <f>VLOOKUP(A70,#REF!,4,FALSE)</f>
        <v>#REF!</v>
      </c>
      <c r="B499" s="132" t="e">
        <f>VLOOKUP(B70,#REF!,4,FALSE)</f>
        <v>#REF!</v>
      </c>
      <c r="C499" s="132" t="e">
        <f>VLOOKUP(C70,#REF!,4,FALSE)</f>
        <v>#REF!</v>
      </c>
      <c r="D499" s="132" t="e">
        <f>VLOOKUP(D70,#REF!,4,FALSE)</f>
        <v>#REF!</v>
      </c>
      <c r="E499" s="132" t="e">
        <f>VLOOKUP(E70,#REF!,4,FALSE)</f>
        <v>#REF!</v>
      </c>
      <c r="F499" s="132" t="e">
        <f>VLOOKUP(F70,#REF!,4,FALSE)</f>
        <v>#REF!</v>
      </c>
      <c r="G499" s="132" t="e">
        <f>VLOOKUP(G70,#REF!,4,FALSE)</f>
        <v>#REF!</v>
      </c>
      <c r="H499" s="132" t="e">
        <f>VLOOKUP(H70,#REF!,4,FALSE)</f>
        <v>#REF!</v>
      </c>
      <c r="I499" s="132" t="e">
        <f>VLOOKUP(I70,#REF!,4,FALSE)</f>
        <v>#REF!</v>
      </c>
      <c r="J499" s="132" t="e">
        <f>VLOOKUP(J70,#REF!,4,FALSE)</f>
        <v>#REF!</v>
      </c>
      <c r="K499" s="132" t="e">
        <f>VLOOKUP(K70,#REF!,4,FALSE)</f>
        <v>#REF!</v>
      </c>
      <c r="L499" s="132" t="e">
        <f>VLOOKUP(L70,#REF!,4,FALSE)</f>
        <v>#REF!</v>
      </c>
      <c r="M499" s="132"/>
    </row>
    <row r="500" spans="1:13" x14ac:dyDescent="0.2">
      <c r="A500" s="132" t="e">
        <f>VLOOKUP(A71,#REF!,4,FALSE)</f>
        <v>#REF!</v>
      </c>
      <c r="B500" s="132" t="e">
        <f>VLOOKUP(B71,#REF!,4,FALSE)</f>
        <v>#REF!</v>
      </c>
      <c r="C500" s="132" t="e">
        <f>VLOOKUP(C71,#REF!,4,FALSE)</f>
        <v>#REF!</v>
      </c>
      <c r="D500" s="132" t="e">
        <f>VLOOKUP(D71,#REF!,4,FALSE)</f>
        <v>#REF!</v>
      </c>
      <c r="E500" s="132" t="e">
        <f>VLOOKUP(E71,#REF!,4,FALSE)</f>
        <v>#REF!</v>
      </c>
      <c r="F500" s="132" t="e">
        <f>VLOOKUP(F71,#REF!,4,FALSE)</f>
        <v>#REF!</v>
      </c>
      <c r="G500" s="132" t="e">
        <f>VLOOKUP(G71,#REF!,4,FALSE)</f>
        <v>#REF!</v>
      </c>
      <c r="H500" s="132" t="e">
        <f>VLOOKUP(H71,#REF!,4,FALSE)</f>
        <v>#REF!</v>
      </c>
      <c r="I500" s="132" t="e">
        <f>VLOOKUP(I71,#REF!,4,FALSE)</f>
        <v>#REF!</v>
      </c>
      <c r="J500" s="132" t="e">
        <f>VLOOKUP(J71,#REF!,4,FALSE)</f>
        <v>#REF!</v>
      </c>
      <c r="K500" s="132" t="e">
        <f>VLOOKUP(K71,#REF!,4,FALSE)</f>
        <v>#REF!</v>
      </c>
      <c r="L500" s="132" t="e">
        <f>VLOOKUP(L71,#REF!,4,FALSE)</f>
        <v>#REF!</v>
      </c>
      <c r="M500" s="132"/>
    </row>
    <row r="501" spans="1:13" x14ac:dyDescent="0.2">
      <c r="A501" s="132" t="e">
        <f>VLOOKUP(A72,#REF!,4,FALSE)</f>
        <v>#REF!</v>
      </c>
      <c r="B501" s="132" t="e">
        <f>VLOOKUP(B72,#REF!,4,FALSE)</f>
        <v>#REF!</v>
      </c>
      <c r="C501" s="132" t="e">
        <f>VLOOKUP(C72,#REF!,4,FALSE)</f>
        <v>#REF!</v>
      </c>
      <c r="D501" s="132" t="e">
        <f>VLOOKUP(D72,#REF!,4,FALSE)</f>
        <v>#REF!</v>
      </c>
      <c r="E501" s="132" t="e">
        <f>VLOOKUP(E72,#REF!,4,FALSE)</f>
        <v>#REF!</v>
      </c>
      <c r="F501" s="132" t="e">
        <f>VLOOKUP(F72,#REF!,4,FALSE)</f>
        <v>#REF!</v>
      </c>
      <c r="G501" s="132" t="e">
        <f>VLOOKUP(G72,#REF!,4,FALSE)</f>
        <v>#REF!</v>
      </c>
      <c r="H501" s="132" t="e">
        <f>VLOOKUP(H72,#REF!,4,FALSE)</f>
        <v>#REF!</v>
      </c>
      <c r="I501" s="132" t="e">
        <f>VLOOKUP(I72,#REF!,4,FALSE)</f>
        <v>#REF!</v>
      </c>
      <c r="J501" s="132" t="e">
        <f>VLOOKUP(J72,#REF!,4,FALSE)</f>
        <v>#REF!</v>
      </c>
      <c r="K501" s="132" t="e">
        <f>VLOOKUP(K72,#REF!,4,FALSE)</f>
        <v>#REF!</v>
      </c>
      <c r="L501" s="132" t="e">
        <f>VLOOKUP(L72,#REF!,4,FALSE)</f>
        <v>#REF!</v>
      </c>
      <c r="M501" s="132"/>
    </row>
    <row r="502" spans="1:13" x14ac:dyDescent="0.2">
      <c r="A502" s="132" t="e">
        <f>VLOOKUP(A73,#REF!,4,FALSE)</f>
        <v>#REF!</v>
      </c>
      <c r="B502" s="132" t="e">
        <f>VLOOKUP(B73,#REF!,4,FALSE)</f>
        <v>#REF!</v>
      </c>
      <c r="C502" s="132" t="e">
        <f>VLOOKUP(C73,#REF!,4,FALSE)</f>
        <v>#REF!</v>
      </c>
      <c r="D502" s="132" t="e">
        <f>VLOOKUP(D73,#REF!,4,FALSE)</f>
        <v>#REF!</v>
      </c>
      <c r="E502" s="132" t="e">
        <f>VLOOKUP(E73,#REF!,4,FALSE)</f>
        <v>#REF!</v>
      </c>
      <c r="F502" s="132" t="e">
        <f>VLOOKUP(F73,#REF!,4,FALSE)</f>
        <v>#REF!</v>
      </c>
      <c r="G502" s="132" t="e">
        <f>VLOOKUP(G73,#REF!,4,FALSE)</f>
        <v>#REF!</v>
      </c>
      <c r="H502" s="132" t="e">
        <f>VLOOKUP(H73,#REF!,4,FALSE)</f>
        <v>#REF!</v>
      </c>
      <c r="I502" s="132" t="e">
        <f>VLOOKUP(I73,#REF!,4,FALSE)</f>
        <v>#REF!</v>
      </c>
      <c r="J502" s="132" t="e">
        <f>VLOOKUP(J73,#REF!,4,FALSE)</f>
        <v>#REF!</v>
      </c>
      <c r="K502" s="132" t="e">
        <f>VLOOKUP(K73,#REF!,4,FALSE)</f>
        <v>#REF!</v>
      </c>
      <c r="L502" s="132" t="e">
        <f>VLOOKUP(L73,#REF!,4,FALSE)</f>
        <v>#REF!</v>
      </c>
      <c r="M502" s="132"/>
    </row>
    <row r="503" spans="1:13" x14ac:dyDescent="0.2">
      <c r="A503" s="132" t="e">
        <f>VLOOKUP(A74,#REF!,4,FALSE)</f>
        <v>#REF!</v>
      </c>
      <c r="B503" s="132" t="e">
        <f>VLOOKUP(B74,#REF!,4,FALSE)</f>
        <v>#REF!</v>
      </c>
      <c r="C503" s="132" t="e">
        <f>VLOOKUP(C74,#REF!,4,FALSE)</f>
        <v>#REF!</v>
      </c>
      <c r="D503" s="132" t="e">
        <f>VLOOKUP(D74,#REF!,4,FALSE)</f>
        <v>#REF!</v>
      </c>
      <c r="E503" s="132" t="e">
        <f>VLOOKUP(E74,#REF!,4,FALSE)</f>
        <v>#REF!</v>
      </c>
      <c r="F503" s="132" t="e">
        <f>VLOOKUP(F74,#REF!,4,FALSE)</f>
        <v>#REF!</v>
      </c>
      <c r="G503" s="132" t="e">
        <f>VLOOKUP(G74,#REF!,4,FALSE)</f>
        <v>#REF!</v>
      </c>
      <c r="H503" s="132" t="e">
        <f>VLOOKUP(H74,#REF!,4,FALSE)</f>
        <v>#REF!</v>
      </c>
      <c r="I503" s="132" t="e">
        <f>VLOOKUP(I74,#REF!,4,FALSE)</f>
        <v>#REF!</v>
      </c>
      <c r="J503" s="132" t="e">
        <f>VLOOKUP(J74,#REF!,4,FALSE)</f>
        <v>#REF!</v>
      </c>
      <c r="K503" s="132" t="e">
        <f>VLOOKUP(K74,#REF!,4,FALSE)</f>
        <v>#REF!</v>
      </c>
      <c r="L503" s="132" t="e">
        <f>VLOOKUP(L74,#REF!,4,FALSE)</f>
        <v>#REF!</v>
      </c>
      <c r="M503" s="132"/>
    </row>
    <row r="504" spans="1:13" x14ac:dyDescent="0.2">
      <c r="A504" s="132" t="e">
        <f>VLOOKUP(A75,#REF!,4,FALSE)</f>
        <v>#REF!</v>
      </c>
      <c r="B504" s="132" t="e">
        <f>VLOOKUP(B75,#REF!,4,FALSE)</f>
        <v>#REF!</v>
      </c>
      <c r="C504" s="132" t="e">
        <f>VLOOKUP(C75,#REF!,4,FALSE)</f>
        <v>#REF!</v>
      </c>
      <c r="D504" s="132" t="e">
        <f>VLOOKUP(D75,#REF!,4,FALSE)</f>
        <v>#REF!</v>
      </c>
      <c r="E504" s="132" t="e">
        <f>VLOOKUP(E75,#REF!,4,FALSE)</f>
        <v>#REF!</v>
      </c>
      <c r="F504" s="132" t="e">
        <f>VLOOKUP(F75,#REF!,4,FALSE)</f>
        <v>#REF!</v>
      </c>
      <c r="G504" s="132" t="e">
        <f>VLOOKUP(G75,#REF!,4,FALSE)</f>
        <v>#REF!</v>
      </c>
      <c r="H504" s="132" t="e">
        <f>VLOOKUP(H75,#REF!,4,FALSE)</f>
        <v>#REF!</v>
      </c>
      <c r="I504" s="132" t="e">
        <f>VLOOKUP(I75,#REF!,4,FALSE)</f>
        <v>#REF!</v>
      </c>
      <c r="J504" s="132" t="e">
        <f>VLOOKUP(J75,#REF!,4,FALSE)</f>
        <v>#REF!</v>
      </c>
      <c r="K504" s="132" t="e">
        <f>VLOOKUP(K75,#REF!,4,FALSE)</f>
        <v>#REF!</v>
      </c>
      <c r="L504" s="132" t="e">
        <f>VLOOKUP(L75,#REF!,4,FALSE)</f>
        <v>#REF!</v>
      </c>
      <c r="M504" s="132"/>
    </row>
    <row r="505" spans="1:13" x14ac:dyDescent="0.2">
      <c r="A505" s="132" t="e">
        <f>VLOOKUP(A76,#REF!,4,FALSE)</f>
        <v>#REF!</v>
      </c>
      <c r="B505" s="132" t="e">
        <f>VLOOKUP(B76,#REF!,4,FALSE)</f>
        <v>#REF!</v>
      </c>
      <c r="C505" s="132" t="e">
        <f>VLOOKUP(C76,#REF!,4,FALSE)</f>
        <v>#REF!</v>
      </c>
      <c r="D505" s="132" t="e">
        <f>VLOOKUP(D76,#REF!,4,FALSE)</f>
        <v>#REF!</v>
      </c>
      <c r="E505" s="132" t="e">
        <f>VLOOKUP(E76,#REF!,4,FALSE)</f>
        <v>#REF!</v>
      </c>
      <c r="F505" s="132" t="e">
        <f>VLOOKUP(F76,#REF!,4,FALSE)</f>
        <v>#REF!</v>
      </c>
      <c r="G505" s="132" t="e">
        <f>VLOOKUP(G76,#REF!,4,FALSE)</f>
        <v>#REF!</v>
      </c>
      <c r="H505" s="132" t="e">
        <f>VLOOKUP(H76,#REF!,4,FALSE)</f>
        <v>#REF!</v>
      </c>
      <c r="I505" s="132" t="e">
        <f>VLOOKUP(I76,#REF!,4,FALSE)</f>
        <v>#REF!</v>
      </c>
      <c r="J505" s="132" t="e">
        <f>VLOOKUP(J76,#REF!,4,FALSE)</f>
        <v>#REF!</v>
      </c>
      <c r="K505" s="132" t="e">
        <f>VLOOKUP(K76,#REF!,4,FALSE)</f>
        <v>#REF!</v>
      </c>
      <c r="L505" s="132" t="e">
        <f>VLOOKUP(L76,#REF!,4,FALSE)</f>
        <v>#REF!</v>
      </c>
      <c r="M505" s="132"/>
    </row>
    <row r="506" spans="1:13" x14ac:dyDescent="0.2">
      <c r="A506" s="132" t="e">
        <f>VLOOKUP(A77,#REF!,4,FALSE)</f>
        <v>#REF!</v>
      </c>
      <c r="B506" s="132" t="e">
        <f>VLOOKUP(B77,#REF!,4,FALSE)</f>
        <v>#REF!</v>
      </c>
      <c r="C506" s="132" t="e">
        <f>VLOOKUP(C77,#REF!,4,FALSE)</f>
        <v>#REF!</v>
      </c>
      <c r="D506" s="132" t="e">
        <f>VLOOKUP(D77,#REF!,4,FALSE)</f>
        <v>#REF!</v>
      </c>
      <c r="E506" s="132" t="e">
        <f>VLOOKUP(E77,#REF!,4,FALSE)</f>
        <v>#REF!</v>
      </c>
      <c r="F506" s="132" t="e">
        <f>VLOOKUP(F77,#REF!,4,FALSE)</f>
        <v>#REF!</v>
      </c>
      <c r="G506" s="132" t="e">
        <f>VLOOKUP(G77,#REF!,4,FALSE)</f>
        <v>#REF!</v>
      </c>
      <c r="H506" s="132" t="e">
        <f>VLOOKUP(H77,#REF!,4,FALSE)</f>
        <v>#REF!</v>
      </c>
      <c r="I506" s="132" t="e">
        <f>VLOOKUP(I77,#REF!,4,FALSE)</f>
        <v>#REF!</v>
      </c>
      <c r="J506" s="132" t="e">
        <f>VLOOKUP(J77,#REF!,4,FALSE)</f>
        <v>#REF!</v>
      </c>
      <c r="K506" s="132" t="e">
        <f>VLOOKUP(K77,#REF!,4,FALSE)</f>
        <v>#REF!</v>
      </c>
      <c r="L506" s="132" t="e">
        <f>VLOOKUP(L77,#REF!,4,FALSE)</f>
        <v>#REF!</v>
      </c>
      <c r="M506" s="132"/>
    </row>
    <row r="507" spans="1:13" x14ac:dyDescent="0.2">
      <c r="A507" s="132" t="e">
        <f>VLOOKUP(A78,#REF!,4,FALSE)</f>
        <v>#REF!</v>
      </c>
      <c r="B507" s="132" t="e">
        <f>VLOOKUP(B78,#REF!,4,FALSE)</f>
        <v>#REF!</v>
      </c>
      <c r="C507" s="132" t="e">
        <f>VLOOKUP(C78,#REF!,4,FALSE)</f>
        <v>#REF!</v>
      </c>
      <c r="D507" s="132" t="e">
        <f>VLOOKUP(D78,#REF!,4,FALSE)</f>
        <v>#REF!</v>
      </c>
      <c r="E507" s="132" t="e">
        <f>VLOOKUP(E78,#REF!,4,FALSE)</f>
        <v>#REF!</v>
      </c>
      <c r="F507" s="132" t="e">
        <f>VLOOKUP(F78,#REF!,4,FALSE)</f>
        <v>#REF!</v>
      </c>
      <c r="G507" s="132" t="e">
        <f>VLOOKUP(G78,#REF!,4,FALSE)</f>
        <v>#REF!</v>
      </c>
      <c r="H507" s="132" t="e">
        <f>VLOOKUP(H78,#REF!,4,FALSE)</f>
        <v>#REF!</v>
      </c>
      <c r="I507" s="132" t="e">
        <f>VLOOKUP(I78,#REF!,4,FALSE)</f>
        <v>#REF!</v>
      </c>
      <c r="J507" s="132" t="e">
        <f>VLOOKUP(J78,#REF!,4,FALSE)</f>
        <v>#REF!</v>
      </c>
      <c r="K507" s="132" t="e">
        <f>VLOOKUP(K78,#REF!,4,FALSE)</f>
        <v>#REF!</v>
      </c>
      <c r="L507" s="132" t="e">
        <f>VLOOKUP(L78,#REF!,4,FALSE)</f>
        <v>#REF!</v>
      </c>
      <c r="M507" s="132"/>
    </row>
    <row r="508" spans="1:13" x14ac:dyDescent="0.2">
      <c r="A508" s="132" t="e">
        <f>VLOOKUP(A79,#REF!,4,FALSE)</f>
        <v>#REF!</v>
      </c>
      <c r="B508" s="132" t="e">
        <f>VLOOKUP(B79,#REF!,4,FALSE)</f>
        <v>#REF!</v>
      </c>
      <c r="C508" s="132" t="e">
        <f>VLOOKUP(C79,#REF!,4,FALSE)</f>
        <v>#REF!</v>
      </c>
      <c r="D508" s="132" t="e">
        <f>VLOOKUP(D79,#REF!,4,FALSE)</f>
        <v>#REF!</v>
      </c>
      <c r="E508" s="132" t="e">
        <f>VLOOKUP(E79,#REF!,4,FALSE)</f>
        <v>#REF!</v>
      </c>
      <c r="F508" s="132" t="e">
        <f>VLOOKUP(F79,#REF!,4,FALSE)</f>
        <v>#REF!</v>
      </c>
      <c r="G508" s="132" t="e">
        <f>VLOOKUP(G79,#REF!,4,FALSE)</f>
        <v>#REF!</v>
      </c>
      <c r="H508" s="132" t="e">
        <f>VLOOKUP(H79,#REF!,4,FALSE)</f>
        <v>#REF!</v>
      </c>
      <c r="I508" s="132" t="e">
        <f>VLOOKUP(I79,#REF!,4,FALSE)</f>
        <v>#REF!</v>
      </c>
      <c r="J508" s="132" t="e">
        <f>VLOOKUP(J79,#REF!,4,FALSE)</f>
        <v>#REF!</v>
      </c>
      <c r="K508" s="132" t="e">
        <f>VLOOKUP(K79,#REF!,4,FALSE)</f>
        <v>#REF!</v>
      </c>
      <c r="L508" s="132" t="e">
        <f>VLOOKUP(L79,#REF!,4,FALSE)</f>
        <v>#REF!</v>
      </c>
      <c r="M508" s="132"/>
    </row>
    <row r="509" spans="1:13" x14ac:dyDescent="0.2">
      <c r="A509" s="132" t="e">
        <f>VLOOKUP(A80,#REF!,4,FALSE)</f>
        <v>#REF!</v>
      </c>
      <c r="B509" s="132" t="e">
        <f>VLOOKUP(B80,#REF!,4,FALSE)</f>
        <v>#REF!</v>
      </c>
      <c r="C509" s="132" t="e">
        <f>VLOOKUP(C80,#REF!,4,FALSE)</f>
        <v>#REF!</v>
      </c>
      <c r="D509" s="132" t="e">
        <f>VLOOKUP(D80,#REF!,4,FALSE)</f>
        <v>#REF!</v>
      </c>
      <c r="E509" s="132" t="e">
        <f>VLOOKUP(E80,#REF!,4,FALSE)</f>
        <v>#REF!</v>
      </c>
      <c r="F509" s="132" t="e">
        <f>VLOOKUP(F80,#REF!,4,FALSE)</f>
        <v>#REF!</v>
      </c>
      <c r="G509" s="132" t="e">
        <f>VLOOKUP(G80,#REF!,4,FALSE)</f>
        <v>#REF!</v>
      </c>
      <c r="H509" s="132" t="e">
        <f>VLOOKUP(H80,#REF!,4,FALSE)</f>
        <v>#REF!</v>
      </c>
      <c r="I509" s="132" t="e">
        <f>VLOOKUP(I80,#REF!,4,FALSE)</f>
        <v>#REF!</v>
      </c>
      <c r="J509" s="132" t="e">
        <f>VLOOKUP(J80,#REF!,4,FALSE)</f>
        <v>#REF!</v>
      </c>
      <c r="K509" s="132" t="e">
        <f>VLOOKUP(K80,#REF!,4,FALSE)</f>
        <v>#REF!</v>
      </c>
      <c r="L509" s="132" t="e">
        <f>VLOOKUP(L80,#REF!,4,FALSE)</f>
        <v>#REF!</v>
      </c>
      <c r="M509" s="132"/>
    </row>
    <row r="510" spans="1:13" x14ac:dyDescent="0.2">
      <c r="A510" s="132"/>
      <c r="B510" s="132"/>
      <c r="C510" s="132"/>
      <c r="D510" s="132"/>
      <c r="E510" s="132"/>
      <c r="F510" s="132"/>
      <c r="G510" s="132"/>
      <c r="H510" s="132"/>
      <c r="I510" s="132"/>
      <c r="J510" s="132"/>
      <c r="K510" s="132"/>
      <c r="L510" s="132"/>
      <c r="M510" s="132"/>
    </row>
    <row r="511" spans="1:13" x14ac:dyDescent="0.2">
      <c r="A511" s="268" t="s">
        <v>611</v>
      </c>
      <c r="B511" s="268"/>
      <c r="C511" s="268"/>
      <c r="D511" s="268"/>
      <c r="E511" s="268"/>
      <c r="F511" s="268"/>
      <c r="G511" s="268"/>
      <c r="H511" s="268"/>
      <c r="I511" s="268"/>
      <c r="J511" s="268"/>
      <c r="K511" s="268"/>
      <c r="L511" s="268"/>
      <c r="M511" s="132"/>
    </row>
    <row r="512" spans="1:13" x14ac:dyDescent="0.2">
      <c r="A512" s="132" t="e">
        <f>VLOOKUP(A50,#REF!,4,FALSE)</f>
        <v>#REF!</v>
      </c>
      <c r="B512" s="132" t="e">
        <f>VLOOKUP(B50,#REF!,4,FALSE)</f>
        <v>#REF!</v>
      </c>
      <c r="C512" s="132" t="e">
        <f>VLOOKUP(C50,#REF!,4,FALSE)</f>
        <v>#REF!</v>
      </c>
      <c r="D512" s="132" t="e">
        <f>VLOOKUP(D50,#REF!,4,FALSE)</f>
        <v>#REF!</v>
      </c>
      <c r="E512" s="132" t="e">
        <f>VLOOKUP(E50,#REF!,4,FALSE)</f>
        <v>#REF!</v>
      </c>
      <c r="F512" s="132" t="e">
        <f>VLOOKUP(F50,#REF!,4,FALSE)</f>
        <v>#REF!</v>
      </c>
      <c r="G512" s="132" t="e">
        <f>VLOOKUP(G50,#REF!,4,FALSE)</f>
        <v>#REF!</v>
      </c>
      <c r="H512" s="132" t="e">
        <f>VLOOKUP(H50,#REF!,4,FALSE)</f>
        <v>#REF!</v>
      </c>
      <c r="I512" s="132" t="e">
        <f>VLOOKUP(I50,#REF!,4,FALSE)</f>
        <v>#REF!</v>
      </c>
      <c r="J512" s="132" t="e">
        <f>VLOOKUP(J50,#REF!,4,FALSE)</f>
        <v>#REF!</v>
      </c>
      <c r="K512" s="132" t="e">
        <f>VLOOKUP(K50,#REF!,4,FALSE)</f>
        <v>#REF!</v>
      </c>
      <c r="L512" s="132" t="e">
        <f>VLOOKUP(L50,#REF!,4,FALSE)</f>
        <v>#REF!</v>
      </c>
      <c r="M512" s="132"/>
    </row>
    <row r="513" spans="1:13" x14ac:dyDescent="0.2">
      <c r="A513" s="132" t="e">
        <f>VLOOKUP(A51,#REF!,4,FALSE)</f>
        <v>#REF!</v>
      </c>
      <c r="B513" s="132" t="e">
        <f>VLOOKUP(B51,#REF!,4,FALSE)</f>
        <v>#REF!</v>
      </c>
      <c r="C513" s="132" t="e">
        <f>VLOOKUP(C51,#REF!,4,FALSE)</f>
        <v>#REF!</v>
      </c>
      <c r="D513" s="132" t="e">
        <f>VLOOKUP(D51,#REF!,4,FALSE)</f>
        <v>#REF!</v>
      </c>
      <c r="E513" s="132" t="e">
        <f>VLOOKUP(E51,#REF!,4,FALSE)</f>
        <v>#REF!</v>
      </c>
      <c r="F513" s="132" t="e">
        <f>VLOOKUP(F51,#REF!,4,FALSE)</f>
        <v>#REF!</v>
      </c>
      <c r="G513" s="132" t="e">
        <f>VLOOKUP(G51,#REF!,4,FALSE)</f>
        <v>#REF!</v>
      </c>
      <c r="H513" s="132" t="e">
        <f>VLOOKUP(H51,#REF!,4,FALSE)</f>
        <v>#REF!</v>
      </c>
      <c r="I513" s="132" t="e">
        <f>VLOOKUP(I51,#REF!,4,FALSE)</f>
        <v>#REF!</v>
      </c>
      <c r="J513" s="132" t="e">
        <f>VLOOKUP(J51,#REF!,4,FALSE)</f>
        <v>#REF!</v>
      </c>
      <c r="K513" s="132" t="e">
        <f>VLOOKUP(K51,#REF!,4,FALSE)</f>
        <v>#REF!</v>
      </c>
      <c r="L513" s="132" t="e">
        <f>VLOOKUP(L51,#REF!,4,FALSE)</f>
        <v>#REF!</v>
      </c>
      <c r="M513" s="132"/>
    </row>
    <row r="514" spans="1:13" x14ac:dyDescent="0.2">
      <c r="A514" s="132" t="e">
        <f>VLOOKUP(A52,#REF!,4,FALSE)</f>
        <v>#REF!</v>
      </c>
      <c r="B514" s="132" t="e">
        <f>VLOOKUP(B52,#REF!,4,FALSE)</f>
        <v>#REF!</v>
      </c>
      <c r="C514" s="132" t="e">
        <f>VLOOKUP(C52,#REF!,4,FALSE)</f>
        <v>#REF!</v>
      </c>
      <c r="D514" s="132" t="e">
        <f>VLOOKUP(D52,#REF!,4,FALSE)</f>
        <v>#REF!</v>
      </c>
      <c r="E514" s="132" t="e">
        <f>VLOOKUP(E52,#REF!,4,FALSE)</f>
        <v>#REF!</v>
      </c>
      <c r="F514" s="132" t="e">
        <f>VLOOKUP(F52,#REF!,4,FALSE)</f>
        <v>#REF!</v>
      </c>
      <c r="G514" s="132" t="e">
        <f>VLOOKUP(G52,#REF!,4,FALSE)</f>
        <v>#REF!</v>
      </c>
      <c r="H514" s="132" t="e">
        <f>VLOOKUP(H52,#REF!,4,FALSE)</f>
        <v>#REF!</v>
      </c>
      <c r="I514" s="132" t="e">
        <f>VLOOKUP(I52,#REF!,4,FALSE)</f>
        <v>#REF!</v>
      </c>
      <c r="J514" s="132" t="e">
        <f>VLOOKUP(J52,#REF!,4,FALSE)</f>
        <v>#REF!</v>
      </c>
      <c r="K514" s="132" t="e">
        <f>VLOOKUP(K52,#REF!,4,FALSE)</f>
        <v>#REF!</v>
      </c>
      <c r="L514" s="132" t="e">
        <f>VLOOKUP(L52,#REF!,4,FALSE)</f>
        <v>#REF!</v>
      </c>
      <c r="M514" s="132"/>
    </row>
    <row r="515" spans="1:13" x14ac:dyDescent="0.2">
      <c r="A515" s="132" t="e">
        <f>VLOOKUP(A53,#REF!,4,FALSE)</f>
        <v>#REF!</v>
      </c>
      <c r="B515" s="132" t="e">
        <f>VLOOKUP(B53,#REF!,4,FALSE)</f>
        <v>#REF!</v>
      </c>
      <c r="C515" s="132" t="e">
        <f>VLOOKUP(C53,#REF!,4,FALSE)</f>
        <v>#REF!</v>
      </c>
      <c r="D515" s="132" t="e">
        <f>VLOOKUP(D53,#REF!,4,FALSE)</f>
        <v>#REF!</v>
      </c>
      <c r="E515" s="132" t="e">
        <f>VLOOKUP(E53,#REF!,4,FALSE)</f>
        <v>#REF!</v>
      </c>
      <c r="F515" s="132" t="e">
        <f>VLOOKUP(F53,#REF!,4,FALSE)</f>
        <v>#REF!</v>
      </c>
      <c r="G515" s="132" t="e">
        <f>VLOOKUP(G53,#REF!,4,FALSE)</f>
        <v>#REF!</v>
      </c>
      <c r="H515" s="132" t="e">
        <f>VLOOKUP(H53,#REF!,4,FALSE)</f>
        <v>#REF!</v>
      </c>
      <c r="I515" s="132" t="e">
        <f>VLOOKUP(I53,#REF!,4,FALSE)</f>
        <v>#REF!</v>
      </c>
      <c r="J515" s="132" t="e">
        <f>VLOOKUP(J53,#REF!,4,FALSE)</f>
        <v>#REF!</v>
      </c>
      <c r="K515" s="132" t="e">
        <f>VLOOKUP(K53,#REF!,4,FALSE)</f>
        <v>#REF!</v>
      </c>
      <c r="L515" s="132" t="e">
        <f>VLOOKUP(L53,#REF!,4,FALSE)</f>
        <v>#REF!</v>
      </c>
      <c r="M515" s="132"/>
    </row>
    <row r="516" spans="1:13" x14ac:dyDescent="0.2">
      <c r="A516" s="132" t="e">
        <f>VLOOKUP(A54,#REF!,4,FALSE)</f>
        <v>#REF!</v>
      </c>
      <c r="B516" s="132" t="e">
        <f>VLOOKUP(B54,#REF!,4,FALSE)</f>
        <v>#REF!</v>
      </c>
      <c r="C516" s="132" t="e">
        <f>VLOOKUP(C54,#REF!,4,FALSE)</f>
        <v>#REF!</v>
      </c>
      <c r="D516" s="132" t="e">
        <f>VLOOKUP(D54,#REF!,4,FALSE)</f>
        <v>#REF!</v>
      </c>
      <c r="E516" s="132" t="e">
        <f>VLOOKUP(E54,#REF!,4,FALSE)</f>
        <v>#REF!</v>
      </c>
      <c r="F516" s="132" t="e">
        <f>VLOOKUP(F54,#REF!,4,FALSE)</f>
        <v>#REF!</v>
      </c>
      <c r="G516" s="132" t="e">
        <f>VLOOKUP(G54,#REF!,4,FALSE)</f>
        <v>#REF!</v>
      </c>
      <c r="H516" s="132" t="e">
        <f>VLOOKUP(H54,#REF!,4,FALSE)</f>
        <v>#REF!</v>
      </c>
      <c r="I516" s="132" t="e">
        <f>VLOOKUP(I54,#REF!,4,FALSE)</f>
        <v>#REF!</v>
      </c>
      <c r="J516" s="132" t="e">
        <f>VLOOKUP(J54,#REF!,4,FALSE)</f>
        <v>#REF!</v>
      </c>
      <c r="K516" s="132" t="e">
        <f>VLOOKUP(K54,#REF!,4,FALSE)</f>
        <v>#REF!</v>
      </c>
      <c r="L516" s="132" t="e">
        <f>VLOOKUP(L54,#REF!,4,FALSE)</f>
        <v>#REF!</v>
      </c>
      <c r="M516" s="132"/>
    </row>
    <row r="517" spans="1:13" x14ac:dyDescent="0.2">
      <c r="A517" s="132" t="e">
        <f>VLOOKUP(A55,#REF!,4,FALSE)</f>
        <v>#REF!</v>
      </c>
      <c r="B517" s="132" t="e">
        <f>VLOOKUP(B55,#REF!,4,FALSE)</f>
        <v>#REF!</v>
      </c>
      <c r="C517" s="132" t="e">
        <f>VLOOKUP(C55,#REF!,4,FALSE)</f>
        <v>#REF!</v>
      </c>
      <c r="D517" s="132" t="e">
        <f>VLOOKUP(D55,#REF!,4,FALSE)</f>
        <v>#REF!</v>
      </c>
      <c r="E517" s="132" t="e">
        <f>VLOOKUP(E55,#REF!,4,FALSE)</f>
        <v>#REF!</v>
      </c>
      <c r="F517" s="132" t="e">
        <f>VLOOKUP(F55,#REF!,4,FALSE)</f>
        <v>#REF!</v>
      </c>
      <c r="G517" s="132" t="e">
        <f>VLOOKUP(G55,#REF!,4,FALSE)</f>
        <v>#REF!</v>
      </c>
      <c r="H517" s="132" t="e">
        <f>VLOOKUP(H55,#REF!,4,FALSE)</f>
        <v>#REF!</v>
      </c>
      <c r="I517" s="132" t="e">
        <f>VLOOKUP(I55,#REF!,4,FALSE)</f>
        <v>#REF!</v>
      </c>
      <c r="J517" s="132" t="e">
        <f>VLOOKUP(J55,#REF!,4,FALSE)</f>
        <v>#REF!</v>
      </c>
      <c r="K517" s="132" t="e">
        <f>VLOOKUP(K55,#REF!,4,FALSE)</f>
        <v>#REF!</v>
      </c>
      <c r="L517" s="132" t="e">
        <f>VLOOKUP(L55,#REF!,4,FALSE)</f>
        <v>#REF!</v>
      </c>
      <c r="M517" s="132"/>
    </row>
    <row r="518" spans="1:13" x14ac:dyDescent="0.2">
      <c r="A518" s="132" t="e">
        <f>VLOOKUP(A56,#REF!,4,FALSE)</f>
        <v>#REF!</v>
      </c>
      <c r="B518" s="132" t="e">
        <f>VLOOKUP(B56,#REF!,4,FALSE)</f>
        <v>#REF!</v>
      </c>
      <c r="C518" s="132" t="e">
        <f>VLOOKUP(C56,#REF!,4,FALSE)</f>
        <v>#REF!</v>
      </c>
      <c r="D518" s="132" t="e">
        <f>VLOOKUP(D56,#REF!,4,FALSE)</f>
        <v>#REF!</v>
      </c>
      <c r="E518" s="132" t="e">
        <f>VLOOKUP(E56,#REF!,4,FALSE)</f>
        <v>#REF!</v>
      </c>
      <c r="F518" s="132" t="e">
        <f>VLOOKUP(F56,#REF!,4,FALSE)</f>
        <v>#REF!</v>
      </c>
      <c r="G518" s="132" t="e">
        <f>VLOOKUP(G56,#REF!,4,FALSE)</f>
        <v>#REF!</v>
      </c>
      <c r="H518" s="132" t="e">
        <f>VLOOKUP(H56,#REF!,4,FALSE)</f>
        <v>#REF!</v>
      </c>
      <c r="I518" s="132" t="e">
        <f>VLOOKUP(I56,#REF!,4,FALSE)</f>
        <v>#REF!</v>
      </c>
      <c r="J518" s="132" t="e">
        <f>VLOOKUP(J56,#REF!,4,FALSE)</f>
        <v>#REF!</v>
      </c>
      <c r="K518" s="132" t="e">
        <f>VLOOKUP(K56,#REF!,4,FALSE)</f>
        <v>#REF!</v>
      </c>
      <c r="L518" s="132" t="e">
        <f>VLOOKUP(L56,#REF!,4,FALSE)</f>
        <v>#REF!</v>
      </c>
      <c r="M518" s="132"/>
    </row>
    <row r="519" spans="1:13" x14ac:dyDescent="0.2">
      <c r="A519" s="132" t="e">
        <f>VLOOKUP(A57,#REF!,4,FALSE)</f>
        <v>#REF!</v>
      </c>
      <c r="B519" s="132" t="e">
        <f>VLOOKUP(B57,#REF!,4,FALSE)</f>
        <v>#REF!</v>
      </c>
      <c r="C519" s="132" t="e">
        <f>VLOOKUP(C57,#REF!,4,FALSE)</f>
        <v>#REF!</v>
      </c>
      <c r="D519" s="132" t="e">
        <f>VLOOKUP(D57,#REF!,4,FALSE)</f>
        <v>#REF!</v>
      </c>
      <c r="E519" s="132" t="e">
        <f>VLOOKUP(E57,#REF!,4,FALSE)</f>
        <v>#REF!</v>
      </c>
      <c r="F519" s="132" t="e">
        <f>VLOOKUP(F57,#REF!,4,FALSE)</f>
        <v>#REF!</v>
      </c>
      <c r="G519" s="132" t="e">
        <f>VLOOKUP(G57,#REF!,4,FALSE)</f>
        <v>#REF!</v>
      </c>
      <c r="H519" s="132" t="e">
        <f>VLOOKUP(H57,#REF!,4,FALSE)</f>
        <v>#REF!</v>
      </c>
      <c r="I519" s="132" t="e">
        <f>VLOOKUP(I57,#REF!,4,FALSE)</f>
        <v>#REF!</v>
      </c>
      <c r="J519" s="132" t="e">
        <f>VLOOKUP(J57,#REF!,4,FALSE)</f>
        <v>#REF!</v>
      </c>
      <c r="K519" s="132" t="e">
        <f>VLOOKUP(K57,#REF!,4,FALSE)</f>
        <v>#REF!</v>
      </c>
      <c r="L519" s="132" t="e">
        <f>VLOOKUP(L57,#REF!,4,FALSE)</f>
        <v>#REF!</v>
      </c>
      <c r="M519" s="132"/>
    </row>
    <row r="520" spans="1:13" x14ac:dyDescent="0.2">
      <c r="A520" s="132" t="e">
        <f>VLOOKUP(A58,#REF!,4,FALSE)</f>
        <v>#REF!</v>
      </c>
      <c r="B520" s="132" t="e">
        <f>VLOOKUP(B58,#REF!,4,FALSE)</f>
        <v>#REF!</v>
      </c>
      <c r="C520" s="132" t="e">
        <f>VLOOKUP(C58,#REF!,4,FALSE)</f>
        <v>#REF!</v>
      </c>
      <c r="D520" s="132" t="e">
        <f>VLOOKUP(D58,#REF!,4,FALSE)</f>
        <v>#REF!</v>
      </c>
      <c r="E520" s="132" t="e">
        <f>VLOOKUP(E58,#REF!,4,FALSE)</f>
        <v>#REF!</v>
      </c>
      <c r="F520" s="132" t="e">
        <f>VLOOKUP(F58,#REF!,4,FALSE)</f>
        <v>#REF!</v>
      </c>
      <c r="G520" s="132" t="e">
        <f>VLOOKUP(G58,#REF!,4,FALSE)</f>
        <v>#REF!</v>
      </c>
      <c r="H520" s="132" t="e">
        <f>VLOOKUP(H58,#REF!,4,FALSE)</f>
        <v>#REF!</v>
      </c>
      <c r="I520" s="132" t="e">
        <f>VLOOKUP(I58,#REF!,4,FALSE)</f>
        <v>#REF!</v>
      </c>
      <c r="J520" s="132" t="e">
        <f>VLOOKUP(J58,#REF!,4,FALSE)</f>
        <v>#REF!</v>
      </c>
      <c r="K520" s="132" t="e">
        <f>VLOOKUP(K58,#REF!,4,FALSE)</f>
        <v>#REF!</v>
      </c>
      <c r="L520" s="132" t="e">
        <f>VLOOKUP(L58,#REF!,4,FALSE)</f>
        <v>#REF!</v>
      </c>
      <c r="M520" s="132"/>
    </row>
    <row r="521" spans="1:13" x14ac:dyDescent="0.2">
      <c r="A521" s="132" t="e">
        <f>VLOOKUP(A59,#REF!,4,FALSE)</f>
        <v>#REF!</v>
      </c>
      <c r="B521" s="132" t="e">
        <f>VLOOKUP(B59,#REF!,4,FALSE)</f>
        <v>#REF!</v>
      </c>
      <c r="C521" s="132" t="e">
        <f>VLOOKUP(C59,#REF!,4,FALSE)</f>
        <v>#REF!</v>
      </c>
      <c r="D521" s="132" t="e">
        <f>VLOOKUP(D59,#REF!,4,FALSE)</f>
        <v>#REF!</v>
      </c>
      <c r="E521" s="132" t="e">
        <f>VLOOKUP(E59,#REF!,4,FALSE)</f>
        <v>#REF!</v>
      </c>
      <c r="F521" s="132" t="e">
        <f>VLOOKUP(F59,#REF!,4,FALSE)</f>
        <v>#REF!</v>
      </c>
      <c r="G521" s="132" t="e">
        <f>VLOOKUP(G59,#REF!,4,FALSE)</f>
        <v>#REF!</v>
      </c>
      <c r="H521" s="132" t="e">
        <f>VLOOKUP(H59,#REF!,4,FALSE)</f>
        <v>#REF!</v>
      </c>
      <c r="I521" s="132" t="e">
        <f>VLOOKUP(I59,#REF!,4,FALSE)</f>
        <v>#REF!</v>
      </c>
      <c r="J521" s="132" t="e">
        <f>VLOOKUP(J59,#REF!,4,FALSE)</f>
        <v>#REF!</v>
      </c>
      <c r="K521" s="132" t="e">
        <f>VLOOKUP(K59,#REF!,4,FALSE)</f>
        <v>#REF!</v>
      </c>
      <c r="L521" s="132" t="e">
        <f>VLOOKUP(L59,#REF!,4,FALSE)</f>
        <v>#REF!</v>
      </c>
      <c r="M521" s="132"/>
    </row>
    <row r="522" spans="1:13" x14ac:dyDescent="0.2">
      <c r="A522" s="132" t="e">
        <f>VLOOKUP(A60,#REF!,4,FALSE)</f>
        <v>#REF!</v>
      </c>
      <c r="B522" s="132" t="e">
        <f>VLOOKUP(B60,#REF!,4,FALSE)</f>
        <v>#REF!</v>
      </c>
      <c r="C522" s="132" t="e">
        <f>VLOOKUP(C60,#REF!,4,FALSE)</f>
        <v>#REF!</v>
      </c>
      <c r="D522" s="132" t="e">
        <f>VLOOKUP(D60,#REF!,4,FALSE)</f>
        <v>#REF!</v>
      </c>
      <c r="E522" s="132" t="e">
        <f>VLOOKUP(E60,#REF!,4,FALSE)</f>
        <v>#REF!</v>
      </c>
      <c r="F522" s="132" t="e">
        <f>VLOOKUP(F60,#REF!,4,FALSE)</f>
        <v>#REF!</v>
      </c>
      <c r="G522" s="132" t="e">
        <f>VLOOKUP(G60,#REF!,4,FALSE)</f>
        <v>#REF!</v>
      </c>
      <c r="H522" s="132" t="e">
        <f>VLOOKUP(H60,#REF!,4,FALSE)</f>
        <v>#REF!</v>
      </c>
      <c r="I522" s="132" t="e">
        <f>VLOOKUP(I60,#REF!,4,FALSE)</f>
        <v>#REF!</v>
      </c>
      <c r="J522" s="132" t="e">
        <f>VLOOKUP(J60,#REF!,4,FALSE)</f>
        <v>#REF!</v>
      </c>
      <c r="K522" s="132" t="e">
        <f>VLOOKUP(K60,#REF!,4,FALSE)</f>
        <v>#REF!</v>
      </c>
      <c r="L522" s="132" t="e">
        <f>VLOOKUP(L60,#REF!,4,FALSE)</f>
        <v>#REF!</v>
      </c>
      <c r="M522" s="132"/>
    </row>
    <row r="523" spans="1:13" x14ac:dyDescent="0.2">
      <c r="A523" s="132" t="e">
        <f>VLOOKUP(A61,#REF!,4,FALSE)</f>
        <v>#REF!</v>
      </c>
      <c r="B523" s="132" t="e">
        <f>VLOOKUP(B61,#REF!,4,FALSE)</f>
        <v>#REF!</v>
      </c>
      <c r="C523" s="132" t="e">
        <f>VLOOKUP(C61,#REF!,4,FALSE)</f>
        <v>#REF!</v>
      </c>
      <c r="D523" s="132" t="e">
        <f>VLOOKUP(D61,#REF!,4,FALSE)</f>
        <v>#REF!</v>
      </c>
      <c r="E523" s="132" t="e">
        <f>VLOOKUP(E61,#REF!,4,FALSE)</f>
        <v>#REF!</v>
      </c>
      <c r="F523" s="132" t="e">
        <f>VLOOKUP(F61,#REF!,4,FALSE)</f>
        <v>#REF!</v>
      </c>
      <c r="G523" s="132" t="e">
        <f>VLOOKUP(G61,#REF!,4,FALSE)</f>
        <v>#REF!</v>
      </c>
      <c r="H523" s="132" t="e">
        <f>VLOOKUP(H61,#REF!,4,FALSE)</f>
        <v>#REF!</v>
      </c>
      <c r="I523" s="132" t="e">
        <f>VLOOKUP(I61,#REF!,4,FALSE)</f>
        <v>#REF!</v>
      </c>
      <c r="J523" s="132" t="e">
        <f>VLOOKUP(J61,#REF!,4,FALSE)</f>
        <v>#REF!</v>
      </c>
      <c r="K523" s="132" t="e">
        <f>VLOOKUP(K61,#REF!,4,FALSE)</f>
        <v>#REF!</v>
      </c>
      <c r="L523" s="132" t="e">
        <f>VLOOKUP(L61,#REF!,4,FALSE)</f>
        <v>#REF!</v>
      </c>
      <c r="M523" s="132"/>
    </row>
    <row r="524" spans="1:13" x14ac:dyDescent="0.2">
      <c r="A524" s="132" t="e">
        <f>VLOOKUP(A62,#REF!,4,FALSE)</f>
        <v>#REF!</v>
      </c>
      <c r="B524" s="132" t="e">
        <f>VLOOKUP(B62,#REF!,4,FALSE)</f>
        <v>#REF!</v>
      </c>
      <c r="C524" s="132" t="e">
        <f>VLOOKUP(C62,#REF!,4,FALSE)</f>
        <v>#REF!</v>
      </c>
      <c r="D524" s="132" t="e">
        <f>VLOOKUP(D62,#REF!,4,FALSE)</f>
        <v>#REF!</v>
      </c>
      <c r="E524" s="132" t="e">
        <f>VLOOKUP(E62,#REF!,4,FALSE)</f>
        <v>#REF!</v>
      </c>
      <c r="F524" s="132" t="e">
        <f>VLOOKUP(F62,#REF!,4,FALSE)</f>
        <v>#REF!</v>
      </c>
      <c r="G524" s="132" t="e">
        <f>VLOOKUP(G62,#REF!,4,FALSE)</f>
        <v>#REF!</v>
      </c>
      <c r="H524" s="132" t="e">
        <f>VLOOKUP(H62,#REF!,4,FALSE)</f>
        <v>#REF!</v>
      </c>
      <c r="I524" s="132" t="e">
        <f>VLOOKUP(I62,#REF!,4,FALSE)</f>
        <v>#REF!</v>
      </c>
      <c r="J524" s="132" t="e">
        <f>VLOOKUP(J62,#REF!,4,FALSE)</f>
        <v>#REF!</v>
      </c>
      <c r="K524" s="132" t="e">
        <f>VLOOKUP(K62,#REF!,4,FALSE)</f>
        <v>#REF!</v>
      </c>
      <c r="L524" s="132" t="e">
        <f>VLOOKUP(L62,#REF!,4,FALSE)</f>
        <v>#REF!</v>
      </c>
      <c r="M524" s="132"/>
    </row>
    <row r="525" spans="1:13" x14ac:dyDescent="0.2">
      <c r="A525" s="132" t="e">
        <f>VLOOKUP(A63,#REF!,4,FALSE)</f>
        <v>#REF!</v>
      </c>
      <c r="B525" s="132" t="e">
        <f>VLOOKUP(B63,#REF!,4,FALSE)</f>
        <v>#REF!</v>
      </c>
      <c r="C525" s="132" t="e">
        <f>VLOOKUP(C63,#REF!,4,FALSE)</f>
        <v>#REF!</v>
      </c>
      <c r="D525" s="132" t="e">
        <f>VLOOKUP(D63,#REF!,4,FALSE)</f>
        <v>#REF!</v>
      </c>
      <c r="E525" s="132" t="e">
        <f>VLOOKUP(E63,#REF!,4,FALSE)</f>
        <v>#REF!</v>
      </c>
      <c r="F525" s="132" t="e">
        <f>VLOOKUP(F63,#REF!,4,FALSE)</f>
        <v>#REF!</v>
      </c>
      <c r="G525" s="132" t="e">
        <f>VLOOKUP(G63,#REF!,4,FALSE)</f>
        <v>#REF!</v>
      </c>
      <c r="H525" s="132" t="e">
        <f>VLOOKUP(H63,#REF!,4,FALSE)</f>
        <v>#REF!</v>
      </c>
      <c r="I525" s="132" t="e">
        <f>VLOOKUP(I63,#REF!,4,FALSE)</f>
        <v>#REF!</v>
      </c>
      <c r="J525" s="132" t="e">
        <f>VLOOKUP(J63,#REF!,4,FALSE)</f>
        <v>#REF!</v>
      </c>
      <c r="K525" s="132" t="e">
        <f>VLOOKUP(K63,#REF!,4,FALSE)</f>
        <v>#REF!</v>
      </c>
      <c r="L525" s="132" t="e">
        <f>VLOOKUP(L63,#REF!,4,FALSE)</f>
        <v>#REF!</v>
      </c>
      <c r="M525" s="132"/>
    </row>
    <row r="526" spans="1:13" x14ac:dyDescent="0.2">
      <c r="A526" s="132" t="e">
        <f>VLOOKUP(A64,#REF!,4,FALSE)</f>
        <v>#REF!</v>
      </c>
      <c r="B526" s="132" t="e">
        <f>VLOOKUP(B64,#REF!,4,FALSE)</f>
        <v>#REF!</v>
      </c>
      <c r="C526" s="132" t="e">
        <f>VLOOKUP(C64,#REF!,4,FALSE)</f>
        <v>#REF!</v>
      </c>
      <c r="D526" s="132" t="e">
        <f>VLOOKUP(D64,#REF!,4,FALSE)</f>
        <v>#REF!</v>
      </c>
      <c r="E526" s="132" t="e">
        <f>VLOOKUP(E64,#REF!,4,FALSE)</f>
        <v>#REF!</v>
      </c>
      <c r="F526" s="132" t="e">
        <f>VLOOKUP(F64,#REF!,4,FALSE)</f>
        <v>#REF!</v>
      </c>
      <c r="G526" s="132" t="e">
        <f>VLOOKUP(G64,#REF!,4,FALSE)</f>
        <v>#REF!</v>
      </c>
      <c r="H526" s="132" t="e">
        <f>VLOOKUP(H64,#REF!,4,FALSE)</f>
        <v>#REF!</v>
      </c>
      <c r="I526" s="132" t="e">
        <f>VLOOKUP(I64,#REF!,4,FALSE)</f>
        <v>#REF!</v>
      </c>
      <c r="J526" s="132" t="e">
        <f>VLOOKUP(J64,#REF!,4,FALSE)</f>
        <v>#REF!</v>
      </c>
      <c r="K526" s="132" t="e">
        <f>VLOOKUP(K64,#REF!,4,FALSE)</f>
        <v>#REF!</v>
      </c>
      <c r="L526" s="132" t="e">
        <f>VLOOKUP(L64,#REF!,4,FALSE)</f>
        <v>#REF!</v>
      </c>
      <c r="M526" s="132"/>
    </row>
    <row r="527" spans="1:13" x14ac:dyDescent="0.2">
      <c r="A527" s="132" t="e">
        <f>VLOOKUP(A65,#REF!,4,FALSE)</f>
        <v>#REF!</v>
      </c>
      <c r="B527" s="132" t="e">
        <f>VLOOKUP(B65,#REF!,4,FALSE)</f>
        <v>#REF!</v>
      </c>
      <c r="C527" s="132" t="e">
        <f>VLOOKUP(C65,#REF!,4,FALSE)</f>
        <v>#REF!</v>
      </c>
      <c r="D527" s="132" t="e">
        <f>VLOOKUP(D65,#REF!,4,FALSE)</f>
        <v>#REF!</v>
      </c>
      <c r="E527" s="132" t="e">
        <f>VLOOKUP(E65,#REF!,4,FALSE)</f>
        <v>#REF!</v>
      </c>
      <c r="F527" s="132" t="e">
        <f>VLOOKUP(F65,#REF!,4,FALSE)</f>
        <v>#REF!</v>
      </c>
      <c r="G527" s="132" t="e">
        <f>VLOOKUP(G65,#REF!,4,FALSE)</f>
        <v>#REF!</v>
      </c>
      <c r="H527" s="132" t="e">
        <f>VLOOKUP(H65,#REF!,4,FALSE)</f>
        <v>#REF!</v>
      </c>
      <c r="I527" s="132" t="e">
        <f>VLOOKUP(I65,#REF!,4,FALSE)</f>
        <v>#REF!</v>
      </c>
      <c r="J527" s="132" t="e">
        <f>VLOOKUP(J65,#REF!,4,FALSE)</f>
        <v>#REF!</v>
      </c>
      <c r="K527" s="132" t="e">
        <f>VLOOKUP(K65,#REF!,4,FALSE)</f>
        <v>#REF!</v>
      </c>
      <c r="L527" s="132" t="e">
        <f>VLOOKUP(L65,#REF!,4,FALSE)</f>
        <v>#REF!</v>
      </c>
      <c r="M527" s="132"/>
    </row>
    <row r="528" spans="1:13" x14ac:dyDescent="0.2">
      <c r="A528" s="132" t="e">
        <f>VLOOKUP(A66,#REF!,4,FALSE)</f>
        <v>#REF!</v>
      </c>
      <c r="B528" s="132" t="e">
        <f>VLOOKUP(B66,#REF!,4,FALSE)</f>
        <v>#REF!</v>
      </c>
      <c r="C528" s="132" t="e">
        <f>VLOOKUP(C66,#REF!,4,FALSE)</f>
        <v>#REF!</v>
      </c>
      <c r="D528" s="132" t="e">
        <f>VLOOKUP(D66,#REF!,4,FALSE)</f>
        <v>#REF!</v>
      </c>
      <c r="E528" s="132" t="e">
        <f>VLOOKUP(E66,#REF!,4,FALSE)</f>
        <v>#REF!</v>
      </c>
      <c r="F528" s="132" t="e">
        <f>VLOOKUP(F66,#REF!,4,FALSE)</f>
        <v>#REF!</v>
      </c>
      <c r="G528" s="132" t="e">
        <f>VLOOKUP(G66,#REF!,4,FALSE)</f>
        <v>#REF!</v>
      </c>
      <c r="H528" s="132" t="e">
        <f>VLOOKUP(H66,#REF!,4,FALSE)</f>
        <v>#REF!</v>
      </c>
      <c r="I528" s="132" t="e">
        <f>VLOOKUP(I66,#REF!,4,FALSE)</f>
        <v>#REF!</v>
      </c>
      <c r="J528" s="132" t="e">
        <f>VLOOKUP(J66,#REF!,4,FALSE)</f>
        <v>#REF!</v>
      </c>
      <c r="K528" s="132" t="e">
        <f>VLOOKUP(K66,#REF!,4,FALSE)</f>
        <v>#REF!</v>
      </c>
      <c r="L528" s="132" t="e">
        <f>VLOOKUP(L66,#REF!,4,FALSE)</f>
        <v>#REF!</v>
      </c>
      <c r="M528" s="132"/>
    </row>
    <row r="529" spans="1:13" x14ac:dyDescent="0.2">
      <c r="A529" s="132" t="e">
        <f>VLOOKUP(A67,#REF!,4,FALSE)</f>
        <v>#REF!</v>
      </c>
      <c r="B529" s="132" t="e">
        <f>VLOOKUP(B67,#REF!,4,FALSE)</f>
        <v>#REF!</v>
      </c>
      <c r="C529" s="132" t="e">
        <f>VLOOKUP(C67,#REF!,4,FALSE)</f>
        <v>#REF!</v>
      </c>
      <c r="D529" s="132" t="e">
        <f>VLOOKUP(D67,#REF!,4,FALSE)</f>
        <v>#REF!</v>
      </c>
      <c r="E529" s="132" t="e">
        <f>VLOOKUP(E67,#REF!,4,FALSE)</f>
        <v>#REF!</v>
      </c>
      <c r="F529" s="132" t="e">
        <f>VLOOKUP(F67,#REF!,4,FALSE)</f>
        <v>#REF!</v>
      </c>
      <c r="G529" s="132" t="e">
        <f>VLOOKUP(G67,#REF!,4,FALSE)</f>
        <v>#REF!</v>
      </c>
      <c r="H529" s="132" t="e">
        <f>VLOOKUP(H67,#REF!,4,FALSE)</f>
        <v>#REF!</v>
      </c>
      <c r="I529" s="132" t="e">
        <f>VLOOKUP(I67,#REF!,4,FALSE)</f>
        <v>#REF!</v>
      </c>
      <c r="J529" s="132" t="e">
        <f>VLOOKUP(J67,#REF!,4,FALSE)</f>
        <v>#REF!</v>
      </c>
      <c r="K529" s="132" t="e">
        <f>VLOOKUP(K67,#REF!,4,FALSE)</f>
        <v>#REF!</v>
      </c>
      <c r="L529" s="132" t="e">
        <f>VLOOKUP(L67,#REF!,4,FALSE)</f>
        <v>#REF!</v>
      </c>
      <c r="M529" s="132"/>
    </row>
    <row r="530" spans="1:13" x14ac:dyDescent="0.2">
      <c r="A530" s="132" t="e">
        <f>VLOOKUP(A68,#REF!,4,FALSE)</f>
        <v>#REF!</v>
      </c>
      <c r="B530" s="132" t="e">
        <f>VLOOKUP(B68,#REF!,4,FALSE)</f>
        <v>#REF!</v>
      </c>
      <c r="C530" s="132" t="e">
        <f>VLOOKUP(C68,#REF!,4,FALSE)</f>
        <v>#REF!</v>
      </c>
      <c r="D530" s="132" t="e">
        <f>VLOOKUP(D68,#REF!,4,FALSE)</f>
        <v>#REF!</v>
      </c>
      <c r="E530" s="132" t="e">
        <f>VLOOKUP(E68,#REF!,4,FALSE)</f>
        <v>#REF!</v>
      </c>
      <c r="F530" s="132" t="e">
        <f>VLOOKUP(F68,#REF!,4,FALSE)</f>
        <v>#REF!</v>
      </c>
      <c r="G530" s="132" t="e">
        <f>VLOOKUP(G68,#REF!,4,FALSE)</f>
        <v>#REF!</v>
      </c>
      <c r="H530" s="132" t="e">
        <f>VLOOKUP(H68,#REF!,4,FALSE)</f>
        <v>#REF!</v>
      </c>
      <c r="I530" s="132" t="e">
        <f>VLOOKUP(I68,#REF!,4,FALSE)</f>
        <v>#REF!</v>
      </c>
      <c r="J530" s="132" t="e">
        <f>VLOOKUP(J68,#REF!,4,FALSE)</f>
        <v>#REF!</v>
      </c>
      <c r="K530" s="132" t="e">
        <f>VLOOKUP(K68,#REF!,4,FALSE)</f>
        <v>#REF!</v>
      </c>
      <c r="L530" s="132" t="e">
        <f>VLOOKUP(L68,#REF!,4,FALSE)</f>
        <v>#REF!</v>
      </c>
      <c r="M530" s="132"/>
    </row>
    <row r="531" spans="1:13" x14ac:dyDescent="0.2">
      <c r="A531" s="132" t="e">
        <f>VLOOKUP(A69,#REF!,4,FALSE)</f>
        <v>#REF!</v>
      </c>
      <c r="B531" s="132" t="e">
        <f>VLOOKUP(B69,#REF!,4,FALSE)</f>
        <v>#REF!</v>
      </c>
      <c r="C531" s="132" t="e">
        <f>VLOOKUP(C69,#REF!,4,FALSE)</f>
        <v>#REF!</v>
      </c>
      <c r="D531" s="132" t="e">
        <f>VLOOKUP(D69,#REF!,4,FALSE)</f>
        <v>#REF!</v>
      </c>
      <c r="E531" s="132" t="e">
        <f>VLOOKUP(E69,#REF!,4,FALSE)</f>
        <v>#REF!</v>
      </c>
      <c r="F531" s="132" t="e">
        <f>VLOOKUP(F69,#REF!,4,FALSE)</f>
        <v>#REF!</v>
      </c>
      <c r="G531" s="132" t="e">
        <f>VLOOKUP(G69,#REF!,4,FALSE)</f>
        <v>#REF!</v>
      </c>
      <c r="H531" s="132" t="e">
        <f>VLOOKUP(H69,#REF!,4,FALSE)</f>
        <v>#REF!</v>
      </c>
      <c r="I531" s="132" t="e">
        <f>VLOOKUP(I69,#REF!,4,FALSE)</f>
        <v>#REF!</v>
      </c>
      <c r="J531" s="132" t="e">
        <f>VLOOKUP(J69,#REF!,4,FALSE)</f>
        <v>#REF!</v>
      </c>
      <c r="K531" s="132" t="e">
        <f>VLOOKUP(K69,#REF!,4,FALSE)</f>
        <v>#REF!</v>
      </c>
      <c r="L531" s="132" t="e">
        <f>VLOOKUP(L69,#REF!,4,FALSE)</f>
        <v>#REF!</v>
      </c>
      <c r="M531" s="132"/>
    </row>
    <row r="532" spans="1:13" x14ac:dyDescent="0.2">
      <c r="A532" s="132" t="e">
        <f>VLOOKUP(A70,#REF!,4,FALSE)</f>
        <v>#REF!</v>
      </c>
      <c r="B532" s="132" t="e">
        <f>VLOOKUP(B70,#REF!,4,FALSE)</f>
        <v>#REF!</v>
      </c>
      <c r="C532" s="132" t="e">
        <f>VLOOKUP(C70,#REF!,4,FALSE)</f>
        <v>#REF!</v>
      </c>
      <c r="D532" s="132" t="e">
        <f>VLOOKUP(D70,#REF!,4,FALSE)</f>
        <v>#REF!</v>
      </c>
      <c r="E532" s="132" t="e">
        <f>VLOOKUP(E70,#REF!,4,FALSE)</f>
        <v>#REF!</v>
      </c>
      <c r="F532" s="132" t="e">
        <f>VLOOKUP(F70,#REF!,4,FALSE)</f>
        <v>#REF!</v>
      </c>
      <c r="G532" s="132" t="e">
        <f>VLOOKUP(G70,#REF!,4,FALSE)</f>
        <v>#REF!</v>
      </c>
      <c r="H532" s="132" t="e">
        <f>VLOOKUP(H70,#REF!,4,FALSE)</f>
        <v>#REF!</v>
      </c>
      <c r="I532" s="132" t="e">
        <f>VLOOKUP(I70,#REF!,4,FALSE)</f>
        <v>#REF!</v>
      </c>
      <c r="J532" s="132" t="e">
        <f>VLOOKUP(J70,#REF!,4,FALSE)</f>
        <v>#REF!</v>
      </c>
      <c r="K532" s="132" t="e">
        <f>VLOOKUP(K70,#REF!,4,FALSE)</f>
        <v>#REF!</v>
      </c>
      <c r="L532" s="132" t="e">
        <f>VLOOKUP(L70,#REF!,4,FALSE)</f>
        <v>#REF!</v>
      </c>
      <c r="M532" s="132"/>
    </row>
    <row r="533" spans="1:13" x14ac:dyDescent="0.2">
      <c r="A533" s="132" t="e">
        <f>VLOOKUP(A71,#REF!,4,FALSE)</f>
        <v>#REF!</v>
      </c>
      <c r="B533" s="132" t="e">
        <f>VLOOKUP(B71,#REF!,4,FALSE)</f>
        <v>#REF!</v>
      </c>
      <c r="C533" s="132" t="e">
        <f>VLOOKUP(C71,#REF!,4,FALSE)</f>
        <v>#REF!</v>
      </c>
      <c r="D533" s="132" t="e">
        <f>VLOOKUP(D71,#REF!,4,FALSE)</f>
        <v>#REF!</v>
      </c>
      <c r="E533" s="132" t="e">
        <f>VLOOKUP(E71,#REF!,4,FALSE)</f>
        <v>#REF!</v>
      </c>
      <c r="F533" s="132" t="e">
        <f>VLOOKUP(F71,#REF!,4,FALSE)</f>
        <v>#REF!</v>
      </c>
      <c r="G533" s="132" t="e">
        <f>VLOOKUP(G71,#REF!,4,FALSE)</f>
        <v>#REF!</v>
      </c>
      <c r="H533" s="132" t="e">
        <f>VLOOKUP(H71,#REF!,4,FALSE)</f>
        <v>#REF!</v>
      </c>
      <c r="I533" s="132" t="e">
        <f>VLOOKUP(I71,#REF!,4,FALSE)</f>
        <v>#REF!</v>
      </c>
      <c r="J533" s="132" t="e">
        <f>VLOOKUP(J71,#REF!,4,FALSE)</f>
        <v>#REF!</v>
      </c>
      <c r="K533" s="132" t="e">
        <f>VLOOKUP(K71,#REF!,4,FALSE)</f>
        <v>#REF!</v>
      </c>
      <c r="L533" s="132" t="e">
        <f>VLOOKUP(L71,#REF!,4,FALSE)</f>
        <v>#REF!</v>
      </c>
      <c r="M533" s="132"/>
    </row>
    <row r="534" spans="1:13" x14ac:dyDescent="0.2">
      <c r="A534" s="132" t="e">
        <f>VLOOKUP(A72,#REF!,4,FALSE)</f>
        <v>#REF!</v>
      </c>
      <c r="B534" s="132" t="e">
        <f>VLOOKUP(B72,#REF!,4,FALSE)</f>
        <v>#REF!</v>
      </c>
      <c r="C534" s="132" t="e">
        <f>VLOOKUP(C72,#REF!,4,FALSE)</f>
        <v>#REF!</v>
      </c>
      <c r="D534" s="132" t="e">
        <f>VLOOKUP(D72,#REF!,4,FALSE)</f>
        <v>#REF!</v>
      </c>
      <c r="E534" s="132" t="e">
        <f>VLOOKUP(E72,#REF!,4,FALSE)</f>
        <v>#REF!</v>
      </c>
      <c r="F534" s="132" t="e">
        <f>VLOOKUP(F72,#REF!,4,FALSE)</f>
        <v>#REF!</v>
      </c>
      <c r="G534" s="132" t="e">
        <f>VLOOKUP(G72,#REF!,4,FALSE)</f>
        <v>#REF!</v>
      </c>
      <c r="H534" s="132" t="e">
        <f>VLOOKUP(H72,#REF!,4,FALSE)</f>
        <v>#REF!</v>
      </c>
      <c r="I534" s="132" t="e">
        <f>VLOOKUP(I72,#REF!,4,FALSE)</f>
        <v>#REF!</v>
      </c>
      <c r="J534" s="132" t="e">
        <f>VLOOKUP(J72,#REF!,4,FALSE)</f>
        <v>#REF!</v>
      </c>
      <c r="K534" s="132" t="e">
        <f>VLOOKUP(K72,#REF!,4,FALSE)</f>
        <v>#REF!</v>
      </c>
      <c r="L534" s="132" t="e">
        <f>VLOOKUP(L72,#REF!,4,FALSE)</f>
        <v>#REF!</v>
      </c>
      <c r="M534" s="132"/>
    </row>
    <row r="535" spans="1:13" x14ac:dyDescent="0.2">
      <c r="A535" s="132" t="e">
        <f>VLOOKUP(A73,#REF!,4,FALSE)</f>
        <v>#REF!</v>
      </c>
      <c r="B535" s="132" t="e">
        <f>VLOOKUP(B73,#REF!,4,FALSE)</f>
        <v>#REF!</v>
      </c>
      <c r="C535" s="132" t="e">
        <f>VLOOKUP(C73,#REF!,4,FALSE)</f>
        <v>#REF!</v>
      </c>
      <c r="D535" s="132" t="e">
        <f>VLOOKUP(D73,#REF!,4,FALSE)</f>
        <v>#REF!</v>
      </c>
      <c r="E535" s="132" t="e">
        <f>VLOOKUP(E73,#REF!,4,FALSE)</f>
        <v>#REF!</v>
      </c>
      <c r="F535" s="132" t="e">
        <f>VLOOKUP(F73,#REF!,4,FALSE)</f>
        <v>#REF!</v>
      </c>
      <c r="G535" s="132" t="e">
        <f>VLOOKUP(G73,#REF!,4,FALSE)</f>
        <v>#REF!</v>
      </c>
      <c r="H535" s="132" t="e">
        <f>VLOOKUP(H73,#REF!,4,FALSE)</f>
        <v>#REF!</v>
      </c>
      <c r="I535" s="132" t="e">
        <f>VLOOKUP(I73,#REF!,4,FALSE)</f>
        <v>#REF!</v>
      </c>
      <c r="J535" s="132" t="e">
        <f>VLOOKUP(J73,#REF!,4,FALSE)</f>
        <v>#REF!</v>
      </c>
      <c r="K535" s="132" t="e">
        <f>VLOOKUP(K73,#REF!,4,FALSE)</f>
        <v>#REF!</v>
      </c>
      <c r="L535" s="132" t="e">
        <f>VLOOKUP(L73,#REF!,4,FALSE)</f>
        <v>#REF!</v>
      </c>
      <c r="M535" s="132"/>
    </row>
    <row r="536" spans="1:13" x14ac:dyDescent="0.2">
      <c r="A536" s="132" t="e">
        <f>VLOOKUP(A74,#REF!,4,FALSE)</f>
        <v>#REF!</v>
      </c>
      <c r="B536" s="132" t="e">
        <f>VLOOKUP(B74,#REF!,4,FALSE)</f>
        <v>#REF!</v>
      </c>
      <c r="C536" s="132" t="e">
        <f>VLOOKUP(C74,#REF!,4,FALSE)</f>
        <v>#REF!</v>
      </c>
      <c r="D536" s="132" t="e">
        <f>VLOOKUP(D74,#REF!,4,FALSE)</f>
        <v>#REF!</v>
      </c>
      <c r="E536" s="132" t="e">
        <f>VLOOKUP(E74,#REF!,4,FALSE)</f>
        <v>#REF!</v>
      </c>
      <c r="F536" s="132" t="e">
        <f>VLOOKUP(F74,#REF!,4,FALSE)</f>
        <v>#REF!</v>
      </c>
      <c r="G536" s="132" t="e">
        <f>VLOOKUP(G74,#REF!,4,FALSE)</f>
        <v>#REF!</v>
      </c>
      <c r="H536" s="132" t="e">
        <f>VLOOKUP(H74,#REF!,4,FALSE)</f>
        <v>#REF!</v>
      </c>
      <c r="I536" s="132" t="e">
        <f>VLOOKUP(I74,#REF!,4,FALSE)</f>
        <v>#REF!</v>
      </c>
      <c r="J536" s="132" t="e">
        <f>VLOOKUP(J74,#REF!,4,FALSE)</f>
        <v>#REF!</v>
      </c>
      <c r="K536" s="132" t="e">
        <f>VLOOKUP(K74,#REF!,4,FALSE)</f>
        <v>#REF!</v>
      </c>
      <c r="L536" s="132" t="e">
        <f>VLOOKUP(L74,#REF!,4,FALSE)</f>
        <v>#REF!</v>
      </c>
      <c r="M536" s="132"/>
    </row>
    <row r="537" spans="1:13" x14ac:dyDescent="0.2">
      <c r="A537" s="132" t="e">
        <f>VLOOKUP(A75,#REF!,4,FALSE)</f>
        <v>#REF!</v>
      </c>
      <c r="B537" s="132" t="e">
        <f>VLOOKUP(B75,#REF!,4,FALSE)</f>
        <v>#REF!</v>
      </c>
      <c r="C537" s="132" t="e">
        <f>VLOOKUP(C75,#REF!,4,FALSE)</f>
        <v>#REF!</v>
      </c>
      <c r="D537" s="132" t="e">
        <f>VLOOKUP(D75,#REF!,4,FALSE)</f>
        <v>#REF!</v>
      </c>
      <c r="E537" s="132" t="e">
        <f>VLOOKUP(E75,#REF!,4,FALSE)</f>
        <v>#REF!</v>
      </c>
      <c r="F537" s="132" t="e">
        <f>VLOOKUP(F75,#REF!,4,FALSE)</f>
        <v>#REF!</v>
      </c>
      <c r="G537" s="132" t="e">
        <f>VLOOKUP(G75,#REF!,4,FALSE)</f>
        <v>#REF!</v>
      </c>
      <c r="H537" s="132" t="e">
        <f>VLOOKUP(H75,#REF!,4,FALSE)</f>
        <v>#REF!</v>
      </c>
      <c r="I537" s="132" t="e">
        <f>VLOOKUP(I75,#REF!,4,FALSE)</f>
        <v>#REF!</v>
      </c>
      <c r="J537" s="132" t="e">
        <f>VLOOKUP(J75,#REF!,4,FALSE)</f>
        <v>#REF!</v>
      </c>
      <c r="K537" s="132" t="e">
        <f>VLOOKUP(K75,#REF!,4,FALSE)</f>
        <v>#REF!</v>
      </c>
      <c r="L537" s="132" t="e">
        <f>VLOOKUP(L75,#REF!,4,FALSE)</f>
        <v>#REF!</v>
      </c>
      <c r="M537" s="132"/>
    </row>
    <row r="538" spans="1:13" x14ac:dyDescent="0.2">
      <c r="A538" s="132" t="e">
        <f>VLOOKUP(A76,#REF!,4,FALSE)</f>
        <v>#REF!</v>
      </c>
      <c r="B538" s="132" t="e">
        <f>VLOOKUP(B76,#REF!,4,FALSE)</f>
        <v>#REF!</v>
      </c>
      <c r="C538" s="132" t="e">
        <f>VLOOKUP(C76,#REF!,4,FALSE)</f>
        <v>#REF!</v>
      </c>
      <c r="D538" s="132" t="e">
        <f>VLOOKUP(D76,#REF!,4,FALSE)</f>
        <v>#REF!</v>
      </c>
      <c r="E538" s="132" t="e">
        <f>VLOOKUP(E76,#REF!,4,FALSE)</f>
        <v>#REF!</v>
      </c>
      <c r="F538" s="132" t="e">
        <f>VLOOKUP(F76,#REF!,4,FALSE)</f>
        <v>#REF!</v>
      </c>
      <c r="G538" s="132" t="e">
        <f>VLOOKUP(G76,#REF!,4,FALSE)</f>
        <v>#REF!</v>
      </c>
      <c r="H538" s="132" t="e">
        <f>VLOOKUP(H76,#REF!,4,FALSE)</f>
        <v>#REF!</v>
      </c>
      <c r="I538" s="132" t="e">
        <f>VLOOKUP(I76,#REF!,4,FALSE)</f>
        <v>#REF!</v>
      </c>
      <c r="J538" s="132" t="e">
        <f>VLOOKUP(J76,#REF!,4,FALSE)</f>
        <v>#REF!</v>
      </c>
      <c r="K538" s="132" t="e">
        <f>VLOOKUP(K76,#REF!,4,FALSE)</f>
        <v>#REF!</v>
      </c>
      <c r="L538" s="132" t="e">
        <f>VLOOKUP(L76,#REF!,4,FALSE)</f>
        <v>#REF!</v>
      </c>
      <c r="M538" s="132"/>
    </row>
    <row r="539" spans="1:13" x14ac:dyDescent="0.2">
      <c r="A539" s="132" t="e">
        <f>VLOOKUP(A77,#REF!,4,FALSE)</f>
        <v>#REF!</v>
      </c>
      <c r="B539" s="132" t="e">
        <f>VLOOKUP(B77,#REF!,4,FALSE)</f>
        <v>#REF!</v>
      </c>
      <c r="C539" s="132" t="e">
        <f>VLOOKUP(C77,#REF!,4,FALSE)</f>
        <v>#REF!</v>
      </c>
      <c r="D539" s="132" t="e">
        <f>VLOOKUP(D77,#REF!,4,FALSE)</f>
        <v>#REF!</v>
      </c>
      <c r="E539" s="132" t="e">
        <f>VLOOKUP(E77,#REF!,4,FALSE)</f>
        <v>#REF!</v>
      </c>
      <c r="F539" s="132" t="e">
        <f>VLOOKUP(F77,#REF!,4,FALSE)</f>
        <v>#REF!</v>
      </c>
      <c r="G539" s="132" t="e">
        <f>VLOOKUP(G77,#REF!,4,FALSE)</f>
        <v>#REF!</v>
      </c>
      <c r="H539" s="132" t="e">
        <f>VLOOKUP(H77,#REF!,4,FALSE)</f>
        <v>#REF!</v>
      </c>
      <c r="I539" s="132" t="e">
        <f>VLOOKUP(I77,#REF!,4,FALSE)</f>
        <v>#REF!</v>
      </c>
      <c r="J539" s="132" t="e">
        <f>VLOOKUP(J77,#REF!,4,FALSE)</f>
        <v>#REF!</v>
      </c>
      <c r="K539" s="132" t="e">
        <f>VLOOKUP(K77,#REF!,4,FALSE)</f>
        <v>#REF!</v>
      </c>
      <c r="L539" s="132" t="e">
        <f>VLOOKUP(L77,#REF!,4,FALSE)</f>
        <v>#REF!</v>
      </c>
      <c r="M539" s="132"/>
    </row>
    <row r="540" spans="1:13" x14ac:dyDescent="0.2">
      <c r="A540" s="132" t="e">
        <f>VLOOKUP(A78,#REF!,4,FALSE)</f>
        <v>#REF!</v>
      </c>
      <c r="B540" s="132" t="e">
        <f>VLOOKUP(B78,#REF!,4,FALSE)</f>
        <v>#REF!</v>
      </c>
      <c r="C540" s="132" t="e">
        <f>VLOOKUP(C78,#REF!,4,FALSE)</f>
        <v>#REF!</v>
      </c>
      <c r="D540" s="132" t="e">
        <f>VLOOKUP(D78,#REF!,4,FALSE)</f>
        <v>#REF!</v>
      </c>
      <c r="E540" s="132" t="e">
        <f>VLOOKUP(E78,#REF!,4,FALSE)</f>
        <v>#REF!</v>
      </c>
      <c r="F540" s="132" t="e">
        <f>VLOOKUP(F78,#REF!,4,FALSE)</f>
        <v>#REF!</v>
      </c>
      <c r="G540" s="132" t="e">
        <f>VLOOKUP(G78,#REF!,4,FALSE)</f>
        <v>#REF!</v>
      </c>
      <c r="H540" s="132" t="e">
        <f>VLOOKUP(H78,#REF!,4,FALSE)</f>
        <v>#REF!</v>
      </c>
      <c r="I540" s="132" t="e">
        <f>VLOOKUP(I78,#REF!,4,FALSE)</f>
        <v>#REF!</v>
      </c>
      <c r="J540" s="132" t="e">
        <f>VLOOKUP(J78,#REF!,4,FALSE)</f>
        <v>#REF!</v>
      </c>
      <c r="K540" s="132" t="e">
        <f>VLOOKUP(K78,#REF!,4,FALSE)</f>
        <v>#REF!</v>
      </c>
      <c r="L540" s="132" t="e">
        <f>VLOOKUP(L78,#REF!,4,FALSE)</f>
        <v>#REF!</v>
      </c>
      <c r="M540" s="132"/>
    </row>
    <row r="541" spans="1:13" x14ac:dyDescent="0.2">
      <c r="A541" s="132" t="e">
        <f>VLOOKUP(A79,#REF!,4,FALSE)</f>
        <v>#REF!</v>
      </c>
      <c r="B541" s="132" t="e">
        <f>VLOOKUP(B79,#REF!,4,FALSE)</f>
        <v>#REF!</v>
      </c>
      <c r="C541" s="132" t="e">
        <f>VLOOKUP(C79,#REF!,4,FALSE)</f>
        <v>#REF!</v>
      </c>
      <c r="D541" s="132" t="e">
        <f>VLOOKUP(D79,#REF!,4,FALSE)</f>
        <v>#REF!</v>
      </c>
      <c r="E541" s="132" t="e">
        <f>VLOOKUP(E79,#REF!,4,FALSE)</f>
        <v>#REF!</v>
      </c>
      <c r="F541" s="132" t="e">
        <f>VLOOKUP(F79,#REF!,4,FALSE)</f>
        <v>#REF!</v>
      </c>
      <c r="G541" s="132" t="e">
        <f>VLOOKUP(G79,#REF!,4,FALSE)</f>
        <v>#REF!</v>
      </c>
      <c r="H541" s="132" t="e">
        <f>VLOOKUP(H79,#REF!,4,FALSE)</f>
        <v>#REF!</v>
      </c>
      <c r="I541" s="132" t="e">
        <f>VLOOKUP(I79,#REF!,4,FALSE)</f>
        <v>#REF!</v>
      </c>
      <c r="J541" s="132" t="e">
        <f>VLOOKUP(J79,#REF!,4,FALSE)</f>
        <v>#REF!</v>
      </c>
      <c r="K541" s="132" t="e">
        <f>VLOOKUP(K79,#REF!,4,FALSE)</f>
        <v>#REF!</v>
      </c>
      <c r="L541" s="132" t="e">
        <f>VLOOKUP(L79,#REF!,4,FALSE)</f>
        <v>#REF!</v>
      </c>
      <c r="M541" s="132"/>
    </row>
    <row r="542" spans="1:13" x14ac:dyDescent="0.2">
      <c r="A542" s="132" t="e">
        <f>VLOOKUP(A80,#REF!,4,FALSE)</f>
        <v>#REF!</v>
      </c>
      <c r="B542" s="132" t="e">
        <f>VLOOKUP(B80,#REF!,4,FALSE)</f>
        <v>#REF!</v>
      </c>
      <c r="C542" s="132" t="e">
        <f>VLOOKUP(C80,#REF!,4,FALSE)</f>
        <v>#REF!</v>
      </c>
      <c r="D542" s="132" t="e">
        <f>VLOOKUP(D80,#REF!,4,FALSE)</f>
        <v>#REF!</v>
      </c>
      <c r="E542" s="132" t="e">
        <f>VLOOKUP(E80,#REF!,4,FALSE)</f>
        <v>#REF!</v>
      </c>
      <c r="F542" s="132" t="e">
        <f>VLOOKUP(F80,#REF!,4,FALSE)</f>
        <v>#REF!</v>
      </c>
      <c r="G542" s="132" t="e">
        <f>VLOOKUP(G80,#REF!,4,FALSE)</f>
        <v>#REF!</v>
      </c>
      <c r="H542" s="132" t="e">
        <f>VLOOKUP(H80,#REF!,4,FALSE)</f>
        <v>#REF!</v>
      </c>
      <c r="I542" s="132" t="e">
        <f>VLOOKUP(I80,#REF!,4,FALSE)</f>
        <v>#REF!</v>
      </c>
      <c r="J542" s="132" t="e">
        <f>VLOOKUP(J80,#REF!,4,FALSE)</f>
        <v>#REF!</v>
      </c>
      <c r="K542" s="132" t="e">
        <f>VLOOKUP(K80,#REF!,4,FALSE)</f>
        <v>#REF!</v>
      </c>
      <c r="L542" s="132" t="e">
        <f>VLOOKUP(L80,#REF!,4,FALSE)</f>
        <v>#REF!</v>
      </c>
      <c r="M542" s="132"/>
    </row>
    <row r="543" spans="1:13" x14ac:dyDescent="0.2">
      <c r="A543" s="132"/>
      <c r="B543" s="132"/>
      <c r="C543" s="132"/>
      <c r="D543" s="132"/>
      <c r="E543" s="132"/>
      <c r="F543" s="132"/>
      <c r="G543" s="132"/>
      <c r="H543" s="132"/>
      <c r="I543" s="132"/>
      <c r="J543" s="132"/>
      <c r="K543" s="132"/>
      <c r="L543" s="132"/>
      <c r="M543" s="132"/>
    </row>
    <row r="544" spans="1:13" x14ac:dyDescent="0.2">
      <c r="A544" s="268" t="s">
        <v>612</v>
      </c>
      <c r="B544" s="268"/>
      <c r="C544" s="268"/>
      <c r="D544" s="268"/>
      <c r="E544" s="268"/>
      <c r="F544" s="268"/>
      <c r="G544" s="268"/>
      <c r="H544" s="268"/>
      <c r="I544" s="268"/>
      <c r="J544" s="268"/>
      <c r="K544" s="268"/>
      <c r="L544" s="268"/>
      <c r="M544" s="132"/>
    </row>
    <row r="545" spans="1:13" x14ac:dyDescent="0.2">
      <c r="A545" s="132" t="e">
        <f>VLOOKUP(A50,#REF!,4,FALSE)</f>
        <v>#REF!</v>
      </c>
      <c r="B545" s="132" t="e">
        <f>VLOOKUP(B50,#REF!,4,FALSE)</f>
        <v>#REF!</v>
      </c>
      <c r="C545" s="132" t="e">
        <f>VLOOKUP(C50,#REF!,4,FALSE)</f>
        <v>#REF!</v>
      </c>
      <c r="D545" s="132" t="e">
        <f>VLOOKUP(D50,#REF!,4,FALSE)</f>
        <v>#REF!</v>
      </c>
      <c r="E545" s="132" t="e">
        <f>VLOOKUP(E50,#REF!,4,FALSE)</f>
        <v>#REF!</v>
      </c>
      <c r="F545" s="132" t="e">
        <f>VLOOKUP(F50,#REF!,4,FALSE)</f>
        <v>#REF!</v>
      </c>
      <c r="G545" s="132" t="e">
        <f>VLOOKUP(G50,#REF!,4,FALSE)</f>
        <v>#REF!</v>
      </c>
      <c r="H545" s="132" t="e">
        <f>VLOOKUP(H50,#REF!,4,FALSE)</f>
        <v>#REF!</v>
      </c>
      <c r="I545" s="132" t="e">
        <f>VLOOKUP(I50,#REF!,4,FALSE)</f>
        <v>#REF!</v>
      </c>
      <c r="J545" s="132" t="e">
        <f>VLOOKUP(J50,#REF!,4,FALSE)</f>
        <v>#REF!</v>
      </c>
      <c r="K545" s="132" t="e">
        <f>VLOOKUP(K50,#REF!,4,FALSE)</f>
        <v>#REF!</v>
      </c>
      <c r="L545" s="132" t="e">
        <f>VLOOKUP(L50,#REF!,4,FALSE)</f>
        <v>#REF!</v>
      </c>
      <c r="M545" s="132"/>
    </row>
    <row r="546" spans="1:13" x14ac:dyDescent="0.2">
      <c r="A546" s="132" t="e">
        <f>VLOOKUP(A51,#REF!,4,FALSE)</f>
        <v>#REF!</v>
      </c>
      <c r="B546" s="132" t="e">
        <f>VLOOKUP(B51,#REF!,4,FALSE)</f>
        <v>#REF!</v>
      </c>
      <c r="C546" s="132" t="e">
        <f>VLOOKUP(C51,#REF!,4,FALSE)</f>
        <v>#REF!</v>
      </c>
      <c r="D546" s="132" t="e">
        <f>VLOOKUP(D51,#REF!,4,FALSE)</f>
        <v>#REF!</v>
      </c>
      <c r="E546" s="132" t="e">
        <f>VLOOKUP(E51,#REF!,4,FALSE)</f>
        <v>#REF!</v>
      </c>
      <c r="F546" s="132" t="e">
        <f>VLOOKUP(F51,#REF!,4,FALSE)</f>
        <v>#REF!</v>
      </c>
      <c r="G546" s="132" t="e">
        <f>VLOOKUP(G51,#REF!,4,FALSE)</f>
        <v>#REF!</v>
      </c>
      <c r="H546" s="132" t="e">
        <f>VLOOKUP(H51,#REF!,4,FALSE)</f>
        <v>#REF!</v>
      </c>
      <c r="I546" s="132" t="e">
        <f>VLOOKUP(I51,#REF!,4,FALSE)</f>
        <v>#REF!</v>
      </c>
      <c r="J546" s="132" t="e">
        <f>VLOOKUP(J51,#REF!,4,FALSE)</f>
        <v>#REF!</v>
      </c>
      <c r="K546" s="132" t="e">
        <f>VLOOKUP(K51,#REF!,4,FALSE)</f>
        <v>#REF!</v>
      </c>
      <c r="L546" s="132" t="e">
        <f>VLOOKUP(L51,#REF!,4,FALSE)</f>
        <v>#REF!</v>
      </c>
      <c r="M546" s="132"/>
    </row>
    <row r="547" spans="1:13" x14ac:dyDescent="0.2">
      <c r="A547" s="132" t="e">
        <f>VLOOKUP(A52,#REF!,4,FALSE)</f>
        <v>#REF!</v>
      </c>
      <c r="B547" s="132" t="e">
        <f>VLOOKUP(B52,#REF!,4,FALSE)</f>
        <v>#REF!</v>
      </c>
      <c r="C547" s="132" t="e">
        <f>VLOOKUP(C52,#REF!,4,FALSE)</f>
        <v>#REF!</v>
      </c>
      <c r="D547" s="132" t="e">
        <f>VLOOKUP(D52,#REF!,4,FALSE)</f>
        <v>#REF!</v>
      </c>
      <c r="E547" s="132" t="e">
        <f>VLOOKUP(E52,#REF!,4,FALSE)</f>
        <v>#REF!</v>
      </c>
      <c r="F547" s="132" t="e">
        <f>VLOOKUP(F52,#REF!,4,FALSE)</f>
        <v>#REF!</v>
      </c>
      <c r="G547" s="132" t="e">
        <f>VLOOKUP(G52,#REF!,4,FALSE)</f>
        <v>#REF!</v>
      </c>
      <c r="H547" s="132" t="e">
        <f>VLOOKUP(H52,#REF!,4,FALSE)</f>
        <v>#REF!</v>
      </c>
      <c r="I547" s="132" t="e">
        <f>VLOOKUP(I52,#REF!,4,FALSE)</f>
        <v>#REF!</v>
      </c>
      <c r="J547" s="132" t="e">
        <f>VLOOKUP(J52,#REF!,4,FALSE)</f>
        <v>#REF!</v>
      </c>
      <c r="K547" s="132" t="e">
        <f>VLOOKUP(K52,#REF!,4,FALSE)</f>
        <v>#REF!</v>
      </c>
      <c r="L547" s="132" t="e">
        <f>VLOOKUP(L52,#REF!,4,FALSE)</f>
        <v>#REF!</v>
      </c>
      <c r="M547" s="132"/>
    </row>
    <row r="548" spans="1:13" x14ac:dyDescent="0.2">
      <c r="A548" s="132" t="e">
        <f>VLOOKUP(A53,#REF!,4,FALSE)</f>
        <v>#REF!</v>
      </c>
      <c r="B548" s="132" t="e">
        <f>VLOOKUP(B53,#REF!,4,FALSE)</f>
        <v>#REF!</v>
      </c>
      <c r="C548" s="132" t="e">
        <f>VLOOKUP(C53,#REF!,4,FALSE)</f>
        <v>#REF!</v>
      </c>
      <c r="D548" s="132" t="e">
        <f>VLOOKUP(D53,#REF!,4,FALSE)</f>
        <v>#REF!</v>
      </c>
      <c r="E548" s="132" t="e">
        <f>VLOOKUP(E53,#REF!,4,FALSE)</f>
        <v>#REF!</v>
      </c>
      <c r="F548" s="132" t="e">
        <f>VLOOKUP(F53,#REF!,4,FALSE)</f>
        <v>#REF!</v>
      </c>
      <c r="G548" s="132" t="e">
        <f>VLOOKUP(G53,#REF!,4,FALSE)</f>
        <v>#REF!</v>
      </c>
      <c r="H548" s="132" t="e">
        <f>VLOOKUP(H53,#REF!,4,FALSE)</f>
        <v>#REF!</v>
      </c>
      <c r="I548" s="132" t="e">
        <f>VLOOKUP(I53,#REF!,4,FALSE)</f>
        <v>#REF!</v>
      </c>
      <c r="J548" s="132" t="e">
        <f>VLOOKUP(J53,#REF!,4,FALSE)</f>
        <v>#REF!</v>
      </c>
      <c r="K548" s="132" t="e">
        <f>VLOOKUP(K53,#REF!,4,FALSE)</f>
        <v>#REF!</v>
      </c>
      <c r="L548" s="132" t="e">
        <f>VLOOKUP(L53,#REF!,4,FALSE)</f>
        <v>#REF!</v>
      </c>
      <c r="M548" s="132"/>
    </row>
    <row r="549" spans="1:13" x14ac:dyDescent="0.2">
      <c r="A549" s="132" t="e">
        <f>VLOOKUP(A54,#REF!,4,FALSE)</f>
        <v>#REF!</v>
      </c>
      <c r="B549" s="132" t="e">
        <f>VLOOKUP(B54,#REF!,4,FALSE)</f>
        <v>#REF!</v>
      </c>
      <c r="C549" s="132" t="e">
        <f>VLOOKUP(C54,#REF!,4,FALSE)</f>
        <v>#REF!</v>
      </c>
      <c r="D549" s="132" t="e">
        <f>VLOOKUP(D54,#REF!,4,FALSE)</f>
        <v>#REF!</v>
      </c>
      <c r="E549" s="132" t="e">
        <f>VLOOKUP(E54,#REF!,4,FALSE)</f>
        <v>#REF!</v>
      </c>
      <c r="F549" s="132" t="e">
        <f>VLOOKUP(F54,#REF!,4,FALSE)</f>
        <v>#REF!</v>
      </c>
      <c r="G549" s="132" t="e">
        <f>VLOOKUP(G54,#REF!,4,FALSE)</f>
        <v>#REF!</v>
      </c>
      <c r="H549" s="132" t="e">
        <f>VLOOKUP(H54,#REF!,4,FALSE)</f>
        <v>#REF!</v>
      </c>
      <c r="I549" s="132" t="e">
        <f>VLOOKUP(I54,#REF!,4,FALSE)</f>
        <v>#REF!</v>
      </c>
      <c r="J549" s="132" t="e">
        <f>VLOOKUP(J54,#REF!,4,FALSE)</f>
        <v>#REF!</v>
      </c>
      <c r="K549" s="132" t="e">
        <f>VLOOKUP(K54,#REF!,4,FALSE)</f>
        <v>#REF!</v>
      </c>
      <c r="L549" s="132" t="e">
        <f>VLOOKUP(L54,#REF!,4,FALSE)</f>
        <v>#REF!</v>
      </c>
      <c r="M549" s="132"/>
    </row>
    <row r="550" spans="1:13" x14ac:dyDescent="0.2">
      <c r="A550" s="132" t="e">
        <f>VLOOKUP(A55,#REF!,4,FALSE)</f>
        <v>#REF!</v>
      </c>
      <c r="B550" s="132" t="e">
        <f>VLOOKUP(B55,#REF!,4,FALSE)</f>
        <v>#REF!</v>
      </c>
      <c r="C550" s="132" t="e">
        <f>VLOOKUP(C55,#REF!,4,FALSE)</f>
        <v>#REF!</v>
      </c>
      <c r="D550" s="132" t="e">
        <f>VLOOKUP(D55,#REF!,4,FALSE)</f>
        <v>#REF!</v>
      </c>
      <c r="E550" s="132" t="e">
        <f>VLOOKUP(E55,#REF!,4,FALSE)</f>
        <v>#REF!</v>
      </c>
      <c r="F550" s="132" t="e">
        <f>VLOOKUP(F55,#REF!,4,FALSE)</f>
        <v>#REF!</v>
      </c>
      <c r="G550" s="132" t="e">
        <f>VLOOKUP(G55,#REF!,4,FALSE)</f>
        <v>#REF!</v>
      </c>
      <c r="H550" s="132" t="e">
        <f>VLOOKUP(H55,#REF!,4,FALSE)</f>
        <v>#REF!</v>
      </c>
      <c r="I550" s="132" t="e">
        <f>VLOOKUP(I55,#REF!,4,FALSE)</f>
        <v>#REF!</v>
      </c>
      <c r="J550" s="132" t="e">
        <f>VLOOKUP(J55,#REF!,4,FALSE)</f>
        <v>#REF!</v>
      </c>
      <c r="K550" s="132" t="e">
        <f>VLOOKUP(K55,#REF!,4,FALSE)</f>
        <v>#REF!</v>
      </c>
      <c r="L550" s="132" t="e">
        <f>VLOOKUP(L55,#REF!,4,FALSE)</f>
        <v>#REF!</v>
      </c>
      <c r="M550" s="132"/>
    </row>
    <row r="551" spans="1:13" x14ac:dyDescent="0.2">
      <c r="A551" s="132" t="e">
        <f>VLOOKUP(A56,#REF!,4,FALSE)</f>
        <v>#REF!</v>
      </c>
      <c r="B551" s="132" t="e">
        <f>VLOOKUP(B56,#REF!,4,FALSE)</f>
        <v>#REF!</v>
      </c>
      <c r="C551" s="132" t="e">
        <f>VLOOKUP(C56,#REF!,4,FALSE)</f>
        <v>#REF!</v>
      </c>
      <c r="D551" s="132" t="e">
        <f>VLOOKUP(D56,#REF!,4,FALSE)</f>
        <v>#REF!</v>
      </c>
      <c r="E551" s="132" t="e">
        <f>VLOOKUP(E56,#REF!,4,FALSE)</f>
        <v>#REF!</v>
      </c>
      <c r="F551" s="132" t="e">
        <f>VLOOKUP(F56,#REF!,4,FALSE)</f>
        <v>#REF!</v>
      </c>
      <c r="G551" s="132" t="e">
        <f>VLOOKUP(G56,#REF!,4,FALSE)</f>
        <v>#REF!</v>
      </c>
      <c r="H551" s="132" t="e">
        <f>VLOOKUP(H56,#REF!,4,FALSE)</f>
        <v>#REF!</v>
      </c>
      <c r="I551" s="132" t="e">
        <f>VLOOKUP(I56,#REF!,4,FALSE)</f>
        <v>#REF!</v>
      </c>
      <c r="J551" s="132" t="e">
        <f>VLOOKUP(J56,#REF!,4,FALSE)</f>
        <v>#REF!</v>
      </c>
      <c r="K551" s="132" t="e">
        <f>VLOOKUP(K56,#REF!,4,FALSE)</f>
        <v>#REF!</v>
      </c>
      <c r="L551" s="132" t="e">
        <f>VLOOKUP(L56,#REF!,4,FALSE)</f>
        <v>#REF!</v>
      </c>
      <c r="M551" s="132"/>
    </row>
    <row r="552" spans="1:13" x14ac:dyDescent="0.2">
      <c r="A552" s="132" t="e">
        <f>VLOOKUP(A57,#REF!,4,FALSE)</f>
        <v>#REF!</v>
      </c>
      <c r="B552" s="132" t="e">
        <f>VLOOKUP(B57,#REF!,4,FALSE)</f>
        <v>#REF!</v>
      </c>
      <c r="C552" s="132" t="e">
        <f>VLOOKUP(C57,#REF!,4,FALSE)</f>
        <v>#REF!</v>
      </c>
      <c r="D552" s="132" t="e">
        <f>VLOOKUP(D57,#REF!,4,FALSE)</f>
        <v>#REF!</v>
      </c>
      <c r="E552" s="132" t="e">
        <f>VLOOKUP(E57,#REF!,4,FALSE)</f>
        <v>#REF!</v>
      </c>
      <c r="F552" s="132" t="e">
        <f>VLOOKUP(F57,#REF!,4,FALSE)</f>
        <v>#REF!</v>
      </c>
      <c r="G552" s="132" t="e">
        <f>VLOOKUP(G57,#REF!,4,FALSE)</f>
        <v>#REF!</v>
      </c>
      <c r="H552" s="132" t="e">
        <f>VLOOKUP(H57,#REF!,4,FALSE)</f>
        <v>#REF!</v>
      </c>
      <c r="I552" s="132" t="e">
        <f>VLOOKUP(I57,#REF!,4,FALSE)</f>
        <v>#REF!</v>
      </c>
      <c r="J552" s="132" t="e">
        <f>VLOOKUP(J57,#REF!,4,FALSE)</f>
        <v>#REF!</v>
      </c>
      <c r="K552" s="132" t="e">
        <f>VLOOKUP(K57,#REF!,4,FALSE)</f>
        <v>#REF!</v>
      </c>
      <c r="L552" s="132" t="e">
        <f>VLOOKUP(L57,#REF!,4,FALSE)</f>
        <v>#REF!</v>
      </c>
      <c r="M552" s="132"/>
    </row>
    <row r="553" spans="1:13" x14ac:dyDescent="0.2">
      <c r="A553" s="132" t="e">
        <f>VLOOKUP(A58,#REF!,4,FALSE)</f>
        <v>#REF!</v>
      </c>
      <c r="B553" s="132" t="e">
        <f>VLOOKUP(B58,#REF!,4,FALSE)</f>
        <v>#REF!</v>
      </c>
      <c r="C553" s="132" t="e">
        <f>VLOOKUP(C58,#REF!,4,FALSE)</f>
        <v>#REF!</v>
      </c>
      <c r="D553" s="132" t="e">
        <f>VLOOKUP(D58,#REF!,4,FALSE)</f>
        <v>#REF!</v>
      </c>
      <c r="E553" s="132" t="e">
        <f>VLOOKUP(E58,#REF!,4,FALSE)</f>
        <v>#REF!</v>
      </c>
      <c r="F553" s="132" t="e">
        <f>VLOOKUP(F58,#REF!,4,FALSE)</f>
        <v>#REF!</v>
      </c>
      <c r="G553" s="132" t="e">
        <f>VLOOKUP(G58,#REF!,4,FALSE)</f>
        <v>#REF!</v>
      </c>
      <c r="H553" s="132" t="e">
        <f>VLOOKUP(H58,#REF!,4,FALSE)</f>
        <v>#REF!</v>
      </c>
      <c r="I553" s="132" t="e">
        <f>VLOOKUP(I58,#REF!,4,FALSE)</f>
        <v>#REF!</v>
      </c>
      <c r="J553" s="132" t="e">
        <f>VLOOKUP(J58,#REF!,4,FALSE)</f>
        <v>#REF!</v>
      </c>
      <c r="K553" s="132" t="e">
        <f>VLOOKUP(K58,#REF!,4,FALSE)</f>
        <v>#REF!</v>
      </c>
      <c r="L553" s="132" t="e">
        <f>VLOOKUP(L58,#REF!,4,FALSE)</f>
        <v>#REF!</v>
      </c>
      <c r="M553" s="132"/>
    </row>
    <row r="554" spans="1:13" x14ac:dyDescent="0.2">
      <c r="A554" s="132" t="e">
        <f>VLOOKUP(A59,#REF!,4,FALSE)</f>
        <v>#REF!</v>
      </c>
      <c r="B554" s="132" t="e">
        <f>VLOOKUP(B59,#REF!,4,FALSE)</f>
        <v>#REF!</v>
      </c>
      <c r="C554" s="132" t="e">
        <f>VLOOKUP(C59,#REF!,4,FALSE)</f>
        <v>#REF!</v>
      </c>
      <c r="D554" s="132" t="e">
        <f>VLOOKUP(D59,#REF!,4,FALSE)</f>
        <v>#REF!</v>
      </c>
      <c r="E554" s="132" t="e">
        <f>VLOOKUP(E59,#REF!,4,FALSE)</f>
        <v>#REF!</v>
      </c>
      <c r="F554" s="132" t="e">
        <f>VLOOKUP(F59,#REF!,4,FALSE)</f>
        <v>#REF!</v>
      </c>
      <c r="G554" s="132" t="e">
        <f>VLOOKUP(G59,#REF!,4,FALSE)</f>
        <v>#REF!</v>
      </c>
      <c r="H554" s="132" t="e">
        <f>VLOOKUP(H59,#REF!,4,FALSE)</f>
        <v>#REF!</v>
      </c>
      <c r="I554" s="132" t="e">
        <f>VLOOKUP(I59,#REF!,4,FALSE)</f>
        <v>#REF!</v>
      </c>
      <c r="J554" s="132" t="e">
        <f>VLOOKUP(J59,#REF!,4,FALSE)</f>
        <v>#REF!</v>
      </c>
      <c r="K554" s="132" t="e">
        <f>VLOOKUP(K59,#REF!,4,FALSE)</f>
        <v>#REF!</v>
      </c>
      <c r="L554" s="132" t="e">
        <f>VLOOKUP(L59,#REF!,4,FALSE)</f>
        <v>#REF!</v>
      </c>
      <c r="M554" s="132"/>
    </row>
    <row r="555" spans="1:13" x14ac:dyDescent="0.2">
      <c r="A555" s="132" t="e">
        <f>VLOOKUP(A60,#REF!,4,FALSE)</f>
        <v>#REF!</v>
      </c>
      <c r="B555" s="132" t="e">
        <f>VLOOKUP(B60,#REF!,4,FALSE)</f>
        <v>#REF!</v>
      </c>
      <c r="C555" s="132" t="e">
        <f>VLOOKUP(C60,#REF!,4,FALSE)</f>
        <v>#REF!</v>
      </c>
      <c r="D555" s="132" t="e">
        <f>VLOOKUP(D60,#REF!,4,FALSE)</f>
        <v>#REF!</v>
      </c>
      <c r="E555" s="132" t="e">
        <f>VLOOKUP(E60,#REF!,4,FALSE)</f>
        <v>#REF!</v>
      </c>
      <c r="F555" s="132" t="e">
        <f>VLOOKUP(F60,#REF!,4,FALSE)</f>
        <v>#REF!</v>
      </c>
      <c r="G555" s="132" t="e">
        <f>VLOOKUP(G60,#REF!,4,FALSE)</f>
        <v>#REF!</v>
      </c>
      <c r="H555" s="132" t="e">
        <f>VLOOKUP(H60,#REF!,4,FALSE)</f>
        <v>#REF!</v>
      </c>
      <c r="I555" s="132" t="e">
        <f>VLOOKUP(I60,#REF!,4,FALSE)</f>
        <v>#REF!</v>
      </c>
      <c r="J555" s="132" t="e">
        <f>VLOOKUP(J60,#REF!,4,FALSE)</f>
        <v>#REF!</v>
      </c>
      <c r="K555" s="132" t="e">
        <f>VLOOKUP(K60,#REF!,4,FALSE)</f>
        <v>#REF!</v>
      </c>
      <c r="L555" s="132" t="e">
        <f>VLOOKUP(L60,#REF!,4,FALSE)</f>
        <v>#REF!</v>
      </c>
      <c r="M555" s="132"/>
    </row>
    <row r="556" spans="1:13" x14ac:dyDescent="0.2">
      <c r="A556" s="132" t="e">
        <f>VLOOKUP(A61,#REF!,4,FALSE)</f>
        <v>#REF!</v>
      </c>
      <c r="B556" s="132" t="e">
        <f>VLOOKUP(B61,#REF!,4,FALSE)</f>
        <v>#REF!</v>
      </c>
      <c r="C556" s="132" t="e">
        <f>VLOOKUP(C61,#REF!,4,FALSE)</f>
        <v>#REF!</v>
      </c>
      <c r="D556" s="132" t="e">
        <f>VLOOKUP(D61,#REF!,4,FALSE)</f>
        <v>#REF!</v>
      </c>
      <c r="E556" s="132" t="e">
        <f>VLOOKUP(E61,#REF!,4,FALSE)</f>
        <v>#REF!</v>
      </c>
      <c r="F556" s="132" t="e">
        <f>VLOOKUP(F61,#REF!,4,FALSE)</f>
        <v>#REF!</v>
      </c>
      <c r="G556" s="132" t="e">
        <f>VLOOKUP(G61,#REF!,4,FALSE)</f>
        <v>#REF!</v>
      </c>
      <c r="H556" s="132" t="e">
        <f>VLOOKUP(H61,#REF!,4,FALSE)</f>
        <v>#REF!</v>
      </c>
      <c r="I556" s="132" t="e">
        <f>VLOOKUP(I61,#REF!,4,FALSE)</f>
        <v>#REF!</v>
      </c>
      <c r="J556" s="132" t="e">
        <f>VLOOKUP(J61,#REF!,4,FALSE)</f>
        <v>#REF!</v>
      </c>
      <c r="K556" s="132" t="e">
        <f>VLOOKUP(K61,#REF!,4,FALSE)</f>
        <v>#REF!</v>
      </c>
      <c r="L556" s="132" t="e">
        <f>VLOOKUP(L61,#REF!,4,FALSE)</f>
        <v>#REF!</v>
      </c>
      <c r="M556" s="132"/>
    </row>
    <row r="557" spans="1:13" x14ac:dyDescent="0.2">
      <c r="A557" s="132" t="e">
        <f>VLOOKUP(A62,#REF!,4,FALSE)</f>
        <v>#REF!</v>
      </c>
      <c r="B557" s="132" t="e">
        <f>VLOOKUP(B62,#REF!,4,FALSE)</f>
        <v>#REF!</v>
      </c>
      <c r="C557" s="132" t="e">
        <f>VLOOKUP(C62,#REF!,4,FALSE)</f>
        <v>#REF!</v>
      </c>
      <c r="D557" s="132" t="e">
        <f>VLOOKUP(D62,#REF!,4,FALSE)</f>
        <v>#REF!</v>
      </c>
      <c r="E557" s="132" t="e">
        <f>VLOOKUP(E62,#REF!,4,FALSE)</f>
        <v>#REF!</v>
      </c>
      <c r="F557" s="132" t="e">
        <f>VLOOKUP(F62,#REF!,4,FALSE)</f>
        <v>#REF!</v>
      </c>
      <c r="G557" s="132" t="e">
        <f>VLOOKUP(G62,#REF!,4,FALSE)</f>
        <v>#REF!</v>
      </c>
      <c r="H557" s="132" t="e">
        <f>VLOOKUP(H62,#REF!,4,FALSE)</f>
        <v>#REF!</v>
      </c>
      <c r="I557" s="132" t="e">
        <f>VLOOKUP(I62,#REF!,4,FALSE)</f>
        <v>#REF!</v>
      </c>
      <c r="J557" s="132" t="e">
        <f>VLOOKUP(J62,#REF!,4,FALSE)</f>
        <v>#REF!</v>
      </c>
      <c r="K557" s="132" t="e">
        <f>VLOOKUP(K62,#REF!,4,FALSE)</f>
        <v>#REF!</v>
      </c>
      <c r="L557" s="132" t="e">
        <f>VLOOKUP(L62,#REF!,4,FALSE)</f>
        <v>#REF!</v>
      </c>
      <c r="M557" s="132"/>
    </row>
    <row r="558" spans="1:13" x14ac:dyDescent="0.2">
      <c r="A558" s="132" t="e">
        <f>VLOOKUP(A63,#REF!,4,FALSE)</f>
        <v>#REF!</v>
      </c>
      <c r="B558" s="132" t="e">
        <f>VLOOKUP(B63,#REF!,4,FALSE)</f>
        <v>#REF!</v>
      </c>
      <c r="C558" s="132" t="e">
        <f>VLOOKUP(C63,#REF!,4,FALSE)</f>
        <v>#REF!</v>
      </c>
      <c r="D558" s="132" t="e">
        <f>VLOOKUP(D63,#REF!,4,FALSE)</f>
        <v>#REF!</v>
      </c>
      <c r="E558" s="132" t="e">
        <f>VLOOKUP(E63,#REF!,4,FALSE)</f>
        <v>#REF!</v>
      </c>
      <c r="F558" s="132" t="e">
        <f>VLOOKUP(F63,#REF!,4,FALSE)</f>
        <v>#REF!</v>
      </c>
      <c r="G558" s="132" t="e">
        <f>VLOOKUP(G63,#REF!,4,FALSE)</f>
        <v>#REF!</v>
      </c>
      <c r="H558" s="132" t="e">
        <f>VLOOKUP(H63,#REF!,4,FALSE)</f>
        <v>#REF!</v>
      </c>
      <c r="I558" s="132" t="e">
        <f>VLOOKUP(I63,#REF!,4,FALSE)</f>
        <v>#REF!</v>
      </c>
      <c r="J558" s="132" t="e">
        <f>VLOOKUP(J63,#REF!,4,FALSE)</f>
        <v>#REF!</v>
      </c>
      <c r="K558" s="132" t="e">
        <f>VLOOKUP(K63,#REF!,4,FALSE)</f>
        <v>#REF!</v>
      </c>
      <c r="L558" s="132" t="e">
        <f>VLOOKUP(L63,#REF!,4,FALSE)</f>
        <v>#REF!</v>
      </c>
      <c r="M558" s="132"/>
    </row>
    <row r="559" spans="1:13" x14ac:dyDescent="0.2">
      <c r="A559" s="132" t="e">
        <f>VLOOKUP(A64,#REF!,4,FALSE)</f>
        <v>#REF!</v>
      </c>
      <c r="B559" s="132" t="e">
        <f>VLOOKUP(B64,#REF!,4,FALSE)</f>
        <v>#REF!</v>
      </c>
      <c r="C559" s="132" t="e">
        <f>VLOOKUP(C64,#REF!,4,FALSE)</f>
        <v>#REF!</v>
      </c>
      <c r="D559" s="132" t="e">
        <f>VLOOKUP(D64,#REF!,4,FALSE)</f>
        <v>#REF!</v>
      </c>
      <c r="E559" s="132" t="e">
        <f>VLOOKUP(E64,#REF!,4,FALSE)</f>
        <v>#REF!</v>
      </c>
      <c r="F559" s="132" t="e">
        <f>VLOOKUP(F64,#REF!,4,FALSE)</f>
        <v>#REF!</v>
      </c>
      <c r="G559" s="132" t="e">
        <f>VLOOKUP(G64,#REF!,4,FALSE)</f>
        <v>#REF!</v>
      </c>
      <c r="H559" s="132" t="e">
        <f>VLOOKUP(H64,#REF!,4,FALSE)</f>
        <v>#REF!</v>
      </c>
      <c r="I559" s="132" t="e">
        <f>VLOOKUP(I64,#REF!,4,FALSE)</f>
        <v>#REF!</v>
      </c>
      <c r="J559" s="132" t="e">
        <f>VLOOKUP(J64,#REF!,4,FALSE)</f>
        <v>#REF!</v>
      </c>
      <c r="K559" s="132" t="e">
        <f>VLOOKUP(K64,#REF!,4,FALSE)</f>
        <v>#REF!</v>
      </c>
      <c r="L559" s="132" t="e">
        <f>VLOOKUP(L64,#REF!,4,FALSE)</f>
        <v>#REF!</v>
      </c>
      <c r="M559" s="132"/>
    </row>
    <row r="560" spans="1:13" x14ac:dyDescent="0.2">
      <c r="A560" s="132" t="e">
        <f>VLOOKUP(A65,#REF!,4,FALSE)</f>
        <v>#REF!</v>
      </c>
      <c r="B560" s="132" t="e">
        <f>VLOOKUP(B65,#REF!,4,FALSE)</f>
        <v>#REF!</v>
      </c>
      <c r="C560" s="132" t="e">
        <f>VLOOKUP(C65,#REF!,4,FALSE)</f>
        <v>#REF!</v>
      </c>
      <c r="D560" s="132" t="e">
        <f>VLOOKUP(D65,#REF!,4,FALSE)</f>
        <v>#REF!</v>
      </c>
      <c r="E560" s="132" t="e">
        <f>VLOOKUP(E65,#REF!,4,FALSE)</f>
        <v>#REF!</v>
      </c>
      <c r="F560" s="132" t="e">
        <f>VLOOKUP(F65,#REF!,4,FALSE)</f>
        <v>#REF!</v>
      </c>
      <c r="G560" s="132" t="e">
        <f>VLOOKUP(G65,#REF!,4,FALSE)</f>
        <v>#REF!</v>
      </c>
      <c r="H560" s="132" t="e">
        <f>VLOOKUP(H65,#REF!,4,FALSE)</f>
        <v>#REF!</v>
      </c>
      <c r="I560" s="132" t="e">
        <f>VLOOKUP(I65,#REF!,4,FALSE)</f>
        <v>#REF!</v>
      </c>
      <c r="J560" s="132" t="e">
        <f>VLOOKUP(J65,#REF!,4,FALSE)</f>
        <v>#REF!</v>
      </c>
      <c r="K560" s="132" t="e">
        <f>VLOOKUP(K65,#REF!,4,FALSE)</f>
        <v>#REF!</v>
      </c>
      <c r="L560" s="132" t="e">
        <f>VLOOKUP(L65,#REF!,4,FALSE)</f>
        <v>#REF!</v>
      </c>
      <c r="M560" s="132"/>
    </row>
    <row r="561" spans="1:13" x14ac:dyDescent="0.2">
      <c r="A561" s="132" t="e">
        <f>VLOOKUP(A66,#REF!,4,FALSE)</f>
        <v>#REF!</v>
      </c>
      <c r="B561" s="132" t="e">
        <f>VLOOKUP(B66,#REF!,4,FALSE)</f>
        <v>#REF!</v>
      </c>
      <c r="C561" s="132" t="e">
        <f>VLOOKUP(C66,#REF!,4,FALSE)</f>
        <v>#REF!</v>
      </c>
      <c r="D561" s="132" t="e">
        <f>VLOOKUP(D66,#REF!,4,FALSE)</f>
        <v>#REF!</v>
      </c>
      <c r="E561" s="132" t="e">
        <f>VLOOKUP(E66,#REF!,4,FALSE)</f>
        <v>#REF!</v>
      </c>
      <c r="F561" s="132" t="e">
        <f>VLOOKUP(F66,#REF!,4,FALSE)</f>
        <v>#REF!</v>
      </c>
      <c r="G561" s="132" t="e">
        <f>VLOOKUP(G66,#REF!,4,FALSE)</f>
        <v>#REF!</v>
      </c>
      <c r="H561" s="132" t="e">
        <f>VLOOKUP(H66,#REF!,4,FALSE)</f>
        <v>#REF!</v>
      </c>
      <c r="I561" s="132" t="e">
        <f>VLOOKUP(I66,#REF!,4,FALSE)</f>
        <v>#REF!</v>
      </c>
      <c r="J561" s="132" t="e">
        <f>VLOOKUP(J66,#REF!,4,FALSE)</f>
        <v>#REF!</v>
      </c>
      <c r="K561" s="132" t="e">
        <f>VLOOKUP(K66,#REF!,4,FALSE)</f>
        <v>#REF!</v>
      </c>
      <c r="L561" s="132" t="e">
        <f>VLOOKUP(L66,#REF!,4,FALSE)</f>
        <v>#REF!</v>
      </c>
      <c r="M561" s="132"/>
    </row>
    <row r="562" spans="1:13" x14ac:dyDescent="0.2">
      <c r="A562" s="132" t="e">
        <f>VLOOKUP(A67,#REF!,4,FALSE)</f>
        <v>#REF!</v>
      </c>
      <c r="B562" s="132" t="e">
        <f>VLOOKUP(B67,#REF!,4,FALSE)</f>
        <v>#REF!</v>
      </c>
      <c r="C562" s="132" t="e">
        <f>VLOOKUP(C67,#REF!,4,FALSE)</f>
        <v>#REF!</v>
      </c>
      <c r="D562" s="132" t="e">
        <f>VLOOKUP(D67,#REF!,4,FALSE)</f>
        <v>#REF!</v>
      </c>
      <c r="E562" s="132" t="e">
        <f>VLOOKUP(E67,#REF!,4,FALSE)</f>
        <v>#REF!</v>
      </c>
      <c r="F562" s="132" t="e">
        <f>VLOOKUP(F67,#REF!,4,FALSE)</f>
        <v>#REF!</v>
      </c>
      <c r="G562" s="132" t="e">
        <f>VLOOKUP(G67,#REF!,4,FALSE)</f>
        <v>#REF!</v>
      </c>
      <c r="H562" s="132" t="e">
        <f>VLOOKUP(H67,#REF!,4,FALSE)</f>
        <v>#REF!</v>
      </c>
      <c r="I562" s="132" t="e">
        <f>VLOOKUP(I67,#REF!,4,FALSE)</f>
        <v>#REF!</v>
      </c>
      <c r="J562" s="132" t="e">
        <f>VLOOKUP(J67,#REF!,4,FALSE)</f>
        <v>#REF!</v>
      </c>
      <c r="K562" s="132" t="e">
        <f>VLOOKUP(K67,#REF!,4,FALSE)</f>
        <v>#REF!</v>
      </c>
      <c r="L562" s="132" t="e">
        <f>VLOOKUP(L67,#REF!,4,FALSE)</f>
        <v>#REF!</v>
      </c>
      <c r="M562" s="132"/>
    </row>
    <row r="563" spans="1:13" x14ac:dyDescent="0.2">
      <c r="A563" s="132" t="e">
        <f>VLOOKUP(A68,#REF!,4,FALSE)</f>
        <v>#REF!</v>
      </c>
      <c r="B563" s="132" t="e">
        <f>VLOOKUP(B68,#REF!,4,FALSE)</f>
        <v>#REF!</v>
      </c>
      <c r="C563" s="132" t="e">
        <f>VLOOKUP(C68,#REF!,4,FALSE)</f>
        <v>#REF!</v>
      </c>
      <c r="D563" s="132" t="e">
        <f>VLOOKUP(D68,#REF!,4,FALSE)</f>
        <v>#REF!</v>
      </c>
      <c r="E563" s="132" t="e">
        <f>VLOOKUP(E68,#REF!,4,FALSE)</f>
        <v>#REF!</v>
      </c>
      <c r="F563" s="132" t="e">
        <f>VLOOKUP(F68,#REF!,4,FALSE)</f>
        <v>#REF!</v>
      </c>
      <c r="G563" s="132" t="e">
        <f>VLOOKUP(G68,#REF!,4,FALSE)</f>
        <v>#REF!</v>
      </c>
      <c r="H563" s="132" t="e">
        <f>VLOOKUP(H68,#REF!,4,FALSE)</f>
        <v>#REF!</v>
      </c>
      <c r="I563" s="132" t="e">
        <f>VLOOKUP(I68,#REF!,4,FALSE)</f>
        <v>#REF!</v>
      </c>
      <c r="J563" s="132" t="e">
        <f>VLOOKUP(J68,#REF!,4,FALSE)</f>
        <v>#REF!</v>
      </c>
      <c r="K563" s="132" t="e">
        <f>VLOOKUP(K68,#REF!,4,FALSE)</f>
        <v>#REF!</v>
      </c>
      <c r="L563" s="132" t="e">
        <f>VLOOKUP(L68,#REF!,4,FALSE)</f>
        <v>#REF!</v>
      </c>
      <c r="M563" s="132"/>
    </row>
    <row r="564" spans="1:13" x14ac:dyDescent="0.2">
      <c r="A564" s="132" t="e">
        <f>VLOOKUP(A69,#REF!,4,FALSE)</f>
        <v>#REF!</v>
      </c>
      <c r="B564" s="132" t="e">
        <f>VLOOKUP(B69,#REF!,4,FALSE)</f>
        <v>#REF!</v>
      </c>
      <c r="C564" s="132" t="e">
        <f>VLOOKUP(C69,#REF!,4,FALSE)</f>
        <v>#REF!</v>
      </c>
      <c r="D564" s="132" t="e">
        <f>VLOOKUP(D69,#REF!,4,FALSE)</f>
        <v>#REF!</v>
      </c>
      <c r="E564" s="132" t="e">
        <f>VLOOKUP(E69,#REF!,4,FALSE)</f>
        <v>#REF!</v>
      </c>
      <c r="F564" s="132" t="e">
        <f>VLOOKUP(F69,#REF!,4,FALSE)</f>
        <v>#REF!</v>
      </c>
      <c r="G564" s="132" t="e">
        <f>VLOOKUP(G69,#REF!,4,FALSE)</f>
        <v>#REF!</v>
      </c>
      <c r="H564" s="132" t="e">
        <f>VLOOKUP(H69,#REF!,4,FALSE)</f>
        <v>#REF!</v>
      </c>
      <c r="I564" s="132" t="e">
        <f>VLOOKUP(I69,#REF!,4,FALSE)</f>
        <v>#REF!</v>
      </c>
      <c r="J564" s="132" t="e">
        <f>VLOOKUP(J69,#REF!,4,FALSE)</f>
        <v>#REF!</v>
      </c>
      <c r="K564" s="132" t="e">
        <f>VLOOKUP(K69,#REF!,4,FALSE)</f>
        <v>#REF!</v>
      </c>
      <c r="L564" s="132" t="e">
        <f>VLOOKUP(L69,#REF!,4,FALSE)</f>
        <v>#REF!</v>
      </c>
      <c r="M564" s="132"/>
    </row>
    <row r="565" spans="1:13" x14ac:dyDescent="0.2">
      <c r="A565" s="132" t="e">
        <f>VLOOKUP(A70,#REF!,4,FALSE)</f>
        <v>#REF!</v>
      </c>
      <c r="B565" s="132" t="e">
        <f>VLOOKUP(B70,#REF!,4,FALSE)</f>
        <v>#REF!</v>
      </c>
      <c r="C565" s="132" t="e">
        <f>VLOOKUP(C70,#REF!,4,FALSE)</f>
        <v>#REF!</v>
      </c>
      <c r="D565" s="132" t="e">
        <f>VLOOKUP(D70,#REF!,4,FALSE)</f>
        <v>#REF!</v>
      </c>
      <c r="E565" s="132" t="e">
        <f>VLOOKUP(E70,#REF!,4,FALSE)</f>
        <v>#REF!</v>
      </c>
      <c r="F565" s="132" t="e">
        <f>VLOOKUP(F70,#REF!,4,FALSE)</f>
        <v>#REF!</v>
      </c>
      <c r="G565" s="132" t="e">
        <f>VLOOKUP(G70,#REF!,4,FALSE)</f>
        <v>#REF!</v>
      </c>
      <c r="H565" s="132" t="e">
        <f>VLOOKUP(H70,#REF!,4,FALSE)</f>
        <v>#REF!</v>
      </c>
      <c r="I565" s="132" t="e">
        <f>VLOOKUP(I70,#REF!,4,FALSE)</f>
        <v>#REF!</v>
      </c>
      <c r="J565" s="132" t="e">
        <f>VLOOKUP(J70,#REF!,4,FALSE)</f>
        <v>#REF!</v>
      </c>
      <c r="K565" s="132" t="e">
        <f>VLOOKUP(K70,#REF!,4,FALSE)</f>
        <v>#REF!</v>
      </c>
      <c r="L565" s="132" t="e">
        <f>VLOOKUP(L70,#REF!,4,FALSE)</f>
        <v>#REF!</v>
      </c>
      <c r="M565" s="132"/>
    </row>
    <row r="566" spans="1:13" x14ac:dyDescent="0.2">
      <c r="A566" s="132" t="e">
        <f>VLOOKUP(A71,#REF!,4,FALSE)</f>
        <v>#REF!</v>
      </c>
      <c r="B566" s="132" t="e">
        <f>VLOOKUP(B71,#REF!,4,FALSE)</f>
        <v>#REF!</v>
      </c>
      <c r="C566" s="132" t="e">
        <f>VLOOKUP(C71,#REF!,4,FALSE)</f>
        <v>#REF!</v>
      </c>
      <c r="D566" s="132" t="e">
        <f>VLOOKUP(D71,#REF!,4,FALSE)</f>
        <v>#REF!</v>
      </c>
      <c r="E566" s="132" t="e">
        <f>VLOOKUP(E71,#REF!,4,FALSE)</f>
        <v>#REF!</v>
      </c>
      <c r="F566" s="132" t="e">
        <f>VLOOKUP(F71,#REF!,4,FALSE)</f>
        <v>#REF!</v>
      </c>
      <c r="G566" s="132" t="e">
        <f>VLOOKUP(G71,#REF!,4,FALSE)</f>
        <v>#REF!</v>
      </c>
      <c r="H566" s="132" t="e">
        <f>VLOOKUP(H71,#REF!,4,FALSE)</f>
        <v>#REF!</v>
      </c>
      <c r="I566" s="132" t="e">
        <f>VLOOKUP(I71,#REF!,4,FALSE)</f>
        <v>#REF!</v>
      </c>
      <c r="J566" s="132" t="e">
        <f>VLOOKUP(J71,#REF!,4,FALSE)</f>
        <v>#REF!</v>
      </c>
      <c r="K566" s="132" t="e">
        <f>VLOOKUP(K71,#REF!,4,FALSE)</f>
        <v>#REF!</v>
      </c>
      <c r="L566" s="132" t="e">
        <f>VLOOKUP(L71,#REF!,4,FALSE)</f>
        <v>#REF!</v>
      </c>
      <c r="M566" s="132"/>
    </row>
    <row r="567" spans="1:13" x14ac:dyDescent="0.2">
      <c r="A567" s="132" t="e">
        <f>VLOOKUP(A72,#REF!,4,FALSE)</f>
        <v>#REF!</v>
      </c>
      <c r="B567" s="132" t="e">
        <f>VLOOKUP(B72,#REF!,4,FALSE)</f>
        <v>#REF!</v>
      </c>
      <c r="C567" s="132" t="e">
        <f>VLOOKUP(C72,#REF!,4,FALSE)</f>
        <v>#REF!</v>
      </c>
      <c r="D567" s="132" t="e">
        <f>VLOOKUP(D72,#REF!,4,FALSE)</f>
        <v>#REF!</v>
      </c>
      <c r="E567" s="132" t="e">
        <f>VLOOKUP(E72,#REF!,4,FALSE)</f>
        <v>#REF!</v>
      </c>
      <c r="F567" s="132" t="e">
        <f>VLOOKUP(F72,#REF!,4,FALSE)</f>
        <v>#REF!</v>
      </c>
      <c r="G567" s="132" t="e">
        <f>VLOOKUP(G72,#REF!,4,FALSE)</f>
        <v>#REF!</v>
      </c>
      <c r="H567" s="132" t="e">
        <f>VLOOKUP(H72,#REF!,4,FALSE)</f>
        <v>#REF!</v>
      </c>
      <c r="I567" s="132" t="e">
        <f>VLOOKUP(I72,#REF!,4,FALSE)</f>
        <v>#REF!</v>
      </c>
      <c r="J567" s="132" t="e">
        <f>VLOOKUP(J72,#REF!,4,FALSE)</f>
        <v>#REF!</v>
      </c>
      <c r="K567" s="132" t="e">
        <f>VLOOKUP(K72,#REF!,4,FALSE)</f>
        <v>#REF!</v>
      </c>
      <c r="L567" s="132" t="e">
        <f>VLOOKUP(L72,#REF!,4,FALSE)</f>
        <v>#REF!</v>
      </c>
      <c r="M567" s="132"/>
    </row>
    <row r="568" spans="1:13" x14ac:dyDescent="0.2">
      <c r="A568" s="132" t="e">
        <f>VLOOKUP(A73,#REF!,4,FALSE)</f>
        <v>#REF!</v>
      </c>
      <c r="B568" s="132" t="e">
        <f>VLOOKUP(B73,#REF!,4,FALSE)</f>
        <v>#REF!</v>
      </c>
      <c r="C568" s="132" t="e">
        <f>VLOOKUP(C73,#REF!,4,FALSE)</f>
        <v>#REF!</v>
      </c>
      <c r="D568" s="132" t="e">
        <f>VLOOKUP(D73,#REF!,4,FALSE)</f>
        <v>#REF!</v>
      </c>
      <c r="E568" s="132" t="e">
        <f>VLOOKUP(E73,#REF!,4,FALSE)</f>
        <v>#REF!</v>
      </c>
      <c r="F568" s="132" t="e">
        <f>VLOOKUP(F73,#REF!,4,FALSE)</f>
        <v>#REF!</v>
      </c>
      <c r="G568" s="132" t="e">
        <f>VLOOKUP(G73,#REF!,4,FALSE)</f>
        <v>#REF!</v>
      </c>
      <c r="H568" s="132" t="e">
        <f>VLOOKUP(H73,#REF!,4,FALSE)</f>
        <v>#REF!</v>
      </c>
      <c r="I568" s="132" t="e">
        <f>VLOOKUP(I73,#REF!,4,FALSE)</f>
        <v>#REF!</v>
      </c>
      <c r="J568" s="132" t="e">
        <f>VLOOKUP(J73,#REF!,4,FALSE)</f>
        <v>#REF!</v>
      </c>
      <c r="K568" s="132" t="e">
        <f>VLOOKUP(K73,#REF!,4,FALSE)</f>
        <v>#REF!</v>
      </c>
      <c r="L568" s="132" t="e">
        <f>VLOOKUP(L73,#REF!,4,FALSE)</f>
        <v>#REF!</v>
      </c>
      <c r="M568" s="132"/>
    </row>
    <row r="569" spans="1:13" x14ac:dyDescent="0.2">
      <c r="A569" s="132" t="e">
        <f>VLOOKUP(A74,#REF!,4,FALSE)</f>
        <v>#REF!</v>
      </c>
      <c r="B569" s="132" t="e">
        <f>VLOOKUP(B74,#REF!,4,FALSE)</f>
        <v>#REF!</v>
      </c>
      <c r="C569" s="132" t="e">
        <f>VLOOKUP(C74,#REF!,4,FALSE)</f>
        <v>#REF!</v>
      </c>
      <c r="D569" s="132" t="e">
        <f>VLOOKUP(D74,#REF!,4,FALSE)</f>
        <v>#REF!</v>
      </c>
      <c r="E569" s="132" t="e">
        <f>VLOOKUP(E74,#REF!,4,FALSE)</f>
        <v>#REF!</v>
      </c>
      <c r="F569" s="132" t="e">
        <f>VLOOKUP(F74,#REF!,4,FALSE)</f>
        <v>#REF!</v>
      </c>
      <c r="G569" s="132" t="e">
        <f>VLOOKUP(G74,#REF!,4,FALSE)</f>
        <v>#REF!</v>
      </c>
      <c r="H569" s="132" t="e">
        <f>VLOOKUP(H74,#REF!,4,FALSE)</f>
        <v>#REF!</v>
      </c>
      <c r="I569" s="132" t="e">
        <f>VLOOKUP(I74,#REF!,4,FALSE)</f>
        <v>#REF!</v>
      </c>
      <c r="J569" s="132" t="e">
        <f>VLOOKUP(J74,#REF!,4,FALSE)</f>
        <v>#REF!</v>
      </c>
      <c r="K569" s="132" t="e">
        <f>VLOOKUP(K74,#REF!,4,FALSE)</f>
        <v>#REF!</v>
      </c>
      <c r="L569" s="132" t="e">
        <f>VLOOKUP(L74,#REF!,4,FALSE)</f>
        <v>#REF!</v>
      </c>
      <c r="M569" s="132"/>
    </row>
    <row r="570" spans="1:13" x14ac:dyDescent="0.2">
      <c r="A570" s="132" t="e">
        <f>VLOOKUP(A75,#REF!,4,FALSE)</f>
        <v>#REF!</v>
      </c>
      <c r="B570" s="132" t="e">
        <f>VLOOKUP(B75,#REF!,4,FALSE)</f>
        <v>#REF!</v>
      </c>
      <c r="C570" s="132" t="e">
        <f>VLOOKUP(C75,#REF!,4,FALSE)</f>
        <v>#REF!</v>
      </c>
      <c r="D570" s="132" t="e">
        <f>VLOOKUP(D75,#REF!,4,FALSE)</f>
        <v>#REF!</v>
      </c>
      <c r="E570" s="132" t="e">
        <f>VLOOKUP(E75,#REF!,4,FALSE)</f>
        <v>#REF!</v>
      </c>
      <c r="F570" s="132" t="e">
        <f>VLOOKUP(F75,#REF!,4,FALSE)</f>
        <v>#REF!</v>
      </c>
      <c r="G570" s="132" t="e">
        <f>VLOOKUP(G75,#REF!,4,FALSE)</f>
        <v>#REF!</v>
      </c>
      <c r="H570" s="132" t="e">
        <f>VLOOKUP(H75,#REF!,4,FALSE)</f>
        <v>#REF!</v>
      </c>
      <c r="I570" s="132" t="e">
        <f>VLOOKUP(I75,#REF!,4,FALSE)</f>
        <v>#REF!</v>
      </c>
      <c r="J570" s="132" t="e">
        <f>VLOOKUP(J75,#REF!,4,FALSE)</f>
        <v>#REF!</v>
      </c>
      <c r="K570" s="132" t="e">
        <f>VLOOKUP(K75,#REF!,4,FALSE)</f>
        <v>#REF!</v>
      </c>
      <c r="L570" s="132" t="e">
        <f>VLOOKUP(L75,#REF!,4,FALSE)</f>
        <v>#REF!</v>
      </c>
      <c r="M570" s="132"/>
    </row>
    <row r="571" spans="1:13" x14ac:dyDescent="0.2">
      <c r="A571" s="132" t="e">
        <f>VLOOKUP(A76,#REF!,4,FALSE)</f>
        <v>#REF!</v>
      </c>
      <c r="B571" s="132" t="e">
        <f>VLOOKUP(B76,#REF!,4,FALSE)</f>
        <v>#REF!</v>
      </c>
      <c r="C571" s="132" t="e">
        <f>VLOOKUP(C76,#REF!,4,FALSE)</f>
        <v>#REF!</v>
      </c>
      <c r="D571" s="132" t="e">
        <f>VLOOKUP(D76,#REF!,4,FALSE)</f>
        <v>#REF!</v>
      </c>
      <c r="E571" s="132" t="e">
        <f>VLOOKUP(E76,#REF!,4,FALSE)</f>
        <v>#REF!</v>
      </c>
      <c r="F571" s="132" t="e">
        <f>VLOOKUP(F76,#REF!,4,FALSE)</f>
        <v>#REF!</v>
      </c>
      <c r="G571" s="132" t="e">
        <f>VLOOKUP(G76,#REF!,4,FALSE)</f>
        <v>#REF!</v>
      </c>
      <c r="H571" s="132" t="e">
        <f>VLOOKUP(H76,#REF!,4,FALSE)</f>
        <v>#REF!</v>
      </c>
      <c r="I571" s="132" t="e">
        <f>VLOOKUP(I76,#REF!,4,FALSE)</f>
        <v>#REF!</v>
      </c>
      <c r="J571" s="132" t="e">
        <f>VLOOKUP(J76,#REF!,4,FALSE)</f>
        <v>#REF!</v>
      </c>
      <c r="K571" s="132" t="e">
        <f>VLOOKUP(K76,#REF!,4,FALSE)</f>
        <v>#REF!</v>
      </c>
      <c r="L571" s="132" t="e">
        <f>VLOOKUP(L76,#REF!,4,FALSE)</f>
        <v>#REF!</v>
      </c>
      <c r="M571" s="132"/>
    </row>
    <row r="572" spans="1:13" x14ac:dyDescent="0.2">
      <c r="A572" s="132" t="e">
        <f>VLOOKUP(A77,#REF!,4,FALSE)</f>
        <v>#REF!</v>
      </c>
      <c r="B572" s="132" t="e">
        <f>VLOOKUP(B77,#REF!,4,FALSE)</f>
        <v>#REF!</v>
      </c>
      <c r="C572" s="132" t="e">
        <f>VLOOKUP(C77,#REF!,4,FALSE)</f>
        <v>#REF!</v>
      </c>
      <c r="D572" s="132" t="e">
        <f>VLOOKUP(D77,#REF!,4,FALSE)</f>
        <v>#REF!</v>
      </c>
      <c r="E572" s="132" t="e">
        <f>VLOOKUP(E77,#REF!,4,FALSE)</f>
        <v>#REF!</v>
      </c>
      <c r="F572" s="132" t="e">
        <f>VLOOKUP(F77,#REF!,4,FALSE)</f>
        <v>#REF!</v>
      </c>
      <c r="G572" s="132" t="e">
        <f>VLOOKUP(G77,#REF!,4,FALSE)</f>
        <v>#REF!</v>
      </c>
      <c r="H572" s="132" t="e">
        <f>VLOOKUP(H77,#REF!,4,FALSE)</f>
        <v>#REF!</v>
      </c>
      <c r="I572" s="132" t="e">
        <f>VLOOKUP(I77,#REF!,4,FALSE)</f>
        <v>#REF!</v>
      </c>
      <c r="J572" s="132" t="e">
        <f>VLOOKUP(J77,#REF!,4,FALSE)</f>
        <v>#REF!</v>
      </c>
      <c r="K572" s="132" t="e">
        <f>VLOOKUP(K77,#REF!,4,FALSE)</f>
        <v>#REF!</v>
      </c>
      <c r="L572" s="132" t="e">
        <f>VLOOKUP(L77,#REF!,4,FALSE)</f>
        <v>#REF!</v>
      </c>
      <c r="M572" s="132"/>
    </row>
    <row r="573" spans="1:13" x14ac:dyDescent="0.2">
      <c r="A573" s="132" t="e">
        <f>VLOOKUP(A78,#REF!,4,FALSE)</f>
        <v>#REF!</v>
      </c>
      <c r="B573" s="132" t="e">
        <f>VLOOKUP(B78,#REF!,4,FALSE)</f>
        <v>#REF!</v>
      </c>
      <c r="C573" s="132" t="e">
        <f>VLOOKUP(C78,#REF!,4,FALSE)</f>
        <v>#REF!</v>
      </c>
      <c r="D573" s="132" t="e">
        <f>VLOOKUP(D78,#REF!,4,FALSE)</f>
        <v>#REF!</v>
      </c>
      <c r="E573" s="132" t="e">
        <f>VLOOKUP(E78,#REF!,4,FALSE)</f>
        <v>#REF!</v>
      </c>
      <c r="F573" s="132" t="e">
        <f>VLOOKUP(F78,#REF!,4,FALSE)</f>
        <v>#REF!</v>
      </c>
      <c r="G573" s="132" t="e">
        <f>VLOOKUP(G78,#REF!,4,FALSE)</f>
        <v>#REF!</v>
      </c>
      <c r="H573" s="132" t="e">
        <f>VLOOKUP(H78,#REF!,4,FALSE)</f>
        <v>#REF!</v>
      </c>
      <c r="I573" s="132" t="e">
        <f>VLOOKUP(I78,#REF!,4,FALSE)</f>
        <v>#REF!</v>
      </c>
      <c r="J573" s="132" t="e">
        <f>VLOOKUP(J78,#REF!,4,FALSE)</f>
        <v>#REF!</v>
      </c>
      <c r="K573" s="132" t="e">
        <f>VLOOKUP(K78,#REF!,4,FALSE)</f>
        <v>#REF!</v>
      </c>
      <c r="L573" s="132" t="e">
        <f>VLOOKUP(L78,#REF!,4,FALSE)</f>
        <v>#REF!</v>
      </c>
      <c r="M573" s="132"/>
    </row>
    <row r="574" spans="1:13" x14ac:dyDescent="0.2">
      <c r="A574" s="132" t="e">
        <f>VLOOKUP(A79,#REF!,4,FALSE)</f>
        <v>#REF!</v>
      </c>
      <c r="B574" s="132" t="e">
        <f>VLOOKUP(B79,#REF!,4,FALSE)</f>
        <v>#REF!</v>
      </c>
      <c r="C574" s="132" t="e">
        <f>VLOOKUP(C79,#REF!,4,FALSE)</f>
        <v>#REF!</v>
      </c>
      <c r="D574" s="132" t="e">
        <f>VLOOKUP(D79,#REF!,4,FALSE)</f>
        <v>#REF!</v>
      </c>
      <c r="E574" s="132" t="e">
        <f>VLOOKUP(E79,#REF!,4,FALSE)</f>
        <v>#REF!</v>
      </c>
      <c r="F574" s="132" t="e">
        <f>VLOOKUP(F79,#REF!,4,FALSE)</f>
        <v>#REF!</v>
      </c>
      <c r="G574" s="132" t="e">
        <f>VLOOKUP(G79,#REF!,4,FALSE)</f>
        <v>#REF!</v>
      </c>
      <c r="H574" s="132" t="e">
        <f>VLOOKUP(H79,#REF!,4,FALSE)</f>
        <v>#REF!</v>
      </c>
      <c r="I574" s="132" t="e">
        <f>VLOOKUP(I79,#REF!,4,FALSE)</f>
        <v>#REF!</v>
      </c>
      <c r="J574" s="132" t="e">
        <f>VLOOKUP(J79,#REF!,4,FALSE)</f>
        <v>#REF!</v>
      </c>
      <c r="K574" s="132" t="e">
        <f>VLOOKUP(K79,#REF!,4,FALSE)</f>
        <v>#REF!</v>
      </c>
      <c r="L574" s="132" t="e">
        <f>VLOOKUP(L79,#REF!,4,FALSE)</f>
        <v>#REF!</v>
      </c>
      <c r="M574" s="132"/>
    </row>
    <row r="575" spans="1:13" x14ac:dyDescent="0.2">
      <c r="A575" s="132" t="e">
        <f>VLOOKUP(A80,#REF!,4,FALSE)</f>
        <v>#REF!</v>
      </c>
      <c r="B575" s="132" t="e">
        <f>VLOOKUP(B80,#REF!,4,FALSE)</f>
        <v>#REF!</v>
      </c>
      <c r="C575" s="132" t="e">
        <f>VLOOKUP(C80,#REF!,4,FALSE)</f>
        <v>#REF!</v>
      </c>
      <c r="D575" s="132" t="e">
        <f>VLOOKUP(D80,#REF!,4,FALSE)</f>
        <v>#REF!</v>
      </c>
      <c r="E575" s="132" t="e">
        <f>VLOOKUP(E80,#REF!,4,FALSE)</f>
        <v>#REF!</v>
      </c>
      <c r="F575" s="132" t="e">
        <f>VLOOKUP(F80,#REF!,4,FALSE)</f>
        <v>#REF!</v>
      </c>
      <c r="G575" s="132" t="e">
        <f>VLOOKUP(G80,#REF!,4,FALSE)</f>
        <v>#REF!</v>
      </c>
      <c r="H575" s="132" t="e">
        <f>VLOOKUP(H80,#REF!,4,FALSE)</f>
        <v>#REF!</v>
      </c>
      <c r="I575" s="132" t="e">
        <f>VLOOKUP(I80,#REF!,4,FALSE)</f>
        <v>#REF!</v>
      </c>
      <c r="J575" s="132" t="e">
        <f>VLOOKUP(J80,#REF!,4,FALSE)</f>
        <v>#REF!</v>
      </c>
      <c r="K575" s="132" t="e">
        <f>VLOOKUP(K80,#REF!,4,FALSE)</f>
        <v>#REF!</v>
      </c>
      <c r="L575" s="132" t="e">
        <f>VLOOKUP(L80,#REF!,4,FALSE)</f>
        <v>#REF!</v>
      </c>
      <c r="M575" s="132"/>
    </row>
    <row r="576" spans="1:13" x14ac:dyDescent="0.2">
      <c r="A576" s="132"/>
      <c r="B576" s="132"/>
      <c r="C576" s="132"/>
      <c r="D576" s="132"/>
      <c r="E576" s="132"/>
      <c r="F576" s="132"/>
      <c r="G576" s="132"/>
      <c r="H576" s="132"/>
      <c r="I576" s="132"/>
      <c r="J576" s="132"/>
      <c r="K576" s="132"/>
      <c r="L576" s="132"/>
      <c r="M576" s="132"/>
    </row>
    <row r="577" spans="1:13" ht="15.75" x14ac:dyDescent="0.25">
      <c r="A577" s="267" t="s">
        <v>990</v>
      </c>
      <c r="B577" s="267"/>
      <c r="C577" s="267"/>
      <c r="D577" s="267"/>
      <c r="E577" s="267"/>
      <c r="F577" s="267"/>
      <c r="G577" s="267"/>
      <c r="H577" s="267"/>
      <c r="I577" s="267"/>
      <c r="J577" s="267"/>
      <c r="K577" s="267"/>
      <c r="L577" s="267"/>
      <c r="M577" s="132"/>
    </row>
    <row r="578" spans="1:13" x14ac:dyDescent="0.2">
      <c r="A578" s="132" t="s">
        <v>41</v>
      </c>
      <c r="B578" s="132" t="s">
        <v>42</v>
      </c>
      <c r="C578" s="132" t="s">
        <v>43</v>
      </c>
      <c r="D578" s="132" t="s">
        <v>44</v>
      </c>
      <c r="E578" s="132" t="s">
        <v>4</v>
      </c>
      <c r="F578" s="132" t="s">
        <v>45</v>
      </c>
      <c r="G578" s="132" t="s">
        <v>46</v>
      </c>
      <c r="H578" s="132" t="s">
        <v>47</v>
      </c>
      <c r="I578" s="132" t="s">
        <v>48</v>
      </c>
      <c r="J578" s="132" t="s">
        <v>49</v>
      </c>
      <c r="K578" s="132" t="s">
        <v>50</v>
      </c>
      <c r="L578" s="132" t="s">
        <v>51</v>
      </c>
      <c r="M578" s="132"/>
    </row>
    <row r="579" spans="1:13" x14ac:dyDescent="0.2">
      <c r="A579" s="132" t="s">
        <v>618</v>
      </c>
      <c r="B579" s="132" t="s">
        <v>620</v>
      </c>
      <c r="C579" s="132" t="s">
        <v>630</v>
      </c>
      <c r="D579" s="132" t="s">
        <v>631</v>
      </c>
      <c r="E579" s="132" t="s">
        <v>632</v>
      </c>
      <c r="F579" s="132" t="s">
        <v>633</v>
      </c>
      <c r="G579" s="132" t="s">
        <v>634</v>
      </c>
      <c r="H579" s="132" t="s">
        <v>635</v>
      </c>
      <c r="I579" s="132" t="s">
        <v>636</v>
      </c>
      <c r="J579" s="132" t="s">
        <v>637</v>
      </c>
      <c r="K579" s="132" t="s">
        <v>638</v>
      </c>
      <c r="L579" s="132" t="s">
        <v>639</v>
      </c>
      <c r="M579" s="132"/>
    </row>
    <row r="580" spans="1:13" x14ac:dyDescent="0.2">
      <c r="A580" s="132" t="s">
        <v>619</v>
      </c>
      <c r="B580" s="132" t="s">
        <v>621</v>
      </c>
      <c r="C580" s="132" t="s">
        <v>640</v>
      </c>
      <c r="D580" s="132" t="s">
        <v>641</v>
      </c>
      <c r="E580" s="132" t="s">
        <v>642</v>
      </c>
      <c r="F580" s="132" t="s">
        <v>643</v>
      </c>
      <c r="G580" s="132" t="s">
        <v>644</v>
      </c>
      <c r="H580" s="132" t="s">
        <v>645</v>
      </c>
      <c r="I580" s="132" t="s">
        <v>646</v>
      </c>
      <c r="J580" s="132" t="s">
        <v>647</v>
      </c>
      <c r="K580" s="132" t="s">
        <v>648</v>
      </c>
      <c r="L580" s="132" t="s">
        <v>649</v>
      </c>
      <c r="M580" s="132"/>
    </row>
    <row r="581" spans="1:13" x14ac:dyDescent="0.2">
      <c r="A581" s="132" t="s">
        <v>622</v>
      </c>
      <c r="B581" s="132" t="s">
        <v>623</v>
      </c>
      <c r="C581" s="132" t="s">
        <v>650</v>
      </c>
      <c r="D581" s="132" t="s">
        <v>651</v>
      </c>
      <c r="E581" s="132" t="s">
        <v>652</v>
      </c>
      <c r="F581" s="132" t="s">
        <v>653</v>
      </c>
      <c r="G581" s="132" t="s">
        <v>654</v>
      </c>
      <c r="H581" s="132" t="s">
        <v>655</v>
      </c>
      <c r="I581" s="132" t="s">
        <v>656</v>
      </c>
      <c r="J581" s="132" t="s">
        <v>657</v>
      </c>
      <c r="K581" s="132" t="s">
        <v>658</v>
      </c>
      <c r="L581" s="132" t="s">
        <v>659</v>
      </c>
      <c r="M581" s="132"/>
    </row>
    <row r="582" spans="1:13" x14ac:dyDescent="0.2">
      <c r="A582" s="132" t="s">
        <v>624</v>
      </c>
      <c r="B582" s="132" t="s">
        <v>625</v>
      </c>
      <c r="C582" s="132" t="s">
        <v>660</v>
      </c>
      <c r="D582" s="132" t="s">
        <v>661</v>
      </c>
      <c r="E582" s="132" t="s">
        <v>662</v>
      </c>
      <c r="F582" s="132" t="s">
        <v>663</v>
      </c>
      <c r="G582" s="132" t="s">
        <v>664</v>
      </c>
      <c r="H582" s="132" t="s">
        <v>665</v>
      </c>
      <c r="I582" s="132" t="s">
        <v>666</v>
      </c>
      <c r="J582" s="132" t="s">
        <v>667</v>
      </c>
      <c r="K582" s="132" t="s">
        <v>668</v>
      </c>
      <c r="L582" s="132" t="s">
        <v>669</v>
      </c>
      <c r="M582" s="132"/>
    </row>
    <row r="583" spans="1:13" x14ac:dyDescent="0.2">
      <c r="A583" s="132" t="s">
        <v>626</v>
      </c>
      <c r="B583" s="132" t="s">
        <v>627</v>
      </c>
      <c r="C583" s="132" t="s">
        <v>670</v>
      </c>
      <c r="D583" s="132" t="s">
        <v>671</v>
      </c>
      <c r="E583" s="132" t="s">
        <v>672</v>
      </c>
      <c r="F583" s="132" t="s">
        <v>673</v>
      </c>
      <c r="G583" s="132" t="s">
        <v>674</v>
      </c>
      <c r="H583" s="132" t="s">
        <v>675</v>
      </c>
      <c r="I583" s="132" t="s">
        <v>676</v>
      </c>
      <c r="J583" s="132" t="s">
        <v>677</v>
      </c>
      <c r="K583" s="132" t="s">
        <v>678</v>
      </c>
      <c r="L583" s="132" t="s">
        <v>679</v>
      </c>
      <c r="M583" s="132"/>
    </row>
    <row r="584" spans="1:13" x14ac:dyDescent="0.2">
      <c r="A584" s="132" t="s">
        <v>628</v>
      </c>
      <c r="B584" s="132" t="s">
        <v>629</v>
      </c>
      <c r="C584" s="132" t="s">
        <v>680</v>
      </c>
      <c r="D584" s="132" t="s">
        <v>681</v>
      </c>
      <c r="E584" s="132" t="s">
        <v>682</v>
      </c>
      <c r="F584" s="132" t="s">
        <v>683</v>
      </c>
      <c r="G584" s="132" t="s">
        <v>684</v>
      </c>
      <c r="H584" s="132" t="s">
        <v>685</v>
      </c>
      <c r="I584" s="132" t="s">
        <v>686</v>
      </c>
      <c r="J584" s="132" t="s">
        <v>687</v>
      </c>
      <c r="K584" s="132" t="s">
        <v>688</v>
      </c>
      <c r="L584" s="132" t="s">
        <v>689</v>
      </c>
      <c r="M584" s="132"/>
    </row>
    <row r="585" spans="1:13" x14ac:dyDescent="0.2">
      <c r="A585" s="132" t="s">
        <v>690</v>
      </c>
      <c r="B585" s="132" t="s">
        <v>691</v>
      </c>
      <c r="C585" s="132" t="s">
        <v>692</v>
      </c>
      <c r="D585" s="132" t="s">
        <v>693</v>
      </c>
      <c r="E585" s="132" t="s">
        <v>694</v>
      </c>
      <c r="F585" s="132" t="s">
        <v>695</v>
      </c>
      <c r="G585" s="132" t="s">
        <v>696</v>
      </c>
      <c r="H585" s="132" t="s">
        <v>697</v>
      </c>
      <c r="I585" s="132" t="s">
        <v>698</v>
      </c>
      <c r="J585" s="132" t="s">
        <v>699</v>
      </c>
      <c r="K585" s="132" t="s">
        <v>700</v>
      </c>
      <c r="L585" s="132" t="s">
        <v>701</v>
      </c>
      <c r="M585" s="132"/>
    </row>
    <row r="586" spans="1:13" x14ac:dyDescent="0.2">
      <c r="A586" s="132" t="s">
        <v>702</v>
      </c>
      <c r="B586" s="132" t="s">
        <v>703</v>
      </c>
      <c r="C586" s="132" t="s">
        <v>704</v>
      </c>
      <c r="D586" s="132" t="s">
        <v>705</v>
      </c>
      <c r="E586" s="132" t="s">
        <v>706</v>
      </c>
      <c r="F586" s="132" t="s">
        <v>707</v>
      </c>
      <c r="G586" s="132" t="s">
        <v>708</v>
      </c>
      <c r="H586" s="132" t="s">
        <v>709</v>
      </c>
      <c r="I586" s="132" t="s">
        <v>710</v>
      </c>
      <c r="J586" s="132" t="s">
        <v>711</v>
      </c>
      <c r="K586" s="132" t="s">
        <v>712</v>
      </c>
      <c r="L586" s="132" t="s">
        <v>713</v>
      </c>
      <c r="M586" s="132"/>
    </row>
    <row r="587" spans="1:13" x14ac:dyDescent="0.2">
      <c r="A587" s="132" t="s">
        <v>714</v>
      </c>
      <c r="B587" s="132" t="s">
        <v>715</v>
      </c>
      <c r="C587" s="132" t="s">
        <v>716</v>
      </c>
      <c r="D587" s="132" t="s">
        <v>717</v>
      </c>
      <c r="E587" s="132" t="s">
        <v>718</v>
      </c>
      <c r="F587" s="132" t="s">
        <v>719</v>
      </c>
      <c r="G587" s="132" t="s">
        <v>720</v>
      </c>
      <c r="H587" s="132" t="s">
        <v>721</v>
      </c>
      <c r="I587" s="132" t="s">
        <v>722</v>
      </c>
      <c r="J587" s="132" t="s">
        <v>723</v>
      </c>
      <c r="K587" s="132" t="s">
        <v>724</v>
      </c>
      <c r="L587" s="132" t="s">
        <v>725</v>
      </c>
      <c r="M587" s="132"/>
    </row>
    <row r="588" spans="1:13" x14ac:dyDescent="0.2">
      <c r="A588" s="132" t="s">
        <v>726</v>
      </c>
      <c r="B588" s="132" t="s">
        <v>727</v>
      </c>
      <c r="C588" s="132" t="s">
        <v>728</v>
      </c>
      <c r="D588" s="132" t="s">
        <v>729</v>
      </c>
      <c r="E588" s="132" t="s">
        <v>730</v>
      </c>
      <c r="F588" s="132" t="s">
        <v>731</v>
      </c>
      <c r="G588" s="132" t="s">
        <v>732</v>
      </c>
      <c r="H588" s="132" t="s">
        <v>733</v>
      </c>
      <c r="I588" s="132" t="s">
        <v>734</v>
      </c>
      <c r="J588" s="132" t="s">
        <v>735</v>
      </c>
      <c r="K588" s="132" t="s">
        <v>736</v>
      </c>
      <c r="L588" s="132" t="s">
        <v>737</v>
      </c>
      <c r="M588" s="132"/>
    </row>
    <row r="589" spans="1:13" x14ac:dyDescent="0.2">
      <c r="A589" s="132" t="s">
        <v>738</v>
      </c>
      <c r="B589" s="132" t="s">
        <v>739</v>
      </c>
      <c r="C589" s="132" t="s">
        <v>740</v>
      </c>
      <c r="D589" s="132" t="s">
        <v>741</v>
      </c>
      <c r="E589" s="132" t="s">
        <v>742</v>
      </c>
      <c r="F589" s="132" t="s">
        <v>743</v>
      </c>
      <c r="G589" s="132" t="s">
        <v>744</v>
      </c>
      <c r="H589" s="132" t="s">
        <v>745</v>
      </c>
      <c r="I589" s="132" t="s">
        <v>746</v>
      </c>
      <c r="J589" s="132" t="s">
        <v>747</v>
      </c>
      <c r="K589" s="132" t="s">
        <v>748</v>
      </c>
      <c r="L589" s="132" t="s">
        <v>749</v>
      </c>
      <c r="M589" s="132"/>
    </row>
    <row r="590" spans="1:13" x14ac:dyDescent="0.2">
      <c r="A590" s="132" t="s">
        <v>750</v>
      </c>
      <c r="B590" s="132" t="s">
        <v>751</v>
      </c>
      <c r="C590" s="132" t="s">
        <v>752</v>
      </c>
      <c r="D590" s="132" t="s">
        <v>753</v>
      </c>
      <c r="E590" s="132" t="s">
        <v>754</v>
      </c>
      <c r="F590" s="132" t="s">
        <v>755</v>
      </c>
      <c r="G590" s="132" t="s">
        <v>756</v>
      </c>
      <c r="H590" s="132" t="s">
        <v>757</v>
      </c>
      <c r="I590" s="132" t="s">
        <v>758</v>
      </c>
      <c r="J590" s="132" t="s">
        <v>759</v>
      </c>
      <c r="K590" s="132" t="s">
        <v>760</v>
      </c>
      <c r="L590" s="132" t="s">
        <v>761</v>
      </c>
      <c r="M590" s="132"/>
    </row>
    <row r="591" spans="1:13" x14ac:dyDescent="0.2">
      <c r="A591" s="132" t="s">
        <v>762</v>
      </c>
      <c r="B591" s="132" t="s">
        <v>763</v>
      </c>
      <c r="C591" s="132" t="s">
        <v>764</v>
      </c>
      <c r="D591" s="132" t="s">
        <v>765</v>
      </c>
      <c r="E591" s="132" t="s">
        <v>766</v>
      </c>
      <c r="F591" s="132" t="s">
        <v>767</v>
      </c>
      <c r="G591" s="132" t="s">
        <v>768</v>
      </c>
      <c r="H591" s="132" t="s">
        <v>769</v>
      </c>
      <c r="I591" s="132" t="s">
        <v>770</v>
      </c>
      <c r="J591" s="132" t="s">
        <v>771</v>
      </c>
      <c r="K591" s="132" t="s">
        <v>772</v>
      </c>
      <c r="L591" s="132" t="s">
        <v>773</v>
      </c>
      <c r="M591" s="132"/>
    </row>
    <row r="592" spans="1:13" x14ac:dyDescent="0.2">
      <c r="A592" s="132" t="s">
        <v>774</v>
      </c>
      <c r="B592" s="132" t="s">
        <v>775</v>
      </c>
      <c r="C592" s="132" t="s">
        <v>776</v>
      </c>
      <c r="D592" s="132" t="s">
        <v>777</v>
      </c>
      <c r="E592" s="132" t="s">
        <v>778</v>
      </c>
      <c r="F592" s="132" t="s">
        <v>779</v>
      </c>
      <c r="G592" s="132" t="s">
        <v>780</v>
      </c>
      <c r="H592" s="132" t="s">
        <v>781</v>
      </c>
      <c r="I592" s="132" t="s">
        <v>782</v>
      </c>
      <c r="J592" s="132" t="s">
        <v>783</v>
      </c>
      <c r="K592" s="132" t="s">
        <v>784</v>
      </c>
      <c r="L592" s="132" t="s">
        <v>785</v>
      </c>
      <c r="M592" s="132"/>
    </row>
    <row r="593" spans="1:13" x14ac:dyDescent="0.2">
      <c r="A593" s="132" t="s">
        <v>786</v>
      </c>
      <c r="B593" s="132" t="s">
        <v>787</v>
      </c>
      <c r="C593" s="132" t="s">
        <v>788</v>
      </c>
      <c r="D593" s="132" t="s">
        <v>789</v>
      </c>
      <c r="E593" s="132" t="s">
        <v>790</v>
      </c>
      <c r="F593" s="132" t="s">
        <v>791</v>
      </c>
      <c r="G593" s="132" t="s">
        <v>792</v>
      </c>
      <c r="H593" s="132" t="s">
        <v>793</v>
      </c>
      <c r="I593" s="132" t="s">
        <v>794</v>
      </c>
      <c r="J593" s="132" t="s">
        <v>795</v>
      </c>
      <c r="K593" s="132" t="s">
        <v>796</v>
      </c>
      <c r="L593" s="132" t="s">
        <v>797</v>
      </c>
      <c r="M593" s="132"/>
    </row>
    <row r="594" spans="1:13" x14ac:dyDescent="0.2">
      <c r="A594" s="132" t="s">
        <v>798</v>
      </c>
      <c r="B594" s="132" t="s">
        <v>799</v>
      </c>
      <c r="C594" s="132" t="s">
        <v>800</v>
      </c>
      <c r="D594" s="132" t="s">
        <v>801</v>
      </c>
      <c r="E594" s="132" t="s">
        <v>802</v>
      </c>
      <c r="F594" s="132" t="s">
        <v>803</v>
      </c>
      <c r="G594" s="132" t="s">
        <v>804</v>
      </c>
      <c r="H594" s="132" t="s">
        <v>805</v>
      </c>
      <c r="I594" s="132" t="s">
        <v>806</v>
      </c>
      <c r="J594" s="132" t="s">
        <v>807</v>
      </c>
      <c r="K594" s="132" t="s">
        <v>808</v>
      </c>
      <c r="L594" s="132" t="s">
        <v>809</v>
      </c>
      <c r="M594" s="132"/>
    </row>
    <row r="595" spans="1:13" x14ac:dyDescent="0.2">
      <c r="A595" s="132" t="s">
        <v>810</v>
      </c>
      <c r="B595" s="132" t="s">
        <v>811</v>
      </c>
      <c r="C595" s="132" t="s">
        <v>812</v>
      </c>
      <c r="D595" s="132" t="s">
        <v>813</v>
      </c>
      <c r="E595" s="132" t="s">
        <v>814</v>
      </c>
      <c r="F595" s="132" t="s">
        <v>815</v>
      </c>
      <c r="G595" s="132" t="s">
        <v>816</v>
      </c>
      <c r="H595" s="132" t="s">
        <v>817</v>
      </c>
      <c r="I595" s="132" t="s">
        <v>818</v>
      </c>
      <c r="J595" s="132" t="s">
        <v>819</v>
      </c>
      <c r="K595" s="132" t="s">
        <v>820</v>
      </c>
      <c r="L595" s="132" t="s">
        <v>821</v>
      </c>
      <c r="M595" s="132"/>
    </row>
    <row r="596" spans="1:13" x14ac:dyDescent="0.2">
      <c r="A596" s="132" t="s">
        <v>822</v>
      </c>
      <c r="B596" s="132" t="s">
        <v>823</v>
      </c>
      <c r="C596" s="132" t="s">
        <v>824</v>
      </c>
      <c r="D596" s="132" t="s">
        <v>825</v>
      </c>
      <c r="E596" s="132" t="s">
        <v>826</v>
      </c>
      <c r="F596" s="132" t="s">
        <v>827</v>
      </c>
      <c r="G596" s="132" t="s">
        <v>828</v>
      </c>
      <c r="H596" s="132" t="s">
        <v>829</v>
      </c>
      <c r="I596" s="132" t="s">
        <v>830</v>
      </c>
      <c r="J596" s="132" t="s">
        <v>831</v>
      </c>
      <c r="K596" s="132" t="s">
        <v>832</v>
      </c>
      <c r="L596" s="132" t="s">
        <v>833</v>
      </c>
      <c r="M596" s="132"/>
    </row>
    <row r="597" spans="1:13" x14ac:dyDescent="0.2">
      <c r="A597" s="132" t="s">
        <v>834</v>
      </c>
      <c r="B597" s="132" t="s">
        <v>835</v>
      </c>
      <c r="C597" s="132" t="s">
        <v>836</v>
      </c>
      <c r="D597" s="132" t="s">
        <v>837</v>
      </c>
      <c r="E597" s="132" t="s">
        <v>838</v>
      </c>
      <c r="F597" s="132" t="s">
        <v>839</v>
      </c>
      <c r="G597" s="132" t="s">
        <v>840</v>
      </c>
      <c r="H597" s="132" t="s">
        <v>841</v>
      </c>
      <c r="I597" s="132" t="s">
        <v>842</v>
      </c>
      <c r="J597" s="132" t="s">
        <v>843</v>
      </c>
      <c r="K597" s="132" t="s">
        <v>844</v>
      </c>
      <c r="L597" s="132" t="s">
        <v>845</v>
      </c>
      <c r="M597" s="132"/>
    </row>
    <row r="598" spans="1:13" x14ac:dyDescent="0.2">
      <c r="A598" s="132" t="s">
        <v>846</v>
      </c>
      <c r="B598" s="132" t="s">
        <v>847</v>
      </c>
      <c r="C598" s="132" t="s">
        <v>848</v>
      </c>
      <c r="D598" s="132" t="s">
        <v>849</v>
      </c>
      <c r="E598" s="132" t="s">
        <v>850</v>
      </c>
      <c r="F598" s="132" t="s">
        <v>851</v>
      </c>
      <c r="G598" s="132" t="s">
        <v>852</v>
      </c>
      <c r="H598" s="132" t="s">
        <v>853</v>
      </c>
      <c r="I598" s="132" t="s">
        <v>854</v>
      </c>
      <c r="J598" s="132" t="s">
        <v>855</v>
      </c>
      <c r="K598" s="132" t="s">
        <v>856</v>
      </c>
      <c r="L598" s="132" t="s">
        <v>857</v>
      </c>
      <c r="M598" s="132"/>
    </row>
    <row r="599" spans="1:13" x14ac:dyDescent="0.2">
      <c r="A599" s="132" t="s">
        <v>858</v>
      </c>
      <c r="B599" s="132" t="s">
        <v>859</v>
      </c>
      <c r="C599" s="132" t="s">
        <v>860</v>
      </c>
      <c r="D599" s="132" t="s">
        <v>861</v>
      </c>
      <c r="E599" s="132" t="s">
        <v>862</v>
      </c>
      <c r="F599" s="132" t="s">
        <v>863</v>
      </c>
      <c r="G599" s="132" t="s">
        <v>864</v>
      </c>
      <c r="H599" s="132" t="s">
        <v>865</v>
      </c>
      <c r="I599" s="132" t="s">
        <v>866</v>
      </c>
      <c r="J599" s="132" t="s">
        <v>867</v>
      </c>
      <c r="K599" s="132" t="s">
        <v>868</v>
      </c>
      <c r="L599" s="132" t="s">
        <v>869</v>
      </c>
      <c r="M599" s="132"/>
    </row>
    <row r="600" spans="1:13" x14ac:dyDescent="0.2">
      <c r="A600" s="132" t="s">
        <v>870</v>
      </c>
      <c r="B600" s="132" t="s">
        <v>871</v>
      </c>
      <c r="C600" s="132" t="s">
        <v>872</v>
      </c>
      <c r="D600" s="132" t="s">
        <v>873</v>
      </c>
      <c r="E600" s="132" t="s">
        <v>874</v>
      </c>
      <c r="F600" s="132" t="s">
        <v>875</v>
      </c>
      <c r="G600" s="132" t="s">
        <v>876</v>
      </c>
      <c r="H600" s="132" t="s">
        <v>877</v>
      </c>
      <c r="I600" s="132" t="s">
        <v>878</v>
      </c>
      <c r="J600" s="132" t="s">
        <v>879</v>
      </c>
      <c r="K600" s="132" t="s">
        <v>880</v>
      </c>
      <c r="L600" s="132" t="s">
        <v>881</v>
      </c>
      <c r="M600" s="132"/>
    </row>
    <row r="601" spans="1:13" x14ac:dyDescent="0.2">
      <c r="A601" s="132" t="s">
        <v>882</v>
      </c>
      <c r="B601" s="132" t="s">
        <v>883</v>
      </c>
      <c r="C601" s="132" t="s">
        <v>884</v>
      </c>
      <c r="D601" s="132" t="s">
        <v>885</v>
      </c>
      <c r="E601" s="132" t="s">
        <v>886</v>
      </c>
      <c r="F601" s="132" t="s">
        <v>887</v>
      </c>
      <c r="G601" s="132" t="s">
        <v>888</v>
      </c>
      <c r="H601" s="132" t="s">
        <v>889</v>
      </c>
      <c r="I601" s="132" t="s">
        <v>890</v>
      </c>
      <c r="J601" s="132" t="s">
        <v>891</v>
      </c>
      <c r="K601" s="132" t="s">
        <v>892</v>
      </c>
      <c r="L601" s="132" t="s">
        <v>893</v>
      </c>
      <c r="M601" s="132"/>
    </row>
    <row r="602" spans="1:13" x14ac:dyDescent="0.2">
      <c r="A602" s="132" t="s">
        <v>894</v>
      </c>
      <c r="B602" s="132" t="s">
        <v>895</v>
      </c>
      <c r="C602" s="132" t="s">
        <v>896</v>
      </c>
      <c r="D602" s="132" t="s">
        <v>897</v>
      </c>
      <c r="E602" s="132" t="s">
        <v>898</v>
      </c>
      <c r="F602" s="132" t="s">
        <v>899</v>
      </c>
      <c r="G602" s="132" t="s">
        <v>900</v>
      </c>
      <c r="H602" s="132" t="s">
        <v>901</v>
      </c>
      <c r="I602" s="132" t="s">
        <v>902</v>
      </c>
      <c r="J602" s="132" t="s">
        <v>903</v>
      </c>
      <c r="K602" s="132" t="s">
        <v>904</v>
      </c>
      <c r="L602" s="132" t="s">
        <v>905</v>
      </c>
      <c r="M602" s="132"/>
    </row>
    <row r="603" spans="1:13" x14ac:dyDescent="0.2">
      <c r="A603" s="132" t="s">
        <v>906</v>
      </c>
      <c r="B603" s="132" t="s">
        <v>907</v>
      </c>
      <c r="C603" s="132" t="s">
        <v>908</v>
      </c>
      <c r="D603" s="132" t="s">
        <v>909</v>
      </c>
      <c r="E603" s="132" t="s">
        <v>910</v>
      </c>
      <c r="F603" s="132" t="s">
        <v>911</v>
      </c>
      <c r="G603" s="132" t="s">
        <v>912</v>
      </c>
      <c r="H603" s="132" t="s">
        <v>913</v>
      </c>
      <c r="I603" s="132" t="s">
        <v>914</v>
      </c>
      <c r="J603" s="132" t="s">
        <v>915</v>
      </c>
      <c r="K603" s="132" t="s">
        <v>916</v>
      </c>
      <c r="L603" s="132" t="s">
        <v>917</v>
      </c>
      <c r="M603" s="132"/>
    </row>
    <row r="604" spans="1:13" x14ac:dyDescent="0.2">
      <c r="A604" s="132" t="s">
        <v>918</v>
      </c>
      <c r="B604" s="132" t="s">
        <v>919</v>
      </c>
      <c r="C604" s="132" t="s">
        <v>920</v>
      </c>
      <c r="D604" s="132" t="s">
        <v>921</v>
      </c>
      <c r="E604" s="132" t="s">
        <v>922</v>
      </c>
      <c r="F604" s="132" t="s">
        <v>923</v>
      </c>
      <c r="G604" s="132" t="s">
        <v>924</v>
      </c>
      <c r="H604" s="132" t="s">
        <v>925</v>
      </c>
      <c r="I604" s="132" t="s">
        <v>926</v>
      </c>
      <c r="J604" s="132" t="s">
        <v>927</v>
      </c>
      <c r="K604" s="132" t="s">
        <v>928</v>
      </c>
      <c r="L604" s="132" t="s">
        <v>929</v>
      </c>
      <c r="M604" s="132"/>
    </row>
    <row r="605" spans="1:13" x14ac:dyDescent="0.2">
      <c r="A605" s="132" t="s">
        <v>930</v>
      </c>
      <c r="B605" s="132" t="s">
        <v>931</v>
      </c>
      <c r="C605" s="132" t="s">
        <v>932</v>
      </c>
      <c r="D605" s="132" t="s">
        <v>933</v>
      </c>
      <c r="E605" s="132" t="s">
        <v>934</v>
      </c>
      <c r="F605" s="132" t="s">
        <v>935</v>
      </c>
      <c r="G605" s="132" t="s">
        <v>936</v>
      </c>
      <c r="H605" s="132" t="s">
        <v>937</v>
      </c>
      <c r="I605" s="132" t="s">
        <v>938</v>
      </c>
      <c r="J605" s="132" t="s">
        <v>939</v>
      </c>
      <c r="K605" s="132" t="s">
        <v>940</v>
      </c>
      <c r="L605" s="132" t="s">
        <v>941</v>
      </c>
      <c r="M605" s="132"/>
    </row>
    <row r="606" spans="1:13" x14ac:dyDescent="0.2">
      <c r="A606" s="132" t="s">
        <v>942</v>
      </c>
      <c r="B606" s="132" t="s">
        <v>943</v>
      </c>
      <c r="C606" s="132" t="s">
        <v>944</v>
      </c>
      <c r="D606" s="132" t="s">
        <v>945</v>
      </c>
      <c r="E606" s="132" t="s">
        <v>946</v>
      </c>
      <c r="F606" s="132" t="s">
        <v>947</v>
      </c>
      <c r="G606" s="132" t="s">
        <v>948</v>
      </c>
      <c r="H606" s="132" t="s">
        <v>949</v>
      </c>
      <c r="I606" s="132" t="s">
        <v>950</v>
      </c>
      <c r="J606" s="132" t="s">
        <v>951</v>
      </c>
      <c r="K606" s="132" t="s">
        <v>952</v>
      </c>
      <c r="L606" s="132" t="s">
        <v>953</v>
      </c>
      <c r="M606" s="132"/>
    </row>
    <row r="607" spans="1:13" x14ac:dyDescent="0.2">
      <c r="A607" s="132" t="s">
        <v>954</v>
      </c>
      <c r="B607" s="132" t="s">
        <v>955</v>
      </c>
      <c r="C607" s="132" t="s">
        <v>956</v>
      </c>
      <c r="D607" s="132" t="s">
        <v>957</v>
      </c>
      <c r="E607" s="132" t="s">
        <v>958</v>
      </c>
      <c r="F607" s="132" t="s">
        <v>959</v>
      </c>
      <c r="G607" s="132" t="s">
        <v>960</v>
      </c>
      <c r="H607" s="132" t="s">
        <v>961</v>
      </c>
      <c r="I607" s="132" t="s">
        <v>962</v>
      </c>
      <c r="J607" s="132" t="s">
        <v>963</v>
      </c>
      <c r="K607" s="132" t="s">
        <v>964</v>
      </c>
      <c r="L607" s="132" t="s">
        <v>965</v>
      </c>
      <c r="M607" s="132"/>
    </row>
    <row r="608" spans="1:13" x14ac:dyDescent="0.2">
      <c r="A608" s="132" t="s">
        <v>966</v>
      </c>
      <c r="B608" s="132" t="s">
        <v>967</v>
      </c>
      <c r="C608" s="132" t="s">
        <v>968</v>
      </c>
      <c r="D608" s="132" t="s">
        <v>969</v>
      </c>
      <c r="E608" s="132" t="s">
        <v>970</v>
      </c>
      <c r="F608" s="132" t="s">
        <v>971</v>
      </c>
      <c r="G608" s="132" t="s">
        <v>972</v>
      </c>
      <c r="H608" s="132" t="s">
        <v>973</v>
      </c>
      <c r="I608" s="132" t="s">
        <v>974</v>
      </c>
      <c r="J608" s="132" t="s">
        <v>975</v>
      </c>
      <c r="K608" s="132" t="s">
        <v>976</v>
      </c>
      <c r="L608" s="132" t="s">
        <v>977</v>
      </c>
      <c r="M608" s="132"/>
    </row>
    <row r="609" spans="1:13" x14ac:dyDescent="0.2">
      <c r="A609" s="132" t="s">
        <v>978</v>
      </c>
      <c r="B609" s="132" t="s">
        <v>979</v>
      </c>
      <c r="C609" s="132" t="s">
        <v>980</v>
      </c>
      <c r="D609" s="132" t="s">
        <v>981</v>
      </c>
      <c r="E609" s="132" t="s">
        <v>982</v>
      </c>
      <c r="F609" s="132" t="s">
        <v>983</v>
      </c>
      <c r="G609" s="132" t="s">
        <v>984</v>
      </c>
      <c r="H609" s="132" t="s">
        <v>985</v>
      </c>
      <c r="I609" s="132" t="s">
        <v>986</v>
      </c>
      <c r="J609" s="132" t="s">
        <v>987</v>
      </c>
      <c r="K609" s="132" t="s">
        <v>988</v>
      </c>
      <c r="L609" s="132" t="s">
        <v>989</v>
      </c>
      <c r="M609" s="132"/>
    </row>
    <row r="610" spans="1:13" x14ac:dyDescent="0.2">
      <c r="A610" s="132"/>
      <c r="B610" s="132"/>
      <c r="C610" s="132"/>
      <c r="D610" s="132"/>
      <c r="E610" s="132"/>
      <c r="F610" s="132"/>
      <c r="G610" s="132"/>
      <c r="H610" s="132"/>
      <c r="I610" s="132"/>
      <c r="J610" s="132"/>
      <c r="K610" s="132"/>
      <c r="L610" s="132"/>
      <c r="M610" s="132"/>
    </row>
    <row r="611" spans="1:13" x14ac:dyDescent="0.2">
      <c r="A611" s="268" t="s">
        <v>617</v>
      </c>
      <c r="B611" s="268"/>
      <c r="C611" s="268"/>
      <c r="D611" s="268"/>
      <c r="E611" s="268"/>
      <c r="F611" s="268"/>
      <c r="G611" s="268"/>
      <c r="H611" s="268"/>
      <c r="I611" s="268"/>
      <c r="J611" s="268"/>
      <c r="K611" s="268"/>
      <c r="L611" s="268"/>
      <c r="M611" s="132"/>
    </row>
    <row r="612" spans="1:13" x14ac:dyDescent="0.2">
      <c r="A612" s="132" t="e">
        <f>VLOOKUP(A579,#REF!,4,FALSE)</f>
        <v>#REF!</v>
      </c>
      <c r="B612" s="132" t="e">
        <f>VLOOKUP(B579,#REF!,4,FALSE)</f>
        <v>#REF!</v>
      </c>
      <c r="C612" s="132" t="e">
        <f>VLOOKUP(C579,#REF!,4,FALSE)</f>
        <v>#REF!</v>
      </c>
      <c r="D612" s="132" t="e">
        <f>VLOOKUP(D579,#REF!,4,FALSE)</f>
        <v>#REF!</v>
      </c>
      <c r="E612" s="132" t="e">
        <f>VLOOKUP(E579,#REF!,4,FALSE)</f>
        <v>#REF!</v>
      </c>
      <c r="F612" s="132" t="e">
        <f>VLOOKUP(F579,#REF!,4,FALSE)</f>
        <v>#REF!</v>
      </c>
      <c r="G612" s="132" t="e">
        <f>VLOOKUP(G579,#REF!,4,FALSE)</f>
        <v>#REF!</v>
      </c>
      <c r="H612" s="132" t="e">
        <f>VLOOKUP(H579,#REF!,4,FALSE)</f>
        <v>#REF!</v>
      </c>
      <c r="I612" s="132" t="e">
        <f>VLOOKUP(I579,#REF!,4,FALSE)</f>
        <v>#REF!</v>
      </c>
      <c r="J612" s="132" t="e">
        <f>VLOOKUP(J579,#REF!,4,FALSE)</f>
        <v>#REF!</v>
      </c>
      <c r="K612" s="132" t="e">
        <f>VLOOKUP(K579,#REF!,4,FALSE)</f>
        <v>#REF!</v>
      </c>
      <c r="L612" s="132" t="e">
        <f>VLOOKUP(L579,#REF!,4,FALSE)</f>
        <v>#REF!</v>
      </c>
      <c r="M612" s="132"/>
    </row>
    <row r="613" spans="1:13" x14ac:dyDescent="0.2">
      <c r="A613" s="132" t="e">
        <f>VLOOKUP(A580,#REF!,4,FALSE)</f>
        <v>#REF!</v>
      </c>
      <c r="B613" s="132" t="e">
        <f>VLOOKUP(B580,#REF!,4,FALSE)</f>
        <v>#REF!</v>
      </c>
      <c r="C613" s="132" t="e">
        <f>VLOOKUP(C580,#REF!,4,FALSE)</f>
        <v>#REF!</v>
      </c>
      <c r="D613" s="132" t="e">
        <f>VLOOKUP(D580,#REF!,4,FALSE)</f>
        <v>#REF!</v>
      </c>
      <c r="E613" s="132" t="e">
        <f>VLOOKUP(E580,#REF!,4,FALSE)</f>
        <v>#REF!</v>
      </c>
      <c r="F613" s="132" t="e">
        <f>VLOOKUP(F580,#REF!,4,FALSE)</f>
        <v>#REF!</v>
      </c>
      <c r="G613" s="132" t="e">
        <f>VLOOKUP(G580,#REF!,4,FALSE)</f>
        <v>#REF!</v>
      </c>
      <c r="H613" s="132" t="e">
        <f>VLOOKUP(H580,#REF!,4,FALSE)</f>
        <v>#REF!</v>
      </c>
      <c r="I613" s="132" t="e">
        <f>VLOOKUP(I580,#REF!,4,FALSE)</f>
        <v>#REF!</v>
      </c>
      <c r="J613" s="132" t="e">
        <f>VLOOKUP(J580,#REF!,4,FALSE)</f>
        <v>#REF!</v>
      </c>
      <c r="K613" s="132" t="e">
        <f>VLOOKUP(K580,#REF!,4,FALSE)</f>
        <v>#REF!</v>
      </c>
      <c r="L613" s="132" t="e">
        <f>VLOOKUP(L580,#REF!,4,FALSE)</f>
        <v>#REF!</v>
      </c>
      <c r="M613" s="132"/>
    </row>
    <row r="614" spans="1:13" x14ac:dyDescent="0.2">
      <c r="A614" s="132" t="e">
        <f>VLOOKUP(A581,#REF!,4,FALSE)</f>
        <v>#REF!</v>
      </c>
      <c r="B614" s="132" t="e">
        <f>VLOOKUP(B581,#REF!,4,FALSE)</f>
        <v>#REF!</v>
      </c>
      <c r="C614" s="132" t="e">
        <f>VLOOKUP(C581,#REF!,4,FALSE)</f>
        <v>#REF!</v>
      </c>
      <c r="D614" s="132" t="e">
        <f>VLOOKUP(D581,#REF!,4,FALSE)</f>
        <v>#REF!</v>
      </c>
      <c r="E614" s="132" t="e">
        <f>VLOOKUP(E581,#REF!,4,FALSE)</f>
        <v>#REF!</v>
      </c>
      <c r="F614" s="132" t="e">
        <f>VLOOKUP(F581,#REF!,4,FALSE)</f>
        <v>#REF!</v>
      </c>
      <c r="G614" s="132" t="e">
        <f>VLOOKUP(G581,#REF!,4,FALSE)</f>
        <v>#REF!</v>
      </c>
      <c r="H614" s="132" t="e">
        <f>VLOOKUP(H581,#REF!,4,FALSE)</f>
        <v>#REF!</v>
      </c>
      <c r="I614" s="132" t="e">
        <f>VLOOKUP(I581,#REF!,4,FALSE)</f>
        <v>#REF!</v>
      </c>
      <c r="J614" s="132" t="e">
        <f>VLOOKUP(J581,#REF!,4,FALSE)</f>
        <v>#REF!</v>
      </c>
      <c r="K614" s="132" t="e">
        <f>VLOOKUP(K581,#REF!,4,FALSE)</f>
        <v>#REF!</v>
      </c>
      <c r="L614" s="132" t="e">
        <f>VLOOKUP(L581,#REF!,4,FALSE)</f>
        <v>#REF!</v>
      </c>
      <c r="M614" s="132"/>
    </row>
    <row r="615" spans="1:13" x14ac:dyDescent="0.2">
      <c r="A615" s="132" t="e">
        <f>VLOOKUP(A582,#REF!,4,FALSE)</f>
        <v>#REF!</v>
      </c>
      <c r="B615" s="132" t="e">
        <f>VLOOKUP(B582,#REF!,4,FALSE)</f>
        <v>#REF!</v>
      </c>
      <c r="C615" s="132" t="e">
        <f>VLOOKUP(C582,#REF!,4,FALSE)</f>
        <v>#REF!</v>
      </c>
      <c r="D615" s="132" t="e">
        <f>VLOOKUP(D582,#REF!,4,FALSE)</f>
        <v>#REF!</v>
      </c>
      <c r="E615" s="132" t="e">
        <f>VLOOKUP(E582,#REF!,4,FALSE)</f>
        <v>#REF!</v>
      </c>
      <c r="F615" s="132" t="e">
        <f>VLOOKUP(F582,#REF!,4,FALSE)</f>
        <v>#REF!</v>
      </c>
      <c r="G615" s="132" t="e">
        <f>VLOOKUP(G582,#REF!,4,FALSE)</f>
        <v>#REF!</v>
      </c>
      <c r="H615" s="132" t="e">
        <f>VLOOKUP(H582,#REF!,4,FALSE)</f>
        <v>#REF!</v>
      </c>
      <c r="I615" s="132" t="e">
        <f>VLOOKUP(I582,#REF!,4,FALSE)</f>
        <v>#REF!</v>
      </c>
      <c r="J615" s="132" t="e">
        <f>VLOOKUP(J582,#REF!,4,FALSE)</f>
        <v>#REF!</v>
      </c>
      <c r="K615" s="132" t="e">
        <f>VLOOKUP(K582,#REF!,4,FALSE)</f>
        <v>#REF!</v>
      </c>
      <c r="L615" s="132" t="e">
        <f>VLOOKUP(L582,#REF!,4,FALSE)</f>
        <v>#REF!</v>
      </c>
      <c r="M615" s="132"/>
    </row>
    <row r="616" spans="1:13" x14ac:dyDescent="0.2">
      <c r="A616" s="132" t="e">
        <f>VLOOKUP(A583,#REF!,4,FALSE)</f>
        <v>#REF!</v>
      </c>
      <c r="B616" s="132" t="e">
        <f>VLOOKUP(B583,#REF!,4,FALSE)</f>
        <v>#REF!</v>
      </c>
      <c r="C616" s="132" t="e">
        <f>VLOOKUP(C583,#REF!,4,FALSE)</f>
        <v>#REF!</v>
      </c>
      <c r="D616" s="132" t="e">
        <f>VLOOKUP(D583,#REF!,4,FALSE)</f>
        <v>#REF!</v>
      </c>
      <c r="E616" s="132" t="e">
        <f>VLOOKUP(E583,#REF!,4,FALSE)</f>
        <v>#REF!</v>
      </c>
      <c r="F616" s="132" t="e">
        <f>VLOOKUP(F583,#REF!,4,FALSE)</f>
        <v>#REF!</v>
      </c>
      <c r="G616" s="132" t="e">
        <f>VLOOKUP(G583,#REF!,4,FALSE)</f>
        <v>#REF!</v>
      </c>
      <c r="H616" s="132" t="e">
        <f>VLOOKUP(H583,#REF!,4,FALSE)</f>
        <v>#REF!</v>
      </c>
      <c r="I616" s="132" t="e">
        <f>VLOOKUP(I583,#REF!,4,FALSE)</f>
        <v>#REF!</v>
      </c>
      <c r="J616" s="132" t="e">
        <f>VLOOKUP(J583,#REF!,4,FALSE)</f>
        <v>#REF!</v>
      </c>
      <c r="K616" s="132" t="e">
        <f>VLOOKUP(K583,#REF!,4,FALSE)</f>
        <v>#REF!</v>
      </c>
      <c r="L616" s="132" t="e">
        <f>VLOOKUP(L583,#REF!,4,FALSE)</f>
        <v>#REF!</v>
      </c>
      <c r="M616" s="132"/>
    </row>
    <row r="617" spans="1:13" x14ac:dyDescent="0.2">
      <c r="A617" s="132" t="e">
        <f>VLOOKUP(A584,#REF!,4,FALSE)</f>
        <v>#REF!</v>
      </c>
      <c r="B617" s="132" t="e">
        <f>VLOOKUP(B584,#REF!,4,FALSE)</f>
        <v>#REF!</v>
      </c>
      <c r="C617" s="132" t="e">
        <f>VLOOKUP(C584,#REF!,4,FALSE)</f>
        <v>#REF!</v>
      </c>
      <c r="D617" s="132" t="e">
        <f>VLOOKUP(D584,#REF!,4,FALSE)</f>
        <v>#REF!</v>
      </c>
      <c r="E617" s="132" t="e">
        <f>VLOOKUP(E584,#REF!,4,FALSE)</f>
        <v>#REF!</v>
      </c>
      <c r="F617" s="132" t="e">
        <f>VLOOKUP(F584,#REF!,4,FALSE)</f>
        <v>#REF!</v>
      </c>
      <c r="G617" s="132" t="e">
        <f>VLOOKUP(G584,#REF!,4,FALSE)</f>
        <v>#REF!</v>
      </c>
      <c r="H617" s="132" t="e">
        <f>VLOOKUP(H584,#REF!,4,FALSE)</f>
        <v>#REF!</v>
      </c>
      <c r="I617" s="132" t="e">
        <f>VLOOKUP(I584,#REF!,4,FALSE)</f>
        <v>#REF!</v>
      </c>
      <c r="J617" s="132" t="e">
        <f>VLOOKUP(J584,#REF!,4,FALSE)</f>
        <v>#REF!</v>
      </c>
      <c r="K617" s="132" t="e">
        <f>VLOOKUP(K584,#REF!,4,FALSE)</f>
        <v>#REF!</v>
      </c>
      <c r="L617" s="132" t="e">
        <f>VLOOKUP(L584,#REF!,4,FALSE)</f>
        <v>#REF!</v>
      </c>
      <c r="M617" s="132"/>
    </row>
    <row r="618" spans="1:13" x14ac:dyDescent="0.2">
      <c r="A618" s="132" t="e">
        <f>VLOOKUP(A585,#REF!,4,FALSE)</f>
        <v>#REF!</v>
      </c>
      <c r="B618" s="132" t="e">
        <f>VLOOKUP(B585,#REF!,4,FALSE)</f>
        <v>#REF!</v>
      </c>
      <c r="C618" s="132" t="e">
        <f>VLOOKUP(C585,#REF!,4,FALSE)</f>
        <v>#REF!</v>
      </c>
      <c r="D618" s="132" t="e">
        <f>VLOOKUP(D585,#REF!,4,FALSE)</f>
        <v>#REF!</v>
      </c>
      <c r="E618" s="132" t="e">
        <f>VLOOKUP(E585,#REF!,4,FALSE)</f>
        <v>#REF!</v>
      </c>
      <c r="F618" s="132" t="e">
        <f>VLOOKUP(F585,#REF!,4,FALSE)</f>
        <v>#REF!</v>
      </c>
      <c r="G618" s="132" t="e">
        <f>VLOOKUP(G585,#REF!,4,FALSE)</f>
        <v>#REF!</v>
      </c>
      <c r="H618" s="132" t="e">
        <f>VLOOKUP(H585,#REF!,4,FALSE)</f>
        <v>#REF!</v>
      </c>
      <c r="I618" s="132" t="e">
        <f>VLOOKUP(I585,#REF!,4,FALSE)</f>
        <v>#REF!</v>
      </c>
      <c r="J618" s="132" t="e">
        <f>VLOOKUP(J585,#REF!,4,FALSE)</f>
        <v>#REF!</v>
      </c>
      <c r="K618" s="132" t="e">
        <f>VLOOKUP(K585,#REF!,4,FALSE)</f>
        <v>#REF!</v>
      </c>
      <c r="L618" s="132" t="e">
        <f>VLOOKUP(L585,#REF!,4,FALSE)</f>
        <v>#REF!</v>
      </c>
      <c r="M618" s="132"/>
    </row>
    <row r="619" spans="1:13" x14ac:dyDescent="0.2">
      <c r="A619" s="132" t="e">
        <f>VLOOKUP(A586,#REF!,4,FALSE)</f>
        <v>#REF!</v>
      </c>
      <c r="B619" s="132" t="e">
        <f>VLOOKUP(B586,#REF!,4,FALSE)</f>
        <v>#REF!</v>
      </c>
      <c r="C619" s="132" t="e">
        <f>VLOOKUP(C586,#REF!,4,FALSE)</f>
        <v>#REF!</v>
      </c>
      <c r="D619" s="132" t="e">
        <f>VLOOKUP(D586,#REF!,4,FALSE)</f>
        <v>#REF!</v>
      </c>
      <c r="E619" s="132" t="e">
        <f>VLOOKUP(E586,#REF!,4,FALSE)</f>
        <v>#REF!</v>
      </c>
      <c r="F619" s="132" t="e">
        <f>VLOOKUP(F586,#REF!,4,FALSE)</f>
        <v>#REF!</v>
      </c>
      <c r="G619" s="132" t="e">
        <f>VLOOKUP(G586,#REF!,4,FALSE)</f>
        <v>#REF!</v>
      </c>
      <c r="H619" s="132" t="e">
        <f>VLOOKUP(H586,#REF!,4,FALSE)</f>
        <v>#REF!</v>
      </c>
      <c r="I619" s="132" t="e">
        <f>VLOOKUP(I586,#REF!,4,FALSE)</f>
        <v>#REF!</v>
      </c>
      <c r="J619" s="132" t="e">
        <f>VLOOKUP(J586,#REF!,4,FALSE)</f>
        <v>#REF!</v>
      </c>
      <c r="K619" s="132" t="e">
        <f>VLOOKUP(K586,#REF!,4,FALSE)</f>
        <v>#REF!</v>
      </c>
      <c r="L619" s="132" t="e">
        <f>VLOOKUP(L586,#REF!,4,FALSE)</f>
        <v>#REF!</v>
      </c>
      <c r="M619" s="132"/>
    </row>
    <row r="620" spans="1:13" x14ac:dyDescent="0.2">
      <c r="A620" s="132" t="e">
        <f>VLOOKUP(A587,#REF!,4,FALSE)</f>
        <v>#REF!</v>
      </c>
      <c r="B620" s="132" t="e">
        <f>VLOOKUP(B587,#REF!,4,FALSE)</f>
        <v>#REF!</v>
      </c>
      <c r="C620" s="132" t="e">
        <f>VLOOKUP(C587,#REF!,4,FALSE)</f>
        <v>#REF!</v>
      </c>
      <c r="D620" s="132" t="e">
        <f>VLOOKUP(D587,#REF!,4,FALSE)</f>
        <v>#REF!</v>
      </c>
      <c r="E620" s="132" t="e">
        <f>VLOOKUP(E587,#REF!,4,FALSE)</f>
        <v>#REF!</v>
      </c>
      <c r="F620" s="132" t="e">
        <f>VLOOKUP(F587,#REF!,4,FALSE)</f>
        <v>#REF!</v>
      </c>
      <c r="G620" s="132" t="e">
        <f>VLOOKUP(G587,#REF!,4,FALSE)</f>
        <v>#REF!</v>
      </c>
      <c r="H620" s="132" t="e">
        <f>VLOOKUP(H587,#REF!,4,FALSE)</f>
        <v>#REF!</v>
      </c>
      <c r="I620" s="132" t="e">
        <f>VLOOKUP(I587,#REF!,4,FALSE)</f>
        <v>#REF!</v>
      </c>
      <c r="J620" s="132" t="e">
        <f>VLOOKUP(J587,#REF!,4,FALSE)</f>
        <v>#REF!</v>
      </c>
      <c r="K620" s="132" t="e">
        <f>VLOOKUP(K587,#REF!,4,FALSE)</f>
        <v>#REF!</v>
      </c>
      <c r="L620" s="132" t="e">
        <f>VLOOKUP(L587,#REF!,4,FALSE)</f>
        <v>#REF!</v>
      </c>
      <c r="M620" s="132"/>
    </row>
    <row r="621" spans="1:13" x14ac:dyDescent="0.2">
      <c r="A621" s="132" t="e">
        <f>VLOOKUP(A588,#REF!,4,FALSE)</f>
        <v>#REF!</v>
      </c>
      <c r="B621" s="132" t="e">
        <f>VLOOKUP(B588,#REF!,4,FALSE)</f>
        <v>#REF!</v>
      </c>
      <c r="C621" s="132" t="e">
        <f>VLOOKUP(C588,#REF!,4,FALSE)</f>
        <v>#REF!</v>
      </c>
      <c r="D621" s="132" t="e">
        <f>VLOOKUP(D588,#REF!,4,FALSE)</f>
        <v>#REF!</v>
      </c>
      <c r="E621" s="132" t="e">
        <f>VLOOKUP(E588,#REF!,4,FALSE)</f>
        <v>#REF!</v>
      </c>
      <c r="F621" s="132" t="e">
        <f>VLOOKUP(F588,#REF!,4,FALSE)</f>
        <v>#REF!</v>
      </c>
      <c r="G621" s="132" t="e">
        <f>VLOOKUP(G588,#REF!,4,FALSE)</f>
        <v>#REF!</v>
      </c>
      <c r="H621" s="132" t="e">
        <f>VLOOKUP(H588,#REF!,4,FALSE)</f>
        <v>#REF!</v>
      </c>
      <c r="I621" s="132" t="e">
        <f>VLOOKUP(I588,#REF!,4,FALSE)</f>
        <v>#REF!</v>
      </c>
      <c r="J621" s="132" t="e">
        <f>VLOOKUP(J588,#REF!,4,FALSE)</f>
        <v>#REF!</v>
      </c>
      <c r="K621" s="132" t="e">
        <f>VLOOKUP(K588,#REF!,4,FALSE)</f>
        <v>#REF!</v>
      </c>
      <c r="L621" s="132" t="e">
        <f>VLOOKUP(L588,#REF!,4,FALSE)</f>
        <v>#REF!</v>
      </c>
      <c r="M621" s="132"/>
    </row>
    <row r="622" spans="1:13" x14ac:dyDescent="0.2">
      <c r="A622" s="132" t="e">
        <f>VLOOKUP(A589,#REF!,4,FALSE)</f>
        <v>#REF!</v>
      </c>
      <c r="B622" s="132" t="e">
        <f>VLOOKUP(B589,#REF!,4,FALSE)</f>
        <v>#REF!</v>
      </c>
      <c r="C622" s="132" t="e">
        <f>VLOOKUP(C589,#REF!,4,FALSE)</f>
        <v>#REF!</v>
      </c>
      <c r="D622" s="132" t="e">
        <f>VLOOKUP(D589,#REF!,4,FALSE)</f>
        <v>#REF!</v>
      </c>
      <c r="E622" s="132" t="e">
        <f>VLOOKUP(E589,#REF!,4,FALSE)</f>
        <v>#REF!</v>
      </c>
      <c r="F622" s="132" t="e">
        <f>VLOOKUP(F589,#REF!,4,FALSE)</f>
        <v>#REF!</v>
      </c>
      <c r="G622" s="132" t="e">
        <f>VLOOKUP(G589,#REF!,4,FALSE)</f>
        <v>#REF!</v>
      </c>
      <c r="H622" s="132" t="e">
        <f>VLOOKUP(H589,#REF!,4,FALSE)</f>
        <v>#REF!</v>
      </c>
      <c r="I622" s="132" t="e">
        <f>VLOOKUP(I589,#REF!,4,FALSE)</f>
        <v>#REF!</v>
      </c>
      <c r="J622" s="132" t="e">
        <f>VLOOKUP(J589,#REF!,4,FALSE)</f>
        <v>#REF!</v>
      </c>
      <c r="K622" s="132" t="e">
        <f>VLOOKUP(K589,#REF!,4,FALSE)</f>
        <v>#REF!</v>
      </c>
      <c r="L622" s="132" t="e">
        <f>VLOOKUP(L589,#REF!,4,FALSE)</f>
        <v>#REF!</v>
      </c>
      <c r="M622" s="132"/>
    </row>
    <row r="623" spans="1:13" x14ac:dyDescent="0.2">
      <c r="A623" s="132" t="e">
        <f>VLOOKUP(A590,#REF!,4,FALSE)</f>
        <v>#REF!</v>
      </c>
      <c r="B623" s="132" t="e">
        <f>VLOOKUP(B590,#REF!,4,FALSE)</f>
        <v>#REF!</v>
      </c>
      <c r="C623" s="132" t="e">
        <f>VLOOKUP(C590,#REF!,4,FALSE)</f>
        <v>#REF!</v>
      </c>
      <c r="D623" s="132" t="e">
        <f>VLOOKUP(D590,#REF!,4,FALSE)</f>
        <v>#REF!</v>
      </c>
      <c r="E623" s="132" t="e">
        <f>VLOOKUP(E590,#REF!,4,FALSE)</f>
        <v>#REF!</v>
      </c>
      <c r="F623" s="132" t="e">
        <f>VLOOKUP(F590,#REF!,4,FALSE)</f>
        <v>#REF!</v>
      </c>
      <c r="G623" s="132" t="e">
        <f>VLOOKUP(G590,#REF!,4,FALSE)</f>
        <v>#REF!</v>
      </c>
      <c r="H623" s="132" t="e">
        <f>VLOOKUP(H590,#REF!,4,FALSE)</f>
        <v>#REF!</v>
      </c>
      <c r="I623" s="132" t="e">
        <f>VLOOKUP(I590,#REF!,4,FALSE)</f>
        <v>#REF!</v>
      </c>
      <c r="J623" s="132" t="e">
        <f>VLOOKUP(J590,#REF!,4,FALSE)</f>
        <v>#REF!</v>
      </c>
      <c r="K623" s="132" t="e">
        <f>VLOOKUP(K590,#REF!,4,FALSE)</f>
        <v>#REF!</v>
      </c>
      <c r="L623" s="132" t="e">
        <f>VLOOKUP(L590,#REF!,4,FALSE)</f>
        <v>#REF!</v>
      </c>
      <c r="M623" s="132"/>
    </row>
    <row r="624" spans="1:13" x14ac:dyDescent="0.2">
      <c r="A624" s="132" t="e">
        <f>VLOOKUP(A591,#REF!,4,FALSE)</f>
        <v>#REF!</v>
      </c>
      <c r="B624" s="132" t="e">
        <f>VLOOKUP(B591,#REF!,4,FALSE)</f>
        <v>#REF!</v>
      </c>
      <c r="C624" s="132" t="e">
        <f>VLOOKUP(C591,#REF!,4,FALSE)</f>
        <v>#REF!</v>
      </c>
      <c r="D624" s="132" t="e">
        <f>VLOOKUP(D591,#REF!,4,FALSE)</f>
        <v>#REF!</v>
      </c>
      <c r="E624" s="132" t="e">
        <f>VLOOKUP(E591,#REF!,4,FALSE)</f>
        <v>#REF!</v>
      </c>
      <c r="F624" s="132" t="e">
        <f>VLOOKUP(F591,#REF!,4,FALSE)</f>
        <v>#REF!</v>
      </c>
      <c r="G624" s="132" t="e">
        <f>VLOOKUP(G591,#REF!,4,FALSE)</f>
        <v>#REF!</v>
      </c>
      <c r="H624" s="132" t="e">
        <f>VLOOKUP(H591,#REF!,4,FALSE)</f>
        <v>#REF!</v>
      </c>
      <c r="I624" s="132" t="e">
        <f>VLOOKUP(I591,#REF!,4,FALSE)</f>
        <v>#REF!</v>
      </c>
      <c r="J624" s="132" t="e">
        <f>VLOOKUP(J591,#REF!,4,FALSE)</f>
        <v>#REF!</v>
      </c>
      <c r="K624" s="132" t="e">
        <f>VLOOKUP(K591,#REF!,4,FALSE)</f>
        <v>#REF!</v>
      </c>
      <c r="L624" s="132" t="e">
        <f>VLOOKUP(L591,#REF!,4,FALSE)</f>
        <v>#REF!</v>
      </c>
      <c r="M624" s="132"/>
    </row>
    <row r="625" spans="1:13" x14ac:dyDescent="0.2">
      <c r="A625" s="132" t="e">
        <f>VLOOKUP(A592,#REF!,4,FALSE)</f>
        <v>#REF!</v>
      </c>
      <c r="B625" s="132" t="e">
        <f>VLOOKUP(B592,#REF!,4,FALSE)</f>
        <v>#REF!</v>
      </c>
      <c r="C625" s="132" t="e">
        <f>VLOOKUP(C592,#REF!,4,FALSE)</f>
        <v>#REF!</v>
      </c>
      <c r="D625" s="132" t="e">
        <f>VLOOKUP(D592,#REF!,4,FALSE)</f>
        <v>#REF!</v>
      </c>
      <c r="E625" s="132" t="e">
        <f>VLOOKUP(E592,#REF!,4,FALSE)</f>
        <v>#REF!</v>
      </c>
      <c r="F625" s="132" t="e">
        <f>VLOOKUP(F592,#REF!,4,FALSE)</f>
        <v>#REF!</v>
      </c>
      <c r="G625" s="132" t="e">
        <f>VLOOKUP(G592,#REF!,4,FALSE)</f>
        <v>#REF!</v>
      </c>
      <c r="H625" s="132" t="e">
        <f>VLOOKUP(H592,#REF!,4,FALSE)</f>
        <v>#REF!</v>
      </c>
      <c r="I625" s="132" t="e">
        <f>VLOOKUP(I592,#REF!,4,FALSE)</f>
        <v>#REF!</v>
      </c>
      <c r="J625" s="132" t="e">
        <f>VLOOKUP(J592,#REF!,4,FALSE)</f>
        <v>#REF!</v>
      </c>
      <c r="K625" s="132" t="e">
        <f>VLOOKUP(K592,#REF!,4,FALSE)</f>
        <v>#REF!</v>
      </c>
      <c r="L625" s="132" t="e">
        <f>VLOOKUP(L592,#REF!,4,FALSE)</f>
        <v>#REF!</v>
      </c>
      <c r="M625" s="132"/>
    </row>
    <row r="626" spans="1:13" x14ac:dyDescent="0.2">
      <c r="A626" s="132" t="e">
        <f>VLOOKUP(A593,#REF!,4,FALSE)</f>
        <v>#REF!</v>
      </c>
      <c r="B626" s="132" t="e">
        <f>VLOOKUP(B593,#REF!,4,FALSE)</f>
        <v>#REF!</v>
      </c>
      <c r="C626" s="132" t="e">
        <f>VLOOKUP(C593,#REF!,4,FALSE)</f>
        <v>#REF!</v>
      </c>
      <c r="D626" s="132" t="e">
        <f>VLOOKUP(D593,#REF!,4,FALSE)</f>
        <v>#REF!</v>
      </c>
      <c r="E626" s="132" t="e">
        <f>VLOOKUP(E593,#REF!,4,FALSE)</f>
        <v>#REF!</v>
      </c>
      <c r="F626" s="132" t="e">
        <f>VLOOKUP(F593,#REF!,4,FALSE)</f>
        <v>#REF!</v>
      </c>
      <c r="G626" s="132" t="e">
        <f>VLOOKUP(G593,#REF!,4,FALSE)</f>
        <v>#REF!</v>
      </c>
      <c r="H626" s="132" t="e">
        <f>VLOOKUP(H593,#REF!,4,FALSE)</f>
        <v>#REF!</v>
      </c>
      <c r="I626" s="132" t="e">
        <f>VLOOKUP(I593,#REF!,4,FALSE)</f>
        <v>#REF!</v>
      </c>
      <c r="J626" s="132" t="e">
        <f>VLOOKUP(J593,#REF!,4,FALSE)</f>
        <v>#REF!</v>
      </c>
      <c r="K626" s="132" t="e">
        <f>VLOOKUP(K593,#REF!,4,FALSE)</f>
        <v>#REF!</v>
      </c>
      <c r="L626" s="132" t="e">
        <f>VLOOKUP(L593,#REF!,4,FALSE)</f>
        <v>#REF!</v>
      </c>
      <c r="M626" s="132"/>
    </row>
    <row r="627" spans="1:13" x14ac:dyDescent="0.2">
      <c r="A627" s="132" t="e">
        <f>VLOOKUP(A594,#REF!,4,FALSE)</f>
        <v>#REF!</v>
      </c>
      <c r="B627" s="132" t="e">
        <f>VLOOKUP(B594,#REF!,4,FALSE)</f>
        <v>#REF!</v>
      </c>
      <c r="C627" s="132" t="e">
        <f>VLOOKUP(C594,#REF!,4,FALSE)</f>
        <v>#REF!</v>
      </c>
      <c r="D627" s="132" t="e">
        <f>VLOOKUP(D594,#REF!,4,FALSE)</f>
        <v>#REF!</v>
      </c>
      <c r="E627" s="132" t="e">
        <f>VLOOKUP(E594,#REF!,4,FALSE)</f>
        <v>#REF!</v>
      </c>
      <c r="F627" s="132" t="e">
        <f>VLOOKUP(F594,#REF!,4,FALSE)</f>
        <v>#REF!</v>
      </c>
      <c r="G627" s="132" t="e">
        <f>VLOOKUP(G594,#REF!,4,FALSE)</f>
        <v>#REF!</v>
      </c>
      <c r="H627" s="132" t="e">
        <f>VLOOKUP(H594,#REF!,4,FALSE)</f>
        <v>#REF!</v>
      </c>
      <c r="I627" s="132" t="e">
        <f>VLOOKUP(I594,#REF!,4,FALSE)</f>
        <v>#REF!</v>
      </c>
      <c r="J627" s="132" t="e">
        <f>VLOOKUP(J594,#REF!,4,FALSE)</f>
        <v>#REF!</v>
      </c>
      <c r="K627" s="132" t="e">
        <f>VLOOKUP(K594,#REF!,4,FALSE)</f>
        <v>#REF!</v>
      </c>
      <c r="L627" s="132" t="e">
        <f>VLOOKUP(L594,#REF!,4,FALSE)</f>
        <v>#REF!</v>
      </c>
      <c r="M627" s="132"/>
    </row>
    <row r="628" spans="1:13" x14ac:dyDescent="0.2">
      <c r="A628" s="132" t="e">
        <f>VLOOKUP(A595,#REF!,4,FALSE)</f>
        <v>#REF!</v>
      </c>
      <c r="B628" s="132" t="e">
        <f>VLOOKUP(B595,#REF!,4,FALSE)</f>
        <v>#REF!</v>
      </c>
      <c r="C628" s="132" t="e">
        <f>VLOOKUP(C595,#REF!,4,FALSE)</f>
        <v>#REF!</v>
      </c>
      <c r="D628" s="132" t="e">
        <f>VLOOKUP(D595,#REF!,4,FALSE)</f>
        <v>#REF!</v>
      </c>
      <c r="E628" s="132" t="e">
        <f>VLOOKUP(E595,#REF!,4,FALSE)</f>
        <v>#REF!</v>
      </c>
      <c r="F628" s="132" t="e">
        <f>VLOOKUP(F595,#REF!,4,FALSE)</f>
        <v>#REF!</v>
      </c>
      <c r="G628" s="132" t="e">
        <f>VLOOKUP(G595,#REF!,4,FALSE)</f>
        <v>#REF!</v>
      </c>
      <c r="H628" s="132" t="e">
        <f>VLOOKUP(H595,#REF!,4,FALSE)</f>
        <v>#REF!</v>
      </c>
      <c r="I628" s="132" t="e">
        <f>VLOOKUP(I595,#REF!,4,FALSE)</f>
        <v>#REF!</v>
      </c>
      <c r="J628" s="132" t="e">
        <f>VLOOKUP(J595,#REF!,4,FALSE)</f>
        <v>#REF!</v>
      </c>
      <c r="K628" s="132" t="e">
        <f>VLOOKUP(K595,#REF!,4,FALSE)</f>
        <v>#REF!</v>
      </c>
      <c r="L628" s="132" t="e">
        <f>VLOOKUP(L595,#REF!,4,FALSE)</f>
        <v>#REF!</v>
      </c>
      <c r="M628" s="132"/>
    </row>
    <row r="629" spans="1:13" x14ac:dyDescent="0.2">
      <c r="A629" s="132" t="e">
        <f>VLOOKUP(A596,#REF!,4,FALSE)</f>
        <v>#REF!</v>
      </c>
      <c r="B629" s="132" t="e">
        <f>VLOOKUP(B596,#REF!,4,FALSE)</f>
        <v>#REF!</v>
      </c>
      <c r="C629" s="132" t="e">
        <f>VLOOKUP(C596,#REF!,4,FALSE)</f>
        <v>#REF!</v>
      </c>
      <c r="D629" s="132" t="e">
        <f>VLOOKUP(D596,#REF!,4,FALSE)</f>
        <v>#REF!</v>
      </c>
      <c r="E629" s="132" t="e">
        <f>VLOOKUP(E596,#REF!,4,FALSE)</f>
        <v>#REF!</v>
      </c>
      <c r="F629" s="132" t="e">
        <f>VLOOKUP(F596,#REF!,4,FALSE)</f>
        <v>#REF!</v>
      </c>
      <c r="G629" s="132" t="e">
        <f>VLOOKUP(G596,#REF!,4,FALSE)</f>
        <v>#REF!</v>
      </c>
      <c r="H629" s="132" t="e">
        <f>VLOOKUP(H596,#REF!,4,FALSE)</f>
        <v>#REF!</v>
      </c>
      <c r="I629" s="132" t="e">
        <f>VLOOKUP(I596,#REF!,4,FALSE)</f>
        <v>#REF!</v>
      </c>
      <c r="J629" s="132" t="e">
        <f>VLOOKUP(J596,#REF!,4,FALSE)</f>
        <v>#REF!</v>
      </c>
      <c r="K629" s="132" t="e">
        <f>VLOOKUP(K596,#REF!,4,FALSE)</f>
        <v>#REF!</v>
      </c>
      <c r="L629" s="132" t="e">
        <f>VLOOKUP(L596,#REF!,4,FALSE)</f>
        <v>#REF!</v>
      </c>
      <c r="M629" s="132"/>
    </row>
    <row r="630" spans="1:13" x14ac:dyDescent="0.2">
      <c r="A630" s="132" t="e">
        <f>VLOOKUP(A597,#REF!,4,FALSE)</f>
        <v>#REF!</v>
      </c>
      <c r="B630" s="132" t="e">
        <f>VLOOKUP(B597,#REF!,4,FALSE)</f>
        <v>#REF!</v>
      </c>
      <c r="C630" s="132" t="e">
        <f>VLOOKUP(C597,#REF!,4,FALSE)</f>
        <v>#REF!</v>
      </c>
      <c r="D630" s="132" t="e">
        <f>VLOOKUP(D597,#REF!,4,FALSE)</f>
        <v>#REF!</v>
      </c>
      <c r="E630" s="132" t="e">
        <f>VLOOKUP(E597,#REF!,4,FALSE)</f>
        <v>#REF!</v>
      </c>
      <c r="F630" s="132" t="e">
        <f>VLOOKUP(F597,#REF!,4,FALSE)</f>
        <v>#REF!</v>
      </c>
      <c r="G630" s="132" t="e">
        <f>VLOOKUP(G597,#REF!,4,FALSE)</f>
        <v>#REF!</v>
      </c>
      <c r="H630" s="132" t="e">
        <f>VLOOKUP(H597,#REF!,4,FALSE)</f>
        <v>#REF!</v>
      </c>
      <c r="I630" s="132" t="e">
        <f>VLOOKUP(I597,#REF!,4,FALSE)</f>
        <v>#REF!</v>
      </c>
      <c r="J630" s="132" t="e">
        <f>VLOOKUP(J597,#REF!,4,FALSE)</f>
        <v>#REF!</v>
      </c>
      <c r="K630" s="132" t="e">
        <f>VLOOKUP(K597,#REF!,4,FALSE)</f>
        <v>#REF!</v>
      </c>
      <c r="L630" s="132" t="e">
        <f>VLOOKUP(L597,#REF!,4,FALSE)</f>
        <v>#REF!</v>
      </c>
      <c r="M630" s="132"/>
    </row>
    <row r="631" spans="1:13" x14ac:dyDescent="0.2">
      <c r="A631" s="132" t="e">
        <f>VLOOKUP(A598,#REF!,4,FALSE)</f>
        <v>#REF!</v>
      </c>
      <c r="B631" s="132" t="e">
        <f>VLOOKUP(B598,#REF!,4,FALSE)</f>
        <v>#REF!</v>
      </c>
      <c r="C631" s="132" t="e">
        <f>VLOOKUP(C598,#REF!,4,FALSE)</f>
        <v>#REF!</v>
      </c>
      <c r="D631" s="132" t="e">
        <f>VLOOKUP(D598,#REF!,4,FALSE)</f>
        <v>#REF!</v>
      </c>
      <c r="E631" s="132" t="e">
        <f>VLOOKUP(E598,#REF!,4,FALSE)</f>
        <v>#REF!</v>
      </c>
      <c r="F631" s="132" t="e">
        <f>VLOOKUP(F598,#REF!,4,FALSE)</f>
        <v>#REF!</v>
      </c>
      <c r="G631" s="132" t="e">
        <f>VLOOKUP(G598,#REF!,4,FALSE)</f>
        <v>#REF!</v>
      </c>
      <c r="H631" s="132" t="e">
        <f>VLOOKUP(H598,#REF!,4,FALSE)</f>
        <v>#REF!</v>
      </c>
      <c r="I631" s="132" t="e">
        <f>VLOOKUP(I598,#REF!,4,FALSE)</f>
        <v>#REF!</v>
      </c>
      <c r="J631" s="132" t="e">
        <f>VLOOKUP(J598,#REF!,4,FALSE)</f>
        <v>#REF!</v>
      </c>
      <c r="K631" s="132" t="e">
        <f>VLOOKUP(K598,#REF!,4,FALSE)</f>
        <v>#REF!</v>
      </c>
      <c r="L631" s="132" t="e">
        <f>VLOOKUP(L598,#REF!,4,FALSE)</f>
        <v>#REF!</v>
      </c>
      <c r="M631" s="132"/>
    </row>
    <row r="632" spans="1:13" x14ac:dyDescent="0.2">
      <c r="A632" s="132" t="e">
        <f>VLOOKUP(A599,#REF!,4,FALSE)</f>
        <v>#REF!</v>
      </c>
      <c r="B632" s="132" t="e">
        <f>VLOOKUP(B599,#REF!,4,FALSE)</f>
        <v>#REF!</v>
      </c>
      <c r="C632" s="132" t="e">
        <f>VLOOKUP(C599,#REF!,4,FALSE)</f>
        <v>#REF!</v>
      </c>
      <c r="D632" s="132" t="e">
        <f>VLOOKUP(D599,#REF!,4,FALSE)</f>
        <v>#REF!</v>
      </c>
      <c r="E632" s="132" t="e">
        <f>VLOOKUP(E599,#REF!,4,FALSE)</f>
        <v>#REF!</v>
      </c>
      <c r="F632" s="132" t="e">
        <f>VLOOKUP(F599,#REF!,4,FALSE)</f>
        <v>#REF!</v>
      </c>
      <c r="G632" s="132" t="e">
        <f>VLOOKUP(G599,#REF!,4,FALSE)</f>
        <v>#REF!</v>
      </c>
      <c r="H632" s="132" t="e">
        <f>VLOOKUP(H599,#REF!,4,FALSE)</f>
        <v>#REF!</v>
      </c>
      <c r="I632" s="132" t="e">
        <f>VLOOKUP(I599,#REF!,4,FALSE)</f>
        <v>#REF!</v>
      </c>
      <c r="J632" s="132" t="e">
        <f>VLOOKUP(J599,#REF!,4,FALSE)</f>
        <v>#REF!</v>
      </c>
      <c r="K632" s="132" t="e">
        <f>VLOOKUP(K599,#REF!,4,FALSE)</f>
        <v>#REF!</v>
      </c>
      <c r="L632" s="132" t="e">
        <f>VLOOKUP(L599,#REF!,4,FALSE)</f>
        <v>#REF!</v>
      </c>
      <c r="M632" s="132"/>
    </row>
    <row r="633" spans="1:13" x14ac:dyDescent="0.2">
      <c r="A633" s="132" t="e">
        <f>VLOOKUP(A600,#REF!,4,FALSE)</f>
        <v>#REF!</v>
      </c>
      <c r="B633" s="132" t="e">
        <f>VLOOKUP(B600,#REF!,4,FALSE)</f>
        <v>#REF!</v>
      </c>
      <c r="C633" s="132" t="e">
        <f>VLOOKUP(C600,#REF!,4,FALSE)</f>
        <v>#REF!</v>
      </c>
      <c r="D633" s="132" t="e">
        <f>VLOOKUP(D600,#REF!,4,FALSE)</f>
        <v>#REF!</v>
      </c>
      <c r="E633" s="132" t="e">
        <f>VLOOKUP(E600,#REF!,4,FALSE)</f>
        <v>#REF!</v>
      </c>
      <c r="F633" s="132" t="e">
        <f>VLOOKUP(F600,#REF!,4,FALSE)</f>
        <v>#REF!</v>
      </c>
      <c r="G633" s="132" t="e">
        <f>VLOOKUP(G600,#REF!,4,FALSE)</f>
        <v>#REF!</v>
      </c>
      <c r="H633" s="132" t="e">
        <f>VLOOKUP(H600,#REF!,4,FALSE)</f>
        <v>#REF!</v>
      </c>
      <c r="I633" s="132" t="e">
        <f>VLOOKUP(I600,#REF!,4,FALSE)</f>
        <v>#REF!</v>
      </c>
      <c r="J633" s="132" t="e">
        <f>VLOOKUP(J600,#REF!,4,FALSE)</f>
        <v>#REF!</v>
      </c>
      <c r="K633" s="132" t="e">
        <f>VLOOKUP(K600,#REF!,4,FALSE)</f>
        <v>#REF!</v>
      </c>
      <c r="L633" s="132" t="e">
        <f>VLOOKUP(L600,#REF!,4,FALSE)</f>
        <v>#REF!</v>
      </c>
      <c r="M633" s="132"/>
    </row>
    <row r="634" spans="1:13" x14ac:dyDescent="0.2">
      <c r="A634" s="132" t="e">
        <f>VLOOKUP(A601,#REF!,4,FALSE)</f>
        <v>#REF!</v>
      </c>
      <c r="B634" s="132" t="e">
        <f>VLOOKUP(B601,#REF!,4,FALSE)</f>
        <v>#REF!</v>
      </c>
      <c r="C634" s="132" t="e">
        <f>VLOOKUP(C601,#REF!,4,FALSE)</f>
        <v>#REF!</v>
      </c>
      <c r="D634" s="132" t="e">
        <f>VLOOKUP(D601,#REF!,4,FALSE)</f>
        <v>#REF!</v>
      </c>
      <c r="E634" s="132" t="e">
        <f>VLOOKUP(E601,#REF!,4,FALSE)</f>
        <v>#REF!</v>
      </c>
      <c r="F634" s="132" t="e">
        <f>VLOOKUP(F601,#REF!,4,FALSE)</f>
        <v>#REF!</v>
      </c>
      <c r="G634" s="132" t="e">
        <f>VLOOKUP(G601,#REF!,4,FALSE)</f>
        <v>#REF!</v>
      </c>
      <c r="H634" s="132" t="e">
        <f>VLOOKUP(H601,#REF!,4,FALSE)</f>
        <v>#REF!</v>
      </c>
      <c r="I634" s="132" t="e">
        <f>VLOOKUP(I601,#REF!,4,FALSE)</f>
        <v>#REF!</v>
      </c>
      <c r="J634" s="132" t="e">
        <f>VLOOKUP(J601,#REF!,4,FALSE)</f>
        <v>#REF!</v>
      </c>
      <c r="K634" s="132" t="e">
        <f>VLOOKUP(K601,#REF!,4,FALSE)</f>
        <v>#REF!</v>
      </c>
      <c r="L634" s="132" t="e">
        <f>VLOOKUP(L601,#REF!,4,FALSE)</f>
        <v>#REF!</v>
      </c>
      <c r="M634" s="132"/>
    </row>
    <row r="635" spans="1:13" x14ac:dyDescent="0.2">
      <c r="A635" s="132" t="e">
        <f>VLOOKUP(A602,#REF!,4,FALSE)</f>
        <v>#REF!</v>
      </c>
      <c r="B635" s="132" t="e">
        <f>VLOOKUP(B602,#REF!,4,FALSE)</f>
        <v>#REF!</v>
      </c>
      <c r="C635" s="132" t="e">
        <f>VLOOKUP(C602,#REF!,4,FALSE)</f>
        <v>#REF!</v>
      </c>
      <c r="D635" s="132" t="e">
        <f>VLOOKUP(D602,#REF!,4,FALSE)</f>
        <v>#REF!</v>
      </c>
      <c r="E635" s="132" t="e">
        <f>VLOOKUP(E602,#REF!,4,FALSE)</f>
        <v>#REF!</v>
      </c>
      <c r="F635" s="132" t="e">
        <f>VLOOKUP(F602,#REF!,4,FALSE)</f>
        <v>#REF!</v>
      </c>
      <c r="G635" s="132" t="e">
        <f>VLOOKUP(G602,#REF!,4,FALSE)</f>
        <v>#REF!</v>
      </c>
      <c r="H635" s="132" t="e">
        <f>VLOOKUP(H602,#REF!,4,FALSE)</f>
        <v>#REF!</v>
      </c>
      <c r="I635" s="132" t="e">
        <f>VLOOKUP(I602,#REF!,4,FALSE)</f>
        <v>#REF!</v>
      </c>
      <c r="J635" s="132" t="e">
        <f>VLOOKUP(J602,#REF!,4,FALSE)</f>
        <v>#REF!</v>
      </c>
      <c r="K635" s="132" t="e">
        <f>VLOOKUP(K602,#REF!,4,FALSE)</f>
        <v>#REF!</v>
      </c>
      <c r="L635" s="132" t="e">
        <f>VLOOKUP(L602,#REF!,4,FALSE)</f>
        <v>#REF!</v>
      </c>
      <c r="M635" s="132"/>
    </row>
    <row r="636" spans="1:13" x14ac:dyDescent="0.2">
      <c r="A636" s="132" t="e">
        <f>VLOOKUP(A603,#REF!,4,FALSE)</f>
        <v>#REF!</v>
      </c>
      <c r="B636" s="132" t="e">
        <f>VLOOKUP(B603,#REF!,4,FALSE)</f>
        <v>#REF!</v>
      </c>
      <c r="C636" s="132" t="e">
        <f>VLOOKUP(C603,#REF!,4,FALSE)</f>
        <v>#REF!</v>
      </c>
      <c r="D636" s="132" t="e">
        <f>VLOOKUP(D603,#REF!,4,FALSE)</f>
        <v>#REF!</v>
      </c>
      <c r="E636" s="132" t="e">
        <f>VLOOKUP(E603,#REF!,4,FALSE)</f>
        <v>#REF!</v>
      </c>
      <c r="F636" s="132" t="e">
        <f>VLOOKUP(F603,#REF!,4,FALSE)</f>
        <v>#REF!</v>
      </c>
      <c r="G636" s="132" t="e">
        <f>VLOOKUP(G603,#REF!,4,FALSE)</f>
        <v>#REF!</v>
      </c>
      <c r="H636" s="132" t="e">
        <f>VLOOKUP(H603,#REF!,4,FALSE)</f>
        <v>#REF!</v>
      </c>
      <c r="I636" s="132" t="e">
        <f>VLOOKUP(I603,#REF!,4,FALSE)</f>
        <v>#REF!</v>
      </c>
      <c r="J636" s="132" t="e">
        <f>VLOOKUP(J603,#REF!,4,FALSE)</f>
        <v>#REF!</v>
      </c>
      <c r="K636" s="132" t="e">
        <f>VLOOKUP(K603,#REF!,4,FALSE)</f>
        <v>#REF!</v>
      </c>
      <c r="L636" s="132" t="e">
        <f>VLOOKUP(L603,#REF!,4,FALSE)</f>
        <v>#REF!</v>
      </c>
      <c r="M636" s="132"/>
    </row>
    <row r="637" spans="1:13" x14ac:dyDescent="0.2">
      <c r="A637" s="132" t="e">
        <f>VLOOKUP(A604,#REF!,4,FALSE)</f>
        <v>#REF!</v>
      </c>
      <c r="B637" s="132" t="e">
        <f>VLOOKUP(B604,#REF!,4,FALSE)</f>
        <v>#REF!</v>
      </c>
      <c r="C637" s="132" t="e">
        <f>VLOOKUP(C604,#REF!,4,FALSE)</f>
        <v>#REF!</v>
      </c>
      <c r="D637" s="132" t="e">
        <f>VLOOKUP(D604,#REF!,4,FALSE)</f>
        <v>#REF!</v>
      </c>
      <c r="E637" s="132" t="e">
        <f>VLOOKUP(E604,#REF!,4,FALSE)</f>
        <v>#REF!</v>
      </c>
      <c r="F637" s="132" t="e">
        <f>VLOOKUP(F604,#REF!,4,FALSE)</f>
        <v>#REF!</v>
      </c>
      <c r="G637" s="132" t="e">
        <f>VLOOKUP(G604,#REF!,4,FALSE)</f>
        <v>#REF!</v>
      </c>
      <c r="H637" s="132" t="e">
        <f>VLOOKUP(H604,#REF!,4,FALSE)</f>
        <v>#REF!</v>
      </c>
      <c r="I637" s="132" t="e">
        <f>VLOOKUP(I604,#REF!,4,FALSE)</f>
        <v>#REF!</v>
      </c>
      <c r="J637" s="132" t="e">
        <f>VLOOKUP(J604,#REF!,4,FALSE)</f>
        <v>#REF!</v>
      </c>
      <c r="K637" s="132" t="e">
        <f>VLOOKUP(K604,#REF!,4,FALSE)</f>
        <v>#REF!</v>
      </c>
      <c r="L637" s="132" t="e">
        <f>VLOOKUP(L604,#REF!,4,FALSE)</f>
        <v>#REF!</v>
      </c>
      <c r="M637" s="132"/>
    </row>
    <row r="638" spans="1:13" x14ac:dyDescent="0.2">
      <c r="A638" s="132" t="e">
        <f>VLOOKUP(A605,#REF!,4,FALSE)</f>
        <v>#REF!</v>
      </c>
      <c r="B638" s="132" t="e">
        <f>VLOOKUP(B605,#REF!,4,FALSE)</f>
        <v>#REF!</v>
      </c>
      <c r="C638" s="132" t="e">
        <f>VLOOKUP(C605,#REF!,4,FALSE)</f>
        <v>#REF!</v>
      </c>
      <c r="D638" s="132" t="e">
        <f>VLOOKUP(D605,#REF!,4,FALSE)</f>
        <v>#REF!</v>
      </c>
      <c r="E638" s="132" t="e">
        <f>VLOOKUP(E605,#REF!,4,FALSE)</f>
        <v>#REF!</v>
      </c>
      <c r="F638" s="132" t="e">
        <f>VLOOKUP(F605,#REF!,4,FALSE)</f>
        <v>#REF!</v>
      </c>
      <c r="G638" s="132" t="e">
        <f>VLOOKUP(G605,#REF!,4,FALSE)</f>
        <v>#REF!</v>
      </c>
      <c r="H638" s="132" t="e">
        <f>VLOOKUP(H605,#REF!,4,FALSE)</f>
        <v>#REF!</v>
      </c>
      <c r="I638" s="132" t="e">
        <f>VLOOKUP(I605,#REF!,4,FALSE)</f>
        <v>#REF!</v>
      </c>
      <c r="J638" s="132" t="e">
        <f>VLOOKUP(J605,#REF!,4,FALSE)</f>
        <v>#REF!</v>
      </c>
      <c r="K638" s="132" t="e">
        <f>VLOOKUP(K605,#REF!,4,FALSE)</f>
        <v>#REF!</v>
      </c>
      <c r="L638" s="132" t="e">
        <f>VLOOKUP(L605,#REF!,4,FALSE)</f>
        <v>#REF!</v>
      </c>
      <c r="M638" s="132"/>
    </row>
    <row r="639" spans="1:13" x14ac:dyDescent="0.2">
      <c r="A639" s="132" t="e">
        <f>VLOOKUP(A606,#REF!,4,FALSE)</f>
        <v>#REF!</v>
      </c>
      <c r="B639" s="132" t="e">
        <f>VLOOKUP(B606,#REF!,4,FALSE)</f>
        <v>#REF!</v>
      </c>
      <c r="C639" s="132" t="e">
        <f>VLOOKUP(C606,#REF!,4,FALSE)</f>
        <v>#REF!</v>
      </c>
      <c r="D639" s="132" t="e">
        <f>VLOOKUP(D606,#REF!,4,FALSE)</f>
        <v>#REF!</v>
      </c>
      <c r="E639" s="132" t="e">
        <f>VLOOKUP(E606,#REF!,4,FALSE)</f>
        <v>#REF!</v>
      </c>
      <c r="F639" s="132" t="e">
        <f>VLOOKUP(F606,#REF!,4,FALSE)</f>
        <v>#REF!</v>
      </c>
      <c r="G639" s="132" t="e">
        <f>VLOOKUP(G606,#REF!,4,FALSE)</f>
        <v>#REF!</v>
      </c>
      <c r="H639" s="132" t="e">
        <f>VLOOKUP(H606,#REF!,4,FALSE)</f>
        <v>#REF!</v>
      </c>
      <c r="I639" s="132" t="e">
        <f>VLOOKUP(I606,#REF!,4,FALSE)</f>
        <v>#REF!</v>
      </c>
      <c r="J639" s="132" t="e">
        <f>VLOOKUP(J606,#REF!,4,FALSE)</f>
        <v>#REF!</v>
      </c>
      <c r="K639" s="132" t="e">
        <f>VLOOKUP(K606,#REF!,4,FALSE)</f>
        <v>#REF!</v>
      </c>
      <c r="L639" s="132" t="e">
        <f>VLOOKUP(L606,#REF!,4,FALSE)</f>
        <v>#REF!</v>
      </c>
      <c r="M639" s="132"/>
    </row>
    <row r="640" spans="1:13" x14ac:dyDescent="0.2">
      <c r="A640" s="132" t="e">
        <f>VLOOKUP(A607,#REF!,4,FALSE)</f>
        <v>#REF!</v>
      </c>
      <c r="B640" s="132" t="e">
        <f>VLOOKUP(B607,#REF!,4,FALSE)</f>
        <v>#REF!</v>
      </c>
      <c r="C640" s="132" t="e">
        <f>VLOOKUP(C607,#REF!,4,FALSE)</f>
        <v>#REF!</v>
      </c>
      <c r="D640" s="132" t="e">
        <f>VLOOKUP(D607,#REF!,4,FALSE)</f>
        <v>#REF!</v>
      </c>
      <c r="E640" s="132" t="e">
        <f>VLOOKUP(E607,#REF!,4,FALSE)</f>
        <v>#REF!</v>
      </c>
      <c r="F640" s="132" t="e">
        <f>VLOOKUP(F607,#REF!,4,FALSE)</f>
        <v>#REF!</v>
      </c>
      <c r="G640" s="132" t="e">
        <f>VLOOKUP(G607,#REF!,4,FALSE)</f>
        <v>#REF!</v>
      </c>
      <c r="H640" s="132" t="e">
        <f>VLOOKUP(H607,#REF!,4,FALSE)</f>
        <v>#REF!</v>
      </c>
      <c r="I640" s="132" t="e">
        <f>VLOOKUP(I607,#REF!,4,FALSE)</f>
        <v>#REF!</v>
      </c>
      <c r="J640" s="132" t="e">
        <f>VLOOKUP(J607,#REF!,4,FALSE)</f>
        <v>#REF!</v>
      </c>
      <c r="K640" s="132" t="e">
        <f>VLOOKUP(K607,#REF!,4,FALSE)</f>
        <v>#REF!</v>
      </c>
      <c r="L640" s="132" t="e">
        <f>VLOOKUP(L607,#REF!,4,FALSE)</f>
        <v>#REF!</v>
      </c>
      <c r="M640" s="132"/>
    </row>
    <row r="641" spans="1:13" x14ac:dyDescent="0.2">
      <c r="A641" s="132" t="e">
        <f>VLOOKUP(A608,#REF!,4,FALSE)</f>
        <v>#REF!</v>
      </c>
      <c r="B641" s="132" t="e">
        <f>VLOOKUP(B608,#REF!,4,FALSE)</f>
        <v>#REF!</v>
      </c>
      <c r="C641" s="132" t="e">
        <f>VLOOKUP(C608,#REF!,4,FALSE)</f>
        <v>#REF!</v>
      </c>
      <c r="D641" s="132" t="e">
        <f>VLOOKUP(D608,#REF!,4,FALSE)</f>
        <v>#REF!</v>
      </c>
      <c r="E641" s="132" t="e">
        <f>VLOOKUP(E608,#REF!,4,FALSE)</f>
        <v>#REF!</v>
      </c>
      <c r="F641" s="132" t="e">
        <f>VLOOKUP(F608,#REF!,4,FALSE)</f>
        <v>#REF!</v>
      </c>
      <c r="G641" s="132" t="e">
        <f>VLOOKUP(G608,#REF!,4,FALSE)</f>
        <v>#REF!</v>
      </c>
      <c r="H641" s="132" t="e">
        <f>VLOOKUP(H608,#REF!,4,FALSE)</f>
        <v>#REF!</v>
      </c>
      <c r="I641" s="132" t="e">
        <f>VLOOKUP(I608,#REF!,4,FALSE)</f>
        <v>#REF!</v>
      </c>
      <c r="J641" s="132" t="e">
        <f>VLOOKUP(J608,#REF!,4,FALSE)</f>
        <v>#REF!</v>
      </c>
      <c r="K641" s="132" t="e">
        <f>VLOOKUP(K608,#REF!,4,FALSE)</f>
        <v>#REF!</v>
      </c>
      <c r="L641" s="132" t="e">
        <f>VLOOKUP(L608,#REF!,4,FALSE)</f>
        <v>#REF!</v>
      </c>
      <c r="M641" s="132"/>
    </row>
    <row r="642" spans="1:13" x14ac:dyDescent="0.2">
      <c r="A642" s="132" t="e">
        <f>VLOOKUP(A609,#REF!,4,FALSE)</f>
        <v>#REF!</v>
      </c>
      <c r="B642" s="132" t="e">
        <f>VLOOKUP(B609,#REF!,4,FALSE)</f>
        <v>#REF!</v>
      </c>
      <c r="C642" s="132" t="e">
        <f>VLOOKUP(C609,#REF!,4,FALSE)</f>
        <v>#REF!</v>
      </c>
      <c r="D642" s="132" t="e">
        <f>VLOOKUP(D609,#REF!,4,FALSE)</f>
        <v>#REF!</v>
      </c>
      <c r="E642" s="132" t="e">
        <f>VLOOKUP(E609,#REF!,4,FALSE)</f>
        <v>#REF!</v>
      </c>
      <c r="F642" s="132" t="e">
        <f>VLOOKUP(F609,#REF!,4,FALSE)</f>
        <v>#REF!</v>
      </c>
      <c r="G642" s="132" t="e">
        <f>VLOOKUP(G609,#REF!,4,FALSE)</f>
        <v>#REF!</v>
      </c>
      <c r="H642" s="132" t="e">
        <f>VLOOKUP(H609,#REF!,4,FALSE)</f>
        <v>#REF!</v>
      </c>
      <c r="I642" s="132" t="e">
        <f>VLOOKUP(I609,#REF!,4,FALSE)</f>
        <v>#REF!</v>
      </c>
      <c r="J642" s="132" t="e">
        <f>VLOOKUP(J609,#REF!,4,FALSE)</f>
        <v>#REF!</v>
      </c>
      <c r="K642" s="132" t="e">
        <f>VLOOKUP(K609,#REF!,4,FALSE)</f>
        <v>#REF!</v>
      </c>
      <c r="L642" s="132" t="e">
        <f>VLOOKUP(L609,#REF!,4,FALSE)</f>
        <v>#REF!</v>
      </c>
      <c r="M642" s="132"/>
    </row>
    <row r="643" spans="1:13" x14ac:dyDescent="0.2">
      <c r="A643" s="132"/>
      <c r="B643" s="132"/>
      <c r="C643" s="132"/>
      <c r="D643" s="132"/>
      <c r="E643" s="132"/>
      <c r="F643" s="132"/>
      <c r="G643" s="132"/>
      <c r="H643" s="132"/>
      <c r="I643" s="132"/>
      <c r="J643" s="132"/>
      <c r="K643" s="132"/>
      <c r="L643" s="132"/>
      <c r="M643" s="132"/>
    </row>
    <row r="644" spans="1:13" x14ac:dyDescent="0.2">
      <c r="A644" s="268" t="s">
        <v>991</v>
      </c>
      <c r="B644" s="268"/>
      <c r="C644" s="268"/>
      <c r="D644" s="268"/>
      <c r="E644" s="268"/>
      <c r="F644" s="268"/>
      <c r="G644" s="268"/>
      <c r="H644" s="268"/>
      <c r="I644" s="268"/>
      <c r="J644" s="268"/>
      <c r="K644" s="268"/>
      <c r="L644" s="268"/>
      <c r="M644" s="132"/>
    </row>
    <row r="645" spans="1:13" x14ac:dyDescent="0.2">
      <c r="A645" s="132" t="e">
        <f>VLOOKUP(A579,#REF!,4,FALSE)</f>
        <v>#REF!</v>
      </c>
      <c r="B645" s="132" t="e">
        <f>VLOOKUP(B579,#REF!,4,FALSE)</f>
        <v>#REF!</v>
      </c>
      <c r="C645" s="132" t="e">
        <f>VLOOKUP(C579,#REF!,4,FALSE)</f>
        <v>#REF!</v>
      </c>
      <c r="D645" s="132" t="e">
        <f>VLOOKUP(D579,#REF!,4,FALSE)</f>
        <v>#REF!</v>
      </c>
      <c r="E645" s="132" t="e">
        <f>VLOOKUP(E579,#REF!,4,FALSE)</f>
        <v>#REF!</v>
      </c>
      <c r="F645" s="132" t="e">
        <f>VLOOKUP(F579,#REF!,4,FALSE)</f>
        <v>#REF!</v>
      </c>
      <c r="G645" s="132" t="e">
        <f>VLOOKUP(G579,#REF!,4,FALSE)</f>
        <v>#REF!</v>
      </c>
      <c r="H645" s="132" t="e">
        <f>VLOOKUP(H579,#REF!,4,FALSE)</f>
        <v>#REF!</v>
      </c>
      <c r="I645" s="132" t="e">
        <f>VLOOKUP(I579,#REF!,4,FALSE)</f>
        <v>#REF!</v>
      </c>
      <c r="J645" s="132" t="e">
        <f>VLOOKUP(J579,#REF!,4,FALSE)</f>
        <v>#REF!</v>
      </c>
      <c r="K645" s="132" t="e">
        <f>VLOOKUP(K579,#REF!,4,FALSE)</f>
        <v>#REF!</v>
      </c>
      <c r="L645" s="132" t="e">
        <f>VLOOKUP(L579,#REF!,4,FALSE)</f>
        <v>#REF!</v>
      </c>
      <c r="M645" s="132"/>
    </row>
    <row r="646" spans="1:13" x14ac:dyDescent="0.2">
      <c r="A646" s="132" t="e">
        <f>VLOOKUP(A580,#REF!,4,FALSE)</f>
        <v>#REF!</v>
      </c>
      <c r="B646" s="132" t="e">
        <f>VLOOKUP(B580,#REF!,4,FALSE)</f>
        <v>#REF!</v>
      </c>
      <c r="C646" s="132" t="e">
        <f>VLOOKUP(C580,#REF!,4,FALSE)</f>
        <v>#REF!</v>
      </c>
      <c r="D646" s="132" t="e">
        <f>VLOOKUP(D580,#REF!,4,FALSE)</f>
        <v>#REF!</v>
      </c>
      <c r="E646" s="132" t="e">
        <f>VLOOKUP(E580,#REF!,4,FALSE)</f>
        <v>#REF!</v>
      </c>
      <c r="F646" s="132" t="e">
        <f>VLOOKUP(F580,#REF!,4,FALSE)</f>
        <v>#REF!</v>
      </c>
      <c r="G646" s="132" t="e">
        <f>VLOOKUP(G580,#REF!,4,FALSE)</f>
        <v>#REF!</v>
      </c>
      <c r="H646" s="132" t="e">
        <f>VLOOKUP(H580,#REF!,4,FALSE)</f>
        <v>#REF!</v>
      </c>
      <c r="I646" s="132" t="e">
        <f>VLOOKUP(I580,#REF!,4,FALSE)</f>
        <v>#REF!</v>
      </c>
      <c r="J646" s="132" t="e">
        <f>VLOOKUP(J580,#REF!,4,FALSE)</f>
        <v>#REF!</v>
      </c>
      <c r="K646" s="132" t="e">
        <f>VLOOKUP(K580,#REF!,4,FALSE)</f>
        <v>#REF!</v>
      </c>
      <c r="L646" s="132" t="e">
        <f>VLOOKUP(L580,#REF!,4,FALSE)</f>
        <v>#REF!</v>
      </c>
      <c r="M646" s="132"/>
    </row>
    <row r="647" spans="1:13" x14ac:dyDescent="0.2">
      <c r="A647" s="132" t="e">
        <f>VLOOKUP(A581,#REF!,4,FALSE)</f>
        <v>#REF!</v>
      </c>
      <c r="B647" s="132" t="e">
        <f>VLOOKUP(B581,#REF!,4,FALSE)</f>
        <v>#REF!</v>
      </c>
      <c r="C647" s="132" t="e">
        <f>VLOOKUP(C581,#REF!,4,FALSE)</f>
        <v>#REF!</v>
      </c>
      <c r="D647" s="132" t="e">
        <f>VLOOKUP(D581,#REF!,4,FALSE)</f>
        <v>#REF!</v>
      </c>
      <c r="E647" s="132" t="e">
        <f>VLOOKUP(E581,#REF!,4,FALSE)</f>
        <v>#REF!</v>
      </c>
      <c r="F647" s="132" t="e">
        <f>VLOOKUP(F581,#REF!,4,FALSE)</f>
        <v>#REF!</v>
      </c>
      <c r="G647" s="132" t="e">
        <f>VLOOKUP(G581,#REF!,4,FALSE)</f>
        <v>#REF!</v>
      </c>
      <c r="H647" s="132" t="e">
        <f>VLOOKUP(H581,#REF!,4,FALSE)</f>
        <v>#REF!</v>
      </c>
      <c r="I647" s="132" t="e">
        <f>VLOOKUP(I581,#REF!,4,FALSE)</f>
        <v>#REF!</v>
      </c>
      <c r="J647" s="132" t="e">
        <f>VLOOKUP(J581,#REF!,4,FALSE)</f>
        <v>#REF!</v>
      </c>
      <c r="K647" s="132" t="e">
        <f>VLOOKUP(K581,#REF!,4,FALSE)</f>
        <v>#REF!</v>
      </c>
      <c r="L647" s="132" t="e">
        <f>VLOOKUP(L581,#REF!,4,FALSE)</f>
        <v>#REF!</v>
      </c>
      <c r="M647" s="132"/>
    </row>
    <row r="648" spans="1:13" x14ac:dyDescent="0.2">
      <c r="A648" s="132" t="e">
        <f>VLOOKUP(A582,#REF!,4,FALSE)</f>
        <v>#REF!</v>
      </c>
      <c r="B648" s="132" t="e">
        <f>VLOOKUP(B582,#REF!,4,FALSE)</f>
        <v>#REF!</v>
      </c>
      <c r="C648" s="132" t="e">
        <f>VLOOKUP(C582,#REF!,4,FALSE)</f>
        <v>#REF!</v>
      </c>
      <c r="D648" s="132" t="e">
        <f>VLOOKUP(D582,#REF!,4,FALSE)</f>
        <v>#REF!</v>
      </c>
      <c r="E648" s="132" t="e">
        <f>VLOOKUP(E582,#REF!,4,FALSE)</f>
        <v>#REF!</v>
      </c>
      <c r="F648" s="132" t="e">
        <f>VLOOKUP(F582,#REF!,4,FALSE)</f>
        <v>#REF!</v>
      </c>
      <c r="G648" s="132" t="e">
        <f>VLOOKUP(G582,#REF!,4,FALSE)</f>
        <v>#REF!</v>
      </c>
      <c r="H648" s="132" t="e">
        <f>VLOOKUP(H582,#REF!,4,FALSE)</f>
        <v>#REF!</v>
      </c>
      <c r="I648" s="132" t="e">
        <f>VLOOKUP(I582,#REF!,4,FALSE)</f>
        <v>#REF!</v>
      </c>
      <c r="J648" s="132" t="e">
        <f>VLOOKUP(J582,#REF!,4,FALSE)</f>
        <v>#REF!</v>
      </c>
      <c r="K648" s="132" t="e">
        <f>VLOOKUP(K582,#REF!,4,FALSE)</f>
        <v>#REF!</v>
      </c>
      <c r="L648" s="132" t="e">
        <f>VLOOKUP(L582,#REF!,4,FALSE)</f>
        <v>#REF!</v>
      </c>
      <c r="M648" s="132"/>
    </row>
    <row r="649" spans="1:13" x14ac:dyDescent="0.2">
      <c r="A649" s="132" t="e">
        <f>VLOOKUP(A583,#REF!,4,FALSE)</f>
        <v>#REF!</v>
      </c>
      <c r="B649" s="132" t="e">
        <f>VLOOKUP(B583,#REF!,4,FALSE)</f>
        <v>#REF!</v>
      </c>
      <c r="C649" s="132" t="e">
        <f>VLOOKUP(C583,#REF!,4,FALSE)</f>
        <v>#REF!</v>
      </c>
      <c r="D649" s="132" t="e">
        <f>VLOOKUP(D583,#REF!,4,FALSE)</f>
        <v>#REF!</v>
      </c>
      <c r="E649" s="132" t="e">
        <f>VLOOKUP(E583,#REF!,4,FALSE)</f>
        <v>#REF!</v>
      </c>
      <c r="F649" s="132" t="e">
        <f>VLOOKUP(F583,#REF!,4,FALSE)</f>
        <v>#REF!</v>
      </c>
      <c r="G649" s="132" t="e">
        <f>VLOOKUP(G583,#REF!,4,FALSE)</f>
        <v>#REF!</v>
      </c>
      <c r="H649" s="132" t="e">
        <f>VLOOKUP(H583,#REF!,4,FALSE)</f>
        <v>#REF!</v>
      </c>
      <c r="I649" s="132" t="e">
        <f>VLOOKUP(I583,#REF!,4,FALSE)</f>
        <v>#REF!</v>
      </c>
      <c r="J649" s="132" t="e">
        <f>VLOOKUP(J583,#REF!,4,FALSE)</f>
        <v>#REF!</v>
      </c>
      <c r="K649" s="132" t="e">
        <f>VLOOKUP(K583,#REF!,4,FALSE)</f>
        <v>#REF!</v>
      </c>
      <c r="L649" s="132" t="e">
        <f>VLOOKUP(L583,#REF!,4,FALSE)</f>
        <v>#REF!</v>
      </c>
      <c r="M649" s="132"/>
    </row>
    <row r="650" spans="1:13" x14ac:dyDescent="0.2">
      <c r="A650" s="132" t="e">
        <f>VLOOKUP(A584,#REF!,4,FALSE)</f>
        <v>#REF!</v>
      </c>
      <c r="B650" s="132" t="e">
        <f>VLOOKUP(B584,#REF!,4,FALSE)</f>
        <v>#REF!</v>
      </c>
      <c r="C650" s="132" t="e">
        <f>VLOOKUP(C584,#REF!,4,FALSE)</f>
        <v>#REF!</v>
      </c>
      <c r="D650" s="132" t="e">
        <f>VLOOKUP(D584,#REF!,4,FALSE)</f>
        <v>#REF!</v>
      </c>
      <c r="E650" s="132" t="e">
        <f>VLOOKUP(E584,#REF!,4,FALSE)</f>
        <v>#REF!</v>
      </c>
      <c r="F650" s="132" t="e">
        <f>VLOOKUP(F584,#REF!,4,FALSE)</f>
        <v>#REF!</v>
      </c>
      <c r="G650" s="132" t="e">
        <f>VLOOKUP(G584,#REF!,4,FALSE)</f>
        <v>#REF!</v>
      </c>
      <c r="H650" s="132" t="e">
        <f>VLOOKUP(H584,#REF!,4,FALSE)</f>
        <v>#REF!</v>
      </c>
      <c r="I650" s="132" t="e">
        <f>VLOOKUP(I584,#REF!,4,FALSE)</f>
        <v>#REF!</v>
      </c>
      <c r="J650" s="132" t="e">
        <f>VLOOKUP(J584,#REF!,4,FALSE)</f>
        <v>#REF!</v>
      </c>
      <c r="K650" s="132" t="e">
        <f>VLOOKUP(K584,#REF!,4,FALSE)</f>
        <v>#REF!</v>
      </c>
      <c r="L650" s="132" t="e">
        <f>VLOOKUP(L584,#REF!,4,FALSE)</f>
        <v>#REF!</v>
      </c>
      <c r="M650" s="132"/>
    </row>
    <row r="651" spans="1:13" x14ac:dyDescent="0.2">
      <c r="A651" s="132" t="e">
        <f>VLOOKUP(A585,#REF!,4,FALSE)</f>
        <v>#REF!</v>
      </c>
      <c r="B651" s="132" t="e">
        <f>VLOOKUP(B585,#REF!,4,FALSE)</f>
        <v>#REF!</v>
      </c>
      <c r="C651" s="132" t="e">
        <f>VLOOKUP(C585,#REF!,4,FALSE)</f>
        <v>#REF!</v>
      </c>
      <c r="D651" s="132" t="e">
        <f>VLOOKUP(D585,#REF!,4,FALSE)</f>
        <v>#REF!</v>
      </c>
      <c r="E651" s="132" t="e">
        <f>VLOOKUP(E585,#REF!,4,FALSE)</f>
        <v>#REF!</v>
      </c>
      <c r="F651" s="132" t="e">
        <f>VLOOKUP(F585,#REF!,4,FALSE)</f>
        <v>#REF!</v>
      </c>
      <c r="G651" s="132" t="e">
        <f>VLOOKUP(G585,#REF!,4,FALSE)</f>
        <v>#REF!</v>
      </c>
      <c r="H651" s="132" t="e">
        <f>VLOOKUP(H585,#REF!,4,FALSE)</f>
        <v>#REF!</v>
      </c>
      <c r="I651" s="132" t="e">
        <f>VLOOKUP(I585,#REF!,4,FALSE)</f>
        <v>#REF!</v>
      </c>
      <c r="J651" s="132" t="e">
        <f>VLOOKUP(J585,#REF!,4,FALSE)</f>
        <v>#REF!</v>
      </c>
      <c r="K651" s="132" t="e">
        <f>VLOOKUP(K585,#REF!,4,FALSE)</f>
        <v>#REF!</v>
      </c>
      <c r="L651" s="132" t="e">
        <f>VLOOKUP(L585,#REF!,4,FALSE)</f>
        <v>#REF!</v>
      </c>
      <c r="M651" s="132"/>
    </row>
    <row r="652" spans="1:13" x14ac:dyDescent="0.2">
      <c r="A652" s="132" t="e">
        <f>VLOOKUP(A586,#REF!,4,FALSE)</f>
        <v>#REF!</v>
      </c>
      <c r="B652" s="132" t="e">
        <f>VLOOKUP(B586,#REF!,4,FALSE)</f>
        <v>#REF!</v>
      </c>
      <c r="C652" s="132" t="e">
        <f>VLOOKUP(C586,#REF!,4,FALSE)</f>
        <v>#REF!</v>
      </c>
      <c r="D652" s="132" t="e">
        <f>VLOOKUP(D586,#REF!,4,FALSE)</f>
        <v>#REF!</v>
      </c>
      <c r="E652" s="132" t="e">
        <f>VLOOKUP(E586,#REF!,4,FALSE)</f>
        <v>#REF!</v>
      </c>
      <c r="F652" s="132" t="e">
        <f>VLOOKUP(F586,#REF!,4,FALSE)</f>
        <v>#REF!</v>
      </c>
      <c r="G652" s="132" t="e">
        <f>VLOOKUP(G586,#REF!,4,FALSE)</f>
        <v>#REF!</v>
      </c>
      <c r="H652" s="132" t="e">
        <f>VLOOKUP(H586,#REF!,4,FALSE)</f>
        <v>#REF!</v>
      </c>
      <c r="I652" s="132" t="e">
        <f>VLOOKUP(I586,#REF!,4,FALSE)</f>
        <v>#REF!</v>
      </c>
      <c r="J652" s="132" t="e">
        <f>VLOOKUP(J586,#REF!,4,FALSE)</f>
        <v>#REF!</v>
      </c>
      <c r="K652" s="132" t="e">
        <f>VLOOKUP(K586,#REF!,4,FALSE)</f>
        <v>#REF!</v>
      </c>
      <c r="L652" s="132" t="e">
        <f>VLOOKUP(L586,#REF!,4,FALSE)</f>
        <v>#REF!</v>
      </c>
      <c r="M652" s="132"/>
    </row>
    <row r="653" spans="1:13" x14ac:dyDescent="0.2">
      <c r="A653" s="132" t="e">
        <f>VLOOKUP(A587,#REF!,4,FALSE)</f>
        <v>#REF!</v>
      </c>
      <c r="B653" s="132" t="e">
        <f>VLOOKUP(B587,#REF!,4,FALSE)</f>
        <v>#REF!</v>
      </c>
      <c r="C653" s="132" t="e">
        <f>VLOOKUP(C587,#REF!,4,FALSE)</f>
        <v>#REF!</v>
      </c>
      <c r="D653" s="132" t="e">
        <f>VLOOKUP(D587,#REF!,4,FALSE)</f>
        <v>#REF!</v>
      </c>
      <c r="E653" s="132" t="e">
        <f>VLOOKUP(E587,#REF!,4,FALSE)</f>
        <v>#REF!</v>
      </c>
      <c r="F653" s="132" t="e">
        <f>VLOOKUP(F587,#REF!,4,FALSE)</f>
        <v>#REF!</v>
      </c>
      <c r="G653" s="132" t="e">
        <f>VLOOKUP(G587,#REF!,4,FALSE)</f>
        <v>#REF!</v>
      </c>
      <c r="H653" s="132" t="e">
        <f>VLOOKUP(H587,#REF!,4,FALSE)</f>
        <v>#REF!</v>
      </c>
      <c r="I653" s="132" t="e">
        <f>VLOOKUP(I587,#REF!,4,FALSE)</f>
        <v>#REF!</v>
      </c>
      <c r="J653" s="132" t="e">
        <f>VLOOKUP(J587,#REF!,4,FALSE)</f>
        <v>#REF!</v>
      </c>
      <c r="K653" s="132" t="e">
        <f>VLOOKUP(K587,#REF!,4,FALSE)</f>
        <v>#REF!</v>
      </c>
      <c r="L653" s="132" t="e">
        <f>VLOOKUP(L587,#REF!,4,FALSE)</f>
        <v>#REF!</v>
      </c>
      <c r="M653" s="132"/>
    </row>
    <row r="654" spans="1:13" x14ac:dyDescent="0.2">
      <c r="A654" s="132" t="e">
        <f>VLOOKUP(A588,#REF!,4,FALSE)</f>
        <v>#REF!</v>
      </c>
      <c r="B654" s="132" t="e">
        <f>VLOOKUP(B588,#REF!,4,FALSE)</f>
        <v>#REF!</v>
      </c>
      <c r="C654" s="132" t="e">
        <f>VLOOKUP(C588,#REF!,4,FALSE)</f>
        <v>#REF!</v>
      </c>
      <c r="D654" s="132" t="e">
        <f>VLOOKUP(D588,#REF!,4,FALSE)</f>
        <v>#REF!</v>
      </c>
      <c r="E654" s="132" t="e">
        <f>VLOOKUP(E588,#REF!,4,FALSE)</f>
        <v>#REF!</v>
      </c>
      <c r="F654" s="132" t="e">
        <f>VLOOKUP(F588,#REF!,4,FALSE)</f>
        <v>#REF!</v>
      </c>
      <c r="G654" s="132" t="e">
        <f>VLOOKUP(G588,#REF!,4,FALSE)</f>
        <v>#REF!</v>
      </c>
      <c r="H654" s="132" t="e">
        <f>VLOOKUP(H588,#REF!,4,FALSE)</f>
        <v>#REF!</v>
      </c>
      <c r="I654" s="132" t="e">
        <f>VLOOKUP(I588,#REF!,4,FALSE)</f>
        <v>#REF!</v>
      </c>
      <c r="J654" s="132" t="e">
        <f>VLOOKUP(J588,#REF!,4,FALSE)</f>
        <v>#REF!</v>
      </c>
      <c r="K654" s="132" t="e">
        <f>VLOOKUP(K588,#REF!,4,FALSE)</f>
        <v>#REF!</v>
      </c>
      <c r="L654" s="132" t="e">
        <f>VLOOKUP(L588,#REF!,4,FALSE)</f>
        <v>#REF!</v>
      </c>
      <c r="M654" s="132"/>
    </row>
    <row r="655" spans="1:13" x14ac:dyDescent="0.2">
      <c r="A655" s="132" t="e">
        <f>VLOOKUP(A589,#REF!,4,FALSE)</f>
        <v>#REF!</v>
      </c>
      <c r="B655" s="132" t="e">
        <f>VLOOKUP(B589,#REF!,4,FALSE)</f>
        <v>#REF!</v>
      </c>
      <c r="C655" s="132" t="e">
        <f>VLOOKUP(C589,#REF!,4,FALSE)</f>
        <v>#REF!</v>
      </c>
      <c r="D655" s="132" t="e">
        <f>VLOOKUP(D589,#REF!,4,FALSE)</f>
        <v>#REF!</v>
      </c>
      <c r="E655" s="132" t="e">
        <f>VLOOKUP(E589,#REF!,4,FALSE)</f>
        <v>#REF!</v>
      </c>
      <c r="F655" s="132" t="e">
        <f>VLOOKUP(F589,#REF!,4,FALSE)</f>
        <v>#REF!</v>
      </c>
      <c r="G655" s="132" t="e">
        <f>VLOOKUP(G589,#REF!,4,FALSE)</f>
        <v>#REF!</v>
      </c>
      <c r="H655" s="132" t="e">
        <f>VLOOKUP(H589,#REF!,4,FALSE)</f>
        <v>#REF!</v>
      </c>
      <c r="I655" s="132" t="e">
        <f>VLOOKUP(I589,#REF!,4,FALSE)</f>
        <v>#REF!</v>
      </c>
      <c r="J655" s="132" t="e">
        <f>VLOOKUP(J589,#REF!,4,FALSE)</f>
        <v>#REF!</v>
      </c>
      <c r="K655" s="132" t="e">
        <f>VLOOKUP(K589,#REF!,4,FALSE)</f>
        <v>#REF!</v>
      </c>
      <c r="L655" s="132" t="e">
        <f>VLOOKUP(L589,#REF!,4,FALSE)</f>
        <v>#REF!</v>
      </c>
      <c r="M655" s="132"/>
    </row>
    <row r="656" spans="1:13" x14ac:dyDescent="0.2">
      <c r="A656" s="132" t="e">
        <f>VLOOKUP(A590,#REF!,4,FALSE)</f>
        <v>#REF!</v>
      </c>
      <c r="B656" s="132" t="e">
        <f>VLOOKUP(B590,#REF!,4,FALSE)</f>
        <v>#REF!</v>
      </c>
      <c r="C656" s="132" t="e">
        <f>VLOOKUP(C590,#REF!,4,FALSE)</f>
        <v>#REF!</v>
      </c>
      <c r="D656" s="132" t="e">
        <f>VLOOKUP(D590,#REF!,4,FALSE)</f>
        <v>#REF!</v>
      </c>
      <c r="E656" s="132" t="e">
        <f>VLOOKUP(E590,#REF!,4,FALSE)</f>
        <v>#REF!</v>
      </c>
      <c r="F656" s="132" t="e">
        <f>VLOOKUP(F590,#REF!,4,FALSE)</f>
        <v>#REF!</v>
      </c>
      <c r="G656" s="132" t="e">
        <f>VLOOKUP(G590,#REF!,4,FALSE)</f>
        <v>#REF!</v>
      </c>
      <c r="H656" s="132" t="e">
        <f>VLOOKUP(H590,#REF!,4,FALSE)</f>
        <v>#REF!</v>
      </c>
      <c r="I656" s="132" t="e">
        <f>VLOOKUP(I590,#REF!,4,FALSE)</f>
        <v>#REF!</v>
      </c>
      <c r="J656" s="132" t="e">
        <f>VLOOKUP(J590,#REF!,4,FALSE)</f>
        <v>#REF!</v>
      </c>
      <c r="K656" s="132" t="e">
        <f>VLOOKUP(K590,#REF!,4,FALSE)</f>
        <v>#REF!</v>
      </c>
      <c r="L656" s="132" t="e">
        <f>VLOOKUP(L590,#REF!,4,FALSE)</f>
        <v>#REF!</v>
      </c>
      <c r="M656" s="132"/>
    </row>
    <row r="657" spans="1:13" x14ac:dyDescent="0.2">
      <c r="A657" s="132" t="e">
        <f>VLOOKUP(A591,#REF!,4,FALSE)</f>
        <v>#REF!</v>
      </c>
      <c r="B657" s="132" t="e">
        <f>VLOOKUP(B591,#REF!,4,FALSE)</f>
        <v>#REF!</v>
      </c>
      <c r="C657" s="132" t="e">
        <f>VLOOKUP(C591,#REF!,4,FALSE)</f>
        <v>#REF!</v>
      </c>
      <c r="D657" s="132" t="e">
        <f>VLOOKUP(D591,#REF!,4,FALSE)</f>
        <v>#REF!</v>
      </c>
      <c r="E657" s="132" t="e">
        <f>VLOOKUP(E591,#REF!,4,FALSE)</f>
        <v>#REF!</v>
      </c>
      <c r="F657" s="132" t="e">
        <f>VLOOKUP(F591,#REF!,4,FALSE)</f>
        <v>#REF!</v>
      </c>
      <c r="G657" s="132" t="e">
        <f>VLOOKUP(G591,#REF!,4,FALSE)</f>
        <v>#REF!</v>
      </c>
      <c r="H657" s="132" t="e">
        <f>VLOOKUP(H591,#REF!,4,FALSE)</f>
        <v>#REF!</v>
      </c>
      <c r="I657" s="132" t="e">
        <f>VLOOKUP(I591,#REF!,4,FALSE)</f>
        <v>#REF!</v>
      </c>
      <c r="J657" s="132" t="e">
        <f>VLOOKUP(J591,#REF!,4,FALSE)</f>
        <v>#REF!</v>
      </c>
      <c r="K657" s="132" t="e">
        <f>VLOOKUP(K591,#REF!,4,FALSE)</f>
        <v>#REF!</v>
      </c>
      <c r="L657" s="132" t="e">
        <f>VLOOKUP(L591,#REF!,4,FALSE)</f>
        <v>#REF!</v>
      </c>
      <c r="M657" s="132"/>
    </row>
    <row r="658" spans="1:13" x14ac:dyDescent="0.2">
      <c r="A658" s="132" t="e">
        <f>VLOOKUP(A592,#REF!,4,FALSE)</f>
        <v>#REF!</v>
      </c>
      <c r="B658" s="132" t="e">
        <f>VLOOKUP(B592,#REF!,4,FALSE)</f>
        <v>#REF!</v>
      </c>
      <c r="C658" s="132" t="e">
        <f>VLOOKUP(C592,#REF!,4,FALSE)</f>
        <v>#REF!</v>
      </c>
      <c r="D658" s="132" t="e">
        <f>VLOOKUP(D592,#REF!,4,FALSE)</f>
        <v>#REF!</v>
      </c>
      <c r="E658" s="132" t="e">
        <f>VLOOKUP(E592,#REF!,4,FALSE)</f>
        <v>#REF!</v>
      </c>
      <c r="F658" s="132" t="e">
        <f>VLOOKUP(F592,#REF!,4,FALSE)</f>
        <v>#REF!</v>
      </c>
      <c r="G658" s="132" t="e">
        <f>VLOOKUP(G592,#REF!,4,FALSE)</f>
        <v>#REF!</v>
      </c>
      <c r="H658" s="132" t="e">
        <f>VLOOKUP(H592,#REF!,4,FALSE)</f>
        <v>#REF!</v>
      </c>
      <c r="I658" s="132" t="e">
        <f>VLOOKUP(I592,#REF!,4,FALSE)</f>
        <v>#REF!</v>
      </c>
      <c r="J658" s="132" t="e">
        <f>VLOOKUP(J592,#REF!,4,FALSE)</f>
        <v>#REF!</v>
      </c>
      <c r="K658" s="132" t="e">
        <f>VLOOKUP(K592,#REF!,4,FALSE)</f>
        <v>#REF!</v>
      </c>
      <c r="L658" s="132" t="e">
        <f>VLOOKUP(L592,#REF!,4,FALSE)</f>
        <v>#REF!</v>
      </c>
      <c r="M658" s="132"/>
    </row>
    <row r="659" spans="1:13" x14ac:dyDescent="0.2">
      <c r="A659" s="132" t="e">
        <f>VLOOKUP(A593,#REF!,4,FALSE)</f>
        <v>#REF!</v>
      </c>
      <c r="B659" s="132" t="e">
        <f>VLOOKUP(B593,#REF!,4,FALSE)</f>
        <v>#REF!</v>
      </c>
      <c r="C659" s="132" t="e">
        <f>VLOOKUP(C593,#REF!,4,FALSE)</f>
        <v>#REF!</v>
      </c>
      <c r="D659" s="132" t="e">
        <f>VLOOKUP(D593,#REF!,4,FALSE)</f>
        <v>#REF!</v>
      </c>
      <c r="E659" s="132" t="e">
        <f>VLOOKUP(E593,#REF!,4,FALSE)</f>
        <v>#REF!</v>
      </c>
      <c r="F659" s="132" t="e">
        <f>VLOOKUP(F593,#REF!,4,FALSE)</f>
        <v>#REF!</v>
      </c>
      <c r="G659" s="132" t="e">
        <f>VLOOKUP(G593,#REF!,4,FALSE)</f>
        <v>#REF!</v>
      </c>
      <c r="H659" s="132" t="e">
        <f>VLOOKUP(H593,#REF!,4,FALSE)</f>
        <v>#REF!</v>
      </c>
      <c r="I659" s="132" t="e">
        <f>VLOOKUP(I593,#REF!,4,FALSE)</f>
        <v>#REF!</v>
      </c>
      <c r="J659" s="132" t="e">
        <f>VLOOKUP(J593,#REF!,4,FALSE)</f>
        <v>#REF!</v>
      </c>
      <c r="K659" s="132" t="e">
        <f>VLOOKUP(K593,#REF!,4,FALSE)</f>
        <v>#REF!</v>
      </c>
      <c r="L659" s="132" t="e">
        <f>VLOOKUP(L593,#REF!,4,FALSE)</f>
        <v>#REF!</v>
      </c>
      <c r="M659" s="132"/>
    </row>
    <row r="660" spans="1:13" x14ac:dyDescent="0.2">
      <c r="A660" s="132" t="e">
        <f>VLOOKUP(A594,#REF!,4,FALSE)</f>
        <v>#REF!</v>
      </c>
      <c r="B660" s="132" t="e">
        <f>VLOOKUP(B594,#REF!,4,FALSE)</f>
        <v>#REF!</v>
      </c>
      <c r="C660" s="132" t="e">
        <f>VLOOKUP(C594,#REF!,4,FALSE)</f>
        <v>#REF!</v>
      </c>
      <c r="D660" s="132" t="e">
        <f>VLOOKUP(D594,#REF!,4,FALSE)</f>
        <v>#REF!</v>
      </c>
      <c r="E660" s="132" t="e">
        <f>VLOOKUP(E594,#REF!,4,FALSE)</f>
        <v>#REF!</v>
      </c>
      <c r="F660" s="132" t="e">
        <f>VLOOKUP(F594,#REF!,4,FALSE)</f>
        <v>#REF!</v>
      </c>
      <c r="G660" s="132" t="e">
        <f>VLOOKUP(G594,#REF!,4,FALSE)</f>
        <v>#REF!</v>
      </c>
      <c r="H660" s="132" t="e">
        <f>VLOOKUP(H594,#REF!,4,FALSE)</f>
        <v>#REF!</v>
      </c>
      <c r="I660" s="132" t="e">
        <f>VLOOKUP(I594,#REF!,4,FALSE)</f>
        <v>#REF!</v>
      </c>
      <c r="J660" s="132" t="e">
        <f>VLOOKUP(J594,#REF!,4,FALSE)</f>
        <v>#REF!</v>
      </c>
      <c r="K660" s="132" t="e">
        <f>VLOOKUP(K594,#REF!,4,FALSE)</f>
        <v>#REF!</v>
      </c>
      <c r="L660" s="132" t="e">
        <f>VLOOKUP(L594,#REF!,4,FALSE)</f>
        <v>#REF!</v>
      </c>
      <c r="M660" s="132"/>
    </row>
    <row r="661" spans="1:13" x14ac:dyDescent="0.2">
      <c r="A661" s="132" t="e">
        <f>VLOOKUP(A595,#REF!,4,FALSE)</f>
        <v>#REF!</v>
      </c>
      <c r="B661" s="132" t="e">
        <f>VLOOKUP(B595,#REF!,4,FALSE)</f>
        <v>#REF!</v>
      </c>
      <c r="C661" s="132" t="e">
        <f>VLOOKUP(C595,#REF!,4,FALSE)</f>
        <v>#REF!</v>
      </c>
      <c r="D661" s="132" t="e">
        <f>VLOOKUP(D595,#REF!,4,FALSE)</f>
        <v>#REF!</v>
      </c>
      <c r="E661" s="132" t="e">
        <f>VLOOKUP(E595,#REF!,4,FALSE)</f>
        <v>#REF!</v>
      </c>
      <c r="F661" s="132" t="e">
        <f>VLOOKUP(F595,#REF!,4,FALSE)</f>
        <v>#REF!</v>
      </c>
      <c r="G661" s="132" t="e">
        <f>VLOOKUP(G595,#REF!,4,FALSE)</f>
        <v>#REF!</v>
      </c>
      <c r="H661" s="132" t="e">
        <f>VLOOKUP(H595,#REF!,4,FALSE)</f>
        <v>#REF!</v>
      </c>
      <c r="I661" s="132" t="e">
        <f>VLOOKUP(I595,#REF!,4,FALSE)</f>
        <v>#REF!</v>
      </c>
      <c r="J661" s="132" t="e">
        <f>VLOOKUP(J595,#REF!,4,FALSE)</f>
        <v>#REF!</v>
      </c>
      <c r="K661" s="132" t="e">
        <f>VLOOKUP(K595,#REF!,4,FALSE)</f>
        <v>#REF!</v>
      </c>
      <c r="L661" s="132" t="e">
        <f>VLOOKUP(L595,#REF!,4,FALSE)</f>
        <v>#REF!</v>
      </c>
      <c r="M661" s="132"/>
    </row>
    <row r="662" spans="1:13" x14ac:dyDescent="0.2">
      <c r="A662" s="132" t="e">
        <f>VLOOKUP(A596,#REF!,4,FALSE)</f>
        <v>#REF!</v>
      </c>
      <c r="B662" s="132" t="e">
        <f>VLOOKUP(B596,#REF!,4,FALSE)</f>
        <v>#REF!</v>
      </c>
      <c r="C662" s="132" t="e">
        <f>VLOOKUP(C596,#REF!,4,FALSE)</f>
        <v>#REF!</v>
      </c>
      <c r="D662" s="132" t="e">
        <f>VLOOKUP(D596,#REF!,4,FALSE)</f>
        <v>#REF!</v>
      </c>
      <c r="E662" s="132" t="e">
        <f>VLOOKUP(E596,#REF!,4,FALSE)</f>
        <v>#REF!</v>
      </c>
      <c r="F662" s="132" t="e">
        <f>VLOOKUP(F596,#REF!,4,FALSE)</f>
        <v>#REF!</v>
      </c>
      <c r="G662" s="132" t="e">
        <f>VLOOKUP(G596,#REF!,4,FALSE)</f>
        <v>#REF!</v>
      </c>
      <c r="H662" s="132" t="e">
        <f>VLOOKUP(H596,#REF!,4,FALSE)</f>
        <v>#REF!</v>
      </c>
      <c r="I662" s="132" t="e">
        <f>VLOOKUP(I596,#REF!,4,FALSE)</f>
        <v>#REF!</v>
      </c>
      <c r="J662" s="132" t="e">
        <f>VLOOKUP(J596,#REF!,4,FALSE)</f>
        <v>#REF!</v>
      </c>
      <c r="K662" s="132" t="e">
        <f>VLOOKUP(K596,#REF!,4,FALSE)</f>
        <v>#REF!</v>
      </c>
      <c r="L662" s="132" t="e">
        <f>VLOOKUP(L596,#REF!,4,FALSE)</f>
        <v>#REF!</v>
      </c>
      <c r="M662" s="132"/>
    </row>
    <row r="663" spans="1:13" x14ac:dyDescent="0.2">
      <c r="A663" s="132" t="e">
        <f>VLOOKUP(A597,#REF!,4,FALSE)</f>
        <v>#REF!</v>
      </c>
      <c r="B663" s="132" t="e">
        <f>VLOOKUP(B597,#REF!,4,FALSE)</f>
        <v>#REF!</v>
      </c>
      <c r="C663" s="132" t="e">
        <f>VLOOKUP(C597,#REF!,4,FALSE)</f>
        <v>#REF!</v>
      </c>
      <c r="D663" s="132" t="e">
        <f>VLOOKUP(D597,#REF!,4,FALSE)</f>
        <v>#REF!</v>
      </c>
      <c r="E663" s="132" t="e">
        <f>VLOOKUP(E597,#REF!,4,FALSE)</f>
        <v>#REF!</v>
      </c>
      <c r="F663" s="132" t="e">
        <f>VLOOKUP(F597,#REF!,4,FALSE)</f>
        <v>#REF!</v>
      </c>
      <c r="G663" s="132" t="e">
        <f>VLOOKUP(G597,#REF!,4,FALSE)</f>
        <v>#REF!</v>
      </c>
      <c r="H663" s="132" t="e">
        <f>VLOOKUP(H597,#REF!,4,FALSE)</f>
        <v>#REF!</v>
      </c>
      <c r="I663" s="132" t="e">
        <f>VLOOKUP(I597,#REF!,4,FALSE)</f>
        <v>#REF!</v>
      </c>
      <c r="J663" s="132" t="e">
        <f>VLOOKUP(J597,#REF!,4,FALSE)</f>
        <v>#REF!</v>
      </c>
      <c r="K663" s="132" t="e">
        <f>VLOOKUP(K597,#REF!,4,FALSE)</f>
        <v>#REF!</v>
      </c>
      <c r="L663" s="132" t="e">
        <f>VLOOKUP(L597,#REF!,4,FALSE)</f>
        <v>#REF!</v>
      </c>
      <c r="M663" s="132"/>
    </row>
    <row r="664" spans="1:13" x14ac:dyDescent="0.2">
      <c r="A664" s="132" t="e">
        <f>VLOOKUP(A598,#REF!,4,FALSE)</f>
        <v>#REF!</v>
      </c>
      <c r="B664" s="132" t="e">
        <f>VLOOKUP(B598,#REF!,4,FALSE)</f>
        <v>#REF!</v>
      </c>
      <c r="C664" s="132" t="e">
        <f>VLOOKUP(C598,#REF!,4,FALSE)</f>
        <v>#REF!</v>
      </c>
      <c r="D664" s="132" t="e">
        <f>VLOOKUP(D598,#REF!,4,FALSE)</f>
        <v>#REF!</v>
      </c>
      <c r="E664" s="132" t="e">
        <f>VLOOKUP(E598,#REF!,4,FALSE)</f>
        <v>#REF!</v>
      </c>
      <c r="F664" s="132" t="e">
        <f>VLOOKUP(F598,#REF!,4,FALSE)</f>
        <v>#REF!</v>
      </c>
      <c r="G664" s="132" t="e">
        <f>VLOOKUP(G598,#REF!,4,FALSE)</f>
        <v>#REF!</v>
      </c>
      <c r="H664" s="132" t="e">
        <f>VLOOKUP(H598,#REF!,4,FALSE)</f>
        <v>#REF!</v>
      </c>
      <c r="I664" s="132" t="e">
        <f>VLOOKUP(I598,#REF!,4,FALSE)</f>
        <v>#REF!</v>
      </c>
      <c r="J664" s="132" t="e">
        <f>VLOOKUP(J598,#REF!,4,FALSE)</f>
        <v>#REF!</v>
      </c>
      <c r="K664" s="132" t="e">
        <f>VLOOKUP(K598,#REF!,4,FALSE)</f>
        <v>#REF!</v>
      </c>
      <c r="L664" s="132" t="e">
        <f>VLOOKUP(L598,#REF!,4,FALSE)</f>
        <v>#REF!</v>
      </c>
      <c r="M664" s="132"/>
    </row>
    <row r="665" spans="1:13" x14ac:dyDescent="0.2">
      <c r="A665" s="132" t="e">
        <f>VLOOKUP(A599,#REF!,4,FALSE)</f>
        <v>#REF!</v>
      </c>
      <c r="B665" s="132" t="e">
        <f>VLOOKUP(B599,#REF!,4,FALSE)</f>
        <v>#REF!</v>
      </c>
      <c r="C665" s="132" t="e">
        <f>VLOOKUP(C599,#REF!,4,FALSE)</f>
        <v>#REF!</v>
      </c>
      <c r="D665" s="132" t="e">
        <f>VLOOKUP(D599,#REF!,4,FALSE)</f>
        <v>#REF!</v>
      </c>
      <c r="E665" s="132" t="e">
        <f>VLOOKUP(E599,#REF!,4,FALSE)</f>
        <v>#REF!</v>
      </c>
      <c r="F665" s="132" t="e">
        <f>VLOOKUP(F599,#REF!,4,FALSE)</f>
        <v>#REF!</v>
      </c>
      <c r="G665" s="132" t="e">
        <f>VLOOKUP(G599,#REF!,4,FALSE)</f>
        <v>#REF!</v>
      </c>
      <c r="H665" s="132" t="e">
        <f>VLOOKUP(H599,#REF!,4,FALSE)</f>
        <v>#REF!</v>
      </c>
      <c r="I665" s="132" t="e">
        <f>VLOOKUP(I599,#REF!,4,FALSE)</f>
        <v>#REF!</v>
      </c>
      <c r="J665" s="132" t="e">
        <f>VLOOKUP(J599,#REF!,4,FALSE)</f>
        <v>#REF!</v>
      </c>
      <c r="K665" s="132" t="e">
        <f>VLOOKUP(K599,#REF!,4,FALSE)</f>
        <v>#REF!</v>
      </c>
      <c r="L665" s="132" t="e">
        <f>VLOOKUP(L599,#REF!,4,FALSE)</f>
        <v>#REF!</v>
      </c>
      <c r="M665" s="132"/>
    </row>
    <row r="666" spans="1:13" x14ac:dyDescent="0.2">
      <c r="A666" s="132" t="e">
        <f>VLOOKUP(A600,#REF!,4,FALSE)</f>
        <v>#REF!</v>
      </c>
      <c r="B666" s="132" t="e">
        <f>VLOOKUP(B600,#REF!,4,FALSE)</f>
        <v>#REF!</v>
      </c>
      <c r="C666" s="132" t="e">
        <f>VLOOKUP(C600,#REF!,4,FALSE)</f>
        <v>#REF!</v>
      </c>
      <c r="D666" s="132" t="e">
        <f>VLOOKUP(D600,#REF!,4,FALSE)</f>
        <v>#REF!</v>
      </c>
      <c r="E666" s="132" t="e">
        <f>VLOOKUP(E600,#REF!,4,FALSE)</f>
        <v>#REF!</v>
      </c>
      <c r="F666" s="132" t="e">
        <f>VLOOKUP(F600,#REF!,4,FALSE)</f>
        <v>#REF!</v>
      </c>
      <c r="G666" s="132" t="e">
        <f>VLOOKUP(G600,#REF!,4,FALSE)</f>
        <v>#REF!</v>
      </c>
      <c r="H666" s="132" t="e">
        <f>VLOOKUP(H600,#REF!,4,FALSE)</f>
        <v>#REF!</v>
      </c>
      <c r="I666" s="132" t="e">
        <f>VLOOKUP(I600,#REF!,4,FALSE)</f>
        <v>#REF!</v>
      </c>
      <c r="J666" s="132" t="e">
        <f>VLOOKUP(J600,#REF!,4,FALSE)</f>
        <v>#REF!</v>
      </c>
      <c r="K666" s="132" t="e">
        <f>VLOOKUP(K600,#REF!,4,FALSE)</f>
        <v>#REF!</v>
      </c>
      <c r="L666" s="132" t="e">
        <f>VLOOKUP(L600,#REF!,4,FALSE)</f>
        <v>#REF!</v>
      </c>
      <c r="M666" s="132"/>
    </row>
    <row r="667" spans="1:13" x14ac:dyDescent="0.2">
      <c r="A667" s="132" t="e">
        <f>VLOOKUP(A601,#REF!,4,FALSE)</f>
        <v>#REF!</v>
      </c>
      <c r="B667" s="132" t="e">
        <f>VLOOKUP(B601,#REF!,4,FALSE)</f>
        <v>#REF!</v>
      </c>
      <c r="C667" s="132" t="e">
        <f>VLOOKUP(C601,#REF!,4,FALSE)</f>
        <v>#REF!</v>
      </c>
      <c r="D667" s="132" t="e">
        <f>VLOOKUP(D601,#REF!,4,FALSE)</f>
        <v>#REF!</v>
      </c>
      <c r="E667" s="132" t="e">
        <f>VLOOKUP(E601,#REF!,4,FALSE)</f>
        <v>#REF!</v>
      </c>
      <c r="F667" s="132" t="e">
        <f>VLOOKUP(F601,#REF!,4,FALSE)</f>
        <v>#REF!</v>
      </c>
      <c r="G667" s="132" t="e">
        <f>VLOOKUP(G601,#REF!,4,FALSE)</f>
        <v>#REF!</v>
      </c>
      <c r="H667" s="132" t="e">
        <f>VLOOKUP(H601,#REF!,4,FALSE)</f>
        <v>#REF!</v>
      </c>
      <c r="I667" s="132" t="e">
        <f>VLOOKUP(I601,#REF!,4,FALSE)</f>
        <v>#REF!</v>
      </c>
      <c r="J667" s="132" t="e">
        <f>VLOOKUP(J601,#REF!,4,FALSE)</f>
        <v>#REF!</v>
      </c>
      <c r="K667" s="132" t="e">
        <f>VLOOKUP(K601,#REF!,4,FALSE)</f>
        <v>#REF!</v>
      </c>
      <c r="L667" s="132" t="e">
        <f>VLOOKUP(L601,#REF!,4,FALSE)</f>
        <v>#REF!</v>
      </c>
      <c r="M667" s="132"/>
    </row>
    <row r="668" spans="1:13" x14ac:dyDescent="0.2">
      <c r="A668" s="132" t="e">
        <f>VLOOKUP(A602,#REF!,4,FALSE)</f>
        <v>#REF!</v>
      </c>
      <c r="B668" s="132" t="e">
        <f>VLOOKUP(B602,#REF!,4,FALSE)</f>
        <v>#REF!</v>
      </c>
      <c r="C668" s="132" t="e">
        <f>VLOOKUP(C602,#REF!,4,FALSE)</f>
        <v>#REF!</v>
      </c>
      <c r="D668" s="132" t="e">
        <f>VLOOKUP(D602,#REF!,4,FALSE)</f>
        <v>#REF!</v>
      </c>
      <c r="E668" s="132" t="e">
        <f>VLOOKUP(E602,#REF!,4,FALSE)</f>
        <v>#REF!</v>
      </c>
      <c r="F668" s="132" t="e">
        <f>VLOOKUP(F602,#REF!,4,FALSE)</f>
        <v>#REF!</v>
      </c>
      <c r="G668" s="132" t="e">
        <f>VLOOKUP(G602,#REF!,4,FALSE)</f>
        <v>#REF!</v>
      </c>
      <c r="H668" s="132" t="e">
        <f>VLOOKUP(H602,#REF!,4,FALSE)</f>
        <v>#REF!</v>
      </c>
      <c r="I668" s="132" t="e">
        <f>VLOOKUP(I602,#REF!,4,FALSE)</f>
        <v>#REF!</v>
      </c>
      <c r="J668" s="132" t="e">
        <f>VLOOKUP(J602,#REF!,4,FALSE)</f>
        <v>#REF!</v>
      </c>
      <c r="K668" s="132" t="e">
        <f>VLOOKUP(K602,#REF!,4,FALSE)</f>
        <v>#REF!</v>
      </c>
      <c r="L668" s="132" t="e">
        <f>VLOOKUP(L602,#REF!,4,FALSE)</f>
        <v>#REF!</v>
      </c>
      <c r="M668" s="132"/>
    </row>
    <row r="669" spans="1:13" x14ac:dyDescent="0.2">
      <c r="A669" s="132" t="e">
        <f>VLOOKUP(A603,#REF!,4,FALSE)</f>
        <v>#REF!</v>
      </c>
      <c r="B669" s="132" t="e">
        <f>VLOOKUP(B603,#REF!,4,FALSE)</f>
        <v>#REF!</v>
      </c>
      <c r="C669" s="132" t="e">
        <f>VLOOKUP(C603,#REF!,4,FALSE)</f>
        <v>#REF!</v>
      </c>
      <c r="D669" s="132" t="e">
        <f>VLOOKUP(D603,#REF!,4,FALSE)</f>
        <v>#REF!</v>
      </c>
      <c r="E669" s="132" t="e">
        <f>VLOOKUP(E603,#REF!,4,FALSE)</f>
        <v>#REF!</v>
      </c>
      <c r="F669" s="132" t="e">
        <f>VLOOKUP(F603,#REF!,4,FALSE)</f>
        <v>#REF!</v>
      </c>
      <c r="G669" s="132" t="e">
        <f>VLOOKUP(G603,#REF!,4,FALSE)</f>
        <v>#REF!</v>
      </c>
      <c r="H669" s="132" t="e">
        <f>VLOOKUP(H603,#REF!,4,FALSE)</f>
        <v>#REF!</v>
      </c>
      <c r="I669" s="132" t="e">
        <f>VLOOKUP(I603,#REF!,4,FALSE)</f>
        <v>#REF!</v>
      </c>
      <c r="J669" s="132" t="e">
        <f>VLOOKUP(J603,#REF!,4,FALSE)</f>
        <v>#REF!</v>
      </c>
      <c r="K669" s="132" t="e">
        <f>VLOOKUP(K603,#REF!,4,FALSE)</f>
        <v>#REF!</v>
      </c>
      <c r="L669" s="132" t="e">
        <f>VLOOKUP(L603,#REF!,4,FALSE)</f>
        <v>#REF!</v>
      </c>
      <c r="M669" s="132"/>
    </row>
    <row r="670" spans="1:13" x14ac:dyDescent="0.2">
      <c r="A670" s="132" t="e">
        <f>VLOOKUP(A604,#REF!,4,FALSE)</f>
        <v>#REF!</v>
      </c>
      <c r="B670" s="132" t="e">
        <f>VLOOKUP(B604,#REF!,4,FALSE)</f>
        <v>#REF!</v>
      </c>
      <c r="C670" s="132" t="e">
        <f>VLOOKUP(C604,#REF!,4,FALSE)</f>
        <v>#REF!</v>
      </c>
      <c r="D670" s="132" t="e">
        <f>VLOOKUP(D604,#REF!,4,FALSE)</f>
        <v>#REF!</v>
      </c>
      <c r="E670" s="132" t="e">
        <f>VLOOKUP(E604,#REF!,4,FALSE)</f>
        <v>#REF!</v>
      </c>
      <c r="F670" s="132" t="e">
        <f>VLOOKUP(F604,#REF!,4,FALSE)</f>
        <v>#REF!</v>
      </c>
      <c r="G670" s="132" t="e">
        <f>VLOOKUP(G604,#REF!,4,FALSE)</f>
        <v>#REF!</v>
      </c>
      <c r="H670" s="132" t="e">
        <f>VLOOKUP(H604,#REF!,4,FALSE)</f>
        <v>#REF!</v>
      </c>
      <c r="I670" s="132" t="e">
        <f>VLOOKUP(I604,#REF!,4,FALSE)</f>
        <v>#REF!</v>
      </c>
      <c r="J670" s="132" t="e">
        <f>VLOOKUP(J604,#REF!,4,FALSE)</f>
        <v>#REF!</v>
      </c>
      <c r="K670" s="132" t="e">
        <f>VLOOKUP(K604,#REF!,4,FALSE)</f>
        <v>#REF!</v>
      </c>
      <c r="L670" s="132" t="e">
        <f>VLOOKUP(L604,#REF!,4,FALSE)</f>
        <v>#REF!</v>
      </c>
      <c r="M670" s="132"/>
    </row>
    <row r="671" spans="1:13" x14ac:dyDescent="0.2">
      <c r="A671" s="132" t="e">
        <f>VLOOKUP(A605,#REF!,4,FALSE)</f>
        <v>#REF!</v>
      </c>
      <c r="B671" s="132" t="e">
        <f>VLOOKUP(B605,#REF!,4,FALSE)</f>
        <v>#REF!</v>
      </c>
      <c r="C671" s="132" t="e">
        <f>VLOOKUP(C605,#REF!,4,FALSE)</f>
        <v>#REF!</v>
      </c>
      <c r="D671" s="132" t="e">
        <f>VLOOKUP(D605,#REF!,4,FALSE)</f>
        <v>#REF!</v>
      </c>
      <c r="E671" s="132" t="e">
        <f>VLOOKUP(E605,#REF!,4,FALSE)</f>
        <v>#REF!</v>
      </c>
      <c r="F671" s="132" t="e">
        <f>VLOOKUP(F605,#REF!,4,FALSE)</f>
        <v>#REF!</v>
      </c>
      <c r="G671" s="132" t="e">
        <f>VLOOKUP(G605,#REF!,4,FALSE)</f>
        <v>#REF!</v>
      </c>
      <c r="H671" s="132" t="e">
        <f>VLOOKUP(H605,#REF!,4,FALSE)</f>
        <v>#REF!</v>
      </c>
      <c r="I671" s="132" t="e">
        <f>VLOOKUP(I605,#REF!,4,FALSE)</f>
        <v>#REF!</v>
      </c>
      <c r="J671" s="132" t="e">
        <f>VLOOKUP(J605,#REF!,4,FALSE)</f>
        <v>#REF!</v>
      </c>
      <c r="K671" s="132" t="e">
        <f>VLOOKUP(K605,#REF!,4,FALSE)</f>
        <v>#REF!</v>
      </c>
      <c r="L671" s="132" t="e">
        <f>VLOOKUP(L605,#REF!,4,FALSE)</f>
        <v>#REF!</v>
      </c>
      <c r="M671" s="132"/>
    </row>
    <row r="672" spans="1:13" x14ac:dyDescent="0.2">
      <c r="A672" s="132" t="e">
        <f>VLOOKUP(A606,#REF!,4,FALSE)</f>
        <v>#REF!</v>
      </c>
      <c r="B672" s="132" t="e">
        <f>VLOOKUP(B606,#REF!,4,FALSE)</f>
        <v>#REF!</v>
      </c>
      <c r="C672" s="132" t="e">
        <f>VLOOKUP(C606,#REF!,4,FALSE)</f>
        <v>#REF!</v>
      </c>
      <c r="D672" s="132" t="e">
        <f>VLOOKUP(D606,#REF!,4,FALSE)</f>
        <v>#REF!</v>
      </c>
      <c r="E672" s="132" t="e">
        <f>VLOOKUP(E606,#REF!,4,FALSE)</f>
        <v>#REF!</v>
      </c>
      <c r="F672" s="132" t="e">
        <f>VLOOKUP(F606,#REF!,4,FALSE)</f>
        <v>#REF!</v>
      </c>
      <c r="G672" s="132" t="e">
        <f>VLOOKUP(G606,#REF!,4,FALSE)</f>
        <v>#REF!</v>
      </c>
      <c r="H672" s="132" t="e">
        <f>VLOOKUP(H606,#REF!,4,FALSE)</f>
        <v>#REF!</v>
      </c>
      <c r="I672" s="132" t="e">
        <f>VLOOKUP(I606,#REF!,4,FALSE)</f>
        <v>#REF!</v>
      </c>
      <c r="J672" s="132" t="e">
        <f>VLOOKUP(J606,#REF!,4,FALSE)</f>
        <v>#REF!</v>
      </c>
      <c r="K672" s="132" t="e">
        <f>VLOOKUP(K606,#REF!,4,FALSE)</f>
        <v>#REF!</v>
      </c>
      <c r="L672" s="132" t="e">
        <f>VLOOKUP(L606,#REF!,4,FALSE)</f>
        <v>#REF!</v>
      </c>
      <c r="M672" s="132"/>
    </row>
    <row r="673" spans="1:13" x14ac:dyDescent="0.2">
      <c r="A673" s="132" t="e">
        <f>VLOOKUP(A607,#REF!,4,FALSE)</f>
        <v>#REF!</v>
      </c>
      <c r="B673" s="132" t="e">
        <f>VLOOKUP(B607,#REF!,4,FALSE)</f>
        <v>#REF!</v>
      </c>
      <c r="C673" s="132" t="e">
        <f>VLOOKUP(C607,#REF!,4,FALSE)</f>
        <v>#REF!</v>
      </c>
      <c r="D673" s="132" t="e">
        <f>VLOOKUP(D607,#REF!,4,FALSE)</f>
        <v>#REF!</v>
      </c>
      <c r="E673" s="132" t="e">
        <f>VLOOKUP(E607,#REF!,4,FALSE)</f>
        <v>#REF!</v>
      </c>
      <c r="F673" s="132" t="e">
        <f>VLOOKUP(F607,#REF!,4,FALSE)</f>
        <v>#REF!</v>
      </c>
      <c r="G673" s="132" t="e">
        <f>VLOOKUP(G607,#REF!,4,FALSE)</f>
        <v>#REF!</v>
      </c>
      <c r="H673" s="132" t="e">
        <f>VLOOKUP(H607,#REF!,4,FALSE)</f>
        <v>#REF!</v>
      </c>
      <c r="I673" s="132" t="e">
        <f>VLOOKUP(I607,#REF!,4,FALSE)</f>
        <v>#REF!</v>
      </c>
      <c r="J673" s="132" t="e">
        <f>VLOOKUP(J607,#REF!,4,FALSE)</f>
        <v>#REF!</v>
      </c>
      <c r="K673" s="132" t="e">
        <f>VLOOKUP(K607,#REF!,4,FALSE)</f>
        <v>#REF!</v>
      </c>
      <c r="L673" s="132" t="e">
        <f>VLOOKUP(L607,#REF!,4,FALSE)</f>
        <v>#REF!</v>
      </c>
      <c r="M673" s="132"/>
    </row>
    <row r="674" spans="1:13" x14ac:dyDescent="0.2">
      <c r="A674" s="132" t="e">
        <f>VLOOKUP(A608,#REF!,4,FALSE)</f>
        <v>#REF!</v>
      </c>
      <c r="B674" s="132" t="e">
        <f>VLOOKUP(B608,#REF!,4,FALSE)</f>
        <v>#REF!</v>
      </c>
      <c r="C674" s="132" t="e">
        <f>VLOOKUP(C608,#REF!,4,FALSE)</f>
        <v>#REF!</v>
      </c>
      <c r="D674" s="132" t="e">
        <f>VLOOKUP(D608,#REF!,4,FALSE)</f>
        <v>#REF!</v>
      </c>
      <c r="E674" s="132" t="e">
        <f>VLOOKUP(E608,#REF!,4,FALSE)</f>
        <v>#REF!</v>
      </c>
      <c r="F674" s="132" t="e">
        <f>VLOOKUP(F608,#REF!,4,FALSE)</f>
        <v>#REF!</v>
      </c>
      <c r="G674" s="132" t="e">
        <f>VLOOKUP(G608,#REF!,4,FALSE)</f>
        <v>#REF!</v>
      </c>
      <c r="H674" s="132" t="e">
        <f>VLOOKUP(H608,#REF!,4,FALSE)</f>
        <v>#REF!</v>
      </c>
      <c r="I674" s="132" t="e">
        <f>VLOOKUP(I608,#REF!,4,FALSE)</f>
        <v>#REF!</v>
      </c>
      <c r="J674" s="132" t="e">
        <f>VLOOKUP(J608,#REF!,4,FALSE)</f>
        <v>#REF!</v>
      </c>
      <c r="K674" s="132" t="e">
        <f>VLOOKUP(K608,#REF!,4,FALSE)</f>
        <v>#REF!</v>
      </c>
      <c r="L674" s="132" t="e">
        <f>VLOOKUP(L608,#REF!,4,FALSE)</f>
        <v>#REF!</v>
      </c>
      <c r="M674" s="132"/>
    </row>
    <row r="675" spans="1:13" x14ac:dyDescent="0.2">
      <c r="A675" s="132" t="e">
        <f>VLOOKUP(A609,#REF!,4,FALSE)</f>
        <v>#REF!</v>
      </c>
      <c r="B675" s="132" t="e">
        <f>VLOOKUP(B609,#REF!,4,FALSE)</f>
        <v>#REF!</v>
      </c>
      <c r="C675" s="132" t="e">
        <f>VLOOKUP(C609,#REF!,4,FALSE)</f>
        <v>#REF!</v>
      </c>
      <c r="D675" s="132" t="e">
        <f>VLOOKUP(D609,#REF!,4,FALSE)</f>
        <v>#REF!</v>
      </c>
      <c r="E675" s="132" t="e">
        <f>VLOOKUP(E609,#REF!,4,FALSE)</f>
        <v>#REF!</v>
      </c>
      <c r="F675" s="132" t="e">
        <f>VLOOKUP(F609,#REF!,4,FALSE)</f>
        <v>#REF!</v>
      </c>
      <c r="G675" s="132" t="e">
        <f>VLOOKUP(G609,#REF!,4,FALSE)</f>
        <v>#REF!</v>
      </c>
      <c r="H675" s="132" t="e">
        <f>VLOOKUP(H609,#REF!,4,FALSE)</f>
        <v>#REF!</v>
      </c>
      <c r="I675" s="132" t="e">
        <f>VLOOKUP(I609,#REF!,4,FALSE)</f>
        <v>#REF!</v>
      </c>
      <c r="J675" s="132" t="e">
        <f>VLOOKUP(J609,#REF!,4,FALSE)</f>
        <v>#REF!</v>
      </c>
      <c r="K675" s="132" t="e">
        <f>VLOOKUP(K609,#REF!,4,FALSE)</f>
        <v>#REF!</v>
      </c>
      <c r="L675" s="132" t="e">
        <f>VLOOKUP(L609,#REF!,4,FALSE)</f>
        <v>#REF!</v>
      </c>
      <c r="M675" s="132"/>
    </row>
    <row r="676" spans="1:13" x14ac:dyDescent="0.2">
      <c r="A676" s="132"/>
      <c r="B676" s="132"/>
      <c r="C676" s="132"/>
      <c r="D676" s="132"/>
      <c r="E676" s="132"/>
      <c r="F676" s="132"/>
      <c r="G676" s="132"/>
      <c r="H676" s="132"/>
      <c r="I676" s="132"/>
      <c r="J676" s="132"/>
      <c r="K676" s="132"/>
      <c r="L676" s="132"/>
      <c r="M676" s="132"/>
    </row>
    <row r="677" spans="1:13" x14ac:dyDescent="0.2">
      <c r="A677" s="268" t="s">
        <v>992</v>
      </c>
      <c r="B677" s="268"/>
      <c r="C677" s="268"/>
      <c r="D677" s="268"/>
      <c r="E677" s="268"/>
      <c r="F677" s="268"/>
      <c r="G677" s="268"/>
      <c r="H677" s="268"/>
      <c r="I677" s="268"/>
      <c r="J677" s="268"/>
      <c r="K677" s="268"/>
      <c r="L677" s="268"/>
      <c r="M677" s="132"/>
    </row>
    <row r="678" spans="1:13" x14ac:dyDescent="0.2">
      <c r="A678" s="132" t="e">
        <f>VLOOKUP(A579,#REF!,4,FALSE)</f>
        <v>#REF!</v>
      </c>
      <c r="B678" s="132" t="e">
        <f>VLOOKUP(B579,#REF!,4,FALSE)</f>
        <v>#REF!</v>
      </c>
      <c r="C678" s="132" t="e">
        <f>VLOOKUP(C579,#REF!,4,FALSE)</f>
        <v>#REF!</v>
      </c>
      <c r="D678" s="132" t="e">
        <f>VLOOKUP(D579,#REF!,4,FALSE)</f>
        <v>#REF!</v>
      </c>
      <c r="E678" s="132" t="e">
        <f>VLOOKUP(E579,#REF!,4,FALSE)</f>
        <v>#REF!</v>
      </c>
      <c r="F678" s="132" t="e">
        <f>VLOOKUP(F579,#REF!,4,FALSE)</f>
        <v>#REF!</v>
      </c>
      <c r="G678" s="132" t="e">
        <f>VLOOKUP(G579,#REF!,4,FALSE)</f>
        <v>#REF!</v>
      </c>
      <c r="H678" s="132" t="e">
        <f>VLOOKUP(H579,#REF!,4,FALSE)</f>
        <v>#REF!</v>
      </c>
      <c r="I678" s="132" t="e">
        <f>VLOOKUP(I579,#REF!,4,FALSE)</f>
        <v>#REF!</v>
      </c>
      <c r="J678" s="132" t="e">
        <f>VLOOKUP(J579,#REF!,4,FALSE)</f>
        <v>#REF!</v>
      </c>
      <c r="K678" s="132" t="e">
        <f>VLOOKUP(K579,#REF!,4,FALSE)</f>
        <v>#REF!</v>
      </c>
      <c r="L678" s="132" t="e">
        <f>VLOOKUP(L579,#REF!,4,FALSE)</f>
        <v>#REF!</v>
      </c>
      <c r="M678" s="132"/>
    </row>
    <row r="679" spans="1:13" x14ac:dyDescent="0.2">
      <c r="A679" s="132" t="e">
        <f>VLOOKUP(A580,#REF!,4,FALSE)</f>
        <v>#REF!</v>
      </c>
      <c r="B679" s="132" t="e">
        <f>VLOOKUP(B580,#REF!,4,FALSE)</f>
        <v>#REF!</v>
      </c>
      <c r="C679" s="132" t="e">
        <f>VLOOKUP(C580,#REF!,4,FALSE)</f>
        <v>#REF!</v>
      </c>
      <c r="D679" s="132" t="e">
        <f>VLOOKUP(D580,#REF!,4,FALSE)</f>
        <v>#REF!</v>
      </c>
      <c r="E679" s="132" t="e">
        <f>VLOOKUP(E580,#REF!,4,FALSE)</f>
        <v>#REF!</v>
      </c>
      <c r="F679" s="132" t="e">
        <f>VLOOKUP(F580,#REF!,4,FALSE)</f>
        <v>#REF!</v>
      </c>
      <c r="G679" s="132" t="e">
        <f>VLOOKUP(G580,#REF!,4,FALSE)</f>
        <v>#REF!</v>
      </c>
      <c r="H679" s="132" t="e">
        <f>VLOOKUP(H580,#REF!,4,FALSE)</f>
        <v>#REF!</v>
      </c>
      <c r="I679" s="132" t="e">
        <f>VLOOKUP(I580,#REF!,4,FALSE)</f>
        <v>#REF!</v>
      </c>
      <c r="J679" s="132" t="e">
        <f>VLOOKUP(J580,#REF!,4,FALSE)</f>
        <v>#REF!</v>
      </c>
      <c r="K679" s="132" t="e">
        <f>VLOOKUP(K580,#REF!,4,FALSE)</f>
        <v>#REF!</v>
      </c>
      <c r="L679" s="132" t="e">
        <f>VLOOKUP(L580,#REF!,4,FALSE)</f>
        <v>#REF!</v>
      </c>
      <c r="M679" s="132"/>
    </row>
    <row r="680" spans="1:13" x14ac:dyDescent="0.2">
      <c r="A680" s="132" t="e">
        <f>VLOOKUP(A581,#REF!,4,FALSE)</f>
        <v>#REF!</v>
      </c>
      <c r="B680" s="132" t="e">
        <f>VLOOKUP(B581,#REF!,4,FALSE)</f>
        <v>#REF!</v>
      </c>
      <c r="C680" s="132" t="e">
        <f>VLOOKUP(C581,#REF!,4,FALSE)</f>
        <v>#REF!</v>
      </c>
      <c r="D680" s="132" t="e">
        <f>VLOOKUP(D581,#REF!,4,FALSE)</f>
        <v>#REF!</v>
      </c>
      <c r="E680" s="132" t="e">
        <f>VLOOKUP(E581,#REF!,4,FALSE)</f>
        <v>#REF!</v>
      </c>
      <c r="F680" s="132" t="e">
        <f>VLOOKUP(F581,#REF!,4,FALSE)</f>
        <v>#REF!</v>
      </c>
      <c r="G680" s="132" t="e">
        <f>VLOOKUP(G581,#REF!,4,FALSE)</f>
        <v>#REF!</v>
      </c>
      <c r="H680" s="132" t="e">
        <f>VLOOKUP(H581,#REF!,4,FALSE)</f>
        <v>#REF!</v>
      </c>
      <c r="I680" s="132" t="e">
        <f>VLOOKUP(I581,#REF!,4,FALSE)</f>
        <v>#REF!</v>
      </c>
      <c r="J680" s="132" t="e">
        <f>VLOOKUP(J581,#REF!,4,FALSE)</f>
        <v>#REF!</v>
      </c>
      <c r="K680" s="132" t="e">
        <f>VLOOKUP(K581,#REF!,4,FALSE)</f>
        <v>#REF!</v>
      </c>
      <c r="L680" s="132" t="e">
        <f>VLOOKUP(L581,#REF!,4,FALSE)</f>
        <v>#REF!</v>
      </c>
      <c r="M680" s="132"/>
    </row>
    <row r="681" spans="1:13" x14ac:dyDescent="0.2">
      <c r="A681" s="132" t="e">
        <f>VLOOKUP(A582,#REF!,4,FALSE)</f>
        <v>#REF!</v>
      </c>
      <c r="B681" s="132" t="e">
        <f>VLOOKUP(B582,#REF!,4,FALSE)</f>
        <v>#REF!</v>
      </c>
      <c r="C681" s="132" t="e">
        <f>VLOOKUP(C582,#REF!,4,FALSE)</f>
        <v>#REF!</v>
      </c>
      <c r="D681" s="132" t="e">
        <f>VLOOKUP(D582,#REF!,4,FALSE)</f>
        <v>#REF!</v>
      </c>
      <c r="E681" s="132" t="e">
        <f>VLOOKUP(E582,#REF!,4,FALSE)</f>
        <v>#REF!</v>
      </c>
      <c r="F681" s="132" t="e">
        <f>VLOOKUP(F582,#REF!,4,FALSE)</f>
        <v>#REF!</v>
      </c>
      <c r="G681" s="132" t="e">
        <f>VLOOKUP(G582,#REF!,4,FALSE)</f>
        <v>#REF!</v>
      </c>
      <c r="H681" s="132" t="e">
        <f>VLOOKUP(H582,#REF!,4,FALSE)</f>
        <v>#REF!</v>
      </c>
      <c r="I681" s="132" t="e">
        <f>VLOOKUP(I582,#REF!,4,FALSE)</f>
        <v>#REF!</v>
      </c>
      <c r="J681" s="132" t="e">
        <f>VLOOKUP(J582,#REF!,4,FALSE)</f>
        <v>#REF!</v>
      </c>
      <c r="K681" s="132" t="e">
        <f>VLOOKUP(K582,#REF!,4,FALSE)</f>
        <v>#REF!</v>
      </c>
      <c r="L681" s="132" t="e">
        <f>VLOOKUP(L582,#REF!,4,FALSE)</f>
        <v>#REF!</v>
      </c>
      <c r="M681" s="132"/>
    </row>
    <row r="682" spans="1:13" x14ac:dyDescent="0.2">
      <c r="A682" s="132" t="e">
        <f>VLOOKUP(A583,#REF!,4,FALSE)</f>
        <v>#REF!</v>
      </c>
      <c r="B682" s="132" t="e">
        <f>VLOOKUP(B583,#REF!,4,FALSE)</f>
        <v>#REF!</v>
      </c>
      <c r="C682" s="132" t="e">
        <f>VLOOKUP(C583,#REF!,4,FALSE)</f>
        <v>#REF!</v>
      </c>
      <c r="D682" s="132" t="e">
        <f>VLOOKUP(D583,#REF!,4,FALSE)</f>
        <v>#REF!</v>
      </c>
      <c r="E682" s="132" t="e">
        <f>VLOOKUP(E583,#REF!,4,FALSE)</f>
        <v>#REF!</v>
      </c>
      <c r="F682" s="132" t="e">
        <f>VLOOKUP(F583,#REF!,4,FALSE)</f>
        <v>#REF!</v>
      </c>
      <c r="G682" s="132" t="e">
        <f>VLOOKUP(G583,#REF!,4,FALSE)</f>
        <v>#REF!</v>
      </c>
      <c r="H682" s="132" t="e">
        <f>VLOOKUP(H583,#REF!,4,FALSE)</f>
        <v>#REF!</v>
      </c>
      <c r="I682" s="132" t="e">
        <f>VLOOKUP(I583,#REF!,4,FALSE)</f>
        <v>#REF!</v>
      </c>
      <c r="J682" s="132" t="e">
        <f>VLOOKUP(J583,#REF!,4,FALSE)</f>
        <v>#REF!</v>
      </c>
      <c r="K682" s="132" t="e">
        <f>VLOOKUP(K583,#REF!,4,FALSE)</f>
        <v>#REF!</v>
      </c>
      <c r="L682" s="132" t="e">
        <f>VLOOKUP(L583,#REF!,4,FALSE)</f>
        <v>#REF!</v>
      </c>
      <c r="M682" s="132"/>
    </row>
    <row r="683" spans="1:13" x14ac:dyDescent="0.2">
      <c r="A683" s="132" t="e">
        <f>VLOOKUP(A584,#REF!,4,FALSE)</f>
        <v>#REF!</v>
      </c>
      <c r="B683" s="132" t="e">
        <f>VLOOKUP(B584,#REF!,4,FALSE)</f>
        <v>#REF!</v>
      </c>
      <c r="C683" s="132" t="e">
        <f>VLOOKUP(C584,#REF!,4,FALSE)</f>
        <v>#REF!</v>
      </c>
      <c r="D683" s="132" t="e">
        <f>VLOOKUP(D584,#REF!,4,FALSE)</f>
        <v>#REF!</v>
      </c>
      <c r="E683" s="132" t="e">
        <f>VLOOKUP(E584,#REF!,4,FALSE)</f>
        <v>#REF!</v>
      </c>
      <c r="F683" s="132" t="e">
        <f>VLOOKUP(F584,#REF!,4,FALSE)</f>
        <v>#REF!</v>
      </c>
      <c r="G683" s="132" t="e">
        <f>VLOOKUP(G584,#REF!,4,FALSE)</f>
        <v>#REF!</v>
      </c>
      <c r="H683" s="132" t="e">
        <f>VLOOKUP(H584,#REF!,4,FALSE)</f>
        <v>#REF!</v>
      </c>
      <c r="I683" s="132" t="e">
        <f>VLOOKUP(I584,#REF!,4,FALSE)</f>
        <v>#REF!</v>
      </c>
      <c r="J683" s="132" t="e">
        <f>VLOOKUP(J584,#REF!,4,FALSE)</f>
        <v>#REF!</v>
      </c>
      <c r="K683" s="132" t="e">
        <f>VLOOKUP(K584,#REF!,4,FALSE)</f>
        <v>#REF!</v>
      </c>
      <c r="L683" s="132" t="e">
        <f>VLOOKUP(L584,#REF!,4,FALSE)</f>
        <v>#REF!</v>
      </c>
      <c r="M683" s="132"/>
    </row>
    <row r="684" spans="1:13" x14ac:dyDescent="0.2">
      <c r="A684" s="132" t="e">
        <f>VLOOKUP(A585,#REF!,4,FALSE)</f>
        <v>#REF!</v>
      </c>
      <c r="B684" s="132" t="e">
        <f>VLOOKUP(B585,#REF!,4,FALSE)</f>
        <v>#REF!</v>
      </c>
      <c r="C684" s="132" t="e">
        <f>VLOOKUP(C585,#REF!,4,FALSE)</f>
        <v>#REF!</v>
      </c>
      <c r="D684" s="132" t="e">
        <f>VLOOKUP(D585,#REF!,4,FALSE)</f>
        <v>#REF!</v>
      </c>
      <c r="E684" s="132" t="e">
        <f>VLOOKUP(E585,#REF!,4,FALSE)</f>
        <v>#REF!</v>
      </c>
      <c r="F684" s="132" t="e">
        <f>VLOOKUP(F585,#REF!,4,FALSE)</f>
        <v>#REF!</v>
      </c>
      <c r="G684" s="132" t="e">
        <f>VLOOKUP(G585,#REF!,4,FALSE)</f>
        <v>#REF!</v>
      </c>
      <c r="H684" s="132" t="e">
        <f>VLOOKUP(H585,#REF!,4,FALSE)</f>
        <v>#REF!</v>
      </c>
      <c r="I684" s="132" t="e">
        <f>VLOOKUP(I585,#REF!,4,FALSE)</f>
        <v>#REF!</v>
      </c>
      <c r="J684" s="132" t="e">
        <f>VLOOKUP(J585,#REF!,4,FALSE)</f>
        <v>#REF!</v>
      </c>
      <c r="K684" s="132" t="e">
        <f>VLOOKUP(K585,#REF!,4,FALSE)</f>
        <v>#REF!</v>
      </c>
      <c r="L684" s="132" t="e">
        <f>VLOOKUP(L585,#REF!,4,FALSE)</f>
        <v>#REF!</v>
      </c>
      <c r="M684" s="132"/>
    </row>
    <row r="685" spans="1:13" x14ac:dyDescent="0.2">
      <c r="A685" s="132" t="e">
        <f>VLOOKUP(A586,#REF!,4,FALSE)</f>
        <v>#REF!</v>
      </c>
      <c r="B685" s="132" t="e">
        <f>VLOOKUP(B586,#REF!,4,FALSE)</f>
        <v>#REF!</v>
      </c>
      <c r="C685" s="132" t="e">
        <f>VLOOKUP(C586,#REF!,4,FALSE)</f>
        <v>#REF!</v>
      </c>
      <c r="D685" s="132" t="e">
        <f>VLOOKUP(D586,#REF!,4,FALSE)</f>
        <v>#REF!</v>
      </c>
      <c r="E685" s="132" t="e">
        <f>VLOOKUP(E586,#REF!,4,FALSE)</f>
        <v>#REF!</v>
      </c>
      <c r="F685" s="132" t="e">
        <f>VLOOKUP(F586,#REF!,4,FALSE)</f>
        <v>#REF!</v>
      </c>
      <c r="G685" s="132" t="e">
        <f>VLOOKUP(G586,#REF!,4,FALSE)</f>
        <v>#REF!</v>
      </c>
      <c r="H685" s="132" t="e">
        <f>VLOOKUP(H586,#REF!,4,FALSE)</f>
        <v>#REF!</v>
      </c>
      <c r="I685" s="132" t="e">
        <f>VLOOKUP(I586,#REF!,4,FALSE)</f>
        <v>#REF!</v>
      </c>
      <c r="J685" s="132" t="e">
        <f>VLOOKUP(J586,#REF!,4,FALSE)</f>
        <v>#REF!</v>
      </c>
      <c r="K685" s="132" t="e">
        <f>VLOOKUP(K586,#REF!,4,FALSE)</f>
        <v>#REF!</v>
      </c>
      <c r="L685" s="132" t="e">
        <f>VLOOKUP(L586,#REF!,4,FALSE)</f>
        <v>#REF!</v>
      </c>
      <c r="M685" s="132"/>
    </row>
    <row r="686" spans="1:13" x14ac:dyDescent="0.2">
      <c r="A686" s="132" t="e">
        <f>VLOOKUP(A587,#REF!,4,FALSE)</f>
        <v>#REF!</v>
      </c>
      <c r="B686" s="132" t="e">
        <f>VLOOKUP(B587,#REF!,4,FALSE)</f>
        <v>#REF!</v>
      </c>
      <c r="C686" s="132" t="e">
        <f>VLOOKUP(C587,#REF!,4,FALSE)</f>
        <v>#REF!</v>
      </c>
      <c r="D686" s="132" t="e">
        <f>VLOOKUP(D587,#REF!,4,FALSE)</f>
        <v>#REF!</v>
      </c>
      <c r="E686" s="132" t="e">
        <f>VLOOKUP(E587,#REF!,4,FALSE)</f>
        <v>#REF!</v>
      </c>
      <c r="F686" s="132" t="e">
        <f>VLOOKUP(F587,#REF!,4,FALSE)</f>
        <v>#REF!</v>
      </c>
      <c r="G686" s="132" t="e">
        <f>VLOOKUP(G587,#REF!,4,FALSE)</f>
        <v>#REF!</v>
      </c>
      <c r="H686" s="132" t="e">
        <f>VLOOKUP(H587,#REF!,4,FALSE)</f>
        <v>#REF!</v>
      </c>
      <c r="I686" s="132" t="e">
        <f>VLOOKUP(I587,#REF!,4,FALSE)</f>
        <v>#REF!</v>
      </c>
      <c r="J686" s="132" t="e">
        <f>VLOOKUP(J587,#REF!,4,FALSE)</f>
        <v>#REF!</v>
      </c>
      <c r="K686" s="132" t="e">
        <f>VLOOKUP(K587,#REF!,4,FALSE)</f>
        <v>#REF!</v>
      </c>
      <c r="L686" s="132" t="e">
        <f>VLOOKUP(L587,#REF!,4,FALSE)</f>
        <v>#REF!</v>
      </c>
      <c r="M686" s="132"/>
    </row>
    <row r="687" spans="1:13" x14ac:dyDescent="0.2">
      <c r="A687" s="132" t="e">
        <f>VLOOKUP(A588,#REF!,4,FALSE)</f>
        <v>#REF!</v>
      </c>
      <c r="B687" s="132" t="e">
        <f>VLOOKUP(B588,#REF!,4,FALSE)</f>
        <v>#REF!</v>
      </c>
      <c r="C687" s="132" t="e">
        <f>VLOOKUP(C588,#REF!,4,FALSE)</f>
        <v>#REF!</v>
      </c>
      <c r="D687" s="132" t="e">
        <f>VLOOKUP(D588,#REF!,4,FALSE)</f>
        <v>#REF!</v>
      </c>
      <c r="E687" s="132" t="e">
        <f>VLOOKUP(E588,#REF!,4,FALSE)</f>
        <v>#REF!</v>
      </c>
      <c r="F687" s="132" t="e">
        <f>VLOOKUP(F588,#REF!,4,FALSE)</f>
        <v>#REF!</v>
      </c>
      <c r="G687" s="132" t="e">
        <f>VLOOKUP(G588,#REF!,4,FALSE)</f>
        <v>#REF!</v>
      </c>
      <c r="H687" s="132" t="e">
        <f>VLOOKUP(H588,#REF!,4,FALSE)</f>
        <v>#REF!</v>
      </c>
      <c r="I687" s="132" t="e">
        <f>VLOOKUP(I588,#REF!,4,FALSE)</f>
        <v>#REF!</v>
      </c>
      <c r="J687" s="132" t="e">
        <f>VLOOKUP(J588,#REF!,4,FALSE)</f>
        <v>#REF!</v>
      </c>
      <c r="K687" s="132" t="e">
        <f>VLOOKUP(K588,#REF!,4,FALSE)</f>
        <v>#REF!</v>
      </c>
      <c r="L687" s="132" t="e">
        <f>VLOOKUP(L588,#REF!,4,FALSE)</f>
        <v>#REF!</v>
      </c>
      <c r="M687" s="132"/>
    </row>
    <row r="688" spans="1:13" x14ac:dyDescent="0.2">
      <c r="A688" s="132" t="e">
        <f>VLOOKUP(A589,#REF!,4,FALSE)</f>
        <v>#REF!</v>
      </c>
      <c r="B688" s="132" t="e">
        <f>VLOOKUP(B589,#REF!,4,FALSE)</f>
        <v>#REF!</v>
      </c>
      <c r="C688" s="132" t="e">
        <f>VLOOKUP(C589,#REF!,4,FALSE)</f>
        <v>#REF!</v>
      </c>
      <c r="D688" s="132" t="e">
        <f>VLOOKUP(D589,#REF!,4,FALSE)</f>
        <v>#REF!</v>
      </c>
      <c r="E688" s="132" t="e">
        <f>VLOOKUP(E589,#REF!,4,FALSE)</f>
        <v>#REF!</v>
      </c>
      <c r="F688" s="132" t="e">
        <f>VLOOKUP(F589,#REF!,4,FALSE)</f>
        <v>#REF!</v>
      </c>
      <c r="G688" s="132" t="e">
        <f>VLOOKUP(G589,#REF!,4,FALSE)</f>
        <v>#REF!</v>
      </c>
      <c r="H688" s="132" t="e">
        <f>VLOOKUP(H589,#REF!,4,FALSE)</f>
        <v>#REF!</v>
      </c>
      <c r="I688" s="132" t="e">
        <f>VLOOKUP(I589,#REF!,4,FALSE)</f>
        <v>#REF!</v>
      </c>
      <c r="J688" s="132" t="e">
        <f>VLOOKUP(J589,#REF!,4,FALSE)</f>
        <v>#REF!</v>
      </c>
      <c r="K688" s="132" t="e">
        <f>VLOOKUP(K589,#REF!,4,FALSE)</f>
        <v>#REF!</v>
      </c>
      <c r="L688" s="132" t="e">
        <f>VLOOKUP(L589,#REF!,4,FALSE)</f>
        <v>#REF!</v>
      </c>
      <c r="M688" s="132"/>
    </row>
    <row r="689" spans="1:13" x14ac:dyDescent="0.2">
      <c r="A689" s="132" t="e">
        <f>VLOOKUP(A590,#REF!,4,FALSE)</f>
        <v>#REF!</v>
      </c>
      <c r="B689" s="132" t="e">
        <f>VLOOKUP(B590,#REF!,4,FALSE)</f>
        <v>#REF!</v>
      </c>
      <c r="C689" s="132" t="e">
        <f>VLOOKUP(C590,#REF!,4,FALSE)</f>
        <v>#REF!</v>
      </c>
      <c r="D689" s="132" t="e">
        <f>VLOOKUP(D590,#REF!,4,FALSE)</f>
        <v>#REF!</v>
      </c>
      <c r="E689" s="132" t="e">
        <f>VLOOKUP(E590,#REF!,4,FALSE)</f>
        <v>#REF!</v>
      </c>
      <c r="F689" s="132" t="e">
        <f>VLOOKUP(F590,#REF!,4,FALSE)</f>
        <v>#REF!</v>
      </c>
      <c r="G689" s="132" t="e">
        <f>VLOOKUP(G590,#REF!,4,FALSE)</f>
        <v>#REF!</v>
      </c>
      <c r="H689" s="132" t="e">
        <f>VLOOKUP(H590,#REF!,4,FALSE)</f>
        <v>#REF!</v>
      </c>
      <c r="I689" s="132" t="e">
        <f>VLOOKUP(I590,#REF!,4,FALSE)</f>
        <v>#REF!</v>
      </c>
      <c r="J689" s="132" t="e">
        <f>VLOOKUP(J590,#REF!,4,FALSE)</f>
        <v>#REF!</v>
      </c>
      <c r="K689" s="132" t="e">
        <f>VLOOKUP(K590,#REF!,4,FALSE)</f>
        <v>#REF!</v>
      </c>
      <c r="L689" s="132" t="e">
        <f>VLOOKUP(L590,#REF!,4,FALSE)</f>
        <v>#REF!</v>
      </c>
      <c r="M689" s="132"/>
    </row>
    <row r="690" spans="1:13" x14ac:dyDescent="0.2">
      <c r="A690" s="132" t="e">
        <f>VLOOKUP(A591,#REF!,4,FALSE)</f>
        <v>#REF!</v>
      </c>
      <c r="B690" s="132" t="e">
        <f>VLOOKUP(B591,#REF!,4,FALSE)</f>
        <v>#REF!</v>
      </c>
      <c r="C690" s="132" t="e">
        <f>VLOOKUP(C591,#REF!,4,FALSE)</f>
        <v>#REF!</v>
      </c>
      <c r="D690" s="132" t="e">
        <f>VLOOKUP(D591,#REF!,4,FALSE)</f>
        <v>#REF!</v>
      </c>
      <c r="E690" s="132" t="e">
        <f>VLOOKUP(E591,#REF!,4,FALSE)</f>
        <v>#REF!</v>
      </c>
      <c r="F690" s="132" t="e">
        <f>VLOOKUP(F591,#REF!,4,FALSE)</f>
        <v>#REF!</v>
      </c>
      <c r="G690" s="132" t="e">
        <f>VLOOKUP(G591,#REF!,4,FALSE)</f>
        <v>#REF!</v>
      </c>
      <c r="H690" s="132" t="e">
        <f>VLOOKUP(H591,#REF!,4,FALSE)</f>
        <v>#REF!</v>
      </c>
      <c r="I690" s="132" t="e">
        <f>VLOOKUP(I591,#REF!,4,FALSE)</f>
        <v>#REF!</v>
      </c>
      <c r="J690" s="132" t="e">
        <f>VLOOKUP(J591,#REF!,4,FALSE)</f>
        <v>#REF!</v>
      </c>
      <c r="K690" s="132" t="e">
        <f>VLOOKUP(K591,#REF!,4,FALSE)</f>
        <v>#REF!</v>
      </c>
      <c r="L690" s="132" t="e">
        <f>VLOOKUP(L591,#REF!,4,FALSE)</f>
        <v>#REF!</v>
      </c>
      <c r="M690" s="132"/>
    </row>
    <row r="691" spans="1:13" x14ac:dyDescent="0.2">
      <c r="A691" s="132" t="e">
        <f>VLOOKUP(A592,#REF!,4,FALSE)</f>
        <v>#REF!</v>
      </c>
      <c r="B691" s="132" t="e">
        <f>VLOOKUP(B592,#REF!,4,FALSE)</f>
        <v>#REF!</v>
      </c>
      <c r="C691" s="132" t="e">
        <f>VLOOKUP(C592,#REF!,4,FALSE)</f>
        <v>#REF!</v>
      </c>
      <c r="D691" s="132" t="e">
        <f>VLOOKUP(D592,#REF!,4,FALSE)</f>
        <v>#REF!</v>
      </c>
      <c r="E691" s="132" t="e">
        <f>VLOOKUP(E592,#REF!,4,FALSE)</f>
        <v>#REF!</v>
      </c>
      <c r="F691" s="132" t="e">
        <f>VLOOKUP(F592,#REF!,4,FALSE)</f>
        <v>#REF!</v>
      </c>
      <c r="G691" s="132" t="e">
        <f>VLOOKUP(G592,#REF!,4,FALSE)</f>
        <v>#REF!</v>
      </c>
      <c r="H691" s="132" t="e">
        <f>VLOOKUP(H592,#REF!,4,FALSE)</f>
        <v>#REF!</v>
      </c>
      <c r="I691" s="132" t="e">
        <f>VLOOKUP(I592,#REF!,4,FALSE)</f>
        <v>#REF!</v>
      </c>
      <c r="J691" s="132" t="e">
        <f>VLOOKUP(J592,#REF!,4,FALSE)</f>
        <v>#REF!</v>
      </c>
      <c r="K691" s="132" t="e">
        <f>VLOOKUP(K592,#REF!,4,FALSE)</f>
        <v>#REF!</v>
      </c>
      <c r="L691" s="132" t="e">
        <f>VLOOKUP(L592,#REF!,4,FALSE)</f>
        <v>#REF!</v>
      </c>
      <c r="M691" s="132"/>
    </row>
    <row r="692" spans="1:13" x14ac:dyDescent="0.2">
      <c r="A692" s="132" t="e">
        <f>VLOOKUP(A593,#REF!,4,FALSE)</f>
        <v>#REF!</v>
      </c>
      <c r="B692" s="132" t="e">
        <f>VLOOKUP(B593,#REF!,4,FALSE)</f>
        <v>#REF!</v>
      </c>
      <c r="C692" s="132" t="e">
        <f>VLOOKUP(C593,#REF!,4,FALSE)</f>
        <v>#REF!</v>
      </c>
      <c r="D692" s="132" t="e">
        <f>VLOOKUP(D593,#REF!,4,FALSE)</f>
        <v>#REF!</v>
      </c>
      <c r="E692" s="132" t="e">
        <f>VLOOKUP(E593,#REF!,4,FALSE)</f>
        <v>#REF!</v>
      </c>
      <c r="F692" s="132" t="e">
        <f>VLOOKUP(F593,#REF!,4,FALSE)</f>
        <v>#REF!</v>
      </c>
      <c r="G692" s="132" t="e">
        <f>VLOOKUP(G593,#REF!,4,FALSE)</f>
        <v>#REF!</v>
      </c>
      <c r="H692" s="132" t="e">
        <f>VLOOKUP(H593,#REF!,4,FALSE)</f>
        <v>#REF!</v>
      </c>
      <c r="I692" s="132" t="e">
        <f>VLOOKUP(I593,#REF!,4,FALSE)</f>
        <v>#REF!</v>
      </c>
      <c r="J692" s="132" t="e">
        <f>VLOOKUP(J593,#REF!,4,FALSE)</f>
        <v>#REF!</v>
      </c>
      <c r="K692" s="132" t="e">
        <f>VLOOKUP(K593,#REF!,4,FALSE)</f>
        <v>#REF!</v>
      </c>
      <c r="L692" s="132" t="e">
        <f>VLOOKUP(L593,#REF!,4,FALSE)</f>
        <v>#REF!</v>
      </c>
      <c r="M692" s="132"/>
    </row>
    <row r="693" spans="1:13" x14ac:dyDescent="0.2">
      <c r="A693" s="132" t="e">
        <f>VLOOKUP(A594,#REF!,4,FALSE)</f>
        <v>#REF!</v>
      </c>
      <c r="B693" s="132" t="e">
        <f>VLOOKUP(B594,#REF!,4,FALSE)</f>
        <v>#REF!</v>
      </c>
      <c r="C693" s="132" t="e">
        <f>VLOOKUP(C594,#REF!,4,FALSE)</f>
        <v>#REF!</v>
      </c>
      <c r="D693" s="132" t="e">
        <f>VLOOKUP(D594,#REF!,4,FALSE)</f>
        <v>#REF!</v>
      </c>
      <c r="E693" s="132" t="e">
        <f>VLOOKUP(E594,#REF!,4,FALSE)</f>
        <v>#REF!</v>
      </c>
      <c r="F693" s="132" t="e">
        <f>VLOOKUP(F594,#REF!,4,FALSE)</f>
        <v>#REF!</v>
      </c>
      <c r="G693" s="132" t="e">
        <f>VLOOKUP(G594,#REF!,4,FALSE)</f>
        <v>#REF!</v>
      </c>
      <c r="H693" s="132" t="e">
        <f>VLOOKUP(H594,#REF!,4,FALSE)</f>
        <v>#REF!</v>
      </c>
      <c r="I693" s="132" t="e">
        <f>VLOOKUP(I594,#REF!,4,FALSE)</f>
        <v>#REF!</v>
      </c>
      <c r="J693" s="132" t="e">
        <f>VLOOKUP(J594,#REF!,4,FALSE)</f>
        <v>#REF!</v>
      </c>
      <c r="K693" s="132" t="e">
        <f>VLOOKUP(K594,#REF!,4,FALSE)</f>
        <v>#REF!</v>
      </c>
      <c r="L693" s="132" t="e">
        <f>VLOOKUP(L594,#REF!,4,FALSE)</f>
        <v>#REF!</v>
      </c>
      <c r="M693" s="132"/>
    </row>
    <row r="694" spans="1:13" x14ac:dyDescent="0.2">
      <c r="A694" s="132" t="e">
        <f>VLOOKUP(A595,#REF!,4,FALSE)</f>
        <v>#REF!</v>
      </c>
      <c r="B694" s="132" t="e">
        <f>VLOOKUP(B595,#REF!,4,FALSE)</f>
        <v>#REF!</v>
      </c>
      <c r="C694" s="132" t="e">
        <f>VLOOKUP(C595,#REF!,4,FALSE)</f>
        <v>#REF!</v>
      </c>
      <c r="D694" s="132" t="e">
        <f>VLOOKUP(D595,#REF!,4,FALSE)</f>
        <v>#REF!</v>
      </c>
      <c r="E694" s="132" t="e">
        <f>VLOOKUP(E595,#REF!,4,FALSE)</f>
        <v>#REF!</v>
      </c>
      <c r="F694" s="132" t="e">
        <f>VLOOKUP(F595,#REF!,4,FALSE)</f>
        <v>#REF!</v>
      </c>
      <c r="G694" s="132" t="e">
        <f>VLOOKUP(G595,#REF!,4,FALSE)</f>
        <v>#REF!</v>
      </c>
      <c r="H694" s="132" t="e">
        <f>VLOOKUP(H595,#REF!,4,FALSE)</f>
        <v>#REF!</v>
      </c>
      <c r="I694" s="132" t="e">
        <f>VLOOKUP(I595,#REF!,4,FALSE)</f>
        <v>#REF!</v>
      </c>
      <c r="J694" s="132" t="e">
        <f>VLOOKUP(J595,#REF!,4,FALSE)</f>
        <v>#REF!</v>
      </c>
      <c r="K694" s="132" t="e">
        <f>VLOOKUP(K595,#REF!,4,FALSE)</f>
        <v>#REF!</v>
      </c>
      <c r="L694" s="132" t="e">
        <f>VLOOKUP(L595,#REF!,4,FALSE)</f>
        <v>#REF!</v>
      </c>
      <c r="M694" s="132"/>
    </row>
    <row r="695" spans="1:13" x14ac:dyDescent="0.2">
      <c r="A695" s="132" t="e">
        <f>VLOOKUP(A596,#REF!,4,FALSE)</f>
        <v>#REF!</v>
      </c>
      <c r="B695" s="132" t="e">
        <f>VLOOKUP(B596,#REF!,4,FALSE)</f>
        <v>#REF!</v>
      </c>
      <c r="C695" s="132" t="e">
        <f>VLOOKUP(C596,#REF!,4,FALSE)</f>
        <v>#REF!</v>
      </c>
      <c r="D695" s="132" t="e">
        <f>VLOOKUP(D596,#REF!,4,FALSE)</f>
        <v>#REF!</v>
      </c>
      <c r="E695" s="132" t="e">
        <f>VLOOKUP(E596,#REF!,4,FALSE)</f>
        <v>#REF!</v>
      </c>
      <c r="F695" s="132" t="e">
        <f>VLOOKUP(F596,#REF!,4,FALSE)</f>
        <v>#REF!</v>
      </c>
      <c r="G695" s="132" t="e">
        <f>VLOOKUP(G596,#REF!,4,FALSE)</f>
        <v>#REF!</v>
      </c>
      <c r="H695" s="132" t="e">
        <f>VLOOKUP(H596,#REF!,4,FALSE)</f>
        <v>#REF!</v>
      </c>
      <c r="I695" s="132" t="e">
        <f>VLOOKUP(I596,#REF!,4,FALSE)</f>
        <v>#REF!</v>
      </c>
      <c r="J695" s="132" t="e">
        <f>VLOOKUP(J596,#REF!,4,FALSE)</f>
        <v>#REF!</v>
      </c>
      <c r="K695" s="132" t="e">
        <f>VLOOKUP(K596,#REF!,4,FALSE)</f>
        <v>#REF!</v>
      </c>
      <c r="L695" s="132" t="e">
        <f>VLOOKUP(L596,#REF!,4,FALSE)</f>
        <v>#REF!</v>
      </c>
      <c r="M695" s="132"/>
    </row>
    <row r="696" spans="1:13" x14ac:dyDescent="0.2">
      <c r="A696" s="132" t="e">
        <f>VLOOKUP(A597,#REF!,4,FALSE)</f>
        <v>#REF!</v>
      </c>
      <c r="B696" s="132" t="e">
        <f>VLOOKUP(B597,#REF!,4,FALSE)</f>
        <v>#REF!</v>
      </c>
      <c r="C696" s="132" t="e">
        <f>VLOOKUP(C597,#REF!,4,FALSE)</f>
        <v>#REF!</v>
      </c>
      <c r="D696" s="132" t="e">
        <f>VLOOKUP(D597,#REF!,4,FALSE)</f>
        <v>#REF!</v>
      </c>
      <c r="E696" s="132" t="e">
        <f>VLOOKUP(E597,#REF!,4,FALSE)</f>
        <v>#REF!</v>
      </c>
      <c r="F696" s="132" t="e">
        <f>VLOOKUP(F597,#REF!,4,FALSE)</f>
        <v>#REF!</v>
      </c>
      <c r="G696" s="132" t="e">
        <f>VLOOKUP(G597,#REF!,4,FALSE)</f>
        <v>#REF!</v>
      </c>
      <c r="H696" s="132" t="e">
        <f>VLOOKUP(H597,#REF!,4,FALSE)</f>
        <v>#REF!</v>
      </c>
      <c r="I696" s="132" t="e">
        <f>VLOOKUP(I597,#REF!,4,FALSE)</f>
        <v>#REF!</v>
      </c>
      <c r="J696" s="132" t="e">
        <f>VLOOKUP(J597,#REF!,4,FALSE)</f>
        <v>#REF!</v>
      </c>
      <c r="K696" s="132" t="e">
        <f>VLOOKUP(K597,#REF!,4,FALSE)</f>
        <v>#REF!</v>
      </c>
      <c r="L696" s="132" t="e">
        <f>VLOOKUP(L597,#REF!,4,FALSE)</f>
        <v>#REF!</v>
      </c>
      <c r="M696" s="132"/>
    </row>
    <row r="697" spans="1:13" x14ac:dyDescent="0.2">
      <c r="A697" s="132" t="e">
        <f>VLOOKUP(A598,#REF!,4,FALSE)</f>
        <v>#REF!</v>
      </c>
      <c r="B697" s="132" t="e">
        <f>VLOOKUP(B598,#REF!,4,FALSE)</f>
        <v>#REF!</v>
      </c>
      <c r="C697" s="132" t="e">
        <f>VLOOKUP(C598,#REF!,4,FALSE)</f>
        <v>#REF!</v>
      </c>
      <c r="D697" s="132" t="e">
        <f>VLOOKUP(D598,#REF!,4,FALSE)</f>
        <v>#REF!</v>
      </c>
      <c r="E697" s="132" t="e">
        <f>VLOOKUP(E598,#REF!,4,FALSE)</f>
        <v>#REF!</v>
      </c>
      <c r="F697" s="132" t="e">
        <f>VLOOKUP(F598,#REF!,4,FALSE)</f>
        <v>#REF!</v>
      </c>
      <c r="G697" s="132" t="e">
        <f>VLOOKUP(G598,#REF!,4,FALSE)</f>
        <v>#REF!</v>
      </c>
      <c r="H697" s="132" t="e">
        <f>VLOOKUP(H598,#REF!,4,FALSE)</f>
        <v>#REF!</v>
      </c>
      <c r="I697" s="132" t="e">
        <f>VLOOKUP(I598,#REF!,4,FALSE)</f>
        <v>#REF!</v>
      </c>
      <c r="J697" s="132" t="e">
        <f>VLOOKUP(J598,#REF!,4,FALSE)</f>
        <v>#REF!</v>
      </c>
      <c r="K697" s="132" t="e">
        <f>VLOOKUP(K598,#REF!,4,FALSE)</f>
        <v>#REF!</v>
      </c>
      <c r="L697" s="132" t="e">
        <f>VLOOKUP(L598,#REF!,4,FALSE)</f>
        <v>#REF!</v>
      </c>
      <c r="M697" s="132"/>
    </row>
    <row r="698" spans="1:13" x14ac:dyDescent="0.2">
      <c r="A698" s="132" t="e">
        <f>VLOOKUP(A599,#REF!,4,FALSE)</f>
        <v>#REF!</v>
      </c>
      <c r="B698" s="132" t="e">
        <f>VLOOKUP(B599,#REF!,4,FALSE)</f>
        <v>#REF!</v>
      </c>
      <c r="C698" s="132" t="e">
        <f>VLOOKUP(C599,#REF!,4,FALSE)</f>
        <v>#REF!</v>
      </c>
      <c r="D698" s="132" t="e">
        <f>VLOOKUP(D599,#REF!,4,FALSE)</f>
        <v>#REF!</v>
      </c>
      <c r="E698" s="132" t="e">
        <f>VLOOKUP(E599,#REF!,4,FALSE)</f>
        <v>#REF!</v>
      </c>
      <c r="F698" s="132" t="e">
        <f>VLOOKUP(F599,#REF!,4,FALSE)</f>
        <v>#REF!</v>
      </c>
      <c r="G698" s="132" t="e">
        <f>VLOOKUP(G599,#REF!,4,FALSE)</f>
        <v>#REF!</v>
      </c>
      <c r="H698" s="132" t="e">
        <f>VLOOKUP(H599,#REF!,4,FALSE)</f>
        <v>#REF!</v>
      </c>
      <c r="I698" s="132" t="e">
        <f>VLOOKUP(I599,#REF!,4,FALSE)</f>
        <v>#REF!</v>
      </c>
      <c r="J698" s="132" t="e">
        <f>VLOOKUP(J599,#REF!,4,FALSE)</f>
        <v>#REF!</v>
      </c>
      <c r="K698" s="132" t="e">
        <f>VLOOKUP(K599,#REF!,4,FALSE)</f>
        <v>#REF!</v>
      </c>
      <c r="L698" s="132" t="e">
        <f>VLOOKUP(L599,#REF!,4,FALSE)</f>
        <v>#REF!</v>
      </c>
      <c r="M698" s="132"/>
    </row>
    <row r="699" spans="1:13" x14ac:dyDescent="0.2">
      <c r="A699" s="132" t="e">
        <f>VLOOKUP(A600,#REF!,4,FALSE)</f>
        <v>#REF!</v>
      </c>
      <c r="B699" s="132" t="e">
        <f>VLOOKUP(B600,#REF!,4,FALSE)</f>
        <v>#REF!</v>
      </c>
      <c r="C699" s="132" t="e">
        <f>VLOOKUP(C600,#REF!,4,FALSE)</f>
        <v>#REF!</v>
      </c>
      <c r="D699" s="132" t="e">
        <f>VLOOKUP(D600,#REF!,4,FALSE)</f>
        <v>#REF!</v>
      </c>
      <c r="E699" s="132" t="e">
        <f>VLOOKUP(E600,#REF!,4,FALSE)</f>
        <v>#REF!</v>
      </c>
      <c r="F699" s="132" t="e">
        <f>VLOOKUP(F600,#REF!,4,FALSE)</f>
        <v>#REF!</v>
      </c>
      <c r="G699" s="132" t="e">
        <f>VLOOKUP(G600,#REF!,4,FALSE)</f>
        <v>#REF!</v>
      </c>
      <c r="H699" s="132" t="e">
        <f>VLOOKUP(H600,#REF!,4,FALSE)</f>
        <v>#REF!</v>
      </c>
      <c r="I699" s="132" t="e">
        <f>VLOOKUP(I600,#REF!,4,FALSE)</f>
        <v>#REF!</v>
      </c>
      <c r="J699" s="132" t="e">
        <f>VLOOKUP(J600,#REF!,4,FALSE)</f>
        <v>#REF!</v>
      </c>
      <c r="K699" s="132" t="e">
        <f>VLOOKUP(K600,#REF!,4,FALSE)</f>
        <v>#REF!</v>
      </c>
      <c r="L699" s="132" t="e">
        <f>VLOOKUP(L600,#REF!,4,FALSE)</f>
        <v>#REF!</v>
      </c>
      <c r="M699" s="132"/>
    </row>
    <row r="700" spans="1:13" x14ac:dyDescent="0.2">
      <c r="A700" s="132" t="e">
        <f>VLOOKUP(A601,#REF!,4,FALSE)</f>
        <v>#REF!</v>
      </c>
      <c r="B700" s="132" t="e">
        <f>VLOOKUP(B601,#REF!,4,FALSE)</f>
        <v>#REF!</v>
      </c>
      <c r="C700" s="132" t="e">
        <f>VLOOKUP(C601,#REF!,4,FALSE)</f>
        <v>#REF!</v>
      </c>
      <c r="D700" s="132" t="e">
        <f>VLOOKUP(D601,#REF!,4,FALSE)</f>
        <v>#REF!</v>
      </c>
      <c r="E700" s="132" t="e">
        <f>VLOOKUP(E601,#REF!,4,FALSE)</f>
        <v>#REF!</v>
      </c>
      <c r="F700" s="132" t="e">
        <f>VLOOKUP(F601,#REF!,4,FALSE)</f>
        <v>#REF!</v>
      </c>
      <c r="G700" s="132" t="e">
        <f>VLOOKUP(G601,#REF!,4,FALSE)</f>
        <v>#REF!</v>
      </c>
      <c r="H700" s="132" t="e">
        <f>VLOOKUP(H601,#REF!,4,FALSE)</f>
        <v>#REF!</v>
      </c>
      <c r="I700" s="132" t="e">
        <f>VLOOKUP(I601,#REF!,4,FALSE)</f>
        <v>#REF!</v>
      </c>
      <c r="J700" s="132" t="e">
        <f>VLOOKUP(J601,#REF!,4,FALSE)</f>
        <v>#REF!</v>
      </c>
      <c r="K700" s="132" t="e">
        <f>VLOOKUP(K601,#REF!,4,FALSE)</f>
        <v>#REF!</v>
      </c>
      <c r="L700" s="132" t="e">
        <f>VLOOKUP(L601,#REF!,4,FALSE)</f>
        <v>#REF!</v>
      </c>
      <c r="M700" s="132"/>
    </row>
    <row r="701" spans="1:13" x14ac:dyDescent="0.2">
      <c r="A701" s="132" t="e">
        <f>VLOOKUP(A602,#REF!,4,FALSE)</f>
        <v>#REF!</v>
      </c>
      <c r="B701" s="132" t="e">
        <f>VLOOKUP(B602,#REF!,4,FALSE)</f>
        <v>#REF!</v>
      </c>
      <c r="C701" s="132" t="e">
        <f>VLOOKUP(C602,#REF!,4,FALSE)</f>
        <v>#REF!</v>
      </c>
      <c r="D701" s="132" t="e">
        <f>VLOOKUP(D602,#REF!,4,FALSE)</f>
        <v>#REF!</v>
      </c>
      <c r="E701" s="132" t="e">
        <f>VLOOKUP(E602,#REF!,4,FALSE)</f>
        <v>#REF!</v>
      </c>
      <c r="F701" s="132" t="e">
        <f>VLOOKUP(F602,#REF!,4,FALSE)</f>
        <v>#REF!</v>
      </c>
      <c r="G701" s="132" t="e">
        <f>VLOOKUP(G602,#REF!,4,FALSE)</f>
        <v>#REF!</v>
      </c>
      <c r="H701" s="132" t="e">
        <f>VLOOKUP(H602,#REF!,4,FALSE)</f>
        <v>#REF!</v>
      </c>
      <c r="I701" s="132" t="e">
        <f>VLOOKUP(I602,#REF!,4,FALSE)</f>
        <v>#REF!</v>
      </c>
      <c r="J701" s="132" t="e">
        <f>VLOOKUP(J602,#REF!,4,FALSE)</f>
        <v>#REF!</v>
      </c>
      <c r="K701" s="132" t="e">
        <f>VLOOKUP(K602,#REF!,4,FALSE)</f>
        <v>#REF!</v>
      </c>
      <c r="L701" s="132" t="e">
        <f>VLOOKUP(L602,#REF!,4,FALSE)</f>
        <v>#REF!</v>
      </c>
      <c r="M701" s="132"/>
    </row>
    <row r="702" spans="1:13" x14ac:dyDescent="0.2">
      <c r="A702" s="132" t="e">
        <f>VLOOKUP(A603,#REF!,4,FALSE)</f>
        <v>#REF!</v>
      </c>
      <c r="B702" s="132" t="e">
        <f>VLOOKUP(B603,#REF!,4,FALSE)</f>
        <v>#REF!</v>
      </c>
      <c r="C702" s="132" t="e">
        <f>VLOOKUP(C603,#REF!,4,FALSE)</f>
        <v>#REF!</v>
      </c>
      <c r="D702" s="132" t="e">
        <f>VLOOKUP(D603,#REF!,4,FALSE)</f>
        <v>#REF!</v>
      </c>
      <c r="E702" s="132" t="e">
        <f>VLOOKUP(E603,#REF!,4,FALSE)</f>
        <v>#REF!</v>
      </c>
      <c r="F702" s="132" t="e">
        <f>VLOOKUP(F603,#REF!,4,FALSE)</f>
        <v>#REF!</v>
      </c>
      <c r="G702" s="132" t="e">
        <f>VLOOKUP(G603,#REF!,4,FALSE)</f>
        <v>#REF!</v>
      </c>
      <c r="H702" s="132" t="e">
        <f>VLOOKUP(H603,#REF!,4,FALSE)</f>
        <v>#REF!</v>
      </c>
      <c r="I702" s="132" t="e">
        <f>VLOOKUP(I603,#REF!,4,FALSE)</f>
        <v>#REF!</v>
      </c>
      <c r="J702" s="132" t="e">
        <f>VLOOKUP(J603,#REF!,4,FALSE)</f>
        <v>#REF!</v>
      </c>
      <c r="K702" s="132" t="e">
        <f>VLOOKUP(K603,#REF!,4,FALSE)</f>
        <v>#REF!</v>
      </c>
      <c r="L702" s="132" t="e">
        <f>VLOOKUP(L603,#REF!,4,FALSE)</f>
        <v>#REF!</v>
      </c>
      <c r="M702" s="132"/>
    </row>
    <row r="703" spans="1:13" x14ac:dyDescent="0.2">
      <c r="A703" s="132" t="e">
        <f>VLOOKUP(A604,#REF!,4,FALSE)</f>
        <v>#REF!</v>
      </c>
      <c r="B703" s="132" t="e">
        <f>VLOOKUP(B604,#REF!,4,FALSE)</f>
        <v>#REF!</v>
      </c>
      <c r="C703" s="132" t="e">
        <f>VLOOKUP(C604,#REF!,4,FALSE)</f>
        <v>#REF!</v>
      </c>
      <c r="D703" s="132" t="e">
        <f>VLOOKUP(D604,#REF!,4,FALSE)</f>
        <v>#REF!</v>
      </c>
      <c r="E703" s="132" t="e">
        <f>VLOOKUP(E604,#REF!,4,FALSE)</f>
        <v>#REF!</v>
      </c>
      <c r="F703" s="132" t="e">
        <f>VLOOKUP(F604,#REF!,4,FALSE)</f>
        <v>#REF!</v>
      </c>
      <c r="G703" s="132" t="e">
        <f>VLOOKUP(G604,#REF!,4,FALSE)</f>
        <v>#REF!</v>
      </c>
      <c r="H703" s="132" t="e">
        <f>VLOOKUP(H604,#REF!,4,FALSE)</f>
        <v>#REF!</v>
      </c>
      <c r="I703" s="132" t="e">
        <f>VLOOKUP(I604,#REF!,4,FALSE)</f>
        <v>#REF!</v>
      </c>
      <c r="J703" s="132" t="e">
        <f>VLOOKUP(J604,#REF!,4,FALSE)</f>
        <v>#REF!</v>
      </c>
      <c r="K703" s="132" t="e">
        <f>VLOOKUP(K604,#REF!,4,FALSE)</f>
        <v>#REF!</v>
      </c>
      <c r="L703" s="132" t="e">
        <f>VLOOKUP(L604,#REF!,4,FALSE)</f>
        <v>#REF!</v>
      </c>
      <c r="M703" s="132"/>
    </row>
    <row r="704" spans="1:13" x14ac:dyDescent="0.2">
      <c r="A704" s="132" t="e">
        <f>VLOOKUP(A605,#REF!,4,FALSE)</f>
        <v>#REF!</v>
      </c>
      <c r="B704" s="132" t="e">
        <f>VLOOKUP(B605,#REF!,4,FALSE)</f>
        <v>#REF!</v>
      </c>
      <c r="C704" s="132" t="e">
        <f>VLOOKUP(C605,#REF!,4,FALSE)</f>
        <v>#REF!</v>
      </c>
      <c r="D704" s="132" t="e">
        <f>VLOOKUP(D605,#REF!,4,FALSE)</f>
        <v>#REF!</v>
      </c>
      <c r="E704" s="132" t="e">
        <f>VLOOKUP(E605,#REF!,4,FALSE)</f>
        <v>#REF!</v>
      </c>
      <c r="F704" s="132" t="e">
        <f>VLOOKUP(F605,#REF!,4,FALSE)</f>
        <v>#REF!</v>
      </c>
      <c r="G704" s="132" t="e">
        <f>VLOOKUP(G605,#REF!,4,FALSE)</f>
        <v>#REF!</v>
      </c>
      <c r="H704" s="132" t="e">
        <f>VLOOKUP(H605,#REF!,4,FALSE)</f>
        <v>#REF!</v>
      </c>
      <c r="I704" s="132" t="e">
        <f>VLOOKUP(I605,#REF!,4,FALSE)</f>
        <v>#REF!</v>
      </c>
      <c r="J704" s="132" t="e">
        <f>VLOOKUP(J605,#REF!,4,FALSE)</f>
        <v>#REF!</v>
      </c>
      <c r="K704" s="132" t="e">
        <f>VLOOKUP(K605,#REF!,4,FALSE)</f>
        <v>#REF!</v>
      </c>
      <c r="L704" s="132" t="e">
        <f>VLOOKUP(L605,#REF!,4,FALSE)</f>
        <v>#REF!</v>
      </c>
      <c r="M704" s="132"/>
    </row>
    <row r="705" spans="1:13" x14ac:dyDescent="0.2">
      <c r="A705" s="132" t="e">
        <f>VLOOKUP(A606,#REF!,4,FALSE)</f>
        <v>#REF!</v>
      </c>
      <c r="B705" s="132" t="e">
        <f>VLOOKUP(B606,#REF!,4,FALSE)</f>
        <v>#REF!</v>
      </c>
      <c r="C705" s="132" t="e">
        <f>VLOOKUP(C606,#REF!,4,FALSE)</f>
        <v>#REF!</v>
      </c>
      <c r="D705" s="132" t="e">
        <f>VLOOKUP(D606,#REF!,4,FALSE)</f>
        <v>#REF!</v>
      </c>
      <c r="E705" s="132" t="e">
        <f>VLOOKUP(E606,#REF!,4,FALSE)</f>
        <v>#REF!</v>
      </c>
      <c r="F705" s="132" t="e">
        <f>VLOOKUP(F606,#REF!,4,FALSE)</f>
        <v>#REF!</v>
      </c>
      <c r="G705" s="132" t="e">
        <f>VLOOKUP(G606,#REF!,4,FALSE)</f>
        <v>#REF!</v>
      </c>
      <c r="H705" s="132" t="e">
        <f>VLOOKUP(H606,#REF!,4,FALSE)</f>
        <v>#REF!</v>
      </c>
      <c r="I705" s="132" t="e">
        <f>VLOOKUP(I606,#REF!,4,FALSE)</f>
        <v>#REF!</v>
      </c>
      <c r="J705" s="132" t="e">
        <f>VLOOKUP(J606,#REF!,4,FALSE)</f>
        <v>#REF!</v>
      </c>
      <c r="K705" s="132" t="e">
        <f>VLOOKUP(K606,#REF!,4,FALSE)</f>
        <v>#REF!</v>
      </c>
      <c r="L705" s="132" t="e">
        <f>VLOOKUP(L606,#REF!,4,FALSE)</f>
        <v>#REF!</v>
      </c>
      <c r="M705" s="132"/>
    </row>
    <row r="706" spans="1:13" x14ac:dyDescent="0.2">
      <c r="A706" s="132" t="e">
        <f>VLOOKUP(A607,#REF!,4,FALSE)</f>
        <v>#REF!</v>
      </c>
      <c r="B706" s="132" t="e">
        <f>VLOOKUP(B607,#REF!,4,FALSE)</f>
        <v>#REF!</v>
      </c>
      <c r="C706" s="132" t="e">
        <f>VLOOKUP(C607,#REF!,4,FALSE)</f>
        <v>#REF!</v>
      </c>
      <c r="D706" s="132" t="e">
        <f>VLOOKUP(D607,#REF!,4,FALSE)</f>
        <v>#REF!</v>
      </c>
      <c r="E706" s="132" t="e">
        <f>VLOOKUP(E607,#REF!,4,FALSE)</f>
        <v>#REF!</v>
      </c>
      <c r="F706" s="132" t="e">
        <f>VLOOKUP(F607,#REF!,4,FALSE)</f>
        <v>#REF!</v>
      </c>
      <c r="G706" s="132" t="e">
        <f>VLOOKUP(G607,#REF!,4,FALSE)</f>
        <v>#REF!</v>
      </c>
      <c r="H706" s="132" t="e">
        <f>VLOOKUP(H607,#REF!,4,FALSE)</f>
        <v>#REF!</v>
      </c>
      <c r="I706" s="132" t="e">
        <f>VLOOKUP(I607,#REF!,4,FALSE)</f>
        <v>#REF!</v>
      </c>
      <c r="J706" s="132" t="e">
        <f>VLOOKUP(J607,#REF!,4,FALSE)</f>
        <v>#REF!</v>
      </c>
      <c r="K706" s="132" t="e">
        <f>VLOOKUP(K607,#REF!,4,FALSE)</f>
        <v>#REF!</v>
      </c>
      <c r="L706" s="132" t="e">
        <f>VLOOKUP(L607,#REF!,4,FALSE)</f>
        <v>#REF!</v>
      </c>
      <c r="M706" s="132"/>
    </row>
    <row r="707" spans="1:13" x14ac:dyDescent="0.2">
      <c r="A707" s="132" t="e">
        <f>VLOOKUP(A608,#REF!,4,FALSE)</f>
        <v>#REF!</v>
      </c>
      <c r="B707" s="132" t="e">
        <f>VLOOKUP(B608,#REF!,4,FALSE)</f>
        <v>#REF!</v>
      </c>
      <c r="C707" s="132" t="e">
        <f>VLOOKUP(C608,#REF!,4,FALSE)</f>
        <v>#REF!</v>
      </c>
      <c r="D707" s="132" t="e">
        <f>VLOOKUP(D608,#REF!,4,FALSE)</f>
        <v>#REF!</v>
      </c>
      <c r="E707" s="132" t="e">
        <f>VLOOKUP(E608,#REF!,4,FALSE)</f>
        <v>#REF!</v>
      </c>
      <c r="F707" s="132" t="e">
        <f>VLOOKUP(F608,#REF!,4,FALSE)</f>
        <v>#REF!</v>
      </c>
      <c r="G707" s="132" t="e">
        <f>VLOOKUP(G608,#REF!,4,FALSE)</f>
        <v>#REF!</v>
      </c>
      <c r="H707" s="132" t="e">
        <f>VLOOKUP(H608,#REF!,4,FALSE)</f>
        <v>#REF!</v>
      </c>
      <c r="I707" s="132" t="e">
        <f>VLOOKUP(I608,#REF!,4,FALSE)</f>
        <v>#REF!</v>
      </c>
      <c r="J707" s="132" t="e">
        <f>VLOOKUP(J608,#REF!,4,FALSE)</f>
        <v>#REF!</v>
      </c>
      <c r="K707" s="132" t="e">
        <f>VLOOKUP(K608,#REF!,4,FALSE)</f>
        <v>#REF!</v>
      </c>
      <c r="L707" s="132" t="e">
        <f>VLOOKUP(L608,#REF!,4,FALSE)</f>
        <v>#REF!</v>
      </c>
      <c r="M707" s="132"/>
    </row>
    <row r="708" spans="1:13" x14ac:dyDescent="0.2">
      <c r="A708" s="132" t="e">
        <f>VLOOKUP(A609,#REF!,4,FALSE)</f>
        <v>#REF!</v>
      </c>
      <c r="B708" s="132" t="e">
        <f>VLOOKUP(B609,#REF!,4,FALSE)</f>
        <v>#REF!</v>
      </c>
      <c r="C708" s="132" t="e">
        <f>VLOOKUP(C609,#REF!,4,FALSE)</f>
        <v>#REF!</v>
      </c>
      <c r="D708" s="132" t="e">
        <f>VLOOKUP(D609,#REF!,4,FALSE)</f>
        <v>#REF!</v>
      </c>
      <c r="E708" s="132" t="e">
        <f>VLOOKUP(E609,#REF!,4,FALSE)</f>
        <v>#REF!</v>
      </c>
      <c r="F708" s="132" t="e">
        <f>VLOOKUP(F609,#REF!,4,FALSE)</f>
        <v>#REF!</v>
      </c>
      <c r="G708" s="132" t="e">
        <f>VLOOKUP(G609,#REF!,4,FALSE)</f>
        <v>#REF!</v>
      </c>
      <c r="H708" s="132" t="e">
        <f>VLOOKUP(H609,#REF!,4,FALSE)</f>
        <v>#REF!</v>
      </c>
      <c r="I708" s="132" t="e">
        <f>VLOOKUP(I609,#REF!,4,FALSE)</f>
        <v>#REF!</v>
      </c>
      <c r="J708" s="132" t="e">
        <f>VLOOKUP(J609,#REF!,4,FALSE)</f>
        <v>#REF!</v>
      </c>
      <c r="K708" s="132" t="e">
        <f>VLOOKUP(K609,#REF!,4,FALSE)</f>
        <v>#REF!</v>
      </c>
      <c r="L708" s="132" t="e">
        <f>VLOOKUP(L609,#REF!,4,FALSE)</f>
        <v>#REF!</v>
      </c>
      <c r="M708" s="132"/>
    </row>
    <row r="709" spans="1:13" x14ac:dyDescent="0.2">
      <c r="A709" s="132"/>
      <c r="B709" s="132"/>
      <c r="C709" s="132"/>
      <c r="D709" s="132"/>
      <c r="E709" s="132"/>
      <c r="F709" s="132"/>
      <c r="G709" s="132"/>
      <c r="H709" s="132"/>
      <c r="I709" s="132"/>
      <c r="J709" s="132"/>
      <c r="K709" s="132"/>
      <c r="L709" s="132"/>
      <c r="M709" s="132"/>
    </row>
    <row r="710" spans="1:13" x14ac:dyDescent="0.2">
      <c r="A710" s="132"/>
      <c r="B710" s="132"/>
      <c r="C710" s="132"/>
      <c r="D710" s="132"/>
      <c r="E710" s="132"/>
      <c r="F710" s="132"/>
      <c r="G710" s="132"/>
      <c r="H710" s="132"/>
      <c r="I710" s="132"/>
      <c r="J710" s="132"/>
      <c r="K710" s="132"/>
      <c r="L710" s="132"/>
      <c r="M710" s="132"/>
    </row>
    <row r="711" spans="1:13" x14ac:dyDescent="0.2">
      <c r="A711" s="132"/>
      <c r="B711" s="132"/>
      <c r="C711" s="132"/>
      <c r="D711" s="132"/>
      <c r="E711" s="132"/>
      <c r="F711" s="132"/>
      <c r="G711" s="132"/>
      <c r="H711" s="132"/>
      <c r="I711" s="132"/>
      <c r="J711" s="132"/>
      <c r="K711" s="132"/>
      <c r="L711" s="132"/>
      <c r="M711" s="132"/>
    </row>
    <row r="712" spans="1:13" x14ac:dyDescent="0.2">
      <c r="A712" s="132"/>
      <c r="B712" s="132"/>
      <c r="C712" s="132"/>
      <c r="D712" s="132"/>
      <c r="E712" s="132"/>
      <c r="F712" s="132"/>
      <c r="G712" s="132"/>
      <c r="H712" s="132"/>
      <c r="I712" s="132"/>
      <c r="J712" s="132"/>
      <c r="K712" s="132"/>
      <c r="L712" s="132"/>
      <c r="M712" s="132"/>
    </row>
    <row r="713" spans="1:13" x14ac:dyDescent="0.2">
      <c r="A713" s="132"/>
      <c r="B713" s="132"/>
      <c r="C713" s="132"/>
      <c r="D713" s="132"/>
      <c r="E713" s="132"/>
      <c r="F713" s="132"/>
      <c r="G713" s="132"/>
      <c r="H713" s="132"/>
      <c r="I713" s="132"/>
      <c r="J713" s="132"/>
      <c r="K713" s="132"/>
      <c r="L713" s="132"/>
      <c r="M713" s="132"/>
    </row>
    <row r="714" spans="1:13" x14ac:dyDescent="0.2">
      <c r="A714" s="132"/>
      <c r="B714" s="132"/>
      <c r="C714" s="132"/>
      <c r="D714" s="132"/>
      <c r="E714" s="132"/>
      <c r="F714" s="132"/>
      <c r="G714" s="132"/>
      <c r="H714" s="132"/>
      <c r="I714" s="132"/>
      <c r="J714" s="132"/>
      <c r="K714" s="132"/>
      <c r="L714" s="132"/>
      <c r="M714" s="132"/>
    </row>
    <row r="715" spans="1:13" x14ac:dyDescent="0.2">
      <c r="A715" s="132"/>
      <c r="B715" s="132"/>
      <c r="C715" s="132"/>
      <c r="D715" s="132"/>
      <c r="E715" s="132"/>
      <c r="F715" s="132"/>
      <c r="G715" s="132"/>
      <c r="H715" s="132"/>
      <c r="I715" s="132"/>
      <c r="J715" s="132"/>
      <c r="K715" s="132"/>
      <c r="L715" s="132"/>
      <c r="M715" s="132"/>
    </row>
    <row r="716" spans="1:13" x14ac:dyDescent="0.2">
      <c r="A716" s="132"/>
      <c r="B716" s="132"/>
      <c r="C716" s="132"/>
      <c r="D716" s="132"/>
      <c r="E716" s="132"/>
      <c r="F716" s="132"/>
      <c r="G716" s="132"/>
      <c r="H716" s="132"/>
      <c r="I716" s="132"/>
      <c r="J716" s="132"/>
      <c r="K716" s="132"/>
      <c r="L716" s="132"/>
      <c r="M716" s="132"/>
    </row>
    <row r="717" spans="1:13" x14ac:dyDescent="0.2">
      <c r="A717" s="132"/>
      <c r="B717" s="132"/>
      <c r="C717" s="132"/>
      <c r="D717" s="132"/>
      <c r="E717" s="132"/>
      <c r="F717" s="132"/>
      <c r="G717" s="132"/>
      <c r="H717" s="132"/>
      <c r="I717" s="132"/>
      <c r="J717" s="132"/>
      <c r="K717" s="132"/>
      <c r="L717" s="132"/>
      <c r="M717" s="132"/>
    </row>
    <row r="718" spans="1:13" x14ac:dyDescent="0.2">
      <c r="A718" s="132"/>
      <c r="B718" s="132"/>
      <c r="C718" s="132"/>
      <c r="D718" s="132"/>
      <c r="E718" s="132"/>
      <c r="F718" s="132"/>
      <c r="G718" s="132"/>
      <c r="H718" s="132"/>
      <c r="I718" s="132"/>
      <c r="J718" s="132"/>
      <c r="K718" s="132"/>
      <c r="L718" s="132"/>
      <c r="M718" s="132"/>
    </row>
    <row r="719" spans="1:13" x14ac:dyDescent="0.2">
      <c r="A719" s="132"/>
      <c r="B719" s="132"/>
      <c r="C719" s="132"/>
      <c r="D719" s="132"/>
      <c r="E719" s="132"/>
      <c r="F719" s="132"/>
      <c r="G719" s="132"/>
      <c r="H719" s="132"/>
      <c r="I719" s="132"/>
      <c r="J719" s="132"/>
      <c r="K719" s="132"/>
      <c r="L719" s="132"/>
      <c r="M719" s="132"/>
    </row>
    <row r="720" spans="1:13" x14ac:dyDescent="0.2">
      <c r="A720" s="132"/>
      <c r="B720" s="132"/>
      <c r="C720" s="132"/>
      <c r="D720" s="132"/>
      <c r="E720" s="132"/>
      <c r="F720" s="132"/>
      <c r="G720" s="132"/>
      <c r="H720" s="132"/>
      <c r="I720" s="132"/>
      <c r="J720" s="132"/>
      <c r="K720" s="132"/>
      <c r="L720" s="132"/>
      <c r="M720" s="132"/>
    </row>
    <row r="721" spans="1:13" x14ac:dyDescent="0.2">
      <c r="A721" s="132"/>
      <c r="B721" s="132"/>
      <c r="C721" s="132"/>
      <c r="D721" s="132"/>
      <c r="E721" s="132"/>
      <c r="F721" s="132"/>
      <c r="G721" s="132"/>
      <c r="H721" s="132"/>
      <c r="I721" s="132"/>
      <c r="J721" s="132"/>
      <c r="K721" s="132"/>
      <c r="L721" s="132"/>
      <c r="M721" s="132"/>
    </row>
    <row r="722" spans="1:13" x14ac:dyDescent="0.2">
      <c r="A722" s="132"/>
      <c r="B722" s="132"/>
      <c r="C722" s="132"/>
      <c r="D722" s="132"/>
      <c r="E722" s="132"/>
      <c r="F722" s="132"/>
      <c r="G722" s="132"/>
      <c r="H722" s="132"/>
      <c r="I722" s="132"/>
      <c r="J722" s="132"/>
      <c r="K722" s="132"/>
      <c r="L722" s="132"/>
      <c r="M722" s="132"/>
    </row>
    <row r="723" spans="1:13" x14ac:dyDescent="0.2">
      <c r="A723" s="132"/>
      <c r="B723" s="132"/>
      <c r="C723" s="132"/>
      <c r="D723" s="132"/>
      <c r="E723" s="132"/>
      <c r="F723" s="132"/>
      <c r="G723" s="132"/>
      <c r="H723" s="132"/>
      <c r="I723" s="132"/>
      <c r="J723" s="132"/>
      <c r="K723" s="132"/>
      <c r="L723" s="132"/>
      <c r="M723" s="132"/>
    </row>
    <row r="724" spans="1:13" x14ac:dyDescent="0.2">
      <c r="A724" s="132"/>
      <c r="B724" s="132"/>
      <c r="C724" s="132"/>
      <c r="D724" s="132"/>
      <c r="E724" s="132"/>
      <c r="F724" s="132"/>
      <c r="G724" s="132"/>
      <c r="H724" s="132"/>
      <c r="I724" s="132"/>
      <c r="J724" s="132"/>
      <c r="K724" s="132"/>
      <c r="L724" s="132"/>
      <c r="M724" s="132"/>
    </row>
    <row r="725" spans="1:13" x14ac:dyDescent="0.2">
      <c r="A725" s="132"/>
      <c r="B725" s="132"/>
      <c r="C725" s="132"/>
      <c r="D725" s="132"/>
      <c r="E725" s="132"/>
      <c r="F725" s="132"/>
      <c r="G725" s="132"/>
      <c r="H725" s="132"/>
      <c r="I725" s="132"/>
      <c r="J725" s="132"/>
      <c r="K725" s="132"/>
      <c r="L725" s="132"/>
      <c r="M725" s="132"/>
    </row>
    <row r="726" spans="1:13" x14ac:dyDescent="0.2">
      <c r="A726" s="132"/>
      <c r="B726" s="132"/>
      <c r="C726" s="132"/>
      <c r="D726" s="132"/>
      <c r="E726" s="132"/>
      <c r="F726" s="132"/>
      <c r="G726" s="132"/>
      <c r="H726" s="132"/>
      <c r="I726" s="132"/>
      <c r="J726" s="132"/>
      <c r="K726" s="132"/>
      <c r="L726" s="132"/>
      <c r="M726" s="132"/>
    </row>
    <row r="727" spans="1:13" x14ac:dyDescent="0.2">
      <c r="A727" s="132"/>
      <c r="B727" s="132"/>
      <c r="C727" s="132"/>
      <c r="D727" s="132"/>
      <c r="E727" s="132"/>
      <c r="F727" s="132"/>
      <c r="G727" s="132"/>
      <c r="H727" s="132"/>
      <c r="I727" s="132"/>
      <c r="J727" s="132"/>
      <c r="K727" s="132"/>
      <c r="L727" s="132"/>
      <c r="M727" s="132"/>
    </row>
    <row r="728" spans="1:13" x14ac:dyDescent="0.2">
      <c r="A728" s="132"/>
      <c r="B728" s="132"/>
      <c r="C728" s="132"/>
      <c r="D728" s="132"/>
      <c r="E728" s="132"/>
      <c r="F728" s="132"/>
      <c r="G728" s="132"/>
      <c r="H728" s="132"/>
      <c r="I728" s="132"/>
      <c r="J728" s="132"/>
      <c r="K728" s="132"/>
      <c r="L728" s="132"/>
      <c r="M728" s="132"/>
    </row>
    <row r="729" spans="1:13" x14ac:dyDescent="0.2">
      <c r="A729" s="132"/>
      <c r="B729" s="132"/>
      <c r="C729" s="132"/>
      <c r="D729" s="132"/>
      <c r="E729" s="132"/>
      <c r="F729" s="132"/>
      <c r="G729" s="132"/>
      <c r="H729" s="132"/>
      <c r="I729" s="132"/>
      <c r="J729" s="132"/>
      <c r="K729" s="132"/>
      <c r="L729" s="132"/>
      <c r="M729" s="132"/>
    </row>
    <row r="730" spans="1:13" x14ac:dyDescent="0.2">
      <c r="A730" s="132"/>
      <c r="B730" s="132"/>
      <c r="C730" s="132"/>
      <c r="D730" s="132"/>
      <c r="E730" s="132"/>
      <c r="F730" s="132"/>
      <c r="G730" s="132"/>
      <c r="H730" s="132"/>
      <c r="I730" s="132"/>
      <c r="J730" s="132"/>
      <c r="K730" s="132"/>
      <c r="L730" s="132"/>
      <c r="M730" s="132"/>
    </row>
    <row r="731" spans="1:13" x14ac:dyDescent="0.2">
      <c r="A731" s="132"/>
      <c r="B731" s="132"/>
      <c r="C731" s="132"/>
      <c r="D731" s="132"/>
      <c r="E731" s="132"/>
      <c r="F731" s="132"/>
      <c r="G731" s="132"/>
      <c r="H731" s="132"/>
      <c r="I731" s="132"/>
      <c r="J731" s="132"/>
      <c r="K731" s="132"/>
      <c r="L731" s="132"/>
      <c r="M731" s="132"/>
    </row>
    <row r="732" spans="1:13" x14ac:dyDescent="0.2">
      <c r="A732" s="132"/>
      <c r="B732" s="132"/>
      <c r="C732" s="132"/>
      <c r="D732" s="132"/>
      <c r="E732" s="132"/>
      <c r="F732" s="132"/>
      <c r="G732" s="132"/>
      <c r="H732" s="132"/>
      <c r="I732" s="132"/>
      <c r="J732" s="132"/>
      <c r="K732" s="132"/>
      <c r="L732" s="132"/>
      <c r="M732" s="132"/>
    </row>
    <row r="733" spans="1:13" x14ac:dyDescent="0.2">
      <c r="A733" s="132"/>
      <c r="B733" s="132"/>
      <c r="C733" s="132"/>
      <c r="D733" s="132"/>
      <c r="E733" s="132"/>
      <c r="F733" s="132"/>
      <c r="G733" s="132"/>
      <c r="H733" s="132"/>
      <c r="I733" s="132"/>
      <c r="J733" s="132"/>
      <c r="K733" s="132"/>
      <c r="L733" s="132"/>
      <c r="M733" s="132"/>
    </row>
    <row r="734" spans="1:13" x14ac:dyDescent="0.2">
      <c r="A734" s="132"/>
      <c r="B734" s="132"/>
      <c r="C734" s="132"/>
      <c r="D734" s="132"/>
      <c r="E734" s="132"/>
      <c r="F734" s="132"/>
      <c r="G734" s="132"/>
      <c r="H734" s="132"/>
      <c r="I734" s="132"/>
      <c r="J734" s="132"/>
      <c r="K734" s="132"/>
      <c r="L734" s="132"/>
      <c r="M734" s="132"/>
    </row>
    <row r="735" spans="1:13" x14ac:dyDescent="0.2">
      <c r="A735" s="132"/>
      <c r="B735" s="132"/>
      <c r="C735" s="132"/>
      <c r="D735" s="132"/>
      <c r="E735" s="132"/>
      <c r="F735" s="132"/>
      <c r="G735" s="132"/>
      <c r="H735" s="132"/>
      <c r="I735" s="132"/>
      <c r="J735" s="132"/>
      <c r="K735" s="132"/>
      <c r="L735" s="132"/>
      <c r="M735" s="132"/>
    </row>
    <row r="736" spans="1:13" x14ac:dyDescent="0.2">
      <c r="A736" s="132"/>
      <c r="B736" s="132"/>
      <c r="C736" s="132"/>
      <c r="D736" s="132"/>
      <c r="E736" s="132"/>
      <c r="F736" s="132"/>
      <c r="G736" s="132"/>
      <c r="H736" s="132"/>
      <c r="I736" s="132"/>
      <c r="J736" s="132"/>
      <c r="K736" s="132"/>
      <c r="L736" s="132"/>
      <c r="M736" s="132"/>
    </row>
    <row r="737" spans="1:13" x14ac:dyDescent="0.2">
      <c r="A737" s="132"/>
      <c r="B737" s="132"/>
      <c r="C737" s="132"/>
      <c r="D737" s="132"/>
      <c r="E737" s="132"/>
      <c r="F737" s="132"/>
      <c r="G737" s="132"/>
      <c r="H737" s="132"/>
      <c r="I737" s="132"/>
      <c r="J737" s="132"/>
      <c r="K737" s="132"/>
      <c r="L737" s="132"/>
      <c r="M737" s="132"/>
    </row>
    <row r="738" spans="1:13" x14ac:dyDescent="0.2">
      <c r="A738" s="132"/>
      <c r="B738" s="132"/>
      <c r="C738" s="132"/>
      <c r="D738" s="132"/>
      <c r="E738" s="132"/>
      <c r="F738" s="132"/>
      <c r="G738" s="132"/>
      <c r="H738" s="132"/>
      <c r="I738" s="132"/>
      <c r="J738" s="132"/>
      <c r="K738" s="132"/>
      <c r="L738" s="132"/>
      <c r="M738" s="132"/>
    </row>
    <row r="739" spans="1:13" x14ac:dyDescent="0.2">
      <c r="A739" s="132"/>
      <c r="B739" s="132"/>
      <c r="C739" s="132"/>
      <c r="D739" s="132"/>
      <c r="E739" s="132"/>
      <c r="F739" s="132"/>
      <c r="G739" s="132"/>
      <c r="H739" s="132"/>
      <c r="I739" s="132"/>
      <c r="J739" s="132"/>
      <c r="K739" s="132"/>
      <c r="L739" s="132"/>
      <c r="M739" s="132"/>
    </row>
    <row r="740" spans="1:13" x14ac:dyDescent="0.2">
      <c r="A740" s="132"/>
      <c r="B740" s="132"/>
      <c r="C740" s="132"/>
      <c r="D740" s="132"/>
      <c r="E740" s="132"/>
      <c r="F740" s="132"/>
      <c r="G740" s="132"/>
      <c r="H740" s="132"/>
      <c r="I740" s="132"/>
      <c r="J740" s="132"/>
      <c r="K740" s="132"/>
      <c r="L740" s="132"/>
      <c r="M740" s="132"/>
    </row>
    <row r="741" spans="1:13" x14ac:dyDescent="0.2">
      <c r="A741" s="132"/>
      <c r="B741" s="132"/>
      <c r="C741" s="132"/>
      <c r="D741" s="132"/>
      <c r="E741" s="132"/>
      <c r="F741" s="132"/>
      <c r="G741" s="132"/>
      <c r="H741" s="132"/>
      <c r="I741" s="132"/>
      <c r="J741" s="132"/>
      <c r="K741" s="132"/>
      <c r="L741" s="132"/>
      <c r="M741" s="132"/>
    </row>
    <row r="742" spans="1:13" x14ac:dyDescent="0.2">
      <c r="A742" s="132"/>
      <c r="B742" s="132"/>
      <c r="C742" s="132"/>
      <c r="D742" s="132"/>
      <c r="E742" s="132"/>
      <c r="F742" s="132"/>
      <c r="G742" s="132"/>
      <c r="H742" s="132"/>
      <c r="I742" s="132"/>
      <c r="J742" s="132"/>
      <c r="K742" s="132"/>
      <c r="L742" s="132"/>
      <c r="M742" s="132"/>
    </row>
    <row r="743" spans="1:13" x14ac:dyDescent="0.2">
      <c r="A743" s="132"/>
      <c r="B743" s="132"/>
      <c r="C743" s="132"/>
      <c r="D743" s="132"/>
      <c r="E743" s="132"/>
      <c r="F743" s="132"/>
      <c r="G743" s="132"/>
      <c r="H743" s="132"/>
      <c r="I743" s="132"/>
      <c r="J743" s="132"/>
      <c r="K743" s="132"/>
      <c r="L743" s="132"/>
      <c r="M743" s="132"/>
    </row>
    <row r="744" spans="1:13" x14ac:dyDescent="0.2">
      <c r="A744" s="132"/>
      <c r="B744" s="132"/>
      <c r="C744" s="132"/>
      <c r="D744" s="132"/>
      <c r="E744" s="132"/>
      <c r="F744" s="132"/>
      <c r="G744" s="132"/>
      <c r="H744" s="132"/>
      <c r="I744" s="132"/>
      <c r="J744" s="132"/>
      <c r="K744" s="132"/>
      <c r="L744" s="132"/>
      <c r="M744" s="132"/>
    </row>
    <row r="745" spans="1:13" x14ac:dyDescent="0.2">
      <c r="A745" s="132"/>
      <c r="B745" s="132"/>
      <c r="C745" s="132"/>
      <c r="D745" s="132"/>
      <c r="E745" s="132"/>
      <c r="F745" s="132"/>
      <c r="G745" s="132"/>
      <c r="H745" s="132"/>
      <c r="I745" s="132"/>
      <c r="J745" s="132"/>
      <c r="K745" s="132"/>
      <c r="L745" s="132"/>
      <c r="M745" s="132"/>
    </row>
    <row r="746" spans="1:13" x14ac:dyDescent="0.2">
      <c r="A746" s="132"/>
      <c r="B746" s="132"/>
      <c r="C746" s="132"/>
      <c r="D746" s="132"/>
      <c r="E746" s="132"/>
      <c r="F746" s="132"/>
      <c r="G746" s="132"/>
      <c r="H746" s="132"/>
      <c r="I746" s="132"/>
      <c r="J746" s="132"/>
      <c r="K746" s="132"/>
      <c r="L746" s="132"/>
      <c r="M746" s="132"/>
    </row>
    <row r="747" spans="1:13" x14ac:dyDescent="0.2">
      <c r="A747" s="132"/>
      <c r="B747" s="132"/>
      <c r="C747" s="132"/>
      <c r="D747" s="132"/>
      <c r="E747" s="132"/>
      <c r="F747" s="132"/>
      <c r="G747" s="132"/>
      <c r="H747" s="132"/>
      <c r="I747" s="132"/>
      <c r="J747" s="132"/>
      <c r="K747" s="132"/>
      <c r="L747" s="132"/>
      <c r="M747" s="132"/>
    </row>
    <row r="748" spans="1:13" x14ac:dyDescent="0.2">
      <c r="A748" s="132"/>
      <c r="B748" s="132"/>
      <c r="C748" s="132"/>
      <c r="D748" s="132"/>
      <c r="E748" s="132"/>
      <c r="F748" s="132"/>
      <c r="G748" s="132"/>
      <c r="H748" s="132"/>
      <c r="I748" s="132"/>
      <c r="J748" s="132"/>
      <c r="K748" s="132"/>
      <c r="L748" s="132"/>
      <c r="M748" s="132"/>
    </row>
    <row r="749" spans="1:13" x14ac:dyDescent="0.2">
      <c r="A749" s="132"/>
      <c r="B749" s="132"/>
      <c r="C749" s="132"/>
      <c r="D749" s="132"/>
      <c r="E749" s="132"/>
      <c r="F749" s="132"/>
      <c r="G749" s="132"/>
      <c r="H749" s="132"/>
      <c r="I749" s="132"/>
      <c r="J749" s="132"/>
      <c r="K749" s="132"/>
      <c r="L749" s="132"/>
      <c r="M749" s="132"/>
    </row>
    <row r="750" spans="1:13" x14ac:dyDescent="0.2">
      <c r="A750" s="132"/>
      <c r="B750" s="132"/>
      <c r="C750" s="132"/>
      <c r="D750" s="132"/>
      <c r="E750" s="132"/>
      <c r="F750" s="132"/>
      <c r="G750" s="132"/>
      <c r="H750" s="132"/>
      <c r="I750" s="132"/>
      <c r="J750" s="132"/>
      <c r="K750" s="132"/>
      <c r="L750" s="132"/>
      <c r="M750" s="132"/>
    </row>
    <row r="751" spans="1:13" x14ac:dyDescent="0.2">
      <c r="A751" s="132"/>
      <c r="B751" s="132"/>
      <c r="C751" s="132"/>
      <c r="D751" s="132"/>
      <c r="E751" s="132"/>
      <c r="F751" s="132"/>
      <c r="G751" s="132"/>
      <c r="H751" s="132"/>
      <c r="I751" s="132"/>
      <c r="J751" s="132"/>
      <c r="K751" s="132"/>
      <c r="L751" s="132"/>
      <c r="M751" s="132"/>
    </row>
    <row r="752" spans="1:13" x14ac:dyDescent="0.2">
      <c r="A752" s="132"/>
      <c r="B752" s="132"/>
      <c r="C752" s="132"/>
      <c r="D752" s="132"/>
      <c r="E752" s="132"/>
      <c r="F752" s="132"/>
      <c r="G752" s="132"/>
      <c r="H752" s="132"/>
      <c r="I752" s="132"/>
      <c r="J752" s="132"/>
      <c r="K752" s="132"/>
      <c r="L752" s="132"/>
      <c r="M752" s="132"/>
    </row>
    <row r="753" spans="1:13" x14ac:dyDescent="0.2">
      <c r="A753" s="132"/>
      <c r="B753" s="132"/>
      <c r="C753" s="132"/>
      <c r="D753" s="132"/>
      <c r="E753" s="132"/>
      <c r="F753" s="132"/>
      <c r="G753" s="132"/>
      <c r="H753" s="132"/>
      <c r="I753" s="132"/>
      <c r="J753" s="132"/>
      <c r="K753" s="132"/>
      <c r="L753" s="132"/>
      <c r="M753" s="132"/>
    </row>
    <row r="754" spans="1:13" x14ac:dyDescent="0.2">
      <c r="A754" s="132"/>
      <c r="B754" s="132"/>
      <c r="C754" s="132"/>
      <c r="D754" s="132"/>
      <c r="E754" s="132"/>
      <c r="F754" s="132"/>
      <c r="G754" s="132"/>
      <c r="H754" s="132"/>
      <c r="I754" s="132"/>
      <c r="J754" s="132"/>
      <c r="K754" s="132"/>
      <c r="L754" s="132"/>
      <c r="M754" s="132"/>
    </row>
    <row r="755" spans="1:13" x14ac:dyDescent="0.2">
      <c r="A755" s="132"/>
      <c r="B755" s="132"/>
      <c r="C755" s="132"/>
      <c r="D755" s="132"/>
      <c r="E755" s="132"/>
      <c r="F755" s="132"/>
      <c r="G755" s="132"/>
      <c r="H755" s="132"/>
      <c r="I755" s="132"/>
      <c r="J755" s="132"/>
      <c r="K755" s="132"/>
      <c r="L755" s="132"/>
      <c r="M755" s="132"/>
    </row>
    <row r="756" spans="1:13" x14ac:dyDescent="0.2">
      <c r="A756" s="132"/>
      <c r="B756" s="132"/>
      <c r="C756" s="132"/>
      <c r="D756" s="132"/>
      <c r="E756" s="132"/>
      <c r="F756" s="132"/>
      <c r="G756" s="132"/>
      <c r="H756" s="132"/>
      <c r="I756" s="132"/>
      <c r="J756" s="132"/>
      <c r="K756" s="132"/>
      <c r="L756" s="132"/>
      <c r="M756" s="132"/>
    </row>
    <row r="757" spans="1:13" x14ac:dyDescent="0.2">
      <c r="A757" s="132"/>
      <c r="B757" s="132"/>
      <c r="C757" s="132"/>
      <c r="D757" s="132"/>
      <c r="E757" s="132"/>
      <c r="F757" s="132"/>
      <c r="G757" s="132"/>
      <c r="H757" s="132"/>
      <c r="I757" s="132"/>
      <c r="J757" s="132"/>
      <c r="K757" s="132"/>
      <c r="L757" s="132"/>
      <c r="M757" s="132"/>
    </row>
    <row r="758" spans="1:13" x14ac:dyDescent="0.2">
      <c r="A758" s="132"/>
      <c r="B758" s="132"/>
      <c r="C758" s="132"/>
      <c r="D758" s="132"/>
      <c r="E758" s="132"/>
      <c r="F758" s="132"/>
      <c r="G758" s="132"/>
      <c r="H758" s="132"/>
      <c r="I758" s="132"/>
      <c r="J758" s="132"/>
      <c r="K758" s="132"/>
      <c r="L758" s="132"/>
      <c r="M758" s="132"/>
    </row>
    <row r="759" spans="1:13" x14ac:dyDescent="0.2">
      <c r="A759" s="132"/>
      <c r="B759" s="132"/>
      <c r="C759" s="132"/>
      <c r="D759" s="132"/>
      <c r="E759" s="132"/>
      <c r="F759" s="132"/>
      <c r="G759" s="132"/>
      <c r="H759" s="132"/>
      <c r="I759" s="132"/>
      <c r="J759" s="132"/>
      <c r="K759" s="132"/>
      <c r="L759" s="132"/>
      <c r="M759" s="132"/>
    </row>
    <row r="760" spans="1:13" x14ac:dyDescent="0.2">
      <c r="A760" s="132"/>
      <c r="B760" s="132"/>
      <c r="C760" s="132"/>
      <c r="D760" s="132"/>
      <c r="E760" s="132"/>
      <c r="F760" s="132"/>
      <c r="G760" s="132"/>
      <c r="H760" s="132"/>
      <c r="I760" s="132"/>
      <c r="J760" s="132"/>
      <c r="K760" s="132"/>
      <c r="L760" s="132"/>
      <c r="M760" s="132"/>
    </row>
    <row r="761" spans="1:13" x14ac:dyDescent="0.2">
      <c r="A761" s="132"/>
      <c r="B761" s="132"/>
      <c r="C761" s="132"/>
      <c r="D761" s="132"/>
      <c r="E761" s="132"/>
      <c r="F761" s="132"/>
      <c r="G761" s="132"/>
      <c r="H761" s="132"/>
      <c r="I761" s="132"/>
      <c r="J761" s="132"/>
      <c r="K761" s="132"/>
      <c r="L761" s="132"/>
      <c r="M761" s="132"/>
    </row>
    <row r="762" spans="1:13" x14ac:dyDescent="0.2">
      <c r="A762" s="132"/>
      <c r="B762" s="132"/>
      <c r="C762" s="132"/>
      <c r="D762" s="132"/>
      <c r="E762" s="132"/>
      <c r="F762" s="132"/>
      <c r="G762" s="132"/>
      <c r="H762" s="132"/>
      <c r="I762" s="132"/>
      <c r="J762" s="132"/>
      <c r="K762" s="132"/>
      <c r="L762" s="132"/>
      <c r="M762" s="132"/>
    </row>
    <row r="763" spans="1:13" x14ac:dyDescent="0.2">
      <c r="A763" s="132"/>
      <c r="B763" s="132"/>
      <c r="C763" s="132"/>
      <c r="D763" s="132"/>
      <c r="E763" s="132"/>
      <c r="F763" s="132"/>
      <c r="G763" s="132"/>
      <c r="H763" s="132"/>
      <c r="I763" s="132"/>
      <c r="J763" s="132"/>
      <c r="K763" s="132"/>
      <c r="L763" s="132"/>
      <c r="M763" s="132"/>
    </row>
    <row r="764" spans="1:13" x14ac:dyDescent="0.2">
      <c r="A764" s="132"/>
      <c r="B764" s="132"/>
      <c r="C764" s="132"/>
      <c r="D764" s="132"/>
      <c r="E764" s="132"/>
      <c r="F764" s="132"/>
      <c r="G764" s="132"/>
      <c r="H764" s="132"/>
      <c r="I764" s="132"/>
      <c r="J764" s="132"/>
      <c r="K764" s="132"/>
      <c r="L764" s="132"/>
      <c r="M764" s="132"/>
    </row>
    <row r="765" spans="1:13" x14ac:dyDescent="0.2">
      <c r="A765" s="132"/>
      <c r="B765" s="132"/>
      <c r="C765" s="132"/>
      <c r="D765" s="132"/>
      <c r="E765" s="132"/>
      <c r="F765" s="132"/>
      <c r="G765" s="132"/>
      <c r="H765" s="132"/>
      <c r="I765" s="132"/>
      <c r="J765" s="132"/>
      <c r="K765" s="132"/>
      <c r="L765" s="132"/>
      <c r="M765" s="132"/>
    </row>
    <row r="766" spans="1:13" x14ac:dyDescent="0.2">
      <c r="A766" s="132"/>
      <c r="B766" s="132"/>
      <c r="C766" s="132"/>
      <c r="D766" s="132"/>
      <c r="E766" s="132"/>
      <c r="F766" s="132"/>
      <c r="G766" s="132"/>
      <c r="H766" s="132"/>
      <c r="I766" s="132"/>
      <c r="J766" s="132"/>
      <c r="K766" s="132"/>
      <c r="L766" s="132"/>
      <c r="M766" s="132"/>
    </row>
    <row r="767" spans="1:13" x14ac:dyDescent="0.2">
      <c r="A767" s="132"/>
      <c r="B767" s="132"/>
      <c r="C767" s="132"/>
      <c r="D767" s="132"/>
      <c r="E767" s="132"/>
      <c r="F767" s="132"/>
      <c r="G767" s="132"/>
      <c r="H767" s="132"/>
      <c r="I767" s="132"/>
      <c r="J767" s="132"/>
      <c r="K767" s="132"/>
      <c r="L767" s="132"/>
      <c r="M767" s="132"/>
    </row>
    <row r="768" spans="1:13" x14ac:dyDescent="0.2">
      <c r="A768" s="132"/>
      <c r="B768" s="132"/>
      <c r="C768" s="132"/>
      <c r="D768" s="132"/>
      <c r="E768" s="132"/>
      <c r="F768" s="132"/>
      <c r="G768" s="132"/>
      <c r="H768" s="132"/>
      <c r="I768" s="132"/>
      <c r="J768" s="132"/>
      <c r="K768" s="132"/>
      <c r="L768" s="132"/>
      <c r="M768" s="132"/>
    </row>
    <row r="769" spans="1:13" x14ac:dyDescent="0.2">
      <c r="A769" s="132"/>
      <c r="B769" s="132"/>
      <c r="C769" s="132"/>
      <c r="D769" s="132"/>
      <c r="E769" s="132"/>
      <c r="F769" s="132"/>
      <c r="G769" s="132"/>
      <c r="H769" s="132"/>
      <c r="I769" s="132"/>
      <c r="J769" s="132"/>
      <c r="K769" s="132"/>
      <c r="L769" s="132"/>
      <c r="M769" s="132"/>
    </row>
    <row r="770" spans="1:13" x14ac:dyDescent="0.2">
      <c r="A770" s="132"/>
      <c r="B770" s="132"/>
      <c r="C770" s="132"/>
      <c r="D770" s="132"/>
      <c r="E770" s="132"/>
      <c r="F770" s="132"/>
      <c r="G770" s="132"/>
      <c r="H770" s="132"/>
      <c r="I770" s="132"/>
      <c r="J770" s="132"/>
      <c r="K770" s="132"/>
      <c r="L770" s="132"/>
      <c r="M770" s="132"/>
    </row>
    <row r="771" spans="1:13" x14ac:dyDescent="0.2">
      <c r="A771" s="132"/>
      <c r="B771" s="132"/>
      <c r="C771" s="132"/>
      <c r="D771" s="132"/>
      <c r="E771" s="132"/>
      <c r="F771" s="132"/>
      <c r="G771" s="132"/>
      <c r="H771" s="132"/>
      <c r="I771" s="132"/>
      <c r="J771" s="132"/>
      <c r="K771" s="132"/>
      <c r="L771" s="132"/>
      <c r="M771" s="132"/>
    </row>
    <row r="772" spans="1:13" x14ac:dyDescent="0.2">
      <c r="A772" s="132"/>
      <c r="B772" s="132"/>
      <c r="C772" s="132"/>
      <c r="D772" s="132"/>
      <c r="E772" s="132"/>
      <c r="F772" s="132"/>
      <c r="G772" s="132"/>
      <c r="H772" s="132"/>
      <c r="I772" s="132"/>
      <c r="J772" s="132"/>
      <c r="K772" s="132"/>
      <c r="L772" s="132"/>
      <c r="M772" s="132"/>
    </row>
    <row r="773" spans="1:13" x14ac:dyDescent="0.2">
      <c r="A773" s="132"/>
      <c r="B773" s="132"/>
      <c r="C773" s="132"/>
      <c r="D773" s="132"/>
      <c r="E773" s="132"/>
      <c r="F773" s="132"/>
      <c r="G773" s="132"/>
      <c r="H773" s="132"/>
      <c r="I773" s="132"/>
      <c r="J773" s="132"/>
      <c r="K773" s="132"/>
      <c r="L773" s="132"/>
      <c r="M773" s="132"/>
    </row>
    <row r="774" spans="1:13" x14ac:dyDescent="0.2">
      <c r="A774" s="132"/>
      <c r="B774" s="132"/>
      <c r="C774" s="132"/>
      <c r="D774" s="132"/>
      <c r="E774" s="132"/>
      <c r="F774" s="132"/>
      <c r="G774" s="132"/>
      <c r="H774" s="132"/>
      <c r="I774" s="132"/>
      <c r="J774" s="132"/>
      <c r="K774" s="132"/>
      <c r="L774" s="132"/>
      <c r="M774" s="132"/>
    </row>
    <row r="775" spans="1:13" x14ac:dyDescent="0.2">
      <c r="A775" s="132"/>
      <c r="B775" s="132"/>
      <c r="C775" s="132"/>
      <c r="D775" s="132"/>
      <c r="E775" s="132"/>
      <c r="F775" s="132"/>
      <c r="G775" s="132"/>
      <c r="H775" s="132"/>
      <c r="I775" s="132"/>
      <c r="J775" s="132"/>
      <c r="K775" s="132"/>
      <c r="L775" s="132"/>
      <c r="M775" s="132"/>
    </row>
    <row r="776" spans="1:13" x14ac:dyDescent="0.2">
      <c r="A776" s="132"/>
      <c r="B776" s="132"/>
      <c r="C776" s="132"/>
      <c r="D776" s="132"/>
      <c r="E776" s="132"/>
      <c r="F776" s="132"/>
      <c r="G776" s="132"/>
      <c r="H776" s="132"/>
      <c r="I776" s="132"/>
      <c r="J776" s="132"/>
      <c r="K776" s="132"/>
      <c r="L776" s="132"/>
      <c r="M776" s="132"/>
    </row>
    <row r="777" spans="1:13" x14ac:dyDescent="0.2">
      <c r="A777" s="132"/>
      <c r="B777" s="132"/>
      <c r="C777" s="132"/>
      <c r="D777" s="132"/>
      <c r="E777" s="132"/>
      <c r="F777" s="132"/>
      <c r="G777" s="132"/>
      <c r="H777" s="132"/>
      <c r="I777" s="132"/>
      <c r="J777" s="132"/>
      <c r="K777" s="132"/>
      <c r="L777" s="132"/>
      <c r="M777" s="132"/>
    </row>
    <row r="778" spans="1:13" x14ac:dyDescent="0.2">
      <c r="A778" s="132"/>
      <c r="B778" s="132"/>
      <c r="C778" s="132"/>
      <c r="D778" s="132"/>
      <c r="E778" s="132"/>
      <c r="F778" s="132"/>
      <c r="G778" s="132"/>
      <c r="H778" s="132"/>
      <c r="I778" s="132"/>
      <c r="J778" s="132"/>
      <c r="K778" s="132"/>
      <c r="L778" s="132"/>
      <c r="M778" s="132"/>
    </row>
    <row r="779" spans="1:13" x14ac:dyDescent="0.2">
      <c r="A779" s="132"/>
      <c r="B779" s="132"/>
      <c r="C779" s="132"/>
      <c r="D779" s="132"/>
      <c r="E779" s="132"/>
      <c r="F779" s="132"/>
      <c r="G779" s="132"/>
      <c r="H779" s="132"/>
      <c r="I779" s="132"/>
      <c r="J779" s="132"/>
      <c r="K779" s="132"/>
      <c r="L779" s="132"/>
      <c r="M779" s="132"/>
    </row>
    <row r="780" spans="1:13" x14ac:dyDescent="0.2">
      <c r="A780" s="132"/>
      <c r="B780" s="132"/>
      <c r="C780" s="132"/>
      <c r="D780" s="132"/>
      <c r="E780" s="132"/>
      <c r="F780" s="132"/>
      <c r="G780" s="132"/>
      <c r="H780" s="132"/>
      <c r="I780" s="132"/>
      <c r="J780" s="132"/>
      <c r="K780" s="132"/>
      <c r="L780" s="132"/>
      <c r="M780" s="132"/>
    </row>
    <row r="781" spans="1:13" x14ac:dyDescent="0.2">
      <c r="A781" s="132"/>
      <c r="B781" s="132"/>
      <c r="C781" s="132"/>
      <c r="D781" s="132"/>
      <c r="E781" s="132"/>
      <c r="F781" s="132"/>
      <c r="G781" s="132"/>
      <c r="H781" s="132"/>
      <c r="I781" s="132"/>
      <c r="J781" s="132"/>
      <c r="K781" s="132"/>
      <c r="L781" s="132"/>
      <c r="M781" s="132"/>
    </row>
    <row r="782" spans="1:13" x14ac:dyDescent="0.2">
      <c r="A782" s="132"/>
      <c r="B782" s="132"/>
      <c r="C782" s="132"/>
      <c r="D782" s="132"/>
      <c r="E782" s="132"/>
      <c r="F782" s="132"/>
      <c r="G782" s="132"/>
      <c r="H782" s="132"/>
      <c r="I782" s="132"/>
      <c r="J782" s="132"/>
      <c r="K782" s="132"/>
      <c r="L782" s="132"/>
      <c r="M782" s="132"/>
    </row>
    <row r="783" spans="1:13" x14ac:dyDescent="0.2">
      <c r="A783" s="132"/>
      <c r="B783" s="132"/>
      <c r="C783" s="132"/>
      <c r="D783" s="132"/>
      <c r="E783" s="132"/>
      <c r="F783" s="132"/>
      <c r="G783" s="132"/>
      <c r="H783" s="132"/>
      <c r="I783" s="132"/>
      <c r="J783" s="132"/>
      <c r="K783" s="132"/>
      <c r="L783" s="132"/>
      <c r="M783" s="132"/>
    </row>
    <row r="784" spans="1:13" x14ac:dyDescent="0.2">
      <c r="A784" s="132"/>
      <c r="B784" s="132"/>
      <c r="C784" s="132"/>
      <c r="D784" s="132"/>
      <c r="E784" s="132"/>
      <c r="F784" s="132"/>
      <c r="G784" s="132"/>
      <c r="H784" s="132"/>
      <c r="I784" s="132"/>
      <c r="J784" s="132"/>
      <c r="K784" s="132"/>
      <c r="L784" s="132"/>
      <c r="M784" s="132"/>
    </row>
    <row r="785" spans="1:13" x14ac:dyDescent="0.2">
      <c r="A785" s="132"/>
      <c r="B785" s="132"/>
      <c r="C785" s="132"/>
      <c r="D785" s="132"/>
      <c r="E785" s="132"/>
      <c r="F785" s="132"/>
      <c r="G785" s="132"/>
      <c r="H785" s="132"/>
      <c r="I785" s="132"/>
      <c r="J785" s="132"/>
      <c r="K785" s="132"/>
      <c r="L785" s="132"/>
      <c r="M785" s="132"/>
    </row>
    <row r="786" spans="1:13" x14ac:dyDescent="0.2">
      <c r="A786" s="132"/>
      <c r="B786" s="132"/>
      <c r="C786" s="132"/>
      <c r="D786" s="132"/>
      <c r="E786" s="132"/>
      <c r="F786" s="132"/>
      <c r="G786" s="132"/>
      <c r="H786" s="132"/>
      <c r="I786" s="132"/>
      <c r="J786" s="132"/>
      <c r="K786" s="132"/>
      <c r="L786" s="132"/>
      <c r="M786" s="132"/>
    </row>
    <row r="787" spans="1:13" x14ac:dyDescent="0.2">
      <c r="A787" s="132"/>
      <c r="B787" s="132"/>
      <c r="C787" s="132"/>
      <c r="D787" s="132"/>
      <c r="E787" s="132"/>
      <c r="F787" s="132"/>
      <c r="G787" s="132"/>
      <c r="H787" s="132"/>
      <c r="I787" s="132"/>
      <c r="J787" s="132"/>
      <c r="K787" s="132"/>
      <c r="L787" s="132"/>
      <c r="M787" s="132"/>
    </row>
    <row r="788" spans="1:13" x14ac:dyDescent="0.2">
      <c r="A788" s="132"/>
      <c r="B788" s="132"/>
      <c r="C788" s="132"/>
      <c r="D788" s="132"/>
      <c r="E788" s="132"/>
      <c r="F788" s="132"/>
      <c r="G788" s="132"/>
      <c r="H788" s="132"/>
      <c r="I788" s="132"/>
      <c r="J788" s="132"/>
      <c r="K788" s="132"/>
      <c r="L788" s="132"/>
      <c r="M788" s="132"/>
    </row>
    <row r="789" spans="1:13" x14ac:dyDescent="0.2">
      <c r="A789" s="132"/>
      <c r="B789" s="132"/>
      <c r="C789" s="132"/>
      <c r="D789" s="132"/>
      <c r="E789" s="132"/>
      <c r="F789" s="132"/>
      <c r="G789" s="132"/>
      <c r="H789" s="132"/>
      <c r="I789" s="132"/>
      <c r="J789" s="132"/>
      <c r="K789" s="132"/>
      <c r="L789" s="132"/>
      <c r="M789" s="132"/>
    </row>
    <row r="790" spans="1:13" x14ac:dyDescent="0.2">
      <c r="A790" s="132"/>
      <c r="B790" s="132"/>
      <c r="C790" s="132"/>
      <c r="D790" s="132"/>
      <c r="E790" s="132"/>
      <c r="F790" s="132"/>
      <c r="G790" s="132"/>
      <c r="H790" s="132"/>
      <c r="I790" s="132"/>
      <c r="J790" s="132"/>
      <c r="K790" s="132"/>
      <c r="L790" s="132"/>
      <c r="M790" s="132"/>
    </row>
    <row r="791" spans="1:13" x14ac:dyDescent="0.2">
      <c r="A791" s="132"/>
      <c r="B791" s="132"/>
      <c r="C791" s="132"/>
      <c r="D791" s="132"/>
      <c r="E791" s="132"/>
      <c r="F791" s="132"/>
      <c r="G791" s="132"/>
      <c r="H791" s="132"/>
      <c r="I791" s="132"/>
      <c r="J791" s="132"/>
      <c r="K791" s="132"/>
      <c r="L791" s="132"/>
      <c r="M791" s="132"/>
    </row>
    <row r="792" spans="1:13" x14ac:dyDescent="0.2">
      <c r="A792" s="132"/>
      <c r="B792" s="132"/>
      <c r="C792" s="132"/>
      <c r="D792" s="132"/>
      <c r="E792" s="132"/>
      <c r="F792" s="132"/>
      <c r="G792" s="132"/>
      <c r="H792" s="132"/>
      <c r="I792" s="132"/>
      <c r="J792" s="132"/>
      <c r="K792" s="132"/>
      <c r="L792" s="132"/>
      <c r="M792" s="132"/>
    </row>
    <row r="793" spans="1:13" x14ac:dyDescent="0.2">
      <c r="A793" s="132"/>
      <c r="B793" s="132"/>
      <c r="C793" s="132"/>
      <c r="D793" s="132"/>
      <c r="E793" s="132"/>
      <c r="F793" s="132"/>
      <c r="G793" s="132"/>
      <c r="H793" s="132"/>
      <c r="I793" s="132"/>
      <c r="J793" s="132"/>
      <c r="K793" s="132"/>
      <c r="L793" s="132"/>
      <c r="M793" s="132"/>
    </row>
    <row r="794" spans="1:13" x14ac:dyDescent="0.2">
      <c r="A794" s="132"/>
      <c r="B794" s="132"/>
      <c r="C794" s="132"/>
      <c r="D794" s="132"/>
      <c r="E794" s="132"/>
      <c r="F794" s="132"/>
      <c r="G794" s="132"/>
      <c r="H794" s="132"/>
      <c r="I794" s="132"/>
      <c r="J794" s="132"/>
      <c r="K794" s="132"/>
      <c r="L794" s="132"/>
      <c r="M794" s="132"/>
    </row>
    <row r="795" spans="1:13" x14ac:dyDescent="0.2">
      <c r="A795" s="132"/>
      <c r="B795" s="132"/>
      <c r="C795" s="132"/>
      <c r="D795" s="132"/>
      <c r="E795" s="132"/>
      <c r="F795" s="132"/>
      <c r="G795" s="132"/>
      <c r="H795" s="132"/>
      <c r="I795" s="132"/>
      <c r="J795" s="132"/>
      <c r="K795" s="132"/>
      <c r="L795" s="132"/>
      <c r="M795" s="132"/>
    </row>
    <row r="796" spans="1:13" x14ac:dyDescent="0.2">
      <c r="A796" s="132"/>
      <c r="B796" s="132"/>
      <c r="C796" s="132"/>
      <c r="D796" s="132"/>
      <c r="E796" s="132"/>
      <c r="F796" s="132"/>
      <c r="G796" s="132"/>
      <c r="H796" s="132"/>
      <c r="I796" s="132"/>
      <c r="J796" s="132"/>
      <c r="K796" s="132"/>
      <c r="L796" s="132"/>
      <c r="M796" s="132"/>
    </row>
    <row r="797" spans="1:13" x14ac:dyDescent="0.2">
      <c r="A797" s="132"/>
      <c r="B797" s="132"/>
      <c r="C797" s="132"/>
      <c r="D797" s="132"/>
      <c r="E797" s="132"/>
      <c r="F797" s="132"/>
      <c r="G797" s="132"/>
      <c r="H797" s="132"/>
      <c r="I797" s="132"/>
      <c r="J797" s="132"/>
      <c r="K797" s="132"/>
      <c r="L797" s="132"/>
      <c r="M797" s="132"/>
    </row>
    <row r="798" spans="1:13" x14ac:dyDescent="0.2">
      <c r="A798" s="132"/>
      <c r="B798" s="132"/>
      <c r="C798" s="132"/>
      <c r="D798" s="132"/>
      <c r="E798" s="132"/>
      <c r="F798" s="132"/>
      <c r="G798" s="132"/>
      <c r="H798" s="132"/>
      <c r="I798" s="132"/>
      <c r="J798" s="132"/>
      <c r="K798" s="132"/>
      <c r="L798" s="132"/>
      <c r="M798" s="132"/>
    </row>
    <row r="799" spans="1:13" x14ac:dyDescent="0.2">
      <c r="A799" s="132"/>
      <c r="B799" s="132"/>
      <c r="C799" s="132"/>
      <c r="D799" s="132"/>
      <c r="E799" s="132"/>
      <c r="F799" s="132"/>
      <c r="G799" s="132"/>
      <c r="H799" s="132"/>
      <c r="I799" s="132"/>
      <c r="J799" s="132"/>
      <c r="K799" s="132"/>
      <c r="L799" s="132"/>
      <c r="M799" s="132"/>
    </row>
    <row r="800" spans="1:13" x14ac:dyDescent="0.2">
      <c r="A800" s="132"/>
      <c r="B800" s="132"/>
      <c r="C800" s="132"/>
      <c r="D800" s="132"/>
      <c r="E800" s="132"/>
      <c r="F800" s="132"/>
      <c r="G800" s="132"/>
      <c r="H800" s="132"/>
      <c r="I800" s="132"/>
      <c r="J800" s="132"/>
      <c r="K800" s="132"/>
      <c r="L800" s="132"/>
      <c r="M800" s="132"/>
    </row>
    <row r="801" spans="1:13" x14ac:dyDescent="0.2">
      <c r="A801" s="132"/>
      <c r="B801" s="132"/>
      <c r="C801" s="132"/>
      <c r="D801" s="132"/>
      <c r="E801" s="132"/>
      <c r="F801" s="132"/>
      <c r="G801" s="132"/>
      <c r="H801" s="132"/>
      <c r="I801" s="132"/>
      <c r="J801" s="132"/>
      <c r="K801" s="132"/>
      <c r="L801" s="132"/>
      <c r="M801" s="132"/>
    </row>
    <row r="802" spans="1:13" x14ac:dyDescent="0.2">
      <c r="A802" s="132"/>
      <c r="B802" s="132"/>
      <c r="C802" s="132"/>
      <c r="D802" s="132"/>
      <c r="E802" s="132"/>
      <c r="F802" s="132"/>
      <c r="G802" s="132"/>
      <c r="H802" s="132"/>
      <c r="I802" s="132"/>
      <c r="J802" s="132"/>
      <c r="K802" s="132"/>
      <c r="L802" s="132"/>
      <c r="M802" s="132"/>
    </row>
    <row r="803" spans="1:13" x14ac:dyDescent="0.2">
      <c r="A803" s="132"/>
      <c r="B803" s="132"/>
      <c r="C803" s="132"/>
      <c r="D803" s="132"/>
      <c r="E803" s="132"/>
      <c r="F803" s="132"/>
      <c r="G803" s="132"/>
      <c r="H803" s="132"/>
      <c r="I803" s="132"/>
      <c r="J803" s="132"/>
      <c r="K803" s="132"/>
      <c r="L803" s="132"/>
      <c r="M803" s="132"/>
    </row>
    <row r="804" spans="1:13" x14ac:dyDescent="0.2">
      <c r="A804" s="132"/>
      <c r="B804" s="132"/>
      <c r="C804" s="132"/>
      <c r="D804" s="132"/>
      <c r="E804" s="132"/>
      <c r="F804" s="132"/>
      <c r="G804" s="132"/>
      <c r="H804" s="132"/>
      <c r="I804" s="132"/>
      <c r="J804" s="132"/>
      <c r="K804" s="132"/>
      <c r="L804" s="132"/>
      <c r="M804" s="132"/>
    </row>
    <row r="805" spans="1:13" x14ac:dyDescent="0.2">
      <c r="A805" s="132"/>
      <c r="B805" s="132"/>
      <c r="C805" s="132"/>
      <c r="D805" s="132"/>
      <c r="E805" s="132"/>
      <c r="F805" s="132"/>
      <c r="G805" s="132"/>
      <c r="H805" s="132"/>
      <c r="I805" s="132"/>
      <c r="J805" s="132"/>
      <c r="K805" s="132"/>
      <c r="L805" s="132"/>
      <c r="M805" s="132"/>
    </row>
    <row r="806" spans="1:13" x14ac:dyDescent="0.2">
      <c r="A806" s="132"/>
      <c r="B806" s="132"/>
      <c r="C806" s="132"/>
      <c r="D806" s="132"/>
      <c r="E806" s="132"/>
      <c r="F806" s="132"/>
      <c r="G806" s="132"/>
      <c r="H806" s="132"/>
      <c r="I806" s="132"/>
      <c r="J806" s="132"/>
      <c r="K806" s="132"/>
      <c r="L806" s="132"/>
      <c r="M806" s="132"/>
    </row>
    <row r="807" spans="1:13" x14ac:dyDescent="0.2">
      <c r="A807" s="132"/>
      <c r="B807" s="132"/>
      <c r="C807" s="132"/>
      <c r="D807" s="132"/>
      <c r="E807" s="132"/>
      <c r="F807" s="132"/>
      <c r="G807" s="132"/>
      <c r="H807" s="132"/>
      <c r="I807" s="132"/>
      <c r="J807" s="132"/>
      <c r="K807" s="132"/>
      <c r="L807" s="132"/>
      <c r="M807" s="132"/>
    </row>
    <row r="808" spans="1:13" x14ac:dyDescent="0.2">
      <c r="A808" s="132"/>
      <c r="B808" s="132"/>
      <c r="C808" s="132"/>
      <c r="D808" s="132"/>
      <c r="E808" s="132"/>
      <c r="F808" s="132"/>
      <c r="G808" s="132"/>
      <c r="H808" s="132"/>
      <c r="I808" s="132"/>
      <c r="J808" s="132"/>
      <c r="K808" s="132"/>
      <c r="L808" s="132"/>
      <c r="M808" s="132"/>
    </row>
    <row r="809" spans="1:13" x14ac:dyDescent="0.2">
      <c r="A809" s="132"/>
      <c r="B809" s="132"/>
      <c r="C809" s="132"/>
      <c r="D809" s="132"/>
      <c r="E809" s="132"/>
      <c r="F809" s="132"/>
      <c r="G809" s="132"/>
      <c r="H809" s="132"/>
      <c r="I809" s="132"/>
      <c r="J809" s="132"/>
      <c r="K809" s="132"/>
      <c r="L809" s="132"/>
      <c r="M809" s="132"/>
    </row>
    <row r="810" spans="1:13" x14ac:dyDescent="0.2">
      <c r="A810" s="132"/>
      <c r="B810" s="132"/>
      <c r="C810" s="132"/>
      <c r="D810" s="132"/>
      <c r="E810" s="132"/>
      <c r="F810" s="132"/>
      <c r="G810" s="132"/>
      <c r="H810" s="132"/>
      <c r="I810" s="132"/>
      <c r="J810" s="132"/>
      <c r="K810" s="132"/>
      <c r="L810" s="132"/>
      <c r="M810" s="132"/>
    </row>
    <row r="811" spans="1:13" x14ac:dyDescent="0.2">
      <c r="A811" s="132"/>
      <c r="B811" s="132"/>
      <c r="C811" s="132"/>
      <c r="D811" s="132"/>
      <c r="E811" s="132"/>
      <c r="F811" s="132"/>
      <c r="G811" s="132"/>
      <c r="H811" s="132"/>
      <c r="I811" s="132"/>
      <c r="J811" s="132"/>
      <c r="K811" s="132"/>
      <c r="L811" s="132"/>
      <c r="M811" s="132"/>
    </row>
    <row r="812" spans="1:13" x14ac:dyDescent="0.2">
      <c r="A812" s="132"/>
      <c r="B812" s="132"/>
      <c r="C812" s="132"/>
      <c r="D812" s="132"/>
      <c r="E812" s="132"/>
      <c r="F812" s="132"/>
      <c r="G812" s="132"/>
      <c r="H812" s="132"/>
      <c r="I812" s="132"/>
      <c r="J812" s="132"/>
      <c r="K812" s="132"/>
      <c r="L812" s="132"/>
      <c r="M812" s="132"/>
    </row>
    <row r="813" spans="1:13" x14ac:dyDescent="0.2">
      <c r="A813" s="132"/>
      <c r="B813" s="132"/>
      <c r="C813" s="132"/>
      <c r="D813" s="132"/>
      <c r="E813" s="132"/>
      <c r="F813" s="132"/>
      <c r="G813" s="132"/>
      <c r="H813" s="132"/>
      <c r="I813" s="132"/>
      <c r="J813" s="132"/>
      <c r="K813" s="132"/>
      <c r="L813" s="132"/>
      <c r="M813" s="132"/>
    </row>
    <row r="814" spans="1:13" x14ac:dyDescent="0.2">
      <c r="A814" s="132"/>
      <c r="B814" s="132"/>
      <c r="C814" s="132"/>
      <c r="D814" s="132"/>
      <c r="E814" s="132"/>
      <c r="F814" s="132"/>
      <c r="G814" s="132"/>
      <c r="H814" s="132"/>
      <c r="I814" s="132"/>
      <c r="J814" s="132"/>
      <c r="K814" s="132"/>
      <c r="L814" s="132"/>
      <c r="M814" s="132"/>
    </row>
    <row r="815" spans="1:13" x14ac:dyDescent="0.2">
      <c r="A815" s="132"/>
      <c r="B815" s="132"/>
      <c r="C815" s="132"/>
      <c r="D815" s="132"/>
      <c r="E815" s="132"/>
      <c r="F815" s="132"/>
      <c r="G815" s="132"/>
      <c r="H815" s="132"/>
      <c r="I815" s="132"/>
      <c r="J815" s="132"/>
      <c r="K815" s="132"/>
      <c r="L815" s="132"/>
      <c r="M815" s="132"/>
    </row>
    <row r="816" spans="1:13" x14ac:dyDescent="0.2">
      <c r="A816" s="132"/>
      <c r="B816" s="132"/>
      <c r="C816" s="132"/>
      <c r="D816" s="132"/>
      <c r="E816" s="132"/>
      <c r="F816" s="132"/>
      <c r="G816" s="132"/>
      <c r="H816" s="132"/>
      <c r="I816" s="132"/>
      <c r="J816" s="132"/>
      <c r="K816" s="132"/>
      <c r="L816" s="132"/>
      <c r="M816" s="132"/>
    </row>
    <row r="817" spans="1:13" x14ac:dyDescent="0.2">
      <c r="A817" s="132"/>
      <c r="B817" s="132"/>
      <c r="C817" s="132"/>
      <c r="D817" s="132"/>
      <c r="E817" s="132"/>
      <c r="F817" s="132"/>
      <c r="G817" s="132"/>
      <c r="H817" s="132"/>
      <c r="I817" s="132"/>
      <c r="J817" s="132"/>
      <c r="K817" s="132"/>
      <c r="L817" s="132"/>
      <c r="M817" s="132"/>
    </row>
    <row r="818" spans="1:13" x14ac:dyDescent="0.2">
      <c r="A818" s="132"/>
      <c r="B818" s="132"/>
      <c r="C818" s="132"/>
      <c r="D818" s="132"/>
      <c r="E818" s="132"/>
      <c r="F818" s="132"/>
      <c r="G818" s="132"/>
      <c r="H818" s="132"/>
      <c r="I818" s="132"/>
      <c r="J818" s="132"/>
      <c r="K818" s="132"/>
      <c r="L818" s="132"/>
      <c r="M818" s="132"/>
    </row>
    <row r="819" spans="1:13" x14ac:dyDescent="0.2">
      <c r="A819" s="132"/>
      <c r="B819" s="132"/>
      <c r="C819" s="132"/>
      <c r="D819" s="132"/>
      <c r="E819" s="132"/>
      <c r="F819" s="132"/>
      <c r="G819" s="132"/>
      <c r="H819" s="132"/>
      <c r="I819" s="132"/>
      <c r="J819" s="132"/>
      <c r="K819" s="132"/>
      <c r="L819" s="132"/>
      <c r="M819" s="132"/>
    </row>
    <row r="820" spans="1:13" x14ac:dyDescent="0.2">
      <c r="A820" s="132"/>
      <c r="B820" s="132"/>
      <c r="C820" s="132"/>
      <c r="D820" s="132"/>
      <c r="E820" s="132"/>
      <c r="F820" s="132"/>
      <c r="G820" s="132"/>
      <c r="H820" s="132"/>
      <c r="I820" s="132"/>
      <c r="J820" s="132"/>
      <c r="K820" s="132"/>
      <c r="L820" s="132"/>
      <c r="M820" s="132"/>
    </row>
    <row r="821" spans="1:13" x14ac:dyDescent="0.2">
      <c r="A821" s="132"/>
      <c r="B821" s="132"/>
      <c r="C821" s="132"/>
      <c r="D821" s="132"/>
      <c r="E821" s="132"/>
      <c r="F821" s="132"/>
      <c r="G821" s="132"/>
      <c r="H821" s="132"/>
      <c r="I821" s="132"/>
      <c r="J821" s="132"/>
      <c r="K821" s="132"/>
      <c r="L821" s="132"/>
      <c r="M821" s="132"/>
    </row>
    <row r="822" spans="1:13" x14ac:dyDescent="0.2">
      <c r="A822" s="132"/>
      <c r="B822" s="132"/>
      <c r="C822" s="132"/>
      <c r="D822" s="132"/>
      <c r="E822" s="132"/>
      <c r="F822" s="132"/>
      <c r="G822" s="132"/>
      <c r="H822" s="132"/>
      <c r="I822" s="132"/>
      <c r="J822" s="132"/>
      <c r="K822" s="132"/>
      <c r="L822" s="132"/>
      <c r="M822" s="132"/>
    </row>
    <row r="823" spans="1:13" x14ac:dyDescent="0.2">
      <c r="A823" s="132"/>
      <c r="B823" s="132"/>
      <c r="C823" s="132"/>
      <c r="D823" s="132"/>
      <c r="E823" s="132"/>
      <c r="F823" s="132"/>
      <c r="G823" s="132"/>
      <c r="H823" s="132"/>
      <c r="I823" s="132"/>
      <c r="J823" s="132"/>
      <c r="K823" s="132"/>
      <c r="L823" s="132"/>
      <c r="M823" s="132"/>
    </row>
    <row r="824" spans="1:13" x14ac:dyDescent="0.2">
      <c r="A824" s="132"/>
      <c r="B824" s="132"/>
      <c r="C824" s="132"/>
      <c r="D824" s="132"/>
      <c r="E824" s="132"/>
      <c r="F824" s="132"/>
      <c r="G824" s="132"/>
      <c r="H824" s="132"/>
      <c r="I824" s="132"/>
      <c r="J824" s="132"/>
      <c r="K824" s="132"/>
      <c r="L824" s="132"/>
      <c r="M824" s="132"/>
    </row>
    <row r="825" spans="1:13" x14ac:dyDescent="0.2">
      <c r="A825" s="132"/>
      <c r="B825" s="132"/>
      <c r="C825" s="132"/>
      <c r="D825" s="132"/>
      <c r="E825" s="132"/>
      <c r="F825" s="132"/>
      <c r="G825" s="132"/>
      <c r="H825" s="132"/>
      <c r="I825" s="132"/>
      <c r="J825" s="132"/>
      <c r="K825" s="132"/>
      <c r="L825" s="132"/>
      <c r="M825" s="132"/>
    </row>
    <row r="826" spans="1:13" x14ac:dyDescent="0.2">
      <c r="A826" s="132"/>
      <c r="B826" s="132"/>
      <c r="C826" s="132"/>
      <c r="D826" s="132"/>
      <c r="E826" s="132"/>
      <c r="F826" s="132"/>
      <c r="G826" s="132"/>
      <c r="H826" s="132"/>
      <c r="I826" s="132"/>
      <c r="J826" s="132"/>
      <c r="K826" s="132"/>
      <c r="L826" s="132"/>
      <c r="M826" s="132"/>
    </row>
    <row r="827" spans="1:13" x14ac:dyDescent="0.2">
      <c r="A827" s="132"/>
      <c r="B827" s="132"/>
      <c r="C827" s="132"/>
      <c r="D827" s="132"/>
      <c r="E827" s="132"/>
      <c r="F827" s="132"/>
      <c r="G827" s="132"/>
      <c r="H827" s="132"/>
      <c r="I827" s="132"/>
      <c r="J827" s="132"/>
      <c r="K827" s="132"/>
      <c r="L827" s="132"/>
      <c r="M827" s="132"/>
    </row>
    <row r="828" spans="1:13" x14ac:dyDescent="0.2">
      <c r="A828" s="132"/>
      <c r="B828" s="132"/>
      <c r="C828" s="132"/>
      <c r="D828" s="132"/>
      <c r="E828" s="132"/>
      <c r="F828" s="132"/>
      <c r="G828" s="132"/>
      <c r="H828" s="132"/>
      <c r="I828" s="132"/>
      <c r="J828" s="132"/>
      <c r="K828" s="132"/>
      <c r="L828" s="132"/>
      <c r="M828" s="132"/>
    </row>
    <row r="829" spans="1:13" x14ac:dyDescent="0.2">
      <c r="A829" s="132"/>
      <c r="B829" s="132"/>
      <c r="C829" s="132"/>
      <c r="D829" s="132"/>
      <c r="E829" s="132"/>
      <c r="F829" s="132"/>
      <c r="G829" s="132"/>
      <c r="H829" s="132"/>
      <c r="I829" s="132"/>
      <c r="J829" s="132"/>
      <c r="K829" s="132"/>
      <c r="L829" s="132"/>
      <c r="M829" s="132"/>
    </row>
    <row r="830" spans="1:13" x14ac:dyDescent="0.2">
      <c r="A830" s="132"/>
      <c r="B830" s="132"/>
      <c r="C830" s="132"/>
      <c r="D830" s="132"/>
      <c r="E830" s="132"/>
      <c r="F830" s="132"/>
      <c r="G830" s="132"/>
      <c r="H830" s="132"/>
      <c r="I830" s="132"/>
      <c r="J830" s="132"/>
      <c r="K830" s="132"/>
      <c r="L830" s="132"/>
      <c r="M830" s="132"/>
    </row>
    <row r="831" spans="1:13" x14ac:dyDescent="0.2">
      <c r="A831" s="132"/>
      <c r="B831" s="132"/>
      <c r="C831" s="132"/>
      <c r="D831" s="132"/>
      <c r="E831" s="132"/>
      <c r="F831" s="132"/>
      <c r="G831" s="132"/>
      <c r="H831" s="132"/>
      <c r="I831" s="132"/>
      <c r="J831" s="132"/>
      <c r="K831" s="132"/>
      <c r="L831" s="132"/>
      <c r="M831" s="132"/>
    </row>
    <row r="832" spans="1:13" x14ac:dyDescent="0.2">
      <c r="A832" s="132"/>
      <c r="B832" s="132"/>
      <c r="C832" s="132"/>
      <c r="D832" s="132"/>
      <c r="E832" s="132"/>
      <c r="F832" s="132"/>
      <c r="G832" s="132"/>
      <c r="H832" s="132"/>
      <c r="I832" s="132"/>
      <c r="J832" s="132"/>
      <c r="K832" s="132"/>
      <c r="L832" s="132"/>
      <c r="M832" s="132"/>
    </row>
    <row r="833" spans="1:13" x14ac:dyDescent="0.2">
      <c r="A833" s="132"/>
      <c r="B833" s="132"/>
      <c r="C833" s="132"/>
      <c r="D833" s="132"/>
      <c r="E833" s="132"/>
      <c r="F833" s="132"/>
      <c r="G833" s="132"/>
      <c r="H833" s="132"/>
      <c r="I833" s="132"/>
      <c r="J833" s="132"/>
      <c r="K833" s="132"/>
      <c r="L833" s="132"/>
      <c r="M833" s="132"/>
    </row>
    <row r="834" spans="1:13" x14ac:dyDescent="0.2">
      <c r="A834" s="132"/>
      <c r="B834" s="132"/>
      <c r="C834" s="132"/>
      <c r="D834" s="132"/>
      <c r="E834" s="132"/>
      <c r="F834" s="132"/>
      <c r="G834" s="132"/>
      <c r="H834" s="132"/>
      <c r="I834" s="132"/>
      <c r="J834" s="132"/>
      <c r="K834" s="132"/>
      <c r="L834" s="132"/>
      <c r="M834" s="132"/>
    </row>
    <row r="835" spans="1:13" x14ac:dyDescent="0.2">
      <c r="A835" s="132"/>
      <c r="B835" s="132"/>
      <c r="C835" s="132"/>
      <c r="D835" s="132"/>
      <c r="E835" s="132"/>
      <c r="F835" s="132"/>
      <c r="G835" s="132"/>
      <c r="H835" s="132"/>
      <c r="I835" s="132"/>
      <c r="J835" s="132"/>
      <c r="K835" s="132"/>
      <c r="L835" s="132"/>
      <c r="M835" s="132"/>
    </row>
    <row r="836" spans="1:13" x14ac:dyDescent="0.2">
      <c r="A836" s="132"/>
      <c r="B836" s="132"/>
      <c r="C836" s="132"/>
      <c r="D836" s="132"/>
      <c r="E836" s="132"/>
      <c r="F836" s="132"/>
      <c r="G836" s="132"/>
      <c r="H836" s="132"/>
      <c r="I836" s="132"/>
      <c r="J836" s="132"/>
      <c r="K836" s="132"/>
      <c r="L836" s="132"/>
      <c r="M836" s="132"/>
    </row>
    <row r="837" spans="1:13" x14ac:dyDescent="0.2">
      <c r="A837" s="132"/>
      <c r="B837" s="132"/>
      <c r="C837" s="132"/>
      <c r="D837" s="132"/>
      <c r="E837" s="132"/>
      <c r="F837" s="132"/>
      <c r="G837" s="132"/>
      <c r="H837" s="132"/>
      <c r="I837" s="132"/>
      <c r="J837" s="132"/>
      <c r="K837" s="132"/>
      <c r="L837" s="132"/>
      <c r="M837" s="132"/>
    </row>
    <row r="838" spans="1:13" x14ac:dyDescent="0.2">
      <c r="A838" s="132"/>
      <c r="B838" s="132"/>
      <c r="C838" s="132"/>
      <c r="D838" s="132"/>
      <c r="E838" s="132"/>
      <c r="F838" s="132"/>
      <c r="G838" s="132"/>
      <c r="H838" s="132"/>
      <c r="I838" s="132"/>
      <c r="J838" s="132"/>
      <c r="K838" s="132"/>
      <c r="L838" s="132"/>
      <c r="M838" s="132"/>
    </row>
    <row r="839" spans="1:13" x14ac:dyDescent="0.2">
      <c r="A839" s="132"/>
      <c r="B839" s="132"/>
      <c r="C839" s="132"/>
      <c r="D839" s="132"/>
      <c r="E839" s="132"/>
      <c r="F839" s="132"/>
      <c r="G839" s="132"/>
      <c r="H839" s="132"/>
      <c r="I839" s="132"/>
      <c r="J839" s="132"/>
      <c r="K839" s="132"/>
      <c r="L839" s="132"/>
      <c r="M839" s="132"/>
    </row>
    <row r="840" spans="1:13" x14ac:dyDescent="0.2">
      <c r="A840" s="132"/>
      <c r="B840" s="132"/>
      <c r="C840" s="132"/>
      <c r="D840" s="132"/>
      <c r="E840" s="132"/>
      <c r="F840" s="132"/>
      <c r="G840" s="132"/>
      <c r="H840" s="132"/>
      <c r="I840" s="132"/>
      <c r="J840" s="132"/>
      <c r="K840" s="132"/>
      <c r="L840" s="132"/>
      <c r="M840" s="132"/>
    </row>
    <row r="841" spans="1:13" x14ac:dyDescent="0.2">
      <c r="A841" s="132"/>
      <c r="B841" s="132"/>
      <c r="C841" s="132"/>
      <c r="D841" s="132"/>
      <c r="E841" s="132"/>
      <c r="F841" s="132"/>
      <c r="G841" s="132"/>
      <c r="H841" s="132"/>
      <c r="I841" s="132"/>
      <c r="J841" s="132"/>
      <c r="K841" s="132"/>
      <c r="L841" s="132"/>
      <c r="M841" s="132"/>
    </row>
    <row r="842" spans="1:13" x14ac:dyDescent="0.2">
      <c r="A842" s="132"/>
      <c r="B842" s="132"/>
      <c r="C842" s="132"/>
      <c r="D842" s="132"/>
      <c r="E842" s="132"/>
      <c r="F842" s="132"/>
      <c r="G842" s="132"/>
      <c r="H842" s="132"/>
      <c r="I842" s="132"/>
      <c r="J842" s="132"/>
      <c r="K842" s="132"/>
      <c r="L842" s="132"/>
      <c r="M842" s="132"/>
    </row>
    <row r="843" spans="1:13" x14ac:dyDescent="0.2">
      <c r="A843" s="132"/>
      <c r="B843" s="132"/>
      <c r="C843" s="132"/>
      <c r="D843" s="132"/>
      <c r="E843" s="132"/>
      <c r="F843" s="132"/>
      <c r="G843" s="132"/>
      <c r="H843" s="132"/>
      <c r="I843" s="132"/>
      <c r="J843" s="132"/>
      <c r="K843" s="132"/>
      <c r="L843" s="132"/>
      <c r="M843" s="132"/>
    </row>
    <row r="844" spans="1:13" x14ac:dyDescent="0.2">
      <c r="A844" s="132"/>
      <c r="B844" s="132"/>
      <c r="C844" s="132"/>
      <c r="D844" s="132"/>
      <c r="E844" s="132"/>
      <c r="F844" s="132"/>
      <c r="G844" s="132"/>
      <c r="H844" s="132"/>
      <c r="I844" s="132"/>
      <c r="J844" s="132"/>
      <c r="K844" s="132"/>
      <c r="L844" s="132"/>
      <c r="M844" s="132"/>
    </row>
    <row r="845" spans="1:13" x14ac:dyDescent="0.2">
      <c r="A845" s="132"/>
      <c r="B845" s="132"/>
      <c r="C845" s="132"/>
      <c r="D845" s="132"/>
      <c r="E845" s="132"/>
      <c r="F845" s="132"/>
      <c r="G845" s="132"/>
      <c r="H845" s="132"/>
      <c r="I845" s="132"/>
      <c r="J845" s="132"/>
      <c r="K845" s="132"/>
      <c r="L845" s="132"/>
      <c r="M845" s="132"/>
    </row>
    <row r="846" spans="1:13" x14ac:dyDescent="0.2">
      <c r="A846" s="132"/>
      <c r="B846" s="132"/>
      <c r="C846" s="132"/>
      <c r="D846" s="132"/>
      <c r="E846" s="132"/>
      <c r="F846" s="132"/>
      <c r="G846" s="132"/>
      <c r="H846" s="132"/>
      <c r="I846" s="132"/>
      <c r="J846" s="132"/>
      <c r="K846" s="132"/>
      <c r="L846" s="132"/>
      <c r="M846" s="132"/>
    </row>
    <row r="847" spans="1:13" x14ac:dyDescent="0.2">
      <c r="A847" s="132"/>
      <c r="B847" s="132"/>
      <c r="C847" s="132"/>
      <c r="D847" s="132"/>
      <c r="E847" s="132"/>
      <c r="F847" s="132"/>
      <c r="G847" s="132"/>
      <c r="H847" s="132"/>
      <c r="I847" s="132"/>
      <c r="J847" s="132"/>
      <c r="K847" s="132"/>
      <c r="L847" s="132"/>
      <c r="M847" s="132"/>
    </row>
    <row r="848" spans="1:13" x14ac:dyDescent="0.2">
      <c r="A848" s="132"/>
      <c r="B848" s="132"/>
      <c r="C848" s="132"/>
      <c r="D848" s="132"/>
      <c r="E848" s="132"/>
      <c r="F848" s="132"/>
      <c r="G848" s="132"/>
      <c r="H848" s="132"/>
      <c r="I848" s="132"/>
      <c r="J848" s="132"/>
      <c r="K848" s="132"/>
      <c r="L848" s="132"/>
      <c r="M848" s="132"/>
    </row>
    <row r="849" spans="1:13" x14ac:dyDescent="0.2">
      <c r="A849" s="132"/>
      <c r="B849" s="132"/>
      <c r="C849" s="132"/>
      <c r="D849" s="132"/>
      <c r="E849" s="132"/>
      <c r="F849" s="132"/>
      <c r="G849" s="132"/>
      <c r="H849" s="132"/>
      <c r="I849" s="132"/>
      <c r="J849" s="132"/>
      <c r="K849" s="132"/>
      <c r="L849" s="132"/>
      <c r="M849" s="132"/>
    </row>
    <row r="850" spans="1:13" x14ac:dyDescent="0.2">
      <c r="A850" s="132"/>
      <c r="B850" s="132"/>
      <c r="C850" s="132"/>
      <c r="D850" s="132"/>
      <c r="E850" s="132"/>
      <c r="F850" s="132"/>
      <c r="G850" s="132"/>
      <c r="H850" s="132"/>
      <c r="I850" s="132"/>
      <c r="J850" s="132"/>
      <c r="K850" s="132"/>
      <c r="L850" s="132"/>
      <c r="M850" s="132"/>
    </row>
    <row r="851" spans="1:13" x14ac:dyDescent="0.2">
      <c r="A851" s="132"/>
      <c r="B851" s="132"/>
      <c r="C851" s="132"/>
      <c r="D851" s="132"/>
      <c r="E851" s="132"/>
      <c r="F851" s="132"/>
      <c r="G851" s="132"/>
      <c r="H851" s="132"/>
      <c r="I851" s="132"/>
      <c r="J851" s="132"/>
      <c r="K851" s="132"/>
      <c r="L851" s="132"/>
      <c r="M851" s="132"/>
    </row>
    <row r="852" spans="1:13" x14ac:dyDescent="0.2">
      <c r="A852" s="132"/>
      <c r="B852" s="132"/>
      <c r="C852" s="132"/>
      <c r="D852" s="132"/>
      <c r="E852" s="132"/>
      <c r="F852" s="132"/>
      <c r="G852" s="132"/>
      <c r="H852" s="132"/>
      <c r="I852" s="132"/>
      <c r="J852" s="132"/>
      <c r="K852" s="132"/>
      <c r="L852" s="132"/>
      <c r="M852" s="132"/>
    </row>
    <row r="853" spans="1:13" x14ac:dyDescent="0.2">
      <c r="A853" s="132"/>
      <c r="B853" s="132"/>
      <c r="C853" s="132"/>
      <c r="D853" s="132"/>
      <c r="E853" s="132"/>
      <c r="F853" s="132"/>
      <c r="G853" s="132"/>
      <c r="H853" s="132"/>
      <c r="I853" s="132"/>
      <c r="J853" s="132"/>
      <c r="K853" s="132"/>
      <c r="L853" s="132"/>
      <c r="M853" s="132"/>
    </row>
    <row r="854" spans="1:13" x14ac:dyDescent="0.2">
      <c r="A854" s="132"/>
      <c r="B854" s="132"/>
      <c r="C854" s="132"/>
      <c r="D854" s="132"/>
      <c r="E854" s="132"/>
      <c r="F854" s="132"/>
      <c r="G854" s="132"/>
      <c r="H854" s="132"/>
      <c r="I854" s="132"/>
      <c r="J854" s="132"/>
      <c r="K854" s="132"/>
      <c r="L854" s="132"/>
      <c r="M854" s="132"/>
    </row>
    <row r="855" spans="1:13" x14ac:dyDescent="0.2">
      <c r="A855" s="132"/>
      <c r="B855" s="132"/>
      <c r="C855" s="132"/>
      <c r="D855" s="132"/>
      <c r="E855" s="132"/>
      <c r="F855" s="132"/>
      <c r="G855" s="132"/>
      <c r="H855" s="132"/>
      <c r="I855" s="132"/>
      <c r="J855" s="132"/>
      <c r="K855" s="132"/>
      <c r="L855" s="132"/>
      <c r="M855" s="132"/>
    </row>
    <row r="856" spans="1:13" x14ac:dyDescent="0.2">
      <c r="A856" s="132"/>
      <c r="B856" s="132"/>
      <c r="C856" s="132"/>
      <c r="D856" s="132"/>
      <c r="E856" s="132"/>
      <c r="F856" s="132"/>
      <c r="G856" s="132"/>
      <c r="H856" s="132"/>
      <c r="I856" s="132"/>
      <c r="J856" s="132"/>
      <c r="K856" s="132"/>
      <c r="L856" s="132"/>
      <c r="M856" s="132"/>
    </row>
    <row r="857" spans="1:13" x14ac:dyDescent="0.2">
      <c r="A857" s="132"/>
      <c r="B857" s="132"/>
      <c r="C857" s="132"/>
      <c r="D857" s="132"/>
      <c r="E857" s="132"/>
      <c r="F857" s="132"/>
      <c r="G857" s="132"/>
      <c r="H857" s="132"/>
      <c r="I857" s="132"/>
      <c r="J857" s="132"/>
      <c r="K857" s="132"/>
      <c r="L857" s="132"/>
      <c r="M857" s="132"/>
    </row>
    <row r="858" spans="1:13" x14ac:dyDescent="0.2">
      <c r="A858" s="132"/>
      <c r="B858" s="132"/>
      <c r="C858" s="132"/>
      <c r="D858" s="132"/>
      <c r="E858" s="132"/>
      <c r="F858" s="132"/>
      <c r="G858" s="132"/>
      <c r="H858" s="132"/>
      <c r="I858" s="132"/>
      <c r="J858" s="132"/>
      <c r="K858" s="132"/>
      <c r="L858" s="132"/>
      <c r="M858" s="132"/>
    </row>
    <row r="859" spans="1:13" x14ac:dyDescent="0.2">
      <c r="A859" s="132"/>
      <c r="B859" s="132"/>
      <c r="C859" s="132"/>
      <c r="D859" s="132"/>
      <c r="E859" s="132"/>
      <c r="F859" s="132"/>
      <c r="G859" s="132"/>
      <c r="H859" s="132"/>
      <c r="I859" s="132"/>
      <c r="J859" s="132"/>
      <c r="K859" s="132"/>
      <c r="L859" s="132"/>
      <c r="M859" s="132"/>
    </row>
    <row r="860" spans="1:13" x14ac:dyDescent="0.2">
      <c r="A860" s="132"/>
      <c r="B860" s="132"/>
      <c r="C860" s="132"/>
      <c r="D860" s="132"/>
      <c r="E860" s="132"/>
      <c r="F860" s="132"/>
      <c r="G860" s="132"/>
      <c r="H860" s="132"/>
      <c r="I860" s="132"/>
      <c r="J860" s="132"/>
      <c r="K860" s="132"/>
      <c r="L860" s="132"/>
      <c r="M860" s="132"/>
    </row>
    <row r="861" spans="1:13" x14ac:dyDescent="0.2">
      <c r="A861" s="132"/>
      <c r="B861" s="132"/>
      <c r="C861" s="132"/>
      <c r="D861" s="132"/>
      <c r="E861" s="132"/>
      <c r="F861" s="132"/>
      <c r="G861" s="132"/>
      <c r="H861" s="132"/>
      <c r="I861" s="132"/>
      <c r="J861" s="132"/>
      <c r="K861" s="132"/>
      <c r="L861" s="132"/>
      <c r="M861" s="132"/>
    </row>
    <row r="862" spans="1:13" x14ac:dyDescent="0.2">
      <c r="A862" s="132"/>
      <c r="B862" s="132"/>
      <c r="C862" s="132"/>
      <c r="D862" s="132"/>
      <c r="E862" s="132"/>
      <c r="F862" s="132"/>
      <c r="G862" s="132"/>
      <c r="H862" s="132"/>
      <c r="I862" s="132"/>
      <c r="J862" s="132"/>
      <c r="K862" s="132"/>
      <c r="L862" s="132"/>
      <c r="M862" s="132"/>
    </row>
    <row r="863" spans="1:13" x14ac:dyDescent="0.2">
      <c r="A863" s="132"/>
      <c r="B863" s="132"/>
      <c r="C863" s="132"/>
      <c r="D863" s="132"/>
      <c r="E863" s="132"/>
      <c r="F863" s="132"/>
      <c r="G863" s="132"/>
      <c r="H863" s="132"/>
      <c r="I863" s="132"/>
      <c r="J863" s="132"/>
      <c r="K863" s="132"/>
      <c r="L863" s="132"/>
      <c r="M863" s="132"/>
    </row>
    <row r="864" spans="1:13" x14ac:dyDescent="0.2">
      <c r="A864" s="132"/>
      <c r="B864" s="132"/>
      <c r="C864" s="132"/>
      <c r="D864" s="132"/>
      <c r="E864" s="132"/>
      <c r="F864" s="132"/>
      <c r="G864" s="132"/>
      <c r="H864" s="132"/>
      <c r="I864" s="132"/>
      <c r="J864" s="132"/>
      <c r="K864" s="132"/>
      <c r="L864" s="132"/>
      <c r="M864" s="132"/>
    </row>
    <row r="865" spans="1:13" x14ac:dyDescent="0.2">
      <c r="A865" s="132"/>
      <c r="B865" s="132"/>
      <c r="C865" s="132"/>
      <c r="D865" s="132"/>
      <c r="E865" s="132"/>
      <c r="F865" s="132"/>
      <c r="G865" s="132"/>
      <c r="H865" s="132"/>
      <c r="I865" s="132"/>
      <c r="J865" s="132"/>
      <c r="K865" s="132"/>
      <c r="L865" s="132"/>
      <c r="M865" s="132"/>
    </row>
    <row r="866" spans="1:13" x14ac:dyDescent="0.2">
      <c r="A866" s="132"/>
      <c r="B866" s="132"/>
      <c r="C866" s="132"/>
      <c r="D866" s="132"/>
      <c r="E866" s="132"/>
      <c r="F866" s="132"/>
      <c r="G866" s="132"/>
      <c r="H866" s="132"/>
      <c r="I866" s="132"/>
      <c r="J866" s="132"/>
      <c r="K866" s="132"/>
      <c r="L866" s="132"/>
      <c r="M866" s="132"/>
    </row>
    <row r="867" spans="1:13" x14ac:dyDescent="0.2">
      <c r="A867" s="132"/>
      <c r="B867" s="132"/>
      <c r="C867" s="132"/>
      <c r="D867" s="132"/>
      <c r="E867" s="132"/>
      <c r="F867" s="132"/>
      <c r="G867" s="132"/>
      <c r="H867" s="132"/>
      <c r="I867" s="132"/>
      <c r="J867" s="132"/>
      <c r="K867" s="132"/>
      <c r="L867" s="132"/>
      <c r="M867" s="132"/>
    </row>
    <row r="868" spans="1:13" x14ac:dyDescent="0.2">
      <c r="A868" s="132"/>
      <c r="B868" s="132"/>
      <c r="C868" s="132"/>
      <c r="D868" s="132"/>
      <c r="E868" s="132"/>
      <c r="F868" s="132"/>
      <c r="G868" s="132"/>
      <c r="H868" s="132"/>
      <c r="I868" s="132"/>
      <c r="J868" s="132"/>
      <c r="K868" s="132"/>
      <c r="L868" s="132"/>
      <c r="M868" s="132"/>
    </row>
    <row r="869" spans="1:13" x14ac:dyDescent="0.2">
      <c r="A869" s="132"/>
      <c r="B869" s="132"/>
      <c r="C869" s="132"/>
      <c r="D869" s="132"/>
      <c r="E869" s="132"/>
      <c r="F869" s="132"/>
      <c r="G869" s="132"/>
      <c r="H869" s="132"/>
      <c r="I869" s="132"/>
      <c r="J869" s="132"/>
      <c r="K869" s="132"/>
      <c r="L869" s="132"/>
      <c r="M869" s="132"/>
    </row>
    <row r="870" spans="1:13" x14ac:dyDescent="0.2">
      <c r="A870" s="132"/>
      <c r="B870" s="132"/>
      <c r="C870" s="132"/>
      <c r="D870" s="132"/>
      <c r="E870" s="132"/>
      <c r="F870" s="132"/>
      <c r="G870" s="132"/>
      <c r="H870" s="132"/>
      <c r="I870" s="132"/>
      <c r="J870" s="132"/>
      <c r="K870" s="132"/>
      <c r="L870" s="132"/>
      <c r="M870" s="132"/>
    </row>
    <row r="871" spans="1:13" x14ac:dyDescent="0.2">
      <c r="A871" s="132"/>
      <c r="B871" s="132"/>
      <c r="C871" s="132"/>
      <c r="D871" s="132"/>
      <c r="E871" s="132"/>
      <c r="F871" s="132"/>
      <c r="G871" s="132"/>
      <c r="H871" s="132"/>
      <c r="I871" s="132"/>
      <c r="J871" s="132"/>
      <c r="K871" s="132"/>
      <c r="L871" s="132"/>
      <c r="M871" s="132"/>
    </row>
    <row r="872" spans="1:13" x14ac:dyDescent="0.2">
      <c r="A872" s="132"/>
      <c r="B872" s="132"/>
      <c r="C872" s="132"/>
      <c r="D872" s="132"/>
      <c r="E872" s="132"/>
      <c r="F872" s="132"/>
      <c r="G872" s="132"/>
      <c r="H872" s="132"/>
      <c r="I872" s="132"/>
      <c r="J872" s="132"/>
      <c r="K872" s="132"/>
      <c r="L872" s="132"/>
      <c r="M872" s="132"/>
    </row>
    <row r="873" spans="1:13" x14ac:dyDescent="0.2">
      <c r="A873" s="132"/>
      <c r="B873" s="132"/>
      <c r="C873" s="132"/>
      <c r="D873" s="132"/>
      <c r="E873" s="132"/>
      <c r="F873" s="132"/>
      <c r="G873" s="132"/>
      <c r="H873" s="132"/>
      <c r="I873" s="132"/>
      <c r="J873" s="132"/>
      <c r="K873" s="132"/>
      <c r="L873" s="132"/>
      <c r="M873" s="132"/>
    </row>
    <row r="874" spans="1:13" x14ac:dyDescent="0.2">
      <c r="A874" s="132"/>
      <c r="B874" s="132"/>
      <c r="C874" s="132"/>
      <c r="D874" s="132"/>
      <c r="E874" s="132"/>
      <c r="F874" s="132"/>
      <c r="G874" s="132"/>
      <c r="H874" s="132"/>
      <c r="I874" s="132"/>
      <c r="J874" s="132"/>
      <c r="K874" s="132"/>
      <c r="L874" s="132"/>
      <c r="M874" s="132"/>
    </row>
    <row r="875" spans="1:13" x14ac:dyDescent="0.2">
      <c r="A875" s="132"/>
      <c r="B875" s="132"/>
      <c r="C875" s="132"/>
      <c r="D875" s="132"/>
      <c r="E875" s="132"/>
      <c r="F875" s="132"/>
      <c r="G875" s="132"/>
      <c r="H875" s="132"/>
      <c r="I875" s="132"/>
      <c r="J875" s="132"/>
      <c r="K875" s="132"/>
      <c r="L875" s="132"/>
      <c r="M875" s="132"/>
    </row>
    <row r="876" spans="1:13" x14ac:dyDescent="0.2">
      <c r="A876" s="132"/>
      <c r="B876" s="132"/>
      <c r="C876" s="132"/>
      <c r="D876" s="132"/>
      <c r="E876" s="132"/>
      <c r="F876" s="132"/>
      <c r="G876" s="132"/>
      <c r="H876" s="132"/>
      <c r="I876" s="132"/>
      <c r="J876" s="132"/>
      <c r="K876" s="132"/>
      <c r="L876" s="132"/>
      <c r="M876" s="132"/>
    </row>
    <row r="877" spans="1:13" x14ac:dyDescent="0.2">
      <c r="A877" s="132"/>
      <c r="B877" s="132"/>
      <c r="C877" s="132"/>
      <c r="D877" s="132"/>
      <c r="E877" s="132"/>
      <c r="F877" s="132"/>
      <c r="G877" s="132"/>
      <c r="H877" s="132"/>
      <c r="I877" s="132"/>
      <c r="J877" s="132"/>
      <c r="K877" s="132"/>
      <c r="L877" s="132"/>
      <c r="M877" s="132"/>
    </row>
    <row r="878" spans="1:13" x14ac:dyDescent="0.2">
      <c r="A878" s="132"/>
      <c r="B878" s="132"/>
      <c r="C878" s="132"/>
      <c r="D878" s="132"/>
      <c r="E878" s="132"/>
      <c r="F878" s="132"/>
      <c r="G878" s="132"/>
      <c r="H878" s="132"/>
      <c r="I878" s="132"/>
      <c r="J878" s="132"/>
      <c r="K878" s="132"/>
      <c r="L878" s="132"/>
      <c r="M878" s="132"/>
    </row>
    <row r="879" spans="1:13" x14ac:dyDescent="0.2">
      <c r="A879" s="132"/>
      <c r="B879" s="132"/>
      <c r="C879" s="132"/>
      <c r="D879" s="132"/>
      <c r="E879" s="132"/>
      <c r="F879" s="132"/>
      <c r="G879" s="132"/>
      <c r="H879" s="132"/>
      <c r="I879" s="132"/>
      <c r="J879" s="132"/>
      <c r="K879" s="132"/>
      <c r="L879" s="132"/>
      <c r="M879" s="132"/>
    </row>
    <row r="880" spans="1:13" x14ac:dyDescent="0.2">
      <c r="A880" s="132"/>
      <c r="B880" s="132"/>
      <c r="C880" s="132"/>
      <c r="D880" s="132"/>
      <c r="E880" s="132"/>
      <c r="F880" s="132"/>
      <c r="G880" s="132"/>
      <c r="H880" s="132"/>
      <c r="I880" s="132"/>
      <c r="J880" s="132"/>
      <c r="K880" s="132"/>
      <c r="L880" s="132"/>
      <c r="M880" s="132"/>
    </row>
    <row r="881" spans="1:13" x14ac:dyDescent="0.2">
      <c r="A881" s="132"/>
      <c r="B881" s="132"/>
      <c r="C881" s="132"/>
      <c r="D881" s="132"/>
      <c r="E881" s="132"/>
      <c r="F881" s="132"/>
      <c r="G881" s="132"/>
      <c r="H881" s="132"/>
      <c r="I881" s="132"/>
      <c r="J881" s="132"/>
      <c r="K881" s="132"/>
      <c r="L881" s="132"/>
      <c r="M881" s="132"/>
    </row>
    <row r="882" spans="1:13" x14ac:dyDescent="0.2">
      <c r="A882" s="132"/>
      <c r="B882" s="132"/>
      <c r="C882" s="132"/>
      <c r="D882" s="132"/>
      <c r="E882" s="132"/>
      <c r="F882" s="132"/>
      <c r="G882" s="132"/>
      <c r="H882" s="132"/>
      <c r="I882" s="132"/>
      <c r="J882" s="132"/>
      <c r="K882" s="132"/>
      <c r="L882" s="132"/>
      <c r="M882" s="132"/>
    </row>
    <row r="883" spans="1:13" x14ac:dyDescent="0.2">
      <c r="A883" s="132"/>
      <c r="B883" s="132"/>
      <c r="C883" s="132"/>
      <c r="D883" s="132"/>
      <c r="E883" s="132"/>
      <c r="F883" s="132"/>
      <c r="G883" s="132"/>
      <c r="H883" s="132"/>
      <c r="I883" s="132"/>
      <c r="J883" s="132"/>
      <c r="K883" s="132"/>
      <c r="L883" s="132"/>
      <c r="M883" s="132"/>
    </row>
    <row r="884" spans="1:13" x14ac:dyDescent="0.2">
      <c r="A884" s="132"/>
      <c r="B884" s="132"/>
      <c r="C884" s="132"/>
      <c r="D884" s="132"/>
      <c r="E884" s="132"/>
      <c r="F884" s="132"/>
      <c r="G884" s="132"/>
      <c r="H884" s="132"/>
      <c r="I884" s="132"/>
      <c r="J884" s="132"/>
      <c r="K884" s="132"/>
      <c r="L884" s="132"/>
      <c r="M884" s="132"/>
    </row>
    <row r="885" spans="1:13" x14ac:dyDescent="0.2">
      <c r="A885" s="132"/>
      <c r="B885" s="132"/>
      <c r="C885" s="132"/>
      <c r="D885" s="132"/>
      <c r="E885" s="132"/>
      <c r="F885" s="132"/>
      <c r="G885" s="132"/>
      <c r="H885" s="132"/>
      <c r="I885" s="132"/>
      <c r="J885" s="132"/>
      <c r="K885" s="132"/>
      <c r="L885" s="132"/>
      <c r="M885" s="132"/>
    </row>
    <row r="886" spans="1:13" x14ac:dyDescent="0.2">
      <c r="A886" s="132"/>
      <c r="B886" s="132"/>
      <c r="C886" s="132"/>
      <c r="D886" s="132"/>
      <c r="E886" s="132"/>
      <c r="F886" s="132"/>
      <c r="G886" s="132"/>
      <c r="H886" s="132"/>
      <c r="I886" s="132"/>
      <c r="J886" s="132"/>
      <c r="K886" s="132"/>
      <c r="L886" s="132"/>
      <c r="M886" s="132"/>
    </row>
    <row r="887" spans="1:13" x14ac:dyDescent="0.2">
      <c r="A887" s="132"/>
      <c r="B887" s="132"/>
      <c r="C887" s="132"/>
      <c r="D887" s="132"/>
      <c r="E887" s="132"/>
      <c r="F887" s="132"/>
      <c r="G887" s="132"/>
      <c r="H887" s="132"/>
      <c r="I887" s="132"/>
      <c r="J887" s="132"/>
      <c r="K887" s="132"/>
      <c r="L887" s="132"/>
      <c r="M887" s="132"/>
    </row>
    <row r="888" spans="1:13" x14ac:dyDescent="0.2">
      <c r="A888" s="132"/>
      <c r="B888" s="132"/>
      <c r="C888" s="132"/>
      <c r="D888" s="132"/>
      <c r="E888" s="132"/>
      <c r="F888" s="132"/>
      <c r="G888" s="132"/>
      <c r="H888" s="132"/>
      <c r="I888" s="132"/>
      <c r="J888" s="132"/>
      <c r="K888" s="132"/>
      <c r="L888" s="132"/>
      <c r="M888" s="132"/>
    </row>
    <row r="889" spans="1:13" x14ac:dyDescent="0.2">
      <c r="A889" s="132"/>
      <c r="B889" s="132"/>
      <c r="C889" s="132"/>
      <c r="D889" s="132"/>
      <c r="E889" s="132"/>
      <c r="F889" s="132"/>
      <c r="G889" s="132"/>
      <c r="H889" s="132"/>
      <c r="I889" s="132"/>
      <c r="J889" s="132"/>
      <c r="K889" s="132"/>
      <c r="L889" s="132"/>
      <c r="M889" s="132"/>
    </row>
    <row r="890" spans="1:13" x14ac:dyDescent="0.2">
      <c r="A890" s="132"/>
      <c r="B890" s="132"/>
      <c r="C890" s="132"/>
      <c r="D890" s="132"/>
      <c r="E890" s="132"/>
      <c r="F890" s="132"/>
      <c r="G890" s="132"/>
      <c r="H890" s="132"/>
      <c r="I890" s="132"/>
      <c r="J890" s="132"/>
      <c r="K890" s="132"/>
      <c r="L890" s="132"/>
      <c r="M890" s="132"/>
    </row>
    <row r="891" spans="1:13" x14ac:dyDescent="0.2">
      <c r="A891" s="132"/>
      <c r="B891" s="132"/>
      <c r="C891" s="132"/>
      <c r="D891" s="132"/>
      <c r="E891" s="132"/>
      <c r="F891" s="132"/>
      <c r="G891" s="132"/>
      <c r="H891" s="132"/>
      <c r="I891" s="132"/>
      <c r="J891" s="132"/>
      <c r="K891" s="132"/>
      <c r="L891" s="132"/>
      <c r="M891" s="132"/>
    </row>
    <row r="892" spans="1:13" x14ac:dyDescent="0.2">
      <c r="A892" s="132"/>
      <c r="B892" s="132"/>
      <c r="C892" s="132"/>
      <c r="D892" s="132"/>
      <c r="E892" s="132"/>
      <c r="F892" s="132"/>
      <c r="G892" s="132"/>
      <c r="H892" s="132"/>
      <c r="I892" s="132"/>
      <c r="J892" s="132"/>
      <c r="K892" s="132"/>
      <c r="L892" s="132"/>
      <c r="M892" s="132"/>
    </row>
    <row r="893" spans="1:13" x14ac:dyDescent="0.2">
      <c r="A893" s="132"/>
      <c r="B893" s="132"/>
      <c r="C893" s="132"/>
      <c r="D893" s="132"/>
      <c r="E893" s="132"/>
      <c r="F893" s="132"/>
      <c r="G893" s="132"/>
      <c r="H893" s="132"/>
      <c r="I893" s="132"/>
      <c r="J893" s="132"/>
      <c r="K893" s="132"/>
      <c r="L893" s="132"/>
      <c r="M893" s="132"/>
    </row>
    <row r="894" spans="1:13" x14ac:dyDescent="0.2">
      <c r="A894" s="132"/>
      <c r="B894" s="132"/>
      <c r="C894" s="132"/>
      <c r="D894" s="132"/>
      <c r="E894" s="132"/>
      <c r="F894" s="132"/>
      <c r="G894" s="132"/>
      <c r="H894" s="132"/>
      <c r="I894" s="132"/>
      <c r="J894" s="132"/>
      <c r="K894" s="132"/>
      <c r="L894" s="132"/>
      <c r="M894" s="132"/>
    </row>
    <row r="895" spans="1:13" x14ac:dyDescent="0.2">
      <c r="A895" s="132"/>
      <c r="B895" s="132"/>
      <c r="C895" s="132"/>
      <c r="D895" s="132"/>
      <c r="E895" s="132"/>
      <c r="F895" s="132"/>
      <c r="G895" s="132"/>
      <c r="H895" s="132"/>
      <c r="I895" s="132"/>
      <c r="J895" s="132"/>
      <c r="K895" s="132"/>
      <c r="L895" s="132"/>
      <c r="M895" s="132"/>
    </row>
    <row r="896" spans="1:13" x14ac:dyDescent="0.2">
      <c r="A896" s="132"/>
      <c r="B896" s="132"/>
      <c r="C896" s="132"/>
      <c r="D896" s="132"/>
      <c r="E896" s="132"/>
      <c r="F896" s="132"/>
      <c r="G896" s="132"/>
      <c r="H896" s="132"/>
      <c r="I896" s="132"/>
      <c r="J896" s="132"/>
      <c r="K896" s="132"/>
      <c r="L896" s="132"/>
      <c r="M896" s="132"/>
    </row>
    <row r="897" spans="1:13" x14ac:dyDescent="0.2">
      <c r="A897" s="132"/>
      <c r="B897" s="132"/>
      <c r="C897" s="132"/>
      <c r="D897" s="132"/>
      <c r="E897" s="132"/>
      <c r="F897" s="132"/>
      <c r="G897" s="132"/>
      <c r="H897" s="132"/>
      <c r="I897" s="132"/>
      <c r="J897" s="132"/>
      <c r="K897" s="132"/>
      <c r="L897" s="132"/>
      <c r="M897" s="132"/>
    </row>
    <row r="898" spans="1:13" x14ac:dyDescent="0.2">
      <c r="A898" s="132"/>
      <c r="B898" s="132"/>
      <c r="C898" s="132"/>
      <c r="D898" s="132"/>
      <c r="E898" s="132"/>
      <c r="F898" s="132"/>
      <c r="G898" s="132"/>
      <c r="H898" s="132"/>
      <c r="I898" s="132"/>
      <c r="J898" s="132"/>
      <c r="K898" s="132"/>
      <c r="L898" s="132"/>
      <c r="M898" s="132"/>
    </row>
    <row r="899" spans="1:13" x14ac:dyDescent="0.2">
      <c r="A899" s="132"/>
      <c r="B899" s="132"/>
      <c r="C899" s="132"/>
      <c r="D899" s="132"/>
      <c r="E899" s="132"/>
      <c r="F899" s="132"/>
      <c r="G899" s="132"/>
      <c r="H899" s="132"/>
      <c r="I899" s="132"/>
      <c r="J899" s="132"/>
      <c r="K899" s="132"/>
      <c r="L899" s="132"/>
      <c r="M899" s="132"/>
    </row>
    <row r="900" spans="1:13" x14ac:dyDescent="0.2">
      <c r="A900" s="132"/>
      <c r="B900" s="132"/>
      <c r="C900" s="132"/>
      <c r="D900" s="132"/>
      <c r="E900" s="132"/>
      <c r="F900" s="132"/>
      <c r="G900" s="132"/>
      <c r="H900" s="132"/>
      <c r="I900" s="132"/>
      <c r="J900" s="132"/>
      <c r="K900" s="132"/>
      <c r="L900" s="132"/>
      <c r="M900" s="132"/>
    </row>
    <row r="901" spans="1:13" x14ac:dyDescent="0.2">
      <c r="A901" s="132"/>
      <c r="B901" s="132"/>
      <c r="C901" s="132"/>
      <c r="D901" s="132"/>
      <c r="E901" s="132"/>
      <c r="F901" s="132"/>
      <c r="G901" s="132"/>
      <c r="H901" s="132"/>
      <c r="I901" s="132"/>
      <c r="J901" s="132"/>
      <c r="K901" s="132"/>
      <c r="L901" s="132"/>
      <c r="M901" s="132"/>
    </row>
    <row r="902" spans="1:13" x14ac:dyDescent="0.2">
      <c r="A902" s="132"/>
      <c r="B902" s="132"/>
      <c r="C902" s="132"/>
      <c r="D902" s="132"/>
      <c r="E902" s="132"/>
      <c r="F902" s="132"/>
      <c r="G902" s="132"/>
      <c r="H902" s="132"/>
      <c r="I902" s="132"/>
      <c r="J902" s="132"/>
      <c r="K902" s="132"/>
      <c r="L902" s="132"/>
      <c r="M902" s="132"/>
    </row>
    <row r="903" spans="1:13" x14ac:dyDescent="0.2">
      <c r="A903" s="132"/>
      <c r="B903" s="132"/>
      <c r="C903" s="132"/>
      <c r="D903" s="132"/>
      <c r="E903" s="132"/>
      <c r="F903" s="132"/>
      <c r="G903" s="132"/>
      <c r="H903" s="132"/>
      <c r="I903" s="132"/>
      <c r="J903" s="132"/>
      <c r="K903" s="132"/>
      <c r="L903" s="132"/>
      <c r="M903" s="132"/>
    </row>
    <row r="904" spans="1:13" x14ac:dyDescent="0.2">
      <c r="A904" s="132"/>
      <c r="B904" s="132"/>
      <c r="C904" s="132"/>
      <c r="D904" s="132"/>
      <c r="E904" s="132"/>
      <c r="F904" s="132"/>
      <c r="G904" s="132"/>
      <c r="H904" s="132"/>
      <c r="I904" s="132"/>
      <c r="J904" s="132"/>
      <c r="K904" s="132"/>
      <c r="L904" s="132"/>
      <c r="M904" s="132"/>
    </row>
    <row r="905" spans="1:13" x14ac:dyDescent="0.2">
      <c r="A905" s="132"/>
      <c r="B905" s="132"/>
      <c r="C905" s="132"/>
      <c r="D905" s="132"/>
      <c r="E905" s="132"/>
      <c r="F905" s="132"/>
      <c r="G905" s="132"/>
      <c r="H905" s="132"/>
      <c r="I905" s="132"/>
      <c r="J905" s="132"/>
      <c r="K905" s="132"/>
      <c r="L905" s="132"/>
      <c r="M905" s="132"/>
    </row>
    <row r="906" spans="1:13" x14ac:dyDescent="0.2">
      <c r="A906" s="132"/>
      <c r="B906" s="132"/>
      <c r="C906" s="132"/>
      <c r="D906" s="132"/>
      <c r="E906" s="132"/>
      <c r="F906" s="132"/>
      <c r="G906" s="132"/>
      <c r="H906" s="132"/>
      <c r="I906" s="132"/>
      <c r="J906" s="132"/>
      <c r="K906" s="132"/>
      <c r="L906" s="132"/>
      <c r="M906" s="132"/>
    </row>
    <row r="907" spans="1:13" x14ac:dyDescent="0.2">
      <c r="A907" s="132"/>
      <c r="B907" s="132"/>
      <c r="C907" s="132"/>
      <c r="D907" s="132"/>
      <c r="E907" s="132"/>
      <c r="F907" s="132"/>
      <c r="G907" s="132"/>
      <c r="H907" s="132"/>
      <c r="I907" s="132"/>
      <c r="J907" s="132"/>
      <c r="K907" s="132"/>
      <c r="L907" s="132"/>
      <c r="M907" s="132"/>
    </row>
    <row r="908" spans="1:13" x14ac:dyDescent="0.2">
      <c r="A908" s="132"/>
      <c r="B908" s="132"/>
      <c r="C908" s="132"/>
      <c r="D908" s="132"/>
      <c r="E908" s="132"/>
      <c r="F908" s="132"/>
      <c r="G908" s="132"/>
      <c r="H908" s="132"/>
      <c r="I908" s="132"/>
      <c r="J908" s="132"/>
      <c r="K908" s="132"/>
      <c r="L908" s="132"/>
      <c r="M908" s="132"/>
    </row>
    <row r="909" spans="1:13" x14ac:dyDescent="0.2">
      <c r="A909" s="132"/>
      <c r="B909" s="132"/>
      <c r="C909" s="132"/>
      <c r="D909" s="132"/>
      <c r="E909" s="132"/>
      <c r="F909" s="132"/>
      <c r="G909" s="132"/>
      <c r="H909" s="132"/>
      <c r="I909" s="132"/>
      <c r="J909" s="132"/>
      <c r="K909" s="132"/>
      <c r="L909" s="132"/>
      <c r="M909" s="132"/>
    </row>
    <row r="910" spans="1:13" x14ac:dyDescent="0.2">
      <c r="A910" s="132"/>
      <c r="B910" s="132"/>
      <c r="C910" s="132"/>
      <c r="D910" s="132"/>
      <c r="E910" s="132"/>
      <c r="F910" s="132"/>
      <c r="G910" s="132"/>
      <c r="H910" s="132"/>
      <c r="I910" s="132"/>
      <c r="J910" s="132"/>
      <c r="K910" s="132"/>
      <c r="L910" s="132"/>
      <c r="M910" s="132"/>
    </row>
    <row r="911" spans="1:13" x14ac:dyDescent="0.2">
      <c r="A911" s="132"/>
      <c r="B911" s="132"/>
      <c r="C911" s="132"/>
      <c r="D911" s="132"/>
      <c r="E911" s="132"/>
      <c r="F911" s="132"/>
      <c r="G911" s="132"/>
      <c r="H911" s="132"/>
      <c r="I911" s="132"/>
      <c r="J911" s="132"/>
      <c r="K911" s="132"/>
      <c r="L911" s="132"/>
      <c r="M911" s="132"/>
    </row>
    <row r="912" spans="1:13" x14ac:dyDescent="0.2">
      <c r="A912" s="132"/>
      <c r="B912" s="132"/>
      <c r="C912" s="132"/>
      <c r="D912" s="132"/>
      <c r="E912" s="132"/>
      <c r="F912" s="132"/>
      <c r="G912" s="132"/>
      <c r="H912" s="132"/>
      <c r="I912" s="132"/>
      <c r="J912" s="132"/>
      <c r="K912" s="132"/>
      <c r="L912" s="132"/>
      <c r="M912" s="132"/>
    </row>
    <row r="913" spans="1:13" x14ac:dyDescent="0.2">
      <c r="A913" s="132"/>
      <c r="B913" s="132"/>
      <c r="C913" s="132"/>
      <c r="D913" s="132"/>
      <c r="E913" s="132"/>
      <c r="F913" s="132"/>
      <c r="G913" s="132"/>
      <c r="H913" s="132"/>
      <c r="I913" s="132"/>
      <c r="J913" s="132"/>
      <c r="K913" s="132"/>
      <c r="L913" s="132"/>
      <c r="M913" s="132"/>
    </row>
    <row r="914" spans="1:13" x14ac:dyDescent="0.2">
      <c r="A914" s="132"/>
      <c r="B914" s="132"/>
      <c r="C914" s="132"/>
      <c r="D914" s="132"/>
      <c r="E914" s="132"/>
      <c r="F914" s="132"/>
      <c r="G914" s="132"/>
      <c r="H914" s="132"/>
      <c r="I914" s="132"/>
      <c r="J914" s="132"/>
      <c r="K914" s="132"/>
      <c r="L914" s="132"/>
      <c r="M914" s="132"/>
    </row>
  </sheetData>
  <sheetProtection sheet="1" objects="1" scenarios="1"/>
  <mergeCells count="24">
    <mergeCell ref="A21:L21"/>
    <mergeCell ref="A36:L36"/>
    <mergeCell ref="A1:L1"/>
    <mergeCell ref="A11:L11"/>
    <mergeCell ref="A48:L48"/>
    <mergeCell ref="A148:L148"/>
    <mergeCell ref="A181:L181"/>
    <mergeCell ref="A214:L214"/>
    <mergeCell ref="A247:L247"/>
    <mergeCell ref="A82:L82"/>
    <mergeCell ref="A115:L115"/>
    <mergeCell ref="A280:L280"/>
    <mergeCell ref="A313:L313"/>
    <mergeCell ref="A346:L346"/>
    <mergeCell ref="A379:L379"/>
    <mergeCell ref="A412:L412"/>
    <mergeCell ref="A577:L577"/>
    <mergeCell ref="A611:L611"/>
    <mergeCell ref="A644:L644"/>
    <mergeCell ref="A677:L677"/>
    <mergeCell ref="A445:L445"/>
    <mergeCell ref="A478:L478"/>
    <mergeCell ref="A511:L511"/>
    <mergeCell ref="A544:L544"/>
  </mergeCells>
  <phoneticPr fontId="8" type="noConversion"/>
  <pageMargins left="0.75" right="0.75" top="1" bottom="1" header="0.5" footer="0.5"/>
  <headerFooter alignWithMargins="0"/>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5" tint="-0.249977111117893"/>
  </sheetPr>
  <dimension ref="A1:AC398"/>
  <sheetViews>
    <sheetView topLeftCell="A18" workbookViewId="0">
      <selection activeCell="A384" sqref="A384"/>
    </sheetView>
  </sheetViews>
  <sheetFormatPr defaultColWidth="7" defaultRowHeight="12.75" x14ac:dyDescent="0.2"/>
  <cols>
    <col min="1" max="1" width="93.140625" style="101" customWidth="1"/>
    <col min="2" max="2" width="19.42578125" style="101" customWidth="1"/>
    <col min="3" max="4" width="3" style="103" bestFit="1" customWidth="1"/>
    <col min="5" max="5" width="6.140625" style="103" customWidth="1"/>
    <col min="6" max="6" width="3.85546875" style="103" customWidth="1"/>
    <col min="7" max="7" width="14.28515625" style="103" customWidth="1"/>
    <col min="8" max="8" width="3" style="103" customWidth="1"/>
    <col min="9" max="10" width="5.5703125" style="103" customWidth="1"/>
    <col min="11" max="11" width="12.140625" style="103" customWidth="1"/>
    <col min="12" max="13" width="8.7109375" style="103" customWidth="1"/>
    <col min="14" max="14" width="7" style="101" customWidth="1"/>
    <col min="15" max="16" width="2.85546875" style="101" customWidth="1"/>
    <col min="17" max="17" width="13.28515625" style="101" bestFit="1" customWidth="1"/>
    <col min="18" max="18" width="3" style="101" customWidth="1"/>
    <col min="19" max="19" width="12" style="101" bestFit="1" customWidth="1"/>
    <col min="20" max="20" width="4.85546875" style="101" bestFit="1" customWidth="1"/>
    <col min="21" max="21" width="4.140625" style="101" customWidth="1"/>
    <col min="22" max="22" width="2.5703125" style="101" customWidth="1"/>
    <col min="23" max="23" width="2.42578125" style="101" customWidth="1"/>
    <col min="24" max="24" width="13.28515625" style="101" bestFit="1" customWidth="1"/>
    <col min="25" max="16384" width="7" style="101"/>
  </cols>
  <sheetData>
    <row r="1" spans="1:29" ht="12.75" customHeight="1" x14ac:dyDescent="0.2">
      <c r="B1" s="102"/>
      <c r="C1" s="103">
        <v>12</v>
      </c>
      <c r="D1" s="103">
        <v>31</v>
      </c>
      <c r="E1" s="104">
        <f>E2-1</f>
        <v>2024</v>
      </c>
      <c r="G1" s="103" t="str">
        <f>IF(G2=Q2,Q8,IF(G2=Q3,Q2,IF(G2=Q4,Q3,IF(G2=Q5,Q4,IF(G2=Q6,Q5,IF(G2=Q7,Q6,IF(G2=Q8,Q7,"")))))))</f>
        <v>TUESDAY</v>
      </c>
    </row>
    <row r="2" spans="1:29" x14ac:dyDescent="0.2">
      <c r="A2" s="105" t="s">
        <v>134</v>
      </c>
      <c r="B2" s="102" t="str">
        <f t="shared" ref="B2:B8" si="0">IF(G2=$Q$3,"1MONDAY1","")</f>
        <v/>
      </c>
      <c r="C2" s="106">
        <v>1</v>
      </c>
      <c r="D2" s="103">
        <v>1</v>
      </c>
      <c r="E2" s="104">
        <f t="shared" ref="E2:E33" si="1">$N$3</f>
        <v>2025</v>
      </c>
      <c r="F2" s="104"/>
      <c r="G2" s="104" t="str">
        <f>K3</f>
        <v>WEDNESDAY</v>
      </c>
      <c r="H2" s="104"/>
      <c r="I2" s="104" t="s">
        <v>133</v>
      </c>
      <c r="J2" s="104"/>
      <c r="K2" s="107" t="s">
        <v>120</v>
      </c>
      <c r="M2" s="108"/>
      <c r="N2" s="108"/>
      <c r="O2" s="108"/>
      <c r="Q2" s="101" t="s">
        <v>21</v>
      </c>
      <c r="S2" s="108" t="s">
        <v>121</v>
      </c>
      <c r="T2" s="108" t="s">
        <v>27</v>
      </c>
      <c r="U2" s="108"/>
      <c r="V2" s="107" t="s">
        <v>41</v>
      </c>
      <c r="W2" s="107"/>
      <c r="Y2" s="109"/>
      <c r="Z2" s="272"/>
      <c r="AA2" s="272"/>
      <c r="AB2" s="272"/>
      <c r="AC2" s="272"/>
    </row>
    <row r="3" spans="1:29" x14ac:dyDescent="0.2">
      <c r="B3" s="102" t="str">
        <f t="shared" si="0"/>
        <v/>
      </c>
      <c r="C3" s="103">
        <v>1</v>
      </c>
      <c r="D3" s="103">
        <v>2</v>
      </c>
      <c r="E3" s="104">
        <f t="shared" si="1"/>
        <v>2025</v>
      </c>
      <c r="F3" s="104"/>
      <c r="G3" s="104" t="str">
        <f>IF(G2="SUNDAY","MONDAY",IF(G2="MONDAY","TUESDAY",IF(G2="TUESDAY","WEDNESDAY",IF(G2="WEDNESDAY","THURSDAY",IF(G2="THURSDAY","FRIDAY",IF(G2="FRIDAY","SATURDAY",IF(G2="SATURDAY","SUNDAY","ERROR!!!")))))))</f>
        <v>THURSDAY</v>
      </c>
      <c r="H3" s="104"/>
      <c r="I3" s="104"/>
      <c r="J3" s="104"/>
      <c r="K3" s="109" t="str">
        <f>VLOOKUP('YEAR SELECTION'!E2,'First Day of Year'!A:C,2,FALSE)</f>
        <v>WEDNESDAY</v>
      </c>
      <c r="L3" s="110">
        <v>1</v>
      </c>
      <c r="M3" s="104">
        <v>1</v>
      </c>
      <c r="N3" s="104">
        <f>'YEAR SELECTION'!$E$2</f>
        <v>2025</v>
      </c>
      <c r="Q3" s="101" t="s">
        <v>20</v>
      </c>
      <c r="S3" s="103"/>
      <c r="T3" s="103"/>
      <c r="U3" s="103"/>
      <c r="V3" s="107"/>
      <c r="W3" s="107" t="s">
        <v>122</v>
      </c>
      <c r="X3" s="107"/>
      <c r="Y3" s="109"/>
      <c r="Z3" s="110"/>
      <c r="AA3" s="104"/>
      <c r="AB3" s="104"/>
      <c r="AC3" s="103"/>
    </row>
    <row r="4" spans="1:29" x14ac:dyDescent="0.2">
      <c r="B4" s="102" t="str">
        <f t="shared" si="0"/>
        <v/>
      </c>
      <c r="C4" s="103">
        <v>1</v>
      </c>
      <c r="D4" s="103">
        <v>3</v>
      </c>
      <c r="E4" s="104">
        <f t="shared" si="1"/>
        <v>2025</v>
      </c>
      <c r="F4" s="104"/>
      <c r="G4" s="104" t="str">
        <f t="shared" ref="G4:G67" si="2">IF(G3="SUNDAY","MONDAY",IF(G3="MONDAY","TUESDAY",IF(G3="TUESDAY","WEDNESDAY",IF(G3="WEDNESDAY","THURSDAY",IF(G3="THURSDAY","FRIDAY",IF(G3="FRIDAY","SATURDAY",IF(G3="SATURDAY","SUNDAY","ERROR!!!")))))))</f>
        <v>FRIDAY</v>
      </c>
      <c r="H4" s="104"/>
      <c r="I4" s="104"/>
      <c r="J4" s="104"/>
      <c r="K4" s="104"/>
      <c r="L4" s="104"/>
      <c r="M4" s="104"/>
      <c r="Q4" s="101" t="s">
        <v>12</v>
      </c>
      <c r="S4" s="109"/>
      <c r="T4" s="109"/>
      <c r="U4" s="109"/>
      <c r="V4" s="109"/>
      <c r="W4" s="107"/>
      <c r="X4" s="101" t="s">
        <v>21</v>
      </c>
      <c r="Y4" s="109"/>
      <c r="Z4" s="109"/>
      <c r="AA4" s="109"/>
    </row>
    <row r="5" spans="1:29" x14ac:dyDescent="0.2">
      <c r="B5" s="102" t="str">
        <f t="shared" si="0"/>
        <v/>
      </c>
      <c r="C5" s="103">
        <v>1</v>
      </c>
      <c r="D5" s="103">
        <v>4</v>
      </c>
      <c r="E5" s="104">
        <f t="shared" si="1"/>
        <v>2025</v>
      </c>
      <c r="F5" s="104"/>
      <c r="G5" s="104" t="str">
        <f t="shared" si="2"/>
        <v>SATURDAY</v>
      </c>
      <c r="H5" s="104"/>
      <c r="I5" s="104"/>
      <c r="J5" s="104"/>
      <c r="K5" s="104"/>
      <c r="L5" s="104"/>
      <c r="M5" s="104"/>
      <c r="Q5" s="101" t="s">
        <v>22</v>
      </c>
      <c r="S5" s="109" t="str">
        <f>IF(X4=K3,"1HOLIDAY1",IF(X5=K3,"1HOLIDAY1",""))</f>
        <v/>
      </c>
      <c r="T5" s="109" t="str">
        <f>IF(S4="1HOLIDAY1",1,IF(S5="1HOLIDAY1",1,IF(S6="1HOLIDAY1",1,"")))</f>
        <v/>
      </c>
      <c r="U5" s="109"/>
      <c r="V5" s="109"/>
      <c r="W5" s="109"/>
      <c r="X5" s="101" t="s">
        <v>20</v>
      </c>
      <c r="Y5" s="109"/>
      <c r="Z5" s="109"/>
      <c r="AA5" s="109"/>
    </row>
    <row r="6" spans="1:29" x14ac:dyDescent="0.2">
      <c r="B6" s="102" t="str">
        <f t="shared" si="0"/>
        <v/>
      </c>
      <c r="C6" s="103">
        <v>1</v>
      </c>
      <c r="D6" s="103">
        <v>5</v>
      </c>
      <c r="E6" s="104">
        <f t="shared" si="1"/>
        <v>2025</v>
      </c>
      <c r="F6" s="104"/>
      <c r="G6" s="104" t="str">
        <f t="shared" si="2"/>
        <v>SUNDAY</v>
      </c>
      <c r="H6" s="104"/>
      <c r="I6" s="104"/>
      <c r="J6" s="104"/>
      <c r="K6" s="104"/>
      <c r="L6" s="104"/>
      <c r="M6" s="104"/>
      <c r="Q6" s="101" t="s">
        <v>14</v>
      </c>
      <c r="S6" s="109" t="str">
        <f>IF(X6=K3,"1HOLIDAY2","")</f>
        <v/>
      </c>
      <c r="T6" s="109" t="str">
        <f>IF(S6="1HOLIDAY2",2,"")</f>
        <v/>
      </c>
      <c r="U6" s="109"/>
      <c r="V6" s="109"/>
      <c r="W6" s="109"/>
      <c r="X6" s="101" t="s">
        <v>12</v>
      </c>
      <c r="Y6" s="109"/>
      <c r="Z6" s="109"/>
      <c r="AA6" s="109"/>
    </row>
    <row r="7" spans="1:29" x14ac:dyDescent="0.2">
      <c r="B7" s="102" t="str">
        <f t="shared" si="0"/>
        <v>1MONDAY1</v>
      </c>
      <c r="C7" s="103">
        <v>1</v>
      </c>
      <c r="D7" s="103">
        <v>6</v>
      </c>
      <c r="E7" s="104">
        <f t="shared" si="1"/>
        <v>2025</v>
      </c>
      <c r="F7" s="104"/>
      <c r="G7" s="104" t="str">
        <f t="shared" si="2"/>
        <v>MONDAY</v>
      </c>
      <c r="H7" s="104"/>
      <c r="I7" s="104"/>
      <c r="J7" s="104"/>
      <c r="K7" s="104"/>
      <c r="L7" s="104"/>
      <c r="M7" s="104"/>
      <c r="Q7" s="101" t="s">
        <v>19</v>
      </c>
      <c r="S7" s="109" t="str">
        <f>IF(X7=K3,"1HOLIDAY1","")</f>
        <v>1HOLIDAY1</v>
      </c>
      <c r="T7" s="109">
        <f>IF(S7="1HOLIDAY1",1,"")</f>
        <v>1</v>
      </c>
      <c r="U7" s="109"/>
      <c r="V7" s="109"/>
      <c r="W7" s="109"/>
      <c r="X7" s="101" t="s">
        <v>22</v>
      </c>
      <c r="Y7" s="109"/>
      <c r="Z7" s="109"/>
      <c r="AA7" s="109"/>
    </row>
    <row r="8" spans="1:29" x14ac:dyDescent="0.2">
      <c r="B8" s="102" t="str">
        <f t="shared" si="0"/>
        <v/>
      </c>
      <c r="C8" s="103">
        <v>1</v>
      </c>
      <c r="D8" s="103">
        <v>7</v>
      </c>
      <c r="E8" s="104">
        <f t="shared" si="1"/>
        <v>2025</v>
      </c>
      <c r="F8" s="104"/>
      <c r="G8" s="104" t="str">
        <f t="shared" si="2"/>
        <v>TUESDAY</v>
      </c>
      <c r="H8" s="104"/>
      <c r="I8" s="104"/>
      <c r="J8" s="104"/>
      <c r="K8" s="104"/>
      <c r="L8" s="104"/>
      <c r="M8" s="104"/>
      <c r="Q8" s="101" t="s">
        <v>23</v>
      </c>
      <c r="S8" s="109" t="str">
        <f>IF(X8=K3,"1HOLIDAY1","")</f>
        <v/>
      </c>
      <c r="T8" s="109" t="str">
        <f>IF(S8="1HOLIDAY1",1,"")</f>
        <v/>
      </c>
      <c r="U8" s="109"/>
      <c r="W8" s="109"/>
      <c r="X8" s="101" t="s">
        <v>14</v>
      </c>
    </row>
    <row r="9" spans="1:29" x14ac:dyDescent="0.2">
      <c r="B9" s="102" t="str">
        <f t="shared" ref="B9:B15" si="3">IF(G2=$Q$3,"1MONDAY2","")</f>
        <v/>
      </c>
      <c r="C9" s="103">
        <v>1</v>
      </c>
      <c r="D9" s="103">
        <v>8</v>
      </c>
      <c r="E9" s="104">
        <f t="shared" si="1"/>
        <v>2025</v>
      </c>
      <c r="F9" s="104"/>
      <c r="G9" s="104" t="str">
        <f t="shared" si="2"/>
        <v>WEDNESDAY</v>
      </c>
      <c r="H9" s="104"/>
      <c r="I9" s="104"/>
      <c r="J9" s="104"/>
      <c r="K9" s="104"/>
      <c r="L9" s="104"/>
      <c r="M9" s="104"/>
      <c r="S9" s="109" t="str">
        <f>IF(X8=K3,"1HOLIDAY2",IF(X9=K3,"1HOLIDAY1",IF(X10=K3,"1HOLIDAY1","")))</f>
        <v/>
      </c>
      <c r="T9" s="109" t="str">
        <f>IF(S8="1HOLIDAY1",2,IF(S9="1HOLIDAY1",1,IF(S10="1HOLIDAY1",1,"")))</f>
        <v/>
      </c>
      <c r="U9" s="109"/>
      <c r="X9" s="101" t="s">
        <v>19</v>
      </c>
    </row>
    <row r="10" spans="1:29" x14ac:dyDescent="0.2">
      <c r="B10" s="102" t="str">
        <f t="shared" si="3"/>
        <v/>
      </c>
      <c r="C10" s="103">
        <v>1</v>
      </c>
      <c r="D10" s="103">
        <v>9</v>
      </c>
      <c r="E10" s="104">
        <f t="shared" si="1"/>
        <v>2025</v>
      </c>
      <c r="F10" s="104"/>
      <c r="G10" s="104" t="str">
        <f t="shared" si="2"/>
        <v>THURSDAY</v>
      </c>
      <c r="H10" s="104"/>
      <c r="I10" s="104"/>
      <c r="J10" s="104"/>
      <c r="K10" s="104"/>
      <c r="L10" s="104"/>
      <c r="M10" s="104"/>
      <c r="Q10" s="101" t="s">
        <v>121</v>
      </c>
      <c r="S10" s="109"/>
      <c r="X10" s="101" t="s">
        <v>23</v>
      </c>
    </row>
    <row r="11" spans="1:29" x14ac:dyDescent="0.2">
      <c r="B11" s="102" t="str">
        <f t="shared" si="3"/>
        <v/>
      </c>
      <c r="C11" s="103">
        <v>1</v>
      </c>
      <c r="D11" s="103">
        <v>10</v>
      </c>
      <c r="E11" s="104">
        <f t="shared" si="1"/>
        <v>2025</v>
      </c>
      <c r="F11" s="104"/>
      <c r="G11" s="104" t="str">
        <f t="shared" si="2"/>
        <v>FRIDAY</v>
      </c>
      <c r="H11" s="104"/>
      <c r="I11" s="104"/>
      <c r="J11" s="104"/>
      <c r="K11" s="104"/>
      <c r="L11" s="104"/>
      <c r="M11" s="104"/>
      <c r="W11" s="101" t="s">
        <v>123</v>
      </c>
    </row>
    <row r="12" spans="1:29" x14ac:dyDescent="0.2">
      <c r="B12" s="102" t="str">
        <f t="shared" si="3"/>
        <v/>
      </c>
      <c r="C12" s="103">
        <v>1</v>
      </c>
      <c r="D12" s="103">
        <v>11</v>
      </c>
      <c r="E12" s="104">
        <f t="shared" si="1"/>
        <v>2025</v>
      </c>
      <c r="F12" s="104"/>
      <c r="G12" s="104" t="str">
        <f t="shared" si="2"/>
        <v>SATURDAY</v>
      </c>
      <c r="H12" s="104"/>
      <c r="I12" s="104"/>
      <c r="J12" s="104"/>
      <c r="K12" s="104"/>
      <c r="L12" s="104"/>
      <c r="M12" s="104"/>
      <c r="U12" s="101" t="str">
        <f>IF(X12=$Y$3,1,"")</f>
        <v/>
      </c>
      <c r="X12" s="101" t="s">
        <v>21</v>
      </c>
    </row>
    <row r="13" spans="1:29" x14ac:dyDescent="0.2">
      <c r="B13" s="102" t="str">
        <f t="shared" si="3"/>
        <v/>
      </c>
      <c r="C13" s="103">
        <v>1</v>
      </c>
      <c r="D13" s="103">
        <v>12</v>
      </c>
      <c r="E13" s="104">
        <f t="shared" si="1"/>
        <v>2025</v>
      </c>
      <c r="F13" s="104"/>
      <c r="G13" s="104" t="str">
        <f t="shared" si="2"/>
        <v>SUNDAY</v>
      </c>
      <c r="H13" s="104"/>
      <c r="I13" s="104"/>
      <c r="J13" s="104"/>
      <c r="K13" s="104"/>
      <c r="L13" s="104"/>
      <c r="M13" s="104"/>
      <c r="U13" s="101" t="str">
        <f t="shared" ref="U13:U18" si="4">IF(X13=$Y$3,1,"")</f>
        <v/>
      </c>
      <c r="X13" s="101" t="s">
        <v>20</v>
      </c>
    </row>
    <row r="14" spans="1:29" x14ac:dyDescent="0.2">
      <c r="B14" s="102" t="str">
        <f t="shared" si="3"/>
        <v>1MONDAY2</v>
      </c>
      <c r="C14" s="103">
        <v>1</v>
      </c>
      <c r="D14" s="103">
        <v>13</v>
      </c>
      <c r="E14" s="104">
        <f t="shared" si="1"/>
        <v>2025</v>
      </c>
      <c r="F14" s="104"/>
      <c r="G14" s="104" t="str">
        <f t="shared" si="2"/>
        <v>MONDAY</v>
      </c>
      <c r="H14" s="104"/>
      <c r="I14" s="104"/>
      <c r="J14" s="104"/>
      <c r="K14" s="104"/>
      <c r="L14" s="104"/>
      <c r="M14" s="104"/>
      <c r="U14" s="101" t="str">
        <f t="shared" si="4"/>
        <v/>
      </c>
      <c r="X14" s="101" t="s">
        <v>12</v>
      </c>
    </row>
    <row r="15" spans="1:29" x14ac:dyDescent="0.2">
      <c r="B15" s="102" t="str">
        <f t="shared" si="3"/>
        <v/>
      </c>
      <c r="C15" s="103">
        <v>1</v>
      </c>
      <c r="D15" s="103">
        <v>14</v>
      </c>
      <c r="E15" s="104">
        <f t="shared" si="1"/>
        <v>2025</v>
      </c>
      <c r="F15" s="104"/>
      <c r="G15" s="104" t="str">
        <f t="shared" si="2"/>
        <v>TUESDAY</v>
      </c>
      <c r="H15" s="104"/>
      <c r="I15" s="104"/>
      <c r="J15" s="104"/>
      <c r="K15" s="104"/>
      <c r="L15" s="104"/>
      <c r="M15" s="104"/>
      <c r="U15" s="101" t="str">
        <f t="shared" si="4"/>
        <v/>
      </c>
      <c r="X15" s="101" t="s">
        <v>22</v>
      </c>
    </row>
    <row r="16" spans="1:29" x14ac:dyDescent="0.2">
      <c r="A16" s="101" t="str">
        <f t="shared" ref="A16:A22" si="5">IF(B16="1MONDAY3","1HOLIDAY2","")</f>
        <v/>
      </c>
      <c r="B16" s="102" t="str">
        <f>IF(G9=$Q$3,"1MONDAY3","")</f>
        <v/>
      </c>
      <c r="C16" s="103">
        <v>1</v>
      </c>
      <c r="D16" s="103">
        <v>15</v>
      </c>
      <c r="E16" s="104">
        <f t="shared" si="1"/>
        <v>2025</v>
      </c>
      <c r="F16" s="104"/>
      <c r="G16" s="104" t="str">
        <f t="shared" si="2"/>
        <v>WEDNESDAY</v>
      </c>
      <c r="H16" s="104"/>
      <c r="I16" s="104"/>
      <c r="J16" s="104"/>
      <c r="K16" s="104"/>
      <c r="L16" s="104"/>
      <c r="M16" s="104"/>
      <c r="U16" s="101" t="str">
        <f t="shared" si="4"/>
        <v/>
      </c>
      <c r="X16" s="101" t="s">
        <v>14</v>
      </c>
    </row>
    <row r="17" spans="1:24" x14ac:dyDescent="0.2">
      <c r="A17" s="101" t="str">
        <f t="shared" si="5"/>
        <v/>
      </c>
      <c r="B17" s="102" t="str">
        <f>IF(G10=$Q$3,"1MONDAY3","")</f>
        <v/>
      </c>
      <c r="C17" s="103">
        <v>1</v>
      </c>
      <c r="D17" s="103">
        <v>16</v>
      </c>
      <c r="E17" s="104">
        <f t="shared" si="1"/>
        <v>2025</v>
      </c>
      <c r="F17" s="104"/>
      <c r="G17" s="104" t="str">
        <f t="shared" si="2"/>
        <v>THURSDAY</v>
      </c>
      <c r="H17" s="104"/>
      <c r="I17" s="104"/>
      <c r="J17" s="104"/>
      <c r="K17" s="104"/>
      <c r="L17" s="104"/>
      <c r="M17" s="104"/>
      <c r="U17" s="101" t="str">
        <f t="shared" si="4"/>
        <v/>
      </c>
      <c r="X17" s="101" t="s">
        <v>19</v>
      </c>
    </row>
    <row r="18" spans="1:24" x14ac:dyDescent="0.2">
      <c r="A18" s="101" t="str">
        <f t="shared" si="5"/>
        <v/>
      </c>
      <c r="B18" s="102" t="str">
        <f>IF(G11=$Q$3,"1MONDAY3","")</f>
        <v/>
      </c>
      <c r="C18" s="103">
        <v>1</v>
      </c>
      <c r="D18" s="103">
        <v>17</v>
      </c>
      <c r="E18" s="104">
        <f t="shared" si="1"/>
        <v>2025</v>
      </c>
      <c r="F18" s="104"/>
      <c r="G18" s="104" t="str">
        <f t="shared" si="2"/>
        <v>FRIDAY</v>
      </c>
      <c r="H18" s="104"/>
      <c r="I18" s="104"/>
      <c r="J18" s="104"/>
      <c r="K18" s="104"/>
      <c r="L18" s="104"/>
      <c r="M18" s="104"/>
      <c r="U18" s="101" t="str">
        <f t="shared" si="4"/>
        <v/>
      </c>
      <c r="X18" s="101" t="s">
        <v>23</v>
      </c>
    </row>
    <row r="19" spans="1:24" x14ac:dyDescent="0.2">
      <c r="A19" s="101" t="str">
        <f t="shared" si="5"/>
        <v/>
      </c>
      <c r="B19" s="102" t="str">
        <f>IF(G12=$Q$3,"1MONDAY3","")</f>
        <v/>
      </c>
      <c r="C19" s="103">
        <v>1</v>
      </c>
      <c r="D19" s="103">
        <v>18</v>
      </c>
      <c r="E19" s="104">
        <f t="shared" si="1"/>
        <v>2025</v>
      </c>
      <c r="F19" s="104"/>
      <c r="G19" s="104" t="str">
        <f t="shared" si="2"/>
        <v>SATURDAY</v>
      </c>
      <c r="H19" s="104"/>
      <c r="I19" s="104"/>
      <c r="J19" s="104"/>
      <c r="K19" s="104"/>
      <c r="L19" s="104"/>
      <c r="M19" s="104"/>
    </row>
    <row r="20" spans="1:24" x14ac:dyDescent="0.2">
      <c r="A20" s="101" t="str">
        <f t="shared" si="5"/>
        <v/>
      </c>
      <c r="B20" s="102" t="str">
        <f t="shared" ref="B20:B22" si="6">IF(G13=$Q$3,"1MONDAY3","")</f>
        <v/>
      </c>
      <c r="C20" s="103">
        <v>1</v>
      </c>
      <c r="D20" s="103">
        <v>19</v>
      </c>
      <c r="E20" s="104">
        <f t="shared" si="1"/>
        <v>2025</v>
      </c>
      <c r="F20" s="104"/>
      <c r="G20" s="104" t="str">
        <f t="shared" si="2"/>
        <v>SUNDAY</v>
      </c>
      <c r="H20" s="104"/>
      <c r="I20" s="104"/>
      <c r="J20" s="104"/>
      <c r="K20" s="104"/>
      <c r="L20" s="104"/>
      <c r="M20" s="104"/>
    </row>
    <row r="21" spans="1:24" x14ac:dyDescent="0.2">
      <c r="A21" s="101" t="str">
        <f t="shared" si="5"/>
        <v>1HOLIDAY2</v>
      </c>
      <c r="B21" s="102" t="str">
        <f t="shared" si="6"/>
        <v>1MONDAY3</v>
      </c>
      <c r="C21" s="103">
        <v>1</v>
      </c>
      <c r="D21" s="103">
        <v>20</v>
      </c>
      <c r="E21" s="104">
        <f t="shared" si="1"/>
        <v>2025</v>
      </c>
      <c r="F21" s="104"/>
      <c r="G21" s="104" t="str">
        <f t="shared" si="2"/>
        <v>MONDAY</v>
      </c>
      <c r="H21" s="104"/>
      <c r="I21" s="104"/>
      <c r="J21" s="104"/>
      <c r="K21" s="104"/>
      <c r="L21" s="104"/>
      <c r="M21" s="104"/>
    </row>
    <row r="22" spans="1:24" x14ac:dyDescent="0.2">
      <c r="A22" s="101" t="str">
        <f t="shared" si="5"/>
        <v/>
      </c>
      <c r="B22" s="102" t="str">
        <f t="shared" si="6"/>
        <v/>
      </c>
      <c r="C22" s="103">
        <v>1</v>
      </c>
      <c r="D22" s="103">
        <v>21</v>
      </c>
      <c r="E22" s="104">
        <f t="shared" si="1"/>
        <v>2025</v>
      </c>
      <c r="F22" s="104"/>
      <c r="G22" s="104" t="str">
        <f t="shared" si="2"/>
        <v>TUESDAY</v>
      </c>
      <c r="H22" s="104"/>
      <c r="I22" s="104"/>
      <c r="J22" s="104"/>
      <c r="K22" s="104"/>
      <c r="L22" s="104"/>
      <c r="M22" s="104"/>
    </row>
    <row r="23" spans="1:24" x14ac:dyDescent="0.2">
      <c r="B23" s="102"/>
      <c r="C23" s="103">
        <v>1</v>
      </c>
      <c r="D23" s="103">
        <v>22</v>
      </c>
      <c r="E23" s="104">
        <f t="shared" si="1"/>
        <v>2025</v>
      </c>
      <c r="F23" s="104"/>
      <c r="G23" s="104" t="str">
        <f t="shared" si="2"/>
        <v>WEDNESDAY</v>
      </c>
      <c r="H23" s="104"/>
      <c r="I23" s="104"/>
      <c r="J23" s="104"/>
      <c r="K23" s="104"/>
      <c r="L23" s="104"/>
      <c r="M23" s="104"/>
    </row>
    <row r="24" spans="1:24" x14ac:dyDescent="0.2">
      <c r="B24" s="102"/>
      <c r="C24" s="103">
        <v>1</v>
      </c>
      <c r="D24" s="103">
        <v>23</v>
      </c>
      <c r="E24" s="104">
        <f t="shared" si="1"/>
        <v>2025</v>
      </c>
      <c r="F24" s="104"/>
      <c r="G24" s="104" t="str">
        <f t="shared" si="2"/>
        <v>THURSDAY</v>
      </c>
      <c r="H24" s="104"/>
      <c r="I24" s="104"/>
      <c r="J24" s="104"/>
      <c r="K24" s="104"/>
      <c r="L24" s="104"/>
      <c r="M24" s="104"/>
    </row>
    <row r="25" spans="1:24" x14ac:dyDescent="0.2">
      <c r="B25" s="102"/>
      <c r="C25" s="103">
        <v>1</v>
      </c>
      <c r="D25" s="103">
        <v>24</v>
      </c>
      <c r="E25" s="104">
        <f t="shared" si="1"/>
        <v>2025</v>
      </c>
      <c r="F25" s="104"/>
      <c r="G25" s="104" t="str">
        <f t="shared" si="2"/>
        <v>FRIDAY</v>
      </c>
      <c r="H25" s="104"/>
      <c r="I25" s="104"/>
      <c r="J25" s="104"/>
      <c r="K25" s="104"/>
      <c r="L25" s="104"/>
      <c r="M25" s="104"/>
    </row>
    <row r="26" spans="1:24" x14ac:dyDescent="0.2">
      <c r="B26" s="102"/>
      <c r="C26" s="103">
        <v>1</v>
      </c>
      <c r="D26" s="103">
        <v>25</v>
      </c>
      <c r="E26" s="104">
        <f t="shared" si="1"/>
        <v>2025</v>
      </c>
      <c r="F26" s="104"/>
      <c r="G26" s="104" t="str">
        <f t="shared" si="2"/>
        <v>SATURDAY</v>
      </c>
      <c r="H26" s="104"/>
      <c r="I26" s="104"/>
      <c r="J26" s="104"/>
      <c r="K26" s="104"/>
      <c r="L26" s="104"/>
      <c r="M26" s="104"/>
    </row>
    <row r="27" spans="1:24" x14ac:dyDescent="0.2">
      <c r="B27" s="102"/>
      <c r="C27" s="103">
        <v>1</v>
      </c>
      <c r="D27" s="103">
        <v>26</v>
      </c>
      <c r="E27" s="104">
        <f t="shared" si="1"/>
        <v>2025</v>
      </c>
      <c r="F27" s="104"/>
      <c r="G27" s="104" t="str">
        <f t="shared" si="2"/>
        <v>SUNDAY</v>
      </c>
      <c r="H27" s="104"/>
      <c r="I27" s="104"/>
      <c r="J27" s="104"/>
      <c r="K27" s="104"/>
      <c r="L27" s="104"/>
      <c r="M27" s="104"/>
    </row>
    <row r="28" spans="1:24" x14ac:dyDescent="0.2">
      <c r="B28" s="102"/>
      <c r="C28" s="103">
        <v>1</v>
      </c>
      <c r="D28" s="103">
        <v>27</v>
      </c>
      <c r="E28" s="104">
        <f t="shared" si="1"/>
        <v>2025</v>
      </c>
      <c r="F28" s="104"/>
      <c r="G28" s="104" t="str">
        <f t="shared" si="2"/>
        <v>MONDAY</v>
      </c>
      <c r="H28" s="104"/>
      <c r="I28" s="104"/>
      <c r="J28" s="104"/>
      <c r="K28" s="104"/>
      <c r="L28" s="104"/>
      <c r="M28" s="104"/>
    </row>
    <row r="29" spans="1:24" x14ac:dyDescent="0.2">
      <c r="B29" s="102"/>
      <c r="C29" s="103">
        <v>1</v>
      </c>
      <c r="D29" s="103">
        <v>28</v>
      </c>
      <c r="E29" s="104">
        <f t="shared" si="1"/>
        <v>2025</v>
      </c>
      <c r="F29" s="104"/>
      <c r="G29" s="104" t="str">
        <f t="shared" si="2"/>
        <v>TUESDAY</v>
      </c>
      <c r="H29" s="104"/>
      <c r="I29" s="104"/>
      <c r="J29" s="104"/>
      <c r="K29" s="104"/>
      <c r="L29" s="104"/>
      <c r="M29" s="104"/>
    </row>
    <row r="30" spans="1:24" x14ac:dyDescent="0.2">
      <c r="B30" s="102"/>
      <c r="C30" s="103">
        <v>1</v>
      </c>
      <c r="D30" s="103">
        <v>29</v>
      </c>
      <c r="E30" s="104">
        <f t="shared" si="1"/>
        <v>2025</v>
      </c>
      <c r="F30" s="104"/>
      <c r="G30" s="104" t="str">
        <f t="shared" si="2"/>
        <v>WEDNESDAY</v>
      </c>
      <c r="H30" s="104"/>
      <c r="I30" s="104"/>
      <c r="J30" s="104"/>
      <c r="K30" s="104"/>
      <c r="L30" s="104"/>
      <c r="M30" s="104"/>
    </row>
    <row r="31" spans="1:24" hidden="1" x14ac:dyDescent="0.2">
      <c r="B31" s="102"/>
      <c r="C31" s="103">
        <v>1</v>
      </c>
      <c r="D31" s="103">
        <v>30</v>
      </c>
      <c r="E31" s="104">
        <f t="shared" si="1"/>
        <v>2025</v>
      </c>
      <c r="F31" s="104"/>
      <c r="G31" s="104" t="str">
        <f t="shared" si="2"/>
        <v>THURSDAY</v>
      </c>
      <c r="H31" s="104"/>
      <c r="I31" s="104"/>
      <c r="J31" s="104"/>
      <c r="K31" s="104"/>
      <c r="L31" s="104"/>
      <c r="M31" s="104"/>
    </row>
    <row r="32" spans="1:24" hidden="1" x14ac:dyDescent="0.2">
      <c r="B32" s="102"/>
      <c r="C32" s="103">
        <v>1</v>
      </c>
      <c r="D32" s="103">
        <v>31</v>
      </c>
      <c r="E32" s="104">
        <f t="shared" si="1"/>
        <v>2025</v>
      </c>
      <c r="F32" s="104"/>
      <c r="G32" s="104" t="str">
        <f t="shared" si="2"/>
        <v>FRIDAY</v>
      </c>
      <c r="H32" s="104"/>
      <c r="I32" s="104"/>
      <c r="J32" s="104"/>
      <c r="K32" s="104"/>
      <c r="L32" s="104"/>
      <c r="M32" s="104"/>
    </row>
    <row r="33" spans="1:24" hidden="1" x14ac:dyDescent="0.2">
      <c r="B33" s="102" t="str">
        <f>IF(G33=$Q$3,"2MONDAY1","")</f>
        <v/>
      </c>
      <c r="C33" s="103">
        <v>2</v>
      </c>
      <c r="D33" s="103">
        <v>1</v>
      </c>
      <c r="E33" s="104">
        <f t="shared" si="1"/>
        <v>2025</v>
      </c>
      <c r="F33" s="104"/>
      <c r="G33" s="104" t="str">
        <f t="shared" si="2"/>
        <v>SATURDAY</v>
      </c>
      <c r="H33" s="104"/>
      <c r="I33" s="104"/>
      <c r="J33" s="104"/>
      <c r="K33" s="104"/>
      <c r="L33" s="104"/>
      <c r="M33" s="104"/>
    </row>
    <row r="34" spans="1:24" hidden="1" x14ac:dyDescent="0.2">
      <c r="B34" s="102" t="str">
        <f t="shared" ref="B34:B39" si="7">IF(G34=$Q$3,"2MONDAY1","")</f>
        <v/>
      </c>
      <c r="C34" s="103">
        <v>2</v>
      </c>
      <c r="D34" s="103">
        <v>2</v>
      </c>
      <c r="E34" s="104">
        <f t="shared" ref="E34:E60" si="8">$N$3</f>
        <v>2025</v>
      </c>
      <c r="F34" s="104"/>
      <c r="G34" s="104" t="str">
        <f t="shared" si="2"/>
        <v>SUNDAY</v>
      </c>
      <c r="H34" s="104"/>
      <c r="I34" s="104"/>
      <c r="J34" s="104"/>
      <c r="K34" s="104"/>
      <c r="L34" s="104"/>
      <c r="M34" s="104"/>
    </row>
    <row r="35" spans="1:24" hidden="1" x14ac:dyDescent="0.2">
      <c r="B35" s="102" t="str">
        <f t="shared" si="7"/>
        <v>2MONDAY1</v>
      </c>
      <c r="C35" s="103">
        <v>2</v>
      </c>
      <c r="D35" s="103">
        <v>3</v>
      </c>
      <c r="E35" s="104">
        <f t="shared" si="8"/>
        <v>2025</v>
      </c>
      <c r="F35" s="104"/>
      <c r="G35" s="104" t="str">
        <f t="shared" si="2"/>
        <v>MONDAY</v>
      </c>
      <c r="H35" s="104"/>
      <c r="I35" s="104"/>
      <c r="J35" s="104"/>
      <c r="K35" s="104"/>
      <c r="L35" s="104"/>
      <c r="M35" s="104"/>
    </row>
    <row r="36" spans="1:24" hidden="1" x14ac:dyDescent="0.2">
      <c r="B36" s="102" t="str">
        <f t="shared" si="7"/>
        <v/>
      </c>
      <c r="C36" s="103">
        <v>2</v>
      </c>
      <c r="D36" s="103">
        <v>4</v>
      </c>
      <c r="E36" s="104">
        <f t="shared" si="8"/>
        <v>2025</v>
      </c>
      <c r="F36" s="104"/>
      <c r="G36" s="104" t="str">
        <f t="shared" si="2"/>
        <v>TUESDAY</v>
      </c>
      <c r="H36" s="104"/>
      <c r="I36" s="104"/>
      <c r="J36" s="104"/>
      <c r="K36" s="104"/>
      <c r="L36" s="104"/>
      <c r="M36" s="104"/>
    </row>
    <row r="37" spans="1:24" hidden="1" x14ac:dyDescent="0.2">
      <c r="B37" s="102" t="str">
        <f t="shared" si="7"/>
        <v/>
      </c>
      <c r="C37" s="103">
        <v>2</v>
      </c>
      <c r="D37" s="103">
        <v>5</v>
      </c>
      <c r="E37" s="104">
        <f t="shared" si="8"/>
        <v>2025</v>
      </c>
      <c r="F37" s="104"/>
      <c r="G37" s="104" t="str">
        <f t="shared" si="2"/>
        <v>WEDNESDAY</v>
      </c>
      <c r="H37" s="104"/>
      <c r="I37" s="104"/>
      <c r="J37" s="104"/>
      <c r="K37" s="104"/>
      <c r="L37" s="104"/>
      <c r="M37" s="104"/>
    </row>
    <row r="38" spans="1:24" hidden="1" x14ac:dyDescent="0.2">
      <c r="B38" s="102" t="str">
        <f t="shared" si="7"/>
        <v/>
      </c>
      <c r="C38" s="103">
        <v>2</v>
      </c>
      <c r="D38" s="103">
        <v>6</v>
      </c>
      <c r="E38" s="104">
        <f t="shared" si="8"/>
        <v>2025</v>
      </c>
      <c r="F38" s="104"/>
      <c r="G38" s="104" t="str">
        <f t="shared" si="2"/>
        <v>THURSDAY</v>
      </c>
      <c r="H38" s="104"/>
      <c r="I38" s="104"/>
      <c r="J38" s="104"/>
      <c r="K38" s="104"/>
      <c r="L38" s="104"/>
      <c r="M38" s="104"/>
    </row>
    <row r="39" spans="1:24" hidden="1" x14ac:dyDescent="0.2">
      <c r="B39" s="102" t="str">
        <f t="shared" si="7"/>
        <v/>
      </c>
      <c r="C39" s="103">
        <v>2</v>
      </c>
      <c r="D39" s="103">
        <v>7</v>
      </c>
      <c r="E39" s="104">
        <f t="shared" si="8"/>
        <v>2025</v>
      </c>
      <c r="F39" s="104"/>
      <c r="G39" s="104" t="str">
        <f t="shared" si="2"/>
        <v>FRIDAY</v>
      </c>
      <c r="H39" s="104"/>
      <c r="I39" s="104"/>
      <c r="J39" s="104"/>
      <c r="K39" s="104"/>
      <c r="L39" s="104"/>
      <c r="M39" s="104"/>
    </row>
    <row r="40" spans="1:24" hidden="1" x14ac:dyDescent="0.2">
      <c r="B40" s="102" t="str">
        <f>IF(G40=$Q$3,"2MONDAY2","")</f>
        <v/>
      </c>
      <c r="C40" s="103">
        <v>2</v>
      </c>
      <c r="D40" s="103">
        <v>8</v>
      </c>
      <c r="E40" s="104">
        <f t="shared" si="8"/>
        <v>2025</v>
      </c>
      <c r="F40" s="104"/>
      <c r="G40" s="104" t="str">
        <f t="shared" si="2"/>
        <v>SATURDAY</v>
      </c>
      <c r="H40" s="104"/>
      <c r="I40" s="104"/>
      <c r="J40" s="104"/>
      <c r="K40" s="104"/>
      <c r="L40" s="104"/>
      <c r="M40" s="104"/>
      <c r="V40" s="101" t="s">
        <v>42</v>
      </c>
    </row>
    <row r="41" spans="1:24" hidden="1" x14ac:dyDescent="0.2">
      <c r="B41" s="102" t="str">
        <f t="shared" ref="B41:B46" si="9">IF(G41=$Q$3,"2MONDAY2","")</f>
        <v/>
      </c>
      <c r="C41" s="103">
        <v>2</v>
      </c>
      <c r="D41" s="103">
        <v>9</v>
      </c>
      <c r="E41" s="104">
        <f t="shared" si="8"/>
        <v>2025</v>
      </c>
      <c r="F41" s="104"/>
      <c r="G41" s="104" t="str">
        <f t="shared" si="2"/>
        <v>SUNDAY</v>
      </c>
      <c r="H41" s="104"/>
      <c r="I41" s="104"/>
      <c r="J41" s="104"/>
      <c r="K41" s="104"/>
      <c r="L41" s="104"/>
      <c r="M41" s="104"/>
      <c r="W41" s="101" t="s">
        <v>124</v>
      </c>
    </row>
    <row r="42" spans="1:24" hidden="1" x14ac:dyDescent="0.2">
      <c r="B42" s="102" t="str">
        <f t="shared" si="9"/>
        <v>2MONDAY2</v>
      </c>
      <c r="C42" s="103">
        <v>2</v>
      </c>
      <c r="D42" s="103">
        <v>10</v>
      </c>
      <c r="E42" s="104">
        <f t="shared" si="8"/>
        <v>2025</v>
      </c>
      <c r="F42" s="104"/>
      <c r="G42" s="104" t="str">
        <f t="shared" si="2"/>
        <v>MONDAY</v>
      </c>
      <c r="H42" s="104"/>
      <c r="I42" s="104"/>
      <c r="J42" s="104"/>
      <c r="K42" s="104"/>
      <c r="L42" s="104"/>
      <c r="M42" s="104"/>
      <c r="X42" s="101" t="s">
        <v>21</v>
      </c>
    </row>
    <row r="43" spans="1:24" hidden="1" x14ac:dyDescent="0.2">
      <c r="A43" s="101" t="str">
        <f>IF(A44=$Q$8,"2HOLIDAY1","")</f>
        <v/>
      </c>
      <c r="B43" s="102" t="str">
        <f t="shared" si="9"/>
        <v/>
      </c>
      <c r="C43" s="103">
        <v>2</v>
      </c>
      <c r="D43" s="103">
        <v>11</v>
      </c>
      <c r="E43" s="104">
        <f t="shared" si="8"/>
        <v>2025</v>
      </c>
      <c r="F43" s="104"/>
      <c r="G43" s="104" t="str">
        <f t="shared" si="2"/>
        <v>TUESDAY</v>
      </c>
      <c r="H43" s="104"/>
      <c r="I43" s="104"/>
      <c r="J43" s="104"/>
      <c r="K43" s="104"/>
      <c r="L43" s="104"/>
      <c r="M43" s="104"/>
      <c r="S43" s="109" t="str">
        <f>IF(X42=G44,"2HOLIDAY1",IF(X43=G44,"2HOLIDAY1",""))</f>
        <v/>
      </c>
      <c r="X43" s="101" t="s">
        <v>20</v>
      </c>
    </row>
    <row r="44" spans="1:24" hidden="1" x14ac:dyDescent="0.2">
      <c r="A44" s="101" t="str">
        <f>IF(G44=X42,$Q$2,IF(G44=X43,S43,IF(G44=X44,S44,IF(G44=X45,S45,IF(G44=X46,S46,IF(G44=X47,S47,IF(G44=X48,$Q$8,"")))))))</f>
        <v>2HOLIDAY1</v>
      </c>
      <c r="B44" s="102" t="str">
        <f t="shared" si="9"/>
        <v/>
      </c>
      <c r="C44" s="103">
        <v>2</v>
      </c>
      <c r="D44" s="103">
        <v>12</v>
      </c>
      <c r="E44" s="104">
        <f t="shared" si="8"/>
        <v>2025</v>
      </c>
      <c r="F44" s="104"/>
      <c r="G44" s="104" t="str">
        <f t="shared" si="2"/>
        <v>WEDNESDAY</v>
      </c>
      <c r="H44" s="104"/>
      <c r="I44" s="104"/>
      <c r="J44" s="104"/>
      <c r="K44" s="104"/>
      <c r="L44" s="104"/>
      <c r="M44" s="104"/>
      <c r="S44" s="109" t="str">
        <f>IF(X44=G44,"2HOLIDAY1","")</f>
        <v/>
      </c>
      <c r="X44" s="101" t="s">
        <v>12</v>
      </c>
    </row>
    <row r="45" spans="1:24" hidden="1" x14ac:dyDescent="0.2">
      <c r="A45" s="101" t="str">
        <f>IF(A44=$Q$2,"2HOLIDAY1","")</f>
        <v/>
      </c>
      <c r="B45" s="102" t="str">
        <f t="shared" si="9"/>
        <v/>
      </c>
      <c r="C45" s="103">
        <v>2</v>
      </c>
      <c r="D45" s="103">
        <v>13</v>
      </c>
      <c r="E45" s="104">
        <f t="shared" si="8"/>
        <v>2025</v>
      </c>
      <c r="F45" s="104"/>
      <c r="G45" s="104" t="str">
        <f t="shared" si="2"/>
        <v>THURSDAY</v>
      </c>
      <c r="H45" s="104"/>
      <c r="I45" s="104"/>
      <c r="J45" s="104"/>
      <c r="K45" s="104"/>
      <c r="L45" s="104"/>
      <c r="M45" s="104"/>
      <c r="S45" s="109" t="str">
        <f>IF(X45=G44,"2HOLIDAY1","")</f>
        <v>2HOLIDAY1</v>
      </c>
      <c r="X45" s="101" t="s">
        <v>22</v>
      </c>
    </row>
    <row r="46" spans="1:24" hidden="1" x14ac:dyDescent="0.2">
      <c r="B46" s="102" t="str">
        <f t="shared" si="9"/>
        <v/>
      </c>
      <c r="C46" s="103">
        <v>2</v>
      </c>
      <c r="D46" s="103">
        <v>14</v>
      </c>
      <c r="E46" s="104">
        <f t="shared" si="8"/>
        <v>2025</v>
      </c>
      <c r="F46" s="104"/>
      <c r="G46" s="104" t="str">
        <f t="shared" si="2"/>
        <v>FRIDAY</v>
      </c>
      <c r="H46" s="104"/>
      <c r="I46" s="104"/>
      <c r="J46" s="104"/>
      <c r="K46" s="104"/>
      <c r="L46" s="104"/>
      <c r="M46" s="104"/>
      <c r="S46" s="109" t="str">
        <f>IF(X46=G44,"2HOLIDAY1","")</f>
        <v/>
      </c>
      <c r="X46" s="101" t="s">
        <v>14</v>
      </c>
    </row>
    <row r="47" spans="1:24" hidden="1" x14ac:dyDescent="0.2">
      <c r="A47" s="101" t="str">
        <f>IF(B47="2MONDAY3","2HOLIDAY2","")</f>
        <v/>
      </c>
      <c r="B47" s="102" t="str">
        <f>IF(G47=$Q$3,"2MONDAY3","")</f>
        <v/>
      </c>
      <c r="C47" s="103">
        <v>2</v>
      </c>
      <c r="D47" s="103">
        <v>15</v>
      </c>
      <c r="E47" s="104">
        <f t="shared" si="8"/>
        <v>2025</v>
      </c>
      <c r="F47" s="104"/>
      <c r="G47" s="104" t="str">
        <f t="shared" si="2"/>
        <v>SATURDAY</v>
      </c>
      <c r="H47" s="104"/>
      <c r="I47" s="104"/>
      <c r="J47" s="104"/>
      <c r="K47" s="104"/>
      <c r="L47" s="104"/>
      <c r="M47" s="104"/>
      <c r="S47" s="109" t="str">
        <f>IF(X47=G44,"2HOLIDAY1",IF(X48=G44,"2HOLIDAY1",""))</f>
        <v/>
      </c>
      <c r="X47" s="101" t="s">
        <v>19</v>
      </c>
    </row>
    <row r="48" spans="1:24" hidden="1" x14ac:dyDescent="0.2">
      <c r="A48" s="101" t="str">
        <f t="shared" ref="A48:A53" si="10">IF(B48="2MONDAY3","2HOLIDAY2","")</f>
        <v/>
      </c>
      <c r="B48" s="102" t="str">
        <f t="shared" ref="B48:B53" si="11">IF(G48=$Q$3,"2MONDAY3","")</f>
        <v/>
      </c>
      <c r="C48" s="103">
        <v>2</v>
      </c>
      <c r="D48" s="103">
        <v>16</v>
      </c>
      <c r="E48" s="104">
        <f t="shared" si="8"/>
        <v>2025</v>
      </c>
      <c r="F48" s="104"/>
      <c r="G48" s="104" t="str">
        <f t="shared" si="2"/>
        <v>SUNDAY</v>
      </c>
      <c r="H48" s="104"/>
      <c r="I48" s="104"/>
      <c r="J48" s="104"/>
      <c r="K48" s="104"/>
      <c r="L48" s="104"/>
      <c r="M48" s="104"/>
      <c r="X48" s="101" t="s">
        <v>23</v>
      </c>
    </row>
    <row r="49" spans="1:24" hidden="1" x14ac:dyDescent="0.2">
      <c r="A49" s="101" t="str">
        <f t="shared" si="10"/>
        <v>2HOLIDAY2</v>
      </c>
      <c r="B49" s="102" t="str">
        <f t="shared" si="11"/>
        <v>2MONDAY3</v>
      </c>
      <c r="C49" s="103">
        <v>2</v>
      </c>
      <c r="D49" s="103">
        <v>17</v>
      </c>
      <c r="E49" s="104">
        <f t="shared" si="8"/>
        <v>2025</v>
      </c>
      <c r="F49" s="104"/>
      <c r="G49" s="104" t="str">
        <f t="shared" si="2"/>
        <v>MONDAY</v>
      </c>
      <c r="H49" s="104"/>
      <c r="I49" s="104"/>
      <c r="J49" s="104"/>
      <c r="K49" s="104"/>
      <c r="L49" s="104"/>
      <c r="M49" s="104"/>
      <c r="W49" s="101" t="s">
        <v>125</v>
      </c>
    </row>
    <row r="50" spans="1:24" hidden="1" x14ac:dyDescent="0.2">
      <c r="A50" s="101" t="str">
        <f t="shared" si="10"/>
        <v/>
      </c>
      <c r="B50" s="102" t="str">
        <f t="shared" si="11"/>
        <v/>
      </c>
      <c r="C50" s="103">
        <v>2</v>
      </c>
      <c r="D50" s="103">
        <v>18</v>
      </c>
      <c r="E50" s="104">
        <f t="shared" si="8"/>
        <v>2025</v>
      </c>
      <c r="F50" s="104"/>
      <c r="G50" s="104" t="str">
        <f t="shared" si="2"/>
        <v>TUESDAY</v>
      </c>
      <c r="H50" s="104"/>
      <c r="I50" s="104"/>
      <c r="J50" s="104"/>
      <c r="K50" s="104"/>
      <c r="L50" s="104"/>
      <c r="M50" s="104"/>
      <c r="X50" s="101" t="s">
        <v>21</v>
      </c>
    </row>
    <row r="51" spans="1:24" hidden="1" x14ac:dyDescent="0.2">
      <c r="A51" s="101" t="str">
        <f t="shared" si="10"/>
        <v/>
      </c>
      <c r="B51" s="102" t="str">
        <f t="shared" si="11"/>
        <v/>
      </c>
      <c r="C51" s="103">
        <v>2</v>
      </c>
      <c r="D51" s="103">
        <v>19</v>
      </c>
      <c r="E51" s="104">
        <f t="shared" si="8"/>
        <v>2025</v>
      </c>
      <c r="F51" s="104"/>
      <c r="G51" s="104" t="str">
        <f t="shared" si="2"/>
        <v>WEDNESDAY</v>
      </c>
      <c r="H51" s="104"/>
      <c r="I51" s="104"/>
      <c r="J51" s="104"/>
      <c r="K51" s="104"/>
      <c r="L51" s="104"/>
      <c r="M51" s="104"/>
      <c r="X51" s="101" t="s">
        <v>20</v>
      </c>
    </row>
    <row r="52" spans="1:24" hidden="1" x14ac:dyDescent="0.2">
      <c r="A52" s="101" t="str">
        <f t="shared" si="10"/>
        <v/>
      </c>
      <c r="B52" s="102" t="str">
        <f t="shared" si="11"/>
        <v/>
      </c>
      <c r="C52" s="103">
        <v>2</v>
      </c>
      <c r="D52" s="103">
        <v>20</v>
      </c>
      <c r="E52" s="104">
        <f t="shared" si="8"/>
        <v>2025</v>
      </c>
      <c r="F52" s="104"/>
      <c r="G52" s="104" t="str">
        <f t="shared" si="2"/>
        <v>THURSDAY</v>
      </c>
      <c r="H52" s="104"/>
      <c r="I52" s="104"/>
      <c r="J52" s="104"/>
      <c r="K52" s="104"/>
      <c r="L52" s="104"/>
      <c r="M52" s="104"/>
      <c r="X52" s="101" t="s">
        <v>12</v>
      </c>
    </row>
    <row r="53" spans="1:24" hidden="1" x14ac:dyDescent="0.2">
      <c r="A53" s="101" t="str">
        <f t="shared" si="10"/>
        <v/>
      </c>
      <c r="B53" s="102" t="str">
        <f t="shared" si="11"/>
        <v/>
      </c>
      <c r="C53" s="103">
        <v>2</v>
      </c>
      <c r="D53" s="103">
        <v>21</v>
      </c>
      <c r="E53" s="104">
        <f t="shared" si="8"/>
        <v>2025</v>
      </c>
      <c r="F53" s="104"/>
      <c r="G53" s="104" t="str">
        <f t="shared" si="2"/>
        <v>FRIDAY</v>
      </c>
      <c r="H53" s="104"/>
      <c r="I53" s="104"/>
      <c r="J53" s="104"/>
      <c r="K53" s="104"/>
      <c r="L53" s="104"/>
      <c r="M53" s="104"/>
      <c r="X53" s="101" t="s">
        <v>22</v>
      </c>
    </row>
    <row r="54" spans="1:24" hidden="1" x14ac:dyDescent="0.2">
      <c r="B54" s="102"/>
      <c r="C54" s="103">
        <v>2</v>
      </c>
      <c r="D54" s="103">
        <v>22</v>
      </c>
      <c r="E54" s="104">
        <f t="shared" si="8"/>
        <v>2025</v>
      </c>
      <c r="F54" s="104"/>
      <c r="G54" s="104" t="str">
        <f t="shared" si="2"/>
        <v>SATURDAY</v>
      </c>
      <c r="H54" s="104"/>
      <c r="I54" s="104"/>
      <c r="J54" s="104"/>
      <c r="K54" s="104"/>
      <c r="L54" s="104"/>
      <c r="M54" s="104"/>
      <c r="X54" s="101" t="s">
        <v>14</v>
      </c>
    </row>
    <row r="55" spans="1:24" hidden="1" x14ac:dyDescent="0.2">
      <c r="B55" s="102"/>
      <c r="C55" s="103">
        <v>2</v>
      </c>
      <c r="D55" s="103">
        <v>23</v>
      </c>
      <c r="E55" s="104">
        <f t="shared" si="8"/>
        <v>2025</v>
      </c>
      <c r="F55" s="104"/>
      <c r="G55" s="104" t="str">
        <f t="shared" si="2"/>
        <v>SUNDAY</v>
      </c>
      <c r="H55" s="104"/>
      <c r="I55" s="104"/>
      <c r="J55" s="104"/>
      <c r="K55" s="104"/>
      <c r="L55" s="104"/>
      <c r="M55" s="104"/>
      <c r="X55" s="101" t="s">
        <v>19</v>
      </c>
    </row>
    <row r="56" spans="1:24" hidden="1" x14ac:dyDescent="0.2">
      <c r="B56" s="102"/>
      <c r="C56" s="103">
        <v>2</v>
      </c>
      <c r="D56" s="103">
        <v>24</v>
      </c>
      <c r="E56" s="104">
        <f t="shared" si="8"/>
        <v>2025</v>
      </c>
      <c r="F56" s="104"/>
      <c r="G56" s="104" t="str">
        <f t="shared" si="2"/>
        <v>MONDAY</v>
      </c>
      <c r="H56" s="104"/>
      <c r="I56" s="104"/>
      <c r="J56" s="104"/>
      <c r="K56" s="104"/>
      <c r="L56" s="104"/>
      <c r="M56" s="104"/>
      <c r="X56" s="101" t="s">
        <v>23</v>
      </c>
    </row>
    <row r="57" spans="1:24" hidden="1" x14ac:dyDescent="0.2">
      <c r="B57" s="102"/>
      <c r="C57" s="103">
        <v>2</v>
      </c>
      <c r="D57" s="103">
        <v>25</v>
      </c>
      <c r="E57" s="104">
        <f t="shared" si="8"/>
        <v>2025</v>
      </c>
      <c r="F57" s="104"/>
      <c r="G57" s="104" t="str">
        <f t="shared" si="2"/>
        <v>TUESDAY</v>
      </c>
      <c r="H57" s="104"/>
      <c r="I57" s="104"/>
      <c r="J57" s="104"/>
      <c r="K57" s="104"/>
      <c r="L57" s="104"/>
      <c r="M57" s="104"/>
    </row>
    <row r="58" spans="1:24" hidden="1" x14ac:dyDescent="0.2">
      <c r="B58" s="102"/>
      <c r="C58" s="103">
        <v>2</v>
      </c>
      <c r="D58" s="103">
        <v>26</v>
      </c>
      <c r="E58" s="104">
        <f t="shared" si="8"/>
        <v>2025</v>
      </c>
      <c r="F58" s="104"/>
      <c r="G58" s="104" t="str">
        <f t="shared" si="2"/>
        <v>WEDNESDAY</v>
      </c>
      <c r="H58" s="104"/>
      <c r="I58" s="104"/>
      <c r="J58" s="104"/>
      <c r="K58" s="104"/>
      <c r="L58" s="104"/>
      <c r="M58" s="104"/>
    </row>
    <row r="59" spans="1:24" hidden="1" x14ac:dyDescent="0.2">
      <c r="B59" s="102"/>
      <c r="C59" s="103">
        <v>2</v>
      </c>
      <c r="D59" s="103">
        <v>27</v>
      </c>
      <c r="E59" s="104">
        <f t="shared" si="8"/>
        <v>2025</v>
      </c>
      <c r="F59" s="104"/>
      <c r="G59" s="104" t="str">
        <f t="shared" si="2"/>
        <v>THURSDAY</v>
      </c>
      <c r="H59" s="104"/>
      <c r="I59" s="104"/>
      <c r="J59" s="104"/>
      <c r="K59" s="104"/>
      <c r="L59" s="104"/>
      <c r="M59" s="104"/>
    </row>
    <row r="60" spans="1:24" hidden="1" x14ac:dyDescent="0.2">
      <c r="B60" s="102"/>
      <c r="C60" s="103">
        <v>2</v>
      </c>
      <c r="D60" s="103">
        <v>28</v>
      </c>
      <c r="E60" s="104">
        <f t="shared" si="8"/>
        <v>2025</v>
      </c>
      <c r="F60" s="104"/>
      <c r="G60" s="104" t="str">
        <f t="shared" si="2"/>
        <v>FRIDAY</v>
      </c>
      <c r="H60" s="104"/>
      <c r="I60" s="104"/>
      <c r="J60" s="104"/>
      <c r="K60" s="104"/>
      <c r="L60" s="104"/>
      <c r="M60" s="104"/>
    </row>
    <row r="61" spans="1:24" hidden="1" x14ac:dyDescent="0.2">
      <c r="B61" s="102"/>
      <c r="C61" s="102" t="str">
        <f>IF('YEAR SELECTION'!$E$49="LEAP",2,"NO")</f>
        <v>NO</v>
      </c>
      <c r="D61" s="102" t="str">
        <f>IF('YEAR SELECTION'!$E$49="LEAP",D60+1,"NO")</f>
        <v>NO</v>
      </c>
      <c r="E61" s="102" t="str">
        <f>IF('YEAR SELECTION'!$E$49="LEAP",$N$3,"NO")</f>
        <v>NO</v>
      </c>
      <c r="F61" s="111"/>
      <c r="G61" s="104" t="str">
        <f>IF(G60="SUNDAY","MONDAY",IF(G60="MONDAY","TUESDAY",IF(G60="TUESDAY","WEDNESDAY",IF(G60="WEDNESDAY","THURSDAY",IF(G60="THURSDAY","FRIDAY",IF(G60="FRIDAY","SATURDAY",IF(G60="SATURDAY","SUNDAY","ERROR!!!")))))))</f>
        <v>SATURDAY</v>
      </c>
      <c r="H61" s="111"/>
      <c r="I61" s="112" t="s">
        <v>132</v>
      </c>
      <c r="J61" s="112"/>
      <c r="K61" s="113"/>
      <c r="L61" s="113"/>
      <c r="M61" s="114"/>
      <c r="N61" s="114"/>
      <c r="O61" s="114"/>
    </row>
    <row r="62" spans="1:24" hidden="1" x14ac:dyDescent="0.2">
      <c r="B62" s="102"/>
      <c r="C62" s="102">
        <v>3</v>
      </c>
      <c r="D62" s="102">
        <v>1</v>
      </c>
      <c r="E62" s="111">
        <f t="shared" ref="E62:E125" si="12">$N$3</f>
        <v>2025</v>
      </c>
      <c r="F62" s="111"/>
      <c r="G62" s="104" t="str">
        <f>IF(E61="NO",G61,IF(G61="SUNDAY","MONDAY",IF(G61="MONDAY","TUESDAY",IF(G61="TUESDAY","WEDNESDAY",IF(G61="WEDNESDAY","THURSDAY",IF(G61="THURSDAY","FRIDAY",IF(G61="FRIDAY","SATURDAY",IF(G61="SATURDAY","SUNDAY","ERROR!!!"))))))))</f>
        <v>SATURDAY</v>
      </c>
      <c r="H62" s="111"/>
      <c r="I62" s="112" t="s">
        <v>132</v>
      </c>
      <c r="J62" s="112"/>
      <c r="K62" s="113"/>
      <c r="L62" s="113"/>
      <c r="M62" s="114"/>
      <c r="N62" s="114"/>
      <c r="O62" s="114"/>
    </row>
    <row r="63" spans="1:24" ht="12.75" hidden="1" customHeight="1" x14ac:dyDescent="0.2">
      <c r="B63" s="102"/>
      <c r="C63" s="103">
        <v>3</v>
      </c>
      <c r="D63" s="103">
        <v>2</v>
      </c>
      <c r="E63" s="104">
        <f t="shared" si="12"/>
        <v>2025</v>
      </c>
      <c r="F63" s="104"/>
      <c r="G63" s="104" t="str">
        <f t="shared" si="2"/>
        <v>SUNDAY</v>
      </c>
      <c r="H63" s="104"/>
      <c r="I63" s="115"/>
      <c r="J63" s="111"/>
      <c r="K63" s="111"/>
      <c r="L63" s="111"/>
      <c r="M63" s="111"/>
      <c r="N63" s="116"/>
      <c r="O63" s="116"/>
    </row>
    <row r="64" spans="1:24" hidden="1" x14ac:dyDescent="0.2">
      <c r="B64" s="102"/>
      <c r="C64" s="103">
        <v>3</v>
      </c>
      <c r="D64" s="103">
        <v>3</v>
      </c>
      <c r="E64" s="104">
        <f t="shared" si="12"/>
        <v>2025</v>
      </c>
      <c r="F64" s="104"/>
      <c r="G64" s="104" t="str">
        <f t="shared" si="2"/>
        <v>MONDAY</v>
      </c>
      <c r="H64" s="104"/>
      <c r="I64" s="104"/>
      <c r="J64" s="104"/>
      <c r="K64" s="104"/>
      <c r="L64" s="104"/>
      <c r="M64" s="104"/>
    </row>
    <row r="65" spans="2:13" hidden="1" x14ac:dyDescent="0.2">
      <c r="B65" s="102"/>
      <c r="C65" s="103">
        <v>3</v>
      </c>
      <c r="D65" s="103">
        <v>4</v>
      </c>
      <c r="E65" s="104">
        <f t="shared" si="12"/>
        <v>2025</v>
      </c>
      <c r="F65" s="104"/>
      <c r="G65" s="104" t="str">
        <f t="shared" si="2"/>
        <v>TUESDAY</v>
      </c>
      <c r="H65" s="104"/>
      <c r="I65" s="104"/>
      <c r="J65" s="104"/>
      <c r="K65" s="104"/>
      <c r="L65" s="104"/>
      <c r="M65" s="104"/>
    </row>
    <row r="66" spans="2:13" hidden="1" x14ac:dyDescent="0.2">
      <c r="B66" s="102"/>
      <c r="C66" s="103">
        <v>3</v>
      </c>
      <c r="D66" s="103">
        <v>5</v>
      </c>
      <c r="E66" s="104">
        <f t="shared" si="12"/>
        <v>2025</v>
      </c>
      <c r="F66" s="104"/>
      <c r="G66" s="104" t="str">
        <f t="shared" si="2"/>
        <v>WEDNESDAY</v>
      </c>
      <c r="H66" s="104"/>
      <c r="I66" s="104"/>
      <c r="J66" s="104"/>
      <c r="K66" s="104"/>
      <c r="L66" s="104"/>
      <c r="M66" s="104"/>
    </row>
    <row r="67" spans="2:13" hidden="1" x14ac:dyDescent="0.2">
      <c r="B67" s="102"/>
      <c r="C67" s="103">
        <v>3</v>
      </c>
      <c r="D67" s="103">
        <v>6</v>
      </c>
      <c r="E67" s="104">
        <f t="shared" si="12"/>
        <v>2025</v>
      </c>
      <c r="F67" s="104"/>
      <c r="G67" s="104" t="str">
        <f t="shared" si="2"/>
        <v>THURSDAY</v>
      </c>
      <c r="H67" s="104"/>
      <c r="I67" s="104"/>
      <c r="J67" s="104"/>
      <c r="K67" s="104"/>
      <c r="L67" s="104"/>
      <c r="M67" s="104"/>
    </row>
    <row r="68" spans="2:13" hidden="1" x14ac:dyDescent="0.2">
      <c r="B68" s="102"/>
      <c r="C68" s="103">
        <v>3</v>
      </c>
      <c r="D68" s="103">
        <v>7</v>
      </c>
      <c r="E68" s="104">
        <f t="shared" si="12"/>
        <v>2025</v>
      </c>
      <c r="F68" s="104"/>
      <c r="G68" s="104" t="str">
        <f t="shared" ref="G68:G131" si="13">IF(G67="SUNDAY","MONDAY",IF(G67="MONDAY","TUESDAY",IF(G67="TUESDAY","WEDNESDAY",IF(G67="WEDNESDAY","THURSDAY",IF(G67="THURSDAY","FRIDAY",IF(G67="FRIDAY","SATURDAY",IF(G67="SATURDAY","SUNDAY","ERROR!!!")))))))</f>
        <v>FRIDAY</v>
      </c>
      <c r="H68" s="104"/>
      <c r="I68" s="104"/>
      <c r="J68" s="104"/>
      <c r="K68" s="104"/>
      <c r="L68" s="104"/>
      <c r="M68" s="104"/>
    </row>
    <row r="69" spans="2:13" hidden="1" x14ac:dyDescent="0.2">
      <c r="B69" s="102"/>
      <c r="C69" s="103">
        <v>3</v>
      </c>
      <c r="D69" s="103">
        <v>8</v>
      </c>
      <c r="E69" s="104">
        <f t="shared" si="12"/>
        <v>2025</v>
      </c>
      <c r="F69" s="104"/>
      <c r="G69" s="104" t="str">
        <f t="shared" si="13"/>
        <v>SATURDAY</v>
      </c>
      <c r="H69" s="104"/>
      <c r="I69" s="104"/>
      <c r="J69" s="104"/>
      <c r="K69" s="104"/>
      <c r="L69" s="104"/>
      <c r="M69" s="104"/>
    </row>
    <row r="70" spans="2:13" hidden="1" x14ac:dyDescent="0.2">
      <c r="B70" s="102"/>
      <c r="C70" s="103">
        <v>3</v>
      </c>
      <c r="D70" s="103">
        <v>9</v>
      </c>
      <c r="E70" s="104">
        <f t="shared" si="12"/>
        <v>2025</v>
      </c>
      <c r="F70" s="104"/>
      <c r="G70" s="104" t="str">
        <f t="shared" si="13"/>
        <v>SUNDAY</v>
      </c>
      <c r="H70" s="104"/>
      <c r="I70" s="104"/>
      <c r="J70" s="104"/>
      <c r="K70" s="104"/>
      <c r="L70" s="104"/>
      <c r="M70" s="104"/>
    </row>
    <row r="71" spans="2:13" hidden="1" x14ac:dyDescent="0.2">
      <c r="B71" s="102"/>
      <c r="C71" s="103">
        <v>3</v>
      </c>
      <c r="D71" s="103">
        <v>10</v>
      </c>
      <c r="E71" s="104">
        <f t="shared" si="12"/>
        <v>2025</v>
      </c>
      <c r="F71" s="104"/>
      <c r="G71" s="104" t="str">
        <f t="shared" si="13"/>
        <v>MONDAY</v>
      </c>
      <c r="H71" s="104"/>
      <c r="I71" s="104"/>
      <c r="J71" s="104"/>
      <c r="K71" s="104"/>
      <c r="L71" s="104"/>
      <c r="M71" s="104"/>
    </row>
    <row r="72" spans="2:13" hidden="1" x14ac:dyDescent="0.2">
      <c r="B72" s="102"/>
      <c r="C72" s="103">
        <v>3</v>
      </c>
      <c r="D72" s="103">
        <v>11</v>
      </c>
      <c r="E72" s="104">
        <f t="shared" si="12"/>
        <v>2025</v>
      </c>
      <c r="F72" s="104"/>
      <c r="G72" s="104" t="str">
        <f t="shared" si="13"/>
        <v>TUESDAY</v>
      </c>
      <c r="H72" s="104"/>
      <c r="I72" s="104"/>
      <c r="J72" s="104"/>
      <c r="K72" s="104"/>
      <c r="L72" s="104"/>
      <c r="M72" s="104"/>
    </row>
    <row r="73" spans="2:13" hidden="1" x14ac:dyDescent="0.2">
      <c r="B73" s="102"/>
      <c r="C73" s="103">
        <v>3</v>
      </c>
      <c r="D73" s="103">
        <v>12</v>
      </c>
      <c r="E73" s="104">
        <f t="shared" si="12"/>
        <v>2025</v>
      </c>
      <c r="F73" s="104"/>
      <c r="G73" s="104" t="str">
        <f t="shared" si="13"/>
        <v>WEDNESDAY</v>
      </c>
      <c r="H73" s="104"/>
      <c r="I73" s="104"/>
      <c r="J73" s="104"/>
      <c r="K73" s="104"/>
      <c r="L73" s="104"/>
      <c r="M73" s="104"/>
    </row>
    <row r="74" spans="2:13" hidden="1" x14ac:dyDescent="0.2">
      <c r="B74" s="102"/>
      <c r="C74" s="103">
        <v>3</v>
      </c>
      <c r="D74" s="103">
        <v>13</v>
      </c>
      <c r="E74" s="104">
        <f t="shared" si="12"/>
        <v>2025</v>
      </c>
      <c r="F74" s="104"/>
      <c r="G74" s="104" t="str">
        <f t="shared" si="13"/>
        <v>THURSDAY</v>
      </c>
      <c r="H74" s="104"/>
      <c r="I74" s="104"/>
      <c r="J74" s="104"/>
      <c r="K74" s="104"/>
      <c r="L74" s="104"/>
      <c r="M74" s="104"/>
    </row>
    <row r="75" spans="2:13" hidden="1" x14ac:dyDescent="0.2">
      <c r="B75" s="102"/>
      <c r="C75" s="103">
        <v>3</v>
      </c>
      <c r="D75" s="103">
        <v>14</v>
      </c>
      <c r="E75" s="104">
        <f t="shared" si="12"/>
        <v>2025</v>
      </c>
      <c r="F75" s="104"/>
      <c r="G75" s="104" t="str">
        <f t="shared" si="13"/>
        <v>FRIDAY</v>
      </c>
      <c r="H75" s="104"/>
      <c r="I75" s="104"/>
      <c r="J75" s="104"/>
      <c r="K75" s="104"/>
      <c r="L75" s="104"/>
      <c r="M75" s="104"/>
    </row>
    <row r="76" spans="2:13" hidden="1" x14ac:dyDescent="0.2">
      <c r="B76" s="102"/>
      <c r="C76" s="103">
        <v>3</v>
      </c>
      <c r="D76" s="103">
        <v>15</v>
      </c>
      <c r="E76" s="104">
        <f t="shared" si="12"/>
        <v>2025</v>
      </c>
      <c r="F76" s="104"/>
      <c r="G76" s="104" t="str">
        <f t="shared" si="13"/>
        <v>SATURDAY</v>
      </c>
      <c r="H76" s="104"/>
      <c r="I76" s="104"/>
      <c r="J76" s="104"/>
      <c r="K76" s="104"/>
      <c r="L76" s="104"/>
      <c r="M76" s="104"/>
    </row>
    <row r="77" spans="2:13" hidden="1" x14ac:dyDescent="0.2">
      <c r="B77" s="102"/>
      <c r="C77" s="103">
        <v>3</v>
      </c>
      <c r="D77" s="103">
        <v>16</v>
      </c>
      <c r="E77" s="104">
        <f t="shared" si="12"/>
        <v>2025</v>
      </c>
      <c r="F77" s="104"/>
      <c r="G77" s="104" t="str">
        <f t="shared" si="13"/>
        <v>SUNDAY</v>
      </c>
      <c r="H77" s="104"/>
      <c r="I77" s="104"/>
      <c r="J77" s="104"/>
      <c r="K77" s="104"/>
      <c r="L77" s="104"/>
      <c r="M77" s="104"/>
    </row>
    <row r="78" spans="2:13" hidden="1" x14ac:dyDescent="0.2">
      <c r="B78" s="102"/>
      <c r="C78" s="103">
        <v>3</v>
      </c>
      <c r="D78" s="103">
        <v>17</v>
      </c>
      <c r="E78" s="104">
        <f t="shared" si="12"/>
        <v>2025</v>
      </c>
      <c r="F78" s="104"/>
      <c r="G78" s="104" t="str">
        <f t="shared" si="13"/>
        <v>MONDAY</v>
      </c>
      <c r="H78" s="104"/>
      <c r="I78" s="104"/>
      <c r="J78" s="104"/>
      <c r="K78" s="104"/>
      <c r="L78" s="104"/>
      <c r="M78" s="104"/>
    </row>
    <row r="79" spans="2:13" hidden="1" x14ac:dyDescent="0.2">
      <c r="B79" s="102"/>
      <c r="C79" s="103">
        <v>3</v>
      </c>
      <c r="D79" s="103">
        <v>18</v>
      </c>
      <c r="E79" s="104">
        <f t="shared" si="12"/>
        <v>2025</v>
      </c>
      <c r="F79" s="104"/>
      <c r="G79" s="104" t="str">
        <f t="shared" si="13"/>
        <v>TUESDAY</v>
      </c>
      <c r="H79" s="104"/>
      <c r="I79" s="104"/>
      <c r="J79" s="104"/>
      <c r="K79" s="104"/>
      <c r="L79" s="104"/>
      <c r="M79" s="104"/>
    </row>
    <row r="80" spans="2:13" hidden="1" x14ac:dyDescent="0.2">
      <c r="B80" s="102"/>
      <c r="C80" s="103">
        <v>3</v>
      </c>
      <c r="D80" s="103">
        <v>19</v>
      </c>
      <c r="E80" s="104">
        <f t="shared" si="12"/>
        <v>2025</v>
      </c>
      <c r="F80" s="104"/>
      <c r="G80" s="104" t="str">
        <f t="shared" si="13"/>
        <v>WEDNESDAY</v>
      </c>
      <c r="H80" s="104"/>
      <c r="I80" s="104"/>
      <c r="J80" s="104"/>
      <c r="K80" s="104"/>
      <c r="L80" s="104"/>
      <c r="M80" s="104"/>
    </row>
    <row r="81" spans="2:26" hidden="1" x14ac:dyDescent="0.2">
      <c r="B81" s="102"/>
      <c r="C81" s="103">
        <v>3</v>
      </c>
      <c r="D81" s="103">
        <v>20</v>
      </c>
      <c r="E81" s="104">
        <f t="shared" si="12"/>
        <v>2025</v>
      </c>
      <c r="F81" s="104"/>
      <c r="G81" s="104" t="str">
        <f t="shared" si="13"/>
        <v>THURSDAY</v>
      </c>
      <c r="H81" s="104"/>
      <c r="I81" s="104"/>
      <c r="J81" s="104"/>
      <c r="K81" s="104"/>
      <c r="L81" s="104"/>
      <c r="M81" s="104"/>
    </row>
    <row r="82" spans="2:26" hidden="1" x14ac:dyDescent="0.2">
      <c r="B82" s="102"/>
      <c r="C82" s="103">
        <v>3</v>
      </c>
      <c r="D82" s="103">
        <v>21</v>
      </c>
      <c r="E82" s="104">
        <f t="shared" si="12"/>
        <v>2025</v>
      </c>
      <c r="F82" s="104"/>
      <c r="G82" s="104" t="str">
        <f t="shared" si="13"/>
        <v>FRIDAY</v>
      </c>
      <c r="H82" s="104"/>
      <c r="I82" s="104"/>
      <c r="J82" s="104"/>
      <c r="K82" s="104"/>
      <c r="L82" s="104"/>
      <c r="M82" s="104"/>
      <c r="S82" s="117"/>
      <c r="T82" s="117"/>
      <c r="U82" s="117"/>
      <c r="Y82" s="117"/>
      <c r="Z82" s="117"/>
    </row>
    <row r="83" spans="2:26" hidden="1" x14ac:dyDescent="0.2">
      <c r="B83" s="102"/>
      <c r="C83" s="103">
        <v>3</v>
      </c>
      <c r="D83" s="103">
        <v>22</v>
      </c>
      <c r="E83" s="104">
        <f t="shared" si="12"/>
        <v>2025</v>
      </c>
      <c r="F83" s="104"/>
      <c r="G83" s="104" t="str">
        <f t="shared" si="13"/>
        <v>SATURDAY</v>
      </c>
      <c r="H83" s="104"/>
      <c r="I83" s="104"/>
      <c r="J83" s="104"/>
      <c r="K83" s="104"/>
      <c r="L83" s="104"/>
      <c r="M83" s="104"/>
      <c r="S83" s="117"/>
      <c r="T83" s="117"/>
      <c r="U83" s="117"/>
      <c r="Y83" s="117"/>
      <c r="Z83" s="117"/>
    </row>
    <row r="84" spans="2:26" hidden="1" x14ac:dyDescent="0.2">
      <c r="B84" s="102"/>
      <c r="C84" s="103">
        <v>3</v>
      </c>
      <c r="D84" s="103">
        <v>23</v>
      </c>
      <c r="E84" s="104">
        <f t="shared" si="12"/>
        <v>2025</v>
      </c>
      <c r="F84" s="104"/>
      <c r="G84" s="104" t="str">
        <f t="shared" si="13"/>
        <v>SUNDAY</v>
      </c>
      <c r="H84" s="104"/>
      <c r="I84" s="104"/>
      <c r="J84" s="104"/>
      <c r="K84" s="104"/>
      <c r="L84" s="104"/>
      <c r="M84" s="104"/>
      <c r="S84" s="116"/>
      <c r="T84" s="116"/>
      <c r="U84" s="116"/>
    </row>
    <row r="85" spans="2:26" hidden="1" x14ac:dyDescent="0.2">
      <c r="B85" s="102"/>
      <c r="C85" s="103">
        <v>3</v>
      </c>
      <c r="D85" s="103">
        <v>24</v>
      </c>
      <c r="E85" s="104">
        <f t="shared" si="12"/>
        <v>2025</v>
      </c>
      <c r="F85" s="104"/>
      <c r="G85" s="104" t="str">
        <f t="shared" si="13"/>
        <v>MONDAY</v>
      </c>
      <c r="H85" s="104"/>
      <c r="I85" s="104"/>
      <c r="J85" s="104"/>
      <c r="K85" s="104"/>
      <c r="L85" s="104"/>
      <c r="M85" s="104"/>
    </row>
    <row r="86" spans="2:26" hidden="1" x14ac:dyDescent="0.2">
      <c r="B86" s="102"/>
      <c r="C86" s="103">
        <v>3</v>
      </c>
      <c r="D86" s="103">
        <v>25</v>
      </c>
      <c r="E86" s="104">
        <f t="shared" si="12"/>
        <v>2025</v>
      </c>
      <c r="F86" s="104"/>
      <c r="G86" s="104" t="str">
        <f t="shared" si="13"/>
        <v>TUESDAY</v>
      </c>
      <c r="H86" s="104"/>
      <c r="I86" s="104"/>
      <c r="J86" s="104"/>
      <c r="K86" s="104"/>
      <c r="L86" s="104"/>
      <c r="M86" s="104"/>
    </row>
    <row r="87" spans="2:26" hidden="1" x14ac:dyDescent="0.2">
      <c r="B87" s="102"/>
      <c r="C87" s="103">
        <v>3</v>
      </c>
      <c r="D87" s="103">
        <v>26</v>
      </c>
      <c r="E87" s="104">
        <f t="shared" si="12"/>
        <v>2025</v>
      </c>
      <c r="F87" s="104"/>
      <c r="G87" s="104" t="str">
        <f t="shared" si="13"/>
        <v>WEDNESDAY</v>
      </c>
      <c r="H87" s="104"/>
      <c r="I87" s="104"/>
      <c r="J87" s="104"/>
      <c r="K87" s="104"/>
      <c r="L87" s="104"/>
      <c r="M87" s="104"/>
    </row>
    <row r="88" spans="2:26" hidden="1" x14ac:dyDescent="0.2">
      <c r="B88" s="102"/>
      <c r="C88" s="103">
        <v>3</v>
      </c>
      <c r="D88" s="103">
        <v>27</v>
      </c>
      <c r="E88" s="104">
        <f t="shared" si="12"/>
        <v>2025</v>
      </c>
      <c r="F88" s="104"/>
      <c r="G88" s="104" t="str">
        <f t="shared" si="13"/>
        <v>THURSDAY</v>
      </c>
      <c r="H88" s="104"/>
      <c r="I88" s="104"/>
      <c r="J88" s="104"/>
      <c r="K88" s="104"/>
      <c r="L88" s="104"/>
      <c r="M88" s="104"/>
    </row>
    <row r="89" spans="2:26" hidden="1" x14ac:dyDescent="0.2">
      <c r="B89" s="102"/>
      <c r="C89" s="102">
        <v>3</v>
      </c>
      <c r="D89" s="102">
        <v>28</v>
      </c>
      <c r="E89" s="111">
        <f t="shared" si="12"/>
        <v>2025</v>
      </c>
      <c r="F89" s="111"/>
      <c r="G89" s="104" t="str">
        <f t="shared" si="13"/>
        <v>FRIDAY</v>
      </c>
      <c r="H89" s="111"/>
      <c r="I89" s="111"/>
      <c r="J89" s="111"/>
      <c r="K89" s="111"/>
      <c r="L89" s="111"/>
      <c r="M89" s="111"/>
      <c r="N89" s="116"/>
      <c r="O89" s="116"/>
    </row>
    <row r="90" spans="2:26" hidden="1" x14ac:dyDescent="0.2">
      <c r="B90" s="102"/>
      <c r="C90" s="102">
        <v>3</v>
      </c>
      <c r="D90" s="102">
        <v>29</v>
      </c>
      <c r="E90" s="111">
        <f t="shared" si="12"/>
        <v>2025</v>
      </c>
      <c r="F90" s="111"/>
      <c r="G90" s="104" t="str">
        <f t="shared" si="13"/>
        <v>SATURDAY</v>
      </c>
      <c r="H90" s="111"/>
      <c r="I90" s="111"/>
      <c r="J90" s="111"/>
      <c r="K90" s="111"/>
      <c r="L90" s="111"/>
      <c r="M90" s="111"/>
      <c r="N90" s="116"/>
      <c r="O90" s="116"/>
    </row>
    <row r="91" spans="2:26" hidden="1" x14ac:dyDescent="0.2">
      <c r="B91" s="102"/>
      <c r="C91" s="103">
        <v>3</v>
      </c>
      <c r="D91" s="103">
        <v>30</v>
      </c>
      <c r="E91" s="104">
        <f t="shared" si="12"/>
        <v>2025</v>
      </c>
      <c r="F91" s="104"/>
      <c r="G91" s="104" t="str">
        <f t="shared" si="13"/>
        <v>SUNDAY</v>
      </c>
      <c r="H91" s="104"/>
      <c r="I91" s="104"/>
      <c r="J91" s="104"/>
      <c r="K91" s="104"/>
      <c r="L91" s="104"/>
      <c r="M91" s="104"/>
    </row>
    <row r="92" spans="2:26" hidden="1" x14ac:dyDescent="0.2">
      <c r="B92" s="102"/>
      <c r="C92" s="103">
        <v>3</v>
      </c>
      <c r="D92" s="103">
        <v>31</v>
      </c>
      <c r="E92" s="104">
        <f t="shared" si="12"/>
        <v>2025</v>
      </c>
      <c r="F92" s="104"/>
      <c r="G92" s="104" t="str">
        <f t="shared" si="13"/>
        <v>MONDAY</v>
      </c>
      <c r="H92" s="104"/>
      <c r="I92" s="104"/>
      <c r="J92" s="104"/>
      <c r="K92" s="104"/>
      <c r="L92" s="104"/>
      <c r="M92" s="104"/>
    </row>
    <row r="93" spans="2:26" hidden="1" x14ac:dyDescent="0.2">
      <c r="B93" s="102"/>
      <c r="C93" s="103">
        <v>4</v>
      </c>
      <c r="D93" s="103">
        <v>1</v>
      </c>
      <c r="E93" s="104">
        <f t="shared" si="12"/>
        <v>2025</v>
      </c>
      <c r="F93" s="104"/>
      <c r="G93" s="104" t="str">
        <f t="shared" si="13"/>
        <v>TUESDAY</v>
      </c>
      <c r="H93" s="104"/>
      <c r="I93" s="104"/>
      <c r="J93" s="104"/>
      <c r="K93" s="104"/>
      <c r="L93" s="104"/>
      <c r="M93" s="104"/>
    </row>
    <row r="94" spans="2:26" hidden="1" x14ac:dyDescent="0.2">
      <c r="B94" s="102"/>
      <c r="C94" s="103">
        <v>4</v>
      </c>
      <c r="D94" s="103">
        <v>2</v>
      </c>
      <c r="E94" s="104">
        <f t="shared" si="12"/>
        <v>2025</v>
      </c>
      <c r="F94" s="104"/>
      <c r="G94" s="104" t="str">
        <f t="shared" si="13"/>
        <v>WEDNESDAY</v>
      </c>
      <c r="H94" s="104"/>
      <c r="I94" s="104"/>
      <c r="J94" s="104"/>
      <c r="K94" s="104"/>
      <c r="L94" s="104"/>
      <c r="M94" s="104"/>
    </row>
    <row r="95" spans="2:26" hidden="1" x14ac:dyDescent="0.2">
      <c r="B95" s="102"/>
      <c r="C95" s="103">
        <v>4</v>
      </c>
      <c r="D95" s="103">
        <v>3</v>
      </c>
      <c r="E95" s="104">
        <f t="shared" si="12"/>
        <v>2025</v>
      </c>
      <c r="F95" s="104"/>
      <c r="G95" s="104" t="str">
        <f t="shared" si="13"/>
        <v>THURSDAY</v>
      </c>
      <c r="H95" s="104"/>
      <c r="I95" s="104"/>
      <c r="J95" s="104"/>
      <c r="K95" s="104"/>
      <c r="L95" s="104"/>
      <c r="M95" s="104"/>
    </row>
    <row r="96" spans="2:26" hidden="1" x14ac:dyDescent="0.2">
      <c r="B96" s="102"/>
      <c r="C96" s="103">
        <v>4</v>
      </c>
      <c r="D96" s="103">
        <v>4</v>
      </c>
      <c r="E96" s="104">
        <f t="shared" si="12"/>
        <v>2025</v>
      </c>
      <c r="F96" s="104"/>
      <c r="G96" s="104" t="str">
        <f t="shared" si="13"/>
        <v>FRIDAY</v>
      </c>
      <c r="H96" s="104"/>
      <c r="I96" s="104"/>
      <c r="J96" s="104"/>
      <c r="K96" s="104"/>
      <c r="L96" s="104"/>
      <c r="M96" s="104"/>
    </row>
    <row r="97" spans="2:26" hidden="1" x14ac:dyDescent="0.2">
      <c r="B97" s="102"/>
      <c r="C97" s="103">
        <v>4</v>
      </c>
      <c r="D97" s="103">
        <v>5</v>
      </c>
      <c r="E97" s="104">
        <f t="shared" si="12"/>
        <v>2025</v>
      </c>
      <c r="F97" s="104"/>
      <c r="G97" s="104" t="str">
        <f t="shared" si="13"/>
        <v>SATURDAY</v>
      </c>
      <c r="H97" s="104"/>
      <c r="I97" s="104"/>
      <c r="J97" s="104"/>
      <c r="K97" s="104"/>
      <c r="L97" s="104"/>
      <c r="M97" s="104"/>
    </row>
    <row r="98" spans="2:26" hidden="1" x14ac:dyDescent="0.2">
      <c r="B98" s="102"/>
      <c r="C98" s="103">
        <v>4</v>
      </c>
      <c r="D98" s="103">
        <v>6</v>
      </c>
      <c r="E98" s="104">
        <f t="shared" si="12"/>
        <v>2025</v>
      </c>
      <c r="F98" s="104"/>
      <c r="G98" s="104" t="str">
        <f t="shared" si="13"/>
        <v>SUNDAY</v>
      </c>
      <c r="H98" s="104"/>
      <c r="I98" s="104"/>
      <c r="J98" s="104"/>
      <c r="K98" s="104"/>
      <c r="L98" s="104"/>
      <c r="M98" s="104"/>
    </row>
    <row r="99" spans="2:26" hidden="1" x14ac:dyDescent="0.2">
      <c r="B99" s="102"/>
      <c r="C99" s="103">
        <v>4</v>
      </c>
      <c r="D99" s="103">
        <v>7</v>
      </c>
      <c r="E99" s="104">
        <f t="shared" si="12"/>
        <v>2025</v>
      </c>
      <c r="F99" s="104"/>
      <c r="G99" s="104" t="str">
        <f t="shared" si="13"/>
        <v>MONDAY</v>
      </c>
      <c r="H99" s="104"/>
      <c r="I99" s="104"/>
      <c r="J99" s="104"/>
      <c r="K99" s="104"/>
      <c r="L99" s="104"/>
      <c r="M99" s="104"/>
    </row>
    <row r="100" spans="2:26" hidden="1" x14ac:dyDescent="0.2">
      <c r="B100" s="102"/>
      <c r="C100" s="103">
        <v>4</v>
      </c>
      <c r="D100" s="103">
        <v>8</v>
      </c>
      <c r="E100" s="104">
        <f t="shared" si="12"/>
        <v>2025</v>
      </c>
      <c r="F100" s="104"/>
      <c r="G100" s="104" t="str">
        <f t="shared" si="13"/>
        <v>TUESDAY</v>
      </c>
      <c r="H100" s="104"/>
      <c r="I100" s="104"/>
      <c r="J100" s="104"/>
      <c r="K100" s="104"/>
      <c r="L100" s="104"/>
      <c r="M100" s="104"/>
    </row>
    <row r="101" spans="2:26" hidden="1" x14ac:dyDescent="0.2">
      <c r="B101" s="102"/>
      <c r="C101" s="103">
        <v>4</v>
      </c>
      <c r="D101" s="103">
        <v>9</v>
      </c>
      <c r="E101" s="104">
        <f t="shared" si="12"/>
        <v>2025</v>
      </c>
      <c r="F101" s="104"/>
      <c r="G101" s="104" t="str">
        <f t="shared" si="13"/>
        <v>WEDNESDAY</v>
      </c>
      <c r="H101" s="104"/>
      <c r="I101" s="104"/>
      <c r="J101" s="104"/>
      <c r="K101" s="104"/>
      <c r="L101" s="104"/>
      <c r="M101" s="104"/>
    </row>
    <row r="102" spans="2:26" hidden="1" x14ac:dyDescent="0.2">
      <c r="B102" s="102"/>
      <c r="C102" s="103">
        <v>4</v>
      </c>
      <c r="D102" s="103">
        <v>10</v>
      </c>
      <c r="E102" s="104">
        <f t="shared" si="12"/>
        <v>2025</v>
      </c>
      <c r="F102" s="104"/>
      <c r="G102" s="104" t="str">
        <f t="shared" si="13"/>
        <v>THURSDAY</v>
      </c>
      <c r="H102" s="104"/>
      <c r="I102" s="104"/>
      <c r="J102" s="104"/>
      <c r="K102" s="104"/>
      <c r="L102" s="104"/>
      <c r="M102" s="104"/>
    </row>
    <row r="103" spans="2:26" hidden="1" x14ac:dyDescent="0.2">
      <c r="B103" s="102"/>
      <c r="C103" s="103">
        <v>4</v>
      </c>
      <c r="D103" s="103">
        <v>11</v>
      </c>
      <c r="E103" s="104">
        <f t="shared" si="12"/>
        <v>2025</v>
      </c>
      <c r="F103" s="104"/>
      <c r="G103" s="104" t="str">
        <f t="shared" si="13"/>
        <v>FRIDAY</v>
      </c>
      <c r="H103" s="104"/>
      <c r="I103" s="104"/>
      <c r="J103" s="104"/>
      <c r="K103" s="104"/>
      <c r="L103" s="104"/>
      <c r="M103" s="104"/>
    </row>
    <row r="104" spans="2:26" hidden="1" x14ac:dyDescent="0.2">
      <c r="B104" s="102"/>
      <c r="C104" s="103">
        <v>4</v>
      </c>
      <c r="D104" s="103">
        <v>12</v>
      </c>
      <c r="E104" s="104">
        <f t="shared" si="12"/>
        <v>2025</v>
      </c>
      <c r="F104" s="104"/>
      <c r="G104" s="104" t="str">
        <f t="shared" si="13"/>
        <v>SATURDAY</v>
      </c>
      <c r="H104" s="104"/>
      <c r="I104" s="104"/>
      <c r="J104" s="104"/>
      <c r="K104" s="104"/>
      <c r="L104" s="104"/>
      <c r="M104" s="104"/>
    </row>
    <row r="105" spans="2:26" hidden="1" x14ac:dyDescent="0.2">
      <c r="B105" s="102"/>
      <c r="C105" s="103">
        <v>4</v>
      </c>
      <c r="D105" s="103">
        <v>13</v>
      </c>
      <c r="E105" s="104">
        <f t="shared" si="12"/>
        <v>2025</v>
      </c>
      <c r="F105" s="104"/>
      <c r="G105" s="104" t="str">
        <f t="shared" si="13"/>
        <v>SUNDAY</v>
      </c>
      <c r="H105" s="104"/>
      <c r="I105" s="104"/>
      <c r="J105" s="104"/>
      <c r="K105" s="104"/>
      <c r="L105" s="104"/>
      <c r="M105" s="104"/>
    </row>
    <row r="106" spans="2:26" hidden="1" x14ac:dyDescent="0.2">
      <c r="B106" s="102"/>
      <c r="C106" s="103">
        <v>4</v>
      </c>
      <c r="D106" s="103">
        <v>14</v>
      </c>
      <c r="E106" s="104">
        <f t="shared" si="12"/>
        <v>2025</v>
      </c>
      <c r="F106" s="104"/>
      <c r="G106" s="104" t="str">
        <f t="shared" si="13"/>
        <v>MONDAY</v>
      </c>
      <c r="H106" s="104"/>
      <c r="I106" s="104"/>
      <c r="J106" s="104"/>
      <c r="K106" s="104"/>
      <c r="L106" s="104"/>
      <c r="M106" s="104"/>
    </row>
    <row r="107" spans="2:26" hidden="1" x14ac:dyDescent="0.2">
      <c r="B107" s="102"/>
      <c r="C107" s="103">
        <v>4</v>
      </c>
      <c r="D107" s="103">
        <v>15</v>
      </c>
      <c r="E107" s="104">
        <f t="shared" si="12"/>
        <v>2025</v>
      </c>
      <c r="F107" s="104"/>
      <c r="G107" s="104" t="str">
        <f t="shared" si="13"/>
        <v>TUESDAY</v>
      </c>
      <c r="H107" s="104"/>
      <c r="I107" s="104"/>
      <c r="J107" s="104"/>
      <c r="K107" s="104"/>
      <c r="L107" s="104"/>
      <c r="M107" s="104"/>
    </row>
    <row r="108" spans="2:26" hidden="1" x14ac:dyDescent="0.2">
      <c r="B108" s="102"/>
      <c r="C108" s="103">
        <v>4</v>
      </c>
      <c r="D108" s="103">
        <v>16</v>
      </c>
      <c r="E108" s="104">
        <f t="shared" si="12"/>
        <v>2025</v>
      </c>
      <c r="F108" s="104"/>
      <c r="G108" s="104" t="str">
        <f t="shared" si="13"/>
        <v>WEDNESDAY</v>
      </c>
      <c r="H108" s="104"/>
      <c r="I108" s="104"/>
      <c r="J108" s="104"/>
      <c r="K108" s="104"/>
      <c r="L108" s="104"/>
      <c r="M108" s="104"/>
    </row>
    <row r="109" spans="2:26" hidden="1" x14ac:dyDescent="0.2">
      <c r="B109" s="102"/>
      <c r="C109" s="103">
        <v>4</v>
      </c>
      <c r="D109" s="103">
        <v>17</v>
      </c>
      <c r="E109" s="104">
        <f t="shared" si="12"/>
        <v>2025</v>
      </c>
      <c r="F109" s="104"/>
      <c r="G109" s="104" t="str">
        <f t="shared" si="13"/>
        <v>THURSDAY</v>
      </c>
      <c r="H109" s="104"/>
      <c r="I109" s="104"/>
      <c r="J109" s="104"/>
      <c r="K109" s="104"/>
      <c r="L109" s="104"/>
      <c r="M109" s="104"/>
    </row>
    <row r="110" spans="2:26" hidden="1" x14ac:dyDescent="0.2">
      <c r="B110" s="102"/>
      <c r="C110" s="103">
        <v>4</v>
      </c>
      <c r="D110" s="103">
        <v>18</v>
      </c>
      <c r="E110" s="104">
        <f t="shared" si="12"/>
        <v>2025</v>
      </c>
      <c r="F110" s="104"/>
      <c r="G110" s="104" t="str">
        <f t="shared" si="13"/>
        <v>FRIDAY</v>
      </c>
      <c r="H110" s="104"/>
      <c r="I110" s="104"/>
      <c r="J110" s="104"/>
      <c r="K110" s="104"/>
      <c r="L110" s="104"/>
      <c r="M110" s="104"/>
      <c r="S110" s="116"/>
      <c r="T110" s="116"/>
      <c r="U110" s="116"/>
      <c r="Y110" s="116"/>
      <c r="Z110" s="116"/>
    </row>
    <row r="111" spans="2:26" hidden="1" x14ac:dyDescent="0.2">
      <c r="B111" s="102"/>
      <c r="C111" s="103">
        <v>4</v>
      </c>
      <c r="D111" s="103">
        <v>19</v>
      </c>
      <c r="E111" s="104">
        <f t="shared" si="12"/>
        <v>2025</v>
      </c>
      <c r="F111" s="104"/>
      <c r="G111" s="104" t="str">
        <f t="shared" si="13"/>
        <v>SATURDAY</v>
      </c>
      <c r="H111" s="104"/>
      <c r="I111" s="104"/>
      <c r="J111" s="104"/>
      <c r="K111" s="104"/>
      <c r="L111" s="104"/>
      <c r="M111" s="104"/>
      <c r="S111" s="116"/>
      <c r="T111" s="116"/>
      <c r="U111" s="116"/>
      <c r="Y111" s="116"/>
      <c r="Z111" s="116"/>
    </row>
    <row r="112" spans="2:26" hidden="1" x14ac:dyDescent="0.2">
      <c r="B112" s="102"/>
      <c r="C112" s="103">
        <v>4</v>
      </c>
      <c r="D112" s="103">
        <v>20</v>
      </c>
      <c r="E112" s="104">
        <f t="shared" si="12"/>
        <v>2025</v>
      </c>
      <c r="F112" s="104"/>
      <c r="G112" s="104" t="str">
        <f t="shared" si="13"/>
        <v>SUNDAY</v>
      </c>
      <c r="H112" s="104"/>
      <c r="I112" s="104"/>
      <c r="J112" s="104"/>
      <c r="K112" s="104"/>
      <c r="L112" s="104"/>
      <c r="M112" s="104"/>
    </row>
    <row r="113" spans="2:24" hidden="1" x14ac:dyDescent="0.2">
      <c r="B113" s="102"/>
      <c r="C113" s="103">
        <v>4</v>
      </c>
      <c r="D113" s="103">
        <v>21</v>
      </c>
      <c r="E113" s="104">
        <f t="shared" si="12"/>
        <v>2025</v>
      </c>
      <c r="F113" s="104"/>
      <c r="G113" s="104" t="str">
        <f t="shared" si="13"/>
        <v>MONDAY</v>
      </c>
      <c r="H113" s="104"/>
      <c r="I113" s="104"/>
      <c r="J113" s="104"/>
      <c r="K113" s="104"/>
      <c r="L113" s="104"/>
      <c r="M113" s="104"/>
    </row>
    <row r="114" spans="2:24" hidden="1" x14ac:dyDescent="0.2">
      <c r="B114" s="102"/>
      <c r="C114" s="103">
        <v>4</v>
      </c>
      <c r="D114" s="103">
        <v>22</v>
      </c>
      <c r="E114" s="104">
        <f t="shared" si="12"/>
        <v>2025</v>
      </c>
      <c r="F114" s="104"/>
      <c r="G114" s="104" t="str">
        <f t="shared" si="13"/>
        <v>TUESDAY</v>
      </c>
      <c r="H114" s="104"/>
      <c r="I114" s="104"/>
      <c r="J114" s="104"/>
      <c r="K114" s="104"/>
      <c r="L114" s="104"/>
      <c r="M114" s="104"/>
    </row>
    <row r="115" spans="2:24" hidden="1" x14ac:dyDescent="0.2">
      <c r="B115" s="102"/>
      <c r="C115" s="103">
        <v>4</v>
      </c>
      <c r="D115" s="103">
        <v>23</v>
      </c>
      <c r="E115" s="104">
        <f t="shared" si="12"/>
        <v>2025</v>
      </c>
      <c r="F115" s="104"/>
      <c r="G115" s="104" t="str">
        <f t="shared" si="13"/>
        <v>WEDNESDAY</v>
      </c>
      <c r="H115" s="104"/>
      <c r="I115" s="104"/>
      <c r="J115" s="104"/>
      <c r="K115" s="104"/>
      <c r="L115" s="104"/>
      <c r="M115" s="104"/>
    </row>
    <row r="116" spans="2:24" hidden="1" x14ac:dyDescent="0.2">
      <c r="B116" s="102"/>
      <c r="C116" s="103">
        <v>4</v>
      </c>
      <c r="D116" s="103">
        <v>24</v>
      </c>
      <c r="E116" s="104">
        <f t="shared" si="12"/>
        <v>2025</v>
      </c>
      <c r="F116" s="104"/>
      <c r="G116" s="104" t="str">
        <f t="shared" si="13"/>
        <v>THURSDAY</v>
      </c>
      <c r="H116" s="104"/>
      <c r="I116" s="104"/>
      <c r="J116" s="104"/>
      <c r="K116" s="104"/>
      <c r="L116" s="104"/>
      <c r="M116" s="104"/>
    </row>
    <row r="117" spans="2:24" hidden="1" x14ac:dyDescent="0.2">
      <c r="B117" s="102"/>
      <c r="C117" s="103">
        <v>4</v>
      </c>
      <c r="D117" s="103">
        <v>25</v>
      </c>
      <c r="E117" s="104">
        <f t="shared" si="12"/>
        <v>2025</v>
      </c>
      <c r="F117" s="104"/>
      <c r="G117" s="104" t="str">
        <f t="shared" si="13"/>
        <v>FRIDAY</v>
      </c>
      <c r="H117" s="104"/>
      <c r="I117" s="104"/>
      <c r="J117" s="104"/>
      <c r="K117" s="104"/>
      <c r="L117" s="104"/>
      <c r="M117" s="104"/>
    </row>
    <row r="118" spans="2:24" hidden="1" x14ac:dyDescent="0.2">
      <c r="B118" s="102"/>
      <c r="C118" s="103">
        <v>4</v>
      </c>
      <c r="D118" s="103">
        <v>26</v>
      </c>
      <c r="E118" s="104">
        <f t="shared" si="12"/>
        <v>2025</v>
      </c>
      <c r="F118" s="104"/>
      <c r="G118" s="104" t="str">
        <f t="shared" si="13"/>
        <v>SATURDAY</v>
      </c>
      <c r="H118" s="104"/>
      <c r="I118" s="104"/>
      <c r="J118" s="104"/>
      <c r="K118" s="104"/>
      <c r="L118" s="104"/>
      <c r="M118" s="104"/>
    </row>
    <row r="119" spans="2:24" hidden="1" x14ac:dyDescent="0.2">
      <c r="B119" s="102"/>
      <c r="C119" s="103">
        <v>4</v>
      </c>
      <c r="D119" s="103">
        <v>27</v>
      </c>
      <c r="E119" s="104">
        <f t="shared" si="12"/>
        <v>2025</v>
      </c>
      <c r="F119" s="104"/>
      <c r="G119" s="104" t="str">
        <f t="shared" si="13"/>
        <v>SUNDAY</v>
      </c>
      <c r="H119" s="104"/>
      <c r="I119" s="104"/>
      <c r="J119" s="104"/>
      <c r="K119" s="104"/>
      <c r="L119" s="104"/>
      <c r="M119" s="104"/>
    </row>
    <row r="120" spans="2:24" hidden="1" x14ac:dyDescent="0.2">
      <c r="B120" s="102"/>
      <c r="C120" s="103">
        <v>4</v>
      </c>
      <c r="D120" s="103">
        <v>28</v>
      </c>
      <c r="E120" s="104">
        <f t="shared" si="12"/>
        <v>2025</v>
      </c>
      <c r="F120" s="104"/>
      <c r="G120" s="104" t="str">
        <f t="shared" si="13"/>
        <v>MONDAY</v>
      </c>
      <c r="H120" s="104"/>
      <c r="I120" s="104"/>
      <c r="J120" s="104"/>
      <c r="K120" s="104"/>
      <c r="L120" s="104"/>
      <c r="M120" s="104"/>
    </row>
    <row r="121" spans="2:24" hidden="1" x14ac:dyDescent="0.2">
      <c r="B121" s="102"/>
      <c r="C121" s="103">
        <v>4</v>
      </c>
      <c r="D121" s="103">
        <v>29</v>
      </c>
      <c r="E121" s="104">
        <f t="shared" si="12"/>
        <v>2025</v>
      </c>
      <c r="F121" s="104"/>
      <c r="G121" s="104" t="str">
        <f t="shared" si="13"/>
        <v>TUESDAY</v>
      </c>
      <c r="H121" s="104"/>
      <c r="I121" s="104"/>
      <c r="J121" s="104"/>
      <c r="K121" s="104"/>
      <c r="L121" s="104"/>
      <c r="M121" s="104"/>
    </row>
    <row r="122" spans="2:24" hidden="1" x14ac:dyDescent="0.2">
      <c r="B122" s="102"/>
      <c r="C122" s="103">
        <v>4</v>
      </c>
      <c r="D122" s="103">
        <v>30</v>
      </c>
      <c r="E122" s="104">
        <f t="shared" si="12"/>
        <v>2025</v>
      </c>
      <c r="F122" s="104"/>
      <c r="G122" s="104" t="str">
        <f t="shared" si="13"/>
        <v>WEDNESDAY</v>
      </c>
      <c r="H122" s="104"/>
      <c r="I122" s="104"/>
      <c r="J122" s="104"/>
      <c r="K122" s="104"/>
      <c r="L122" s="104"/>
      <c r="M122" s="104"/>
    </row>
    <row r="123" spans="2:24" hidden="1" x14ac:dyDescent="0.2">
      <c r="B123" s="102"/>
      <c r="C123" s="103">
        <v>5</v>
      </c>
      <c r="D123" s="103">
        <v>1</v>
      </c>
      <c r="E123" s="104">
        <f t="shared" si="12"/>
        <v>2025</v>
      </c>
      <c r="F123" s="104"/>
      <c r="G123" s="104" t="str">
        <f t="shared" si="13"/>
        <v>THURSDAY</v>
      </c>
      <c r="H123" s="104"/>
      <c r="I123" s="104"/>
      <c r="J123" s="104"/>
      <c r="K123" s="104"/>
      <c r="L123" s="104"/>
      <c r="M123" s="104"/>
      <c r="V123" s="101" t="s">
        <v>4</v>
      </c>
    </row>
    <row r="124" spans="2:24" hidden="1" x14ac:dyDescent="0.2">
      <c r="B124" s="102"/>
      <c r="C124" s="103">
        <v>5</v>
      </c>
      <c r="D124" s="103">
        <v>2</v>
      </c>
      <c r="E124" s="104">
        <f t="shared" si="12"/>
        <v>2025</v>
      </c>
      <c r="F124" s="104"/>
      <c r="G124" s="104" t="str">
        <f t="shared" si="13"/>
        <v>FRIDAY</v>
      </c>
      <c r="H124" s="104"/>
      <c r="I124" s="104"/>
      <c r="J124" s="104"/>
      <c r="K124" s="104"/>
      <c r="L124" s="104"/>
      <c r="M124" s="104"/>
      <c r="W124" s="101" t="s">
        <v>126</v>
      </c>
    </row>
    <row r="125" spans="2:24" hidden="1" x14ac:dyDescent="0.2">
      <c r="B125" s="102"/>
      <c r="C125" s="103">
        <v>5</v>
      </c>
      <c r="D125" s="103">
        <v>3</v>
      </c>
      <c r="E125" s="104">
        <f t="shared" si="12"/>
        <v>2025</v>
      </c>
      <c r="F125" s="104"/>
      <c r="G125" s="104" t="str">
        <f t="shared" si="13"/>
        <v>SATURDAY</v>
      </c>
      <c r="H125" s="104"/>
      <c r="I125" s="104"/>
      <c r="J125" s="104"/>
      <c r="K125" s="104"/>
      <c r="L125" s="104"/>
      <c r="M125" s="104"/>
      <c r="X125" s="101" t="s">
        <v>21</v>
      </c>
    </row>
    <row r="126" spans="2:24" hidden="1" x14ac:dyDescent="0.2">
      <c r="B126" s="102"/>
      <c r="C126" s="103">
        <v>5</v>
      </c>
      <c r="D126" s="103">
        <v>4</v>
      </c>
      <c r="E126" s="104">
        <f t="shared" ref="E126:E189" si="14">$N$3</f>
        <v>2025</v>
      </c>
      <c r="F126" s="104"/>
      <c r="G126" s="104" t="str">
        <f t="shared" si="13"/>
        <v>SUNDAY</v>
      </c>
      <c r="H126" s="104"/>
      <c r="I126" s="104"/>
      <c r="J126" s="104"/>
      <c r="K126" s="104"/>
      <c r="L126" s="104"/>
      <c r="M126" s="104"/>
      <c r="X126" s="101" t="s">
        <v>20</v>
      </c>
    </row>
    <row r="127" spans="2:24" hidden="1" x14ac:dyDescent="0.2">
      <c r="B127" s="102"/>
      <c r="C127" s="103">
        <v>5</v>
      </c>
      <c r="D127" s="103">
        <v>5</v>
      </c>
      <c r="E127" s="104">
        <f t="shared" si="14"/>
        <v>2025</v>
      </c>
      <c r="F127" s="104"/>
      <c r="G127" s="104" t="str">
        <f t="shared" si="13"/>
        <v>MONDAY</v>
      </c>
      <c r="H127" s="104"/>
      <c r="I127" s="104"/>
      <c r="J127" s="104"/>
      <c r="K127" s="104"/>
      <c r="L127" s="104"/>
      <c r="M127" s="104"/>
      <c r="X127" s="101" t="s">
        <v>12</v>
      </c>
    </row>
    <row r="128" spans="2:24" hidden="1" x14ac:dyDescent="0.2">
      <c r="B128" s="102"/>
      <c r="C128" s="103">
        <v>5</v>
      </c>
      <c r="D128" s="103">
        <v>6</v>
      </c>
      <c r="E128" s="104">
        <f t="shared" si="14"/>
        <v>2025</v>
      </c>
      <c r="F128" s="104"/>
      <c r="G128" s="104" t="str">
        <f t="shared" si="13"/>
        <v>TUESDAY</v>
      </c>
      <c r="H128" s="104"/>
      <c r="I128" s="104"/>
      <c r="J128" s="104"/>
      <c r="K128" s="104"/>
      <c r="L128" s="104"/>
      <c r="M128" s="104"/>
      <c r="X128" s="101" t="s">
        <v>22</v>
      </c>
    </row>
    <row r="129" spans="2:24" hidden="1" x14ac:dyDescent="0.2">
      <c r="B129" s="102"/>
      <c r="C129" s="103">
        <v>5</v>
      </c>
      <c r="D129" s="103">
        <v>7</v>
      </c>
      <c r="E129" s="104">
        <f t="shared" si="14"/>
        <v>2025</v>
      </c>
      <c r="F129" s="104"/>
      <c r="G129" s="104" t="str">
        <f t="shared" si="13"/>
        <v>WEDNESDAY</v>
      </c>
      <c r="H129" s="104"/>
      <c r="I129" s="104"/>
      <c r="J129" s="104"/>
      <c r="K129" s="104"/>
      <c r="L129" s="104"/>
      <c r="M129" s="104"/>
      <c r="X129" s="101" t="s">
        <v>14</v>
      </c>
    </row>
    <row r="130" spans="2:24" hidden="1" x14ac:dyDescent="0.2">
      <c r="B130" s="102"/>
      <c r="C130" s="103">
        <v>5</v>
      </c>
      <c r="D130" s="103">
        <v>8</v>
      </c>
      <c r="E130" s="104">
        <f t="shared" si="14"/>
        <v>2025</v>
      </c>
      <c r="F130" s="104"/>
      <c r="G130" s="104" t="str">
        <f t="shared" si="13"/>
        <v>THURSDAY</v>
      </c>
      <c r="H130" s="104"/>
      <c r="I130" s="104"/>
      <c r="J130" s="104"/>
      <c r="K130" s="104"/>
      <c r="L130" s="104"/>
      <c r="M130" s="104"/>
      <c r="X130" s="101" t="s">
        <v>19</v>
      </c>
    </row>
    <row r="131" spans="2:24" hidden="1" x14ac:dyDescent="0.2">
      <c r="B131" s="102"/>
      <c r="C131" s="103">
        <v>5</v>
      </c>
      <c r="D131" s="103">
        <v>9</v>
      </c>
      <c r="E131" s="104">
        <f t="shared" si="14"/>
        <v>2025</v>
      </c>
      <c r="F131" s="104"/>
      <c r="G131" s="104" t="str">
        <f t="shared" si="13"/>
        <v>FRIDAY</v>
      </c>
      <c r="H131" s="104"/>
      <c r="I131" s="104"/>
      <c r="J131" s="104"/>
      <c r="K131" s="104"/>
      <c r="L131" s="104"/>
      <c r="M131" s="104"/>
      <c r="X131" s="101" t="s">
        <v>23</v>
      </c>
    </row>
    <row r="132" spans="2:24" hidden="1" x14ac:dyDescent="0.2">
      <c r="B132" s="102"/>
      <c r="C132" s="103">
        <v>5</v>
      </c>
      <c r="D132" s="103">
        <v>10</v>
      </c>
      <c r="E132" s="104">
        <f t="shared" si="14"/>
        <v>2025</v>
      </c>
      <c r="F132" s="104"/>
      <c r="G132" s="104" t="str">
        <f t="shared" ref="G132:G195" si="15">IF(G131="SUNDAY","MONDAY",IF(G131="MONDAY","TUESDAY",IF(G131="TUESDAY","WEDNESDAY",IF(G131="WEDNESDAY","THURSDAY",IF(G131="THURSDAY","FRIDAY",IF(G131="FRIDAY","SATURDAY",IF(G131="SATURDAY","SUNDAY","ERROR!!!")))))))</f>
        <v>SATURDAY</v>
      </c>
      <c r="H132" s="104"/>
      <c r="I132" s="104"/>
      <c r="J132" s="104"/>
      <c r="K132" s="104"/>
      <c r="L132" s="104"/>
      <c r="M132" s="104"/>
    </row>
    <row r="133" spans="2:24" hidden="1" x14ac:dyDescent="0.2">
      <c r="B133" s="102"/>
      <c r="C133" s="103">
        <v>5</v>
      </c>
      <c r="D133" s="103">
        <v>11</v>
      </c>
      <c r="E133" s="104">
        <f t="shared" si="14"/>
        <v>2025</v>
      </c>
      <c r="F133" s="104"/>
      <c r="G133" s="104" t="str">
        <f t="shared" si="15"/>
        <v>SUNDAY</v>
      </c>
      <c r="H133" s="104"/>
      <c r="I133" s="104"/>
      <c r="J133" s="104"/>
      <c r="K133" s="104"/>
      <c r="L133" s="104"/>
      <c r="M133" s="104"/>
    </row>
    <row r="134" spans="2:24" hidden="1" x14ac:dyDescent="0.2">
      <c r="B134" s="102"/>
      <c r="C134" s="103">
        <v>5</v>
      </c>
      <c r="D134" s="103">
        <v>12</v>
      </c>
      <c r="E134" s="104">
        <f t="shared" si="14"/>
        <v>2025</v>
      </c>
      <c r="F134" s="104"/>
      <c r="G134" s="104" t="str">
        <f t="shared" si="15"/>
        <v>MONDAY</v>
      </c>
      <c r="H134" s="104"/>
      <c r="I134" s="104"/>
      <c r="J134" s="104"/>
      <c r="K134" s="104"/>
      <c r="L134" s="104"/>
      <c r="M134" s="104"/>
    </row>
    <row r="135" spans="2:24" hidden="1" x14ac:dyDescent="0.2">
      <c r="B135" s="102"/>
      <c r="C135" s="103">
        <v>5</v>
      </c>
      <c r="D135" s="103">
        <v>13</v>
      </c>
      <c r="E135" s="104">
        <f t="shared" si="14"/>
        <v>2025</v>
      </c>
      <c r="F135" s="104"/>
      <c r="G135" s="104" t="str">
        <f t="shared" si="15"/>
        <v>TUESDAY</v>
      </c>
      <c r="H135" s="104"/>
      <c r="I135" s="104"/>
      <c r="J135" s="104"/>
      <c r="K135" s="104"/>
      <c r="L135" s="104"/>
      <c r="M135" s="104"/>
    </row>
    <row r="136" spans="2:24" hidden="1" x14ac:dyDescent="0.2">
      <c r="B136" s="102"/>
      <c r="C136" s="103">
        <v>5</v>
      </c>
      <c r="D136" s="103">
        <v>14</v>
      </c>
      <c r="E136" s="104">
        <f t="shared" si="14"/>
        <v>2025</v>
      </c>
      <c r="F136" s="104"/>
      <c r="G136" s="104" t="str">
        <f t="shared" si="15"/>
        <v>WEDNESDAY</v>
      </c>
      <c r="H136" s="104"/>
      <c r="I136" s="104"/>
      <c r="J136" s="104"/>
      <c r="K136" s="104"/>
      <c r="L136" s="104"/>
      <c r="M136" s="104"/>
    </row>
    <row r="137" spans="2:24" hidden="1" x14ac:dyDescent="0.2">
      <c r="B137" s="102"/>
      <c r="C137" s="103">
        <v>5</v>
      </c>
      <c r="D137" s="103">
        <v>15</v>
      </c>
      <c r="E137" s="104">
        <f t="shared" si="14"/>
        <v>2025</v>
      </c>
      <c r="F137" s="104"/>
      <c r="G137" s="104" t="str">
        <f t="shared" si="15"/>
        <v>THURSDAY</v>
      </c>
      <c r="H137" s="104"/>
      <c r="I137" s="104"/>
      <c r="J137" s="104"/>
      <c r="K137" s="104"/>
      <c r="L137" s="104"/>
      <c r="M137" s="104"/>
    </row>
    <row r="138" spans="2:24" hidden="1" x14ac:dyDescent="0.2">
      <c r="B138" s="102"/>
      <c r="C138" s="103">
        <v>5</v>
      </c>
      <c r="D138" s="103">
        <v>16</v>
      </c>
      <c r="E138" s="104">
        <f t="shared" si="14"/>
        <v>2025</v>
      </c>
      <c r="F138" s="104"/>
      <c r="G138" s="104" t="str">
        <f t="shared" si="15"/>
        <v>FRIDAY</v>
      </c>
      <c r="H138" s="104"/>
      <c r="I138" s="104"/>
      <c r="J138" s="104"/>
      <c r="K138" s="104"/>
      <c r="L138" s="104"/>
      <c r="M138" s="104"/>
    </row>
    <row r="139" spans="2:24" hidden="1" x14ac:dyDescent="0.2">
      <c r="B139" s="102"/>
      <c r="C139" s="103">
        <v>5</v>
      </c>
      <c r="D139" s="103">
        <v>17</v>
      </c>
      <c r="E139" s="104">
        <f t="shared" si="14"/>
        <v>2025</v>
      </c>
      <c r="F139" s="104"/>
      <c r="G139" s="104" t="str">
        <f t="shared" si="15"/>
        <v>SATURDAY</v>
      </c>
      <c r="H139" s="104"/>
      <c r="I139" s="104"/>
      <c r="J139" s="104"/>
      <c r="K139" s="104"/>
      <c r="L139" s="104"/>
      <c r="M139" s="104"/>
    </row>
    <row r="140" spans="2:24" hidden="1" x14ac:dyDescent="0.2">
      <c r="B140" s="102"/>
      <c r="C140" s="103">
        <v>5</v>
      </c>
      <c r="D140" s="103">
        <v>18</v>
      </c>
      <c r="E140" s="104">
        <f t="shared" si="14"/>
        <v>2025</v>
      </c>
      <c r="F140" s="104"/>
      <c r="G140" s="104" t="str">
        <f t="shared" si="15"/>
        <v>SUNDAY</v>
      </c>
      <c r="H140" s="104"/>
      <c r="I140" s="104"/>
      <c r="J140" s="104"/>
      <c r="K140" s="104"/>
      <c r="L140" s="104"/>
      <c r="M140" s="104"/>
    </row>
    <row r="141" spans="2:24" hidden="1" x14ac:dyDescent="0.2">
      <c r="B141" s="102"/>
      <c r="C141" s="103">
        <v>5</v>
      </c>
      <c r="D141" s="103">
        <v>19</v>
      </c>
      <c r="E141" s="104">
        <f t="shared" si="14"/>
        <v>2025</v>
      </c>
      <c r="F141" s="104"/>
      <c r="G141" s="104" t="str">
        <f t="shared" si="15"/>
        <v>MONDAY</v>
      </c>
      <c r="H141" s="104"/>
      <c r="I141" s="104"/>
      <c r="J141" s="104"/>
      <c r="K141" s="104"/>
      <c r="L141" s="104"/>
      <c r="M141" s="104"/>
    </row>
    <row r="142" spans="2:24" hidden="1" x14ac:dyDescent="0.2">
      <c r="B142" s="102"/>
      <c r="C142" s="103">
        <v>5</v>
      </c>
      <c r="D142" s="103">
        <v>20</v>
      </c>
      <c r="E142" s="104">
        <f t="shared" si="14"/>
        <v>2025</v>
      </c>
      <c r="F142" s="104"/>
      <c r="G142" s="104" t="str">
        <f t="shared" si="15"/>
        <v>TUESDAY</v>
      </c>
      <c r="H142" s="104"/>
      <c r="I142" s="104"/>
      <c r="J142" s="104"/>
      <c r="K142" s="104"/>
      <c r="L142" s="104"/>
      <c r="M142" s="104"/>
    </row>
    <row r="143" spans="2:24" hidden="1" x14ac:dyDescent="0.2">
      <c r="B143" s="102"/>
      <c r="C143" s="103">
        <v>5</v>
      </c>
      <c r="D143" s="103">
        <v>21</v>
      </c>
      <c r="E143" s="104">
        <f t="shared" si="14"/>
        <v>2025</v>
      </c>
      <c r="F143" s="104"/>
      <c r="G143" s="104" t="str">
        <f t="shared" si="15"/>
        <v>WEDNESDAY</v>
      </c>
      <c r="H143" s="104"/>
      <c r="I143" s="104"/>
      <c r="J143" s="104"/>
      <c r="K143" s="104"/>
      <c r="L143" s="104"/>
      <c r="M143" s="104"/>
    </row>
    <row r="144" spans="2:24" hidden="1" x14ac:dyDescent="0.2">
      <c r="B144" s="102"/>
      <c r="C144" s="103">
        <v>5</v>
      </c>
      <c r="D144" s="103">
        <v>22</v>
      </c>
      <c r="E144" s="104">
        <f t="shared" si="14"/>
        <v>2025</v>
      </c>
      <c r="F144" s="104"/>
      <c r="G144" s="104" t="str">
        <f t="shared" si="15"/>
        <v>THURSDAY</v>
      </c>
      <c r="H144" s="104"/>
      <c r="I144" s="104"/>
      <c r="J144" s="104"/>
      <c r="K144" s="104"/>
      <c r="L144" s="104"/>
      <c r="M144" s="104"/>
    </row>
    <row r="145" spans="1:15" hidden="1" x14ac:dyDescent="0.2">
      <c r="B145" s="102"/>
      <c r="C145" s="103">
        <v>5</v>
      </c>
      <c r="D145" s="103">
        <v>23</v>
      </c>
      <c r="E145" s="104">
        <f t="shared" si="14"/>
        <v>2025</v>
      </c>
      <c r="F145" s="104"/>
      <c r="G145" s="104" t="str">
        <f t="shared" si="15"/>
        <v>FRIDAY</v>
      </c>
      <c r="H145" s="104"/>
      <c r="I145" s="104"/>
      <c r="J145" s="104"/>
      <c r="K145" s="104"/>
      <c r="L145" s="104"/>
      <c r="M145" s="104"/>
    </row>
    <row r="146" spans="1:15" hidden="1" x14ac:dyDescent="0.2">
      <c r="B146" s="102"/>
      <c r="C146" s="103">
        <v>5</v>
      </c>
      <c r="D146" s="103">
        <v>24</v>
      </c>
      <c r="E146" s="104">
        <f t="shared" si="14"/>
        <v>2025</v>
      </c>
      <c r="F146" s="104"/>
      <c r="G146" s="104" t="str">
        <f t="shared" si="15"/>
        <v>SATURDAY</v>
      </c>
      <c r="H146" s="104"/>
      <c r="I146" s="104"/>
      <c r="J146" s="104"/>
      <c r="K146" s="104"/>
      <c r="L146" s="104"/>
      <c r="M146" s="104"/>
    </row>
    <row r="147" spans="1:15" hidden="1" x14ac:dyDescent="0.2">
      <c r="A147" s="101" t="str">
        <f>IF(B147="5MONDAYL","5HOLIDAY1","")</f>
        <v/>
      </c>
      <c r="B147" s="102" t="str">
        <f>IF(G147=$Q$3,"5MONDAYL","")</f>
        <v/>
      </c>
      <c r="C147" s="103">
        <v>5</v>
      </c>
      <c r="D147" s="103">
        <v>25</v>
      </c>
      <c r="E147" s="104">
        <f t="shared" si="14"/>
        <v>2025</v>
      </c>
      <c r="F147" s="104"/>
      <c r="G147" s="104" t="str">
        <f t="shared" si="15"/>
        <v>SUNDAY</v>
      </c>
      <c r="H147" s="104"/>
      <c r="I147" s="104"/>
      <c r="J147" s="104"/>
      <c r="K147" s="104"/>
      <c r="L147" s="104"/>
      <c r="M147" s="104"/>
    </row>
    <row r="148" spans="1:15" hidden="1" x14ac:dyDescent="0.2">
      <c r="A148" s="101" t="str">
        <f t="shared" ref="A148:A153" si="16">IF(B148="5MONDAYL","5HOLIDAY1","")</f>
        <v>5HOLIDAY1</v>
      </c>
      <c r="B148" s="102" t="str">
        <f t="shared" ref="B148:B153" si="17">IF(G148=$Q$3,"5MONDAYL","")</f>
        <v>5MONDAYL</v>
      </c>
      <c r="C148" s="103">
        <v>5</v>
      </c>
      <c r="D148" s="103">
        <v>26</v>
      </c>
      <c r="E148" s="104">
        <f t="shared" si="14"/>
        <v>2025</v>
      </c>
      <c r="F148" s="104"/>
      <c r="G148" s="104" t="str">
        <f t="shared" si="15"/>
        <v>MONDAY</v>
      </c>
      <c r="H148" s="104"/>
      <c r="I148" s="104"/>
      <c r="J148" s="104"/>
      <c r="K148" s="104"/>
      <c r="L148" s="104"/>
      <c r="M148" s="104"/>
    </row>
    <row r="149" spans="1:15" hidden="1" x14ac:dyDescent="0.2">
      <c r="A149" s="101" t="str">
        <f t="shared" si="16"/>
        <v/>
      </c>
      <c r="B149" s="102" t="str">
        <f t="shared" si="17"/>
        <v/>
      </c>
      <c r="C149" s="103">
        <v>5</v>
      </c>
      <c r="D149" s="103">
        <v>27</v>
      </c>
      <c r="E149" s="104">
        <f t="shared" si="14"/>
        <v>2025</v>
      </c>
      <c r="F149" s="104"/>
      <c r="G149" s="104" t="str">
        <f t="shared" si="15"/>
        <v>TUESDAY</v>
      </c>
      <c r="H149" s="104"/>
      <c r="I149" s="104"/>
      <c r="J149" s="104"/>
      <c r="K149" s="104"/>
      <c r="L149" s="104"/>
      <c r="M149" s="104"/>
    </row>
    <row r="150" spans="1:15" hidden="1" x14ac:dyDescent="0.2">
      <c r="A150" s="101" t="str">
        <f t="shared" si="16"/>
        <v/>
      </c>
      <c r="B150" s="102" t="str">
        <f t="shared" si="17"/>
        <v/>
      </c>
      <c r="C150" s="103">
        <v>5</v>
      </c>
      <c r="D150" s="103">
        <v>28</v>
      </c>
      <c r="E150" s="104">
        <f t="shared" si="14"/>
        <v>2025</v>
      </c>
      <c r="F150" s="104"/>
      <c r="G150" s="104" t="str">
        <f t="shared" si="15"/>
        <v>WEDNESDAY</v>
      </c>
      <c r="H150" s="104"/>
      <c r="I150" s="104"/>
      <c r="J150" s="104"/>
      <c r="K150" s="104"/>
      <c r="L150" s="104"/>
      <c r="M150" s="104"/>
    </row>
    <row r="151" spans="1:15" hidden="1" x14ac:dyDescent="0.2">
      <c r="A151" s="101" t="str">
        <f t="shared" si="16"/>
        <v/>
      </c>
      <c r="B151" s="102" t="str">
        <f t="shared" si="17"/>
        <v/>
      </c>
      <c r="C151" s="103">
        <v>5</v>
      </c>
      <c r="D151" s="103">
        <v>29</v>
      </c>
      <c r="E151" s="104">
        <f t="shared" si="14"/>
        <v>2025</v>
      </c>
      <c r="F151" s="104"/>
      <c r="G151" s="104" t="str">
        <f t="shared" si="15"/>
        <v>THURSDAY</v>
      </c>
      <c r="H151" s="104"/>
      <c r="I151" s="104"/>
      <c r="J151" s="104"/>
      <c r="K151" s="104"/>
      <c r="L151" s="104"/>
      <c r="M151" s="104"/>
    </row>
    <row r="152" spans="1:15" hidden="1" x14ac:dyDescent="0.2">
      <c r="A152" s="101" t="str">
        <f t="shared" si="16"/>
        <v/>
      </c>
      <c r="B152" s="102" t="str">
        <f t="shared" si="17"/>
        <v/>
      </c>
      <c r="C152" s="103">
        <v>5</v>
      </c>
      <c r="D152" s="103">
        <v>30</v>
      </c>
      <c r="E152" s="104">
        <f t="shared" si="14"/>
        <v>2025</v>
      </c>
      <c r="F152" s="104"/>
      <c r="G152" s="104" t="str">
        <f t="shared" si="15"/>
        <v>FRIDAY</v>
      </c>
      <c r="H152" s="104"/>
      <c r="I152" s="104"/>
      <c r="J152" s="104"/>
      <c r="K152" s="104"/>
      <c r="L152" s="104"/>
      <c r="M152" s="104"/>
    </row>
    <row r="153" spans="1:15" hidden="1" x14ac:dyDescent="0.2">
      <c r="A153" s="101" t="str">
        <f t="shared" si="16"/>
        <v/>
      </c>
      <c r="B153" s="102" t="str">
        <f t="shared" si="17"/>
        <v/>
      </c>
      <c r="C153" s="103">
        <v>5</v>
      </c>
      <c r="D153" s="103">
        <v>31</v>
      </c>
      <c r="E153" s="104">
        <f t="shared" si="14"/>
        <v>2025</v>
      </c>
      <c r="F153" s="104"/>
      <c r="G153" s="104" t="str">
        <f t="shared" si="15"/>
        <v>SATURDAY</v>
      </c>
      <c r="H153" s="104"/>
      <c r="I153" s="104"/>
      <c r="J153" s="104"/>
      <c r="K153" s="104"/>
      <c r="L153" s="104"/>
      <c r="M153" s="104"/>
    </row>
    <row r="154" spans="1:15" hidden="1" x14ac:dyDescent="0.2">
      <c r="B154" s="102"/>
      <c r="C154" s="102">
        <v>6</v>
      </c>
      <c r="D154" s="102">
        <v>1</v>
      </c>
      <c r="E154" s="111">
        <f t="shared" si="14"/>
        <v>2025</v>
      </c>
      <c r="F154" s="111"/>
      <c r="G154" s="104" t="str">
        <f t="shared" si="15"/>
        <v>SUNDAY</v>
      </c>
      <c r="H154" s="111"/>
      <c r="I154" s="111"/>
      <c r="J154" s="111"/>
      <c r="K154" s="111"/>
      <c r="L154" s="111"/>
      <c r="M154" s="111"/>
      <c r="N154" s="116"/>
      <c r="O154" s="116"/>
    </row>
    <row r="155" spans="1:15" hidden="1" x14ac:dyDescent="0.2">
      <c r="B155" s="102"/>
      <c r="C155" s="103">
        <v>6</v>
      </c>
      <c r="D155" s="103">
        <v>2</v>
      </c>
      <c r="E155" s="104">
        <f t="shared" si="14"/>
        <v>2025</v>
      </c>
      <c r="F155" s="104"/>
      <c r="G155" s="104" t="str">
        <f t="shared" si="15"/>
        <v>MONDAY</v>
      </c>
      <c r="H155" s="104"/>
      <c r="I155" s="104"/>
      <c r="J155" s="104"/>
      <c r="K155" s="104"/>
      <c r="L155" s="104"/>
      <c r="M155" s="104"/>
    </row>
    <row r="156" spans="1:15" hidden="1" x14ac:dyDescent="0.2">
      <c r="B156" s="102"/>
      <c r="C156" s="103">
        <v>6</v>
      </c>
      <c r="D156" s="103">
        <v>3</v>
      </c>
      <c r="E156" s="104">
        <f t="shared" si="14"/>
        <v>2025</v>
      </c>
      <c r="F156" s="104"/>
      <c r="G156" s="104" t="str">
        <f t="shared" si="15"/>
        <v>TUESDAY</v>
      </c>
      <c r="H156" s="104"/>
      <c r="I156" s="104"/>
      <c r="J156" s="104"/>
      <c r="K156" s="104"/>
      <c r="L156" s="104"/>
      <c r="M156" s="104"/>
    </row>
    <row r="157" spans="1:15" hidden="1" x14ac:dyDescent="0.2">
      <c r="B157" s="102"/>
      <c r="C157" s="103">
        <v>6</v>
      </c>
      <c r="D157" s="103">
        <v>4</v>
      </c>
      <c r="E157" s="104">
        <f t="shared" si="14"/>
        <v>2025</v>
      </c>
      <c r="F157" s="104"/>
      <c r="G157" s="104" t="str">
        <f t="shared" si="15"/>
        <v>WEDNESDAY</v>
      </c>
      <c r="H157" s="104"/>
      <c r="I157" s="104"/>
      <c r="J157" s="104"/>
      <c r="K157" s="104"/>
      <c r="L157" s="104"/>
      <c r="M157" s="104"/>
    </row>
    <row r="158" spans="1:15" hidden="1" x14ac:dyDescent="0.2">
      <c r="B158" s="102"/>
      <c r="C158" s="103">
        <v>6</v>
      </c>
      <c r="D158" s="103">
        <v>5</v>
      </c>
      <c r="E158" s="104">
        <f t="shared" si="14"/>
        <v>2025</v>
      </c>
      <c r="F158" s="104"/>
      <c r="G158" s="104" t="str">
        <f t="shared" si="15"/>
        <v>THURSDAY</v>
      </c>
      <c r="H158" s="104"/>
      <c r="I158" s="104"/>
      <c r="J158" s="104"/>
      <c r="K158" s="104"/>
      <c r="L158" s="104"/>
      <c r="M158" s="104"/>
    </row>
    <row r="159" spans="1:15" hidden="1" x14ac:dyDescent="0.2">
      <c r="B159" s="102"/>
      <c r="C159" s="103">
        <v>6</v>
      </c>
      <c r="D159" s="103">
        <v>6</v>
      </c>
      <c r="E159" s="104">
        <f t="shared" si="14"/>
        <v>2025</v>
      </c>
      <c r="F159" s="104"/>
      <c r="G159" s="104" t="str">
        <f t="shared" si="15"/>
        <v>FRIDAY</v>
      </c>
      <c r="H159" s="104"/>
      <c r="I159" s="104"/>
      <c r="J159" s="104"/>
      <c r="K159" s="104"/>
      <c r="L159" s="104"/>
      <c r="M159" s="104"/>
    </row>
    <row r="160" spans="1:15" hidden="1" x14ac:dyDescent="0.2">
      <c r="B160" s="102"/>
      <c r="C160" s="103">
        <v>6</v>
      </c>
      <c r="D160" s="103">
        <v>7</v>
      </c>
      <c r="E160" s="104">
        <f t="shared" si="14"/>
        <v>2025</v>
      </c>
      <c r="F160" s="104"/>
      <c r="G160" s="104" t="str">
        <f t="shared" si="15"/>
        <v>SATURDAY</v>
      </c>
      <c r="H160" s="104"/>
      <c r="I160" s="104"/>
      <c r="J160" s="104"/>
      <c r="K160" s="104"/>
      <c r="L160" s="104"/>
      <c r="M160" s="104"/>
    </row>
    <row r="161" spans="2:21" hidden="1" x14ac:dyDescent="0.2">
      <c r="B161" s="102"/>
      <c r="C161" s="103">
        <v>6</v>
      </c>
      <c r="D161" s="103">
        <v>8</v>
      </c>
      <c r="E161" s="104">
        <f t="shared" si="14"/>
        <v>2025</v>
      </c>
      <c r="F161" s="104"/>
      <c r="G161" s="104" t="str">
        <f t="shared" si="15"/>
        <v>SUNDAY</v>
      </c>
      <c r="H161" s="104"/>
      <c r="I161" s="104"/>
      <c r="J161" s="104"/>
      <c r="K161" s="104"/>
      <c r="L161" s="104"/>
      <c r="M161" s="104"/>
    </row>
    <row r="162" spans="2:21" hidden="1" x14ac:dyDescent="0.2">
      <c r="B162" s="102"/>
      <c r="C162" s="103">
        <v>6</v>
      </c>
      <c r="D162" s="103">
        <v>9</v>
      </c>
      <c r="E162" s="104">
        <f t="shared" si="14"/>
        <v>2025</v>
      </c>
      <c r="F162" s="104"/>
      <c r="G162" s="104" t="str">
        <f t="shared" si="15"/>
        <v>MONDAY</v>
      </c>
      <c r="H162" s="104"/>
      <c r="I162" s="104"/>
      <c r="J162" s="104"/>
      <c r="K162" s="104"/>
      <c r="L162" s="104"/>
      <c r="M162" s="104"/>
    </row>
    <row r="163" spans="2:21" hidden="1" x14ac:dyDescent="0.2">
      <c r="B163" s="102"/>
      <c r="C163" s="103">
        <v>6</v>
      </c>
      <c r="D163" s="103">
        <v>10</v>
      </c>
      <c r="E163" s="104">
        <f t="shared" si="14"/>
        <v>2025</v>
      </c>
      <c r="F163" s="104"/>
      <c r="G163" s="104" t="str">
        <f t="shared" si="15"/>
        <v>TUESDAY</v>
      </c>
      <c r="H163" s="104"/>
      <c r="I163" s="104"/>
      <c r="J163" s="104"/>
      <c r="K163" s="104"/>
      <c r="L163" s="104"/>
      <c r="M163" s="104"/>
    </row>
    <row r="164" spans="2:21" hidden="1" x14ac:dyDescent="0.2">
      <c r="B164" s="102"/>
      <c r="C164" s="103">
        <v>6</v>
      </c>
      <c r="D164" s="103">
        <v>11</v>
      </c>
      <c r="E164" s="104">
        <f t="shared" si="14"/>
        <v>2025</v>
      </c>
      <c r="F164" s="104"/>
      <c r="G164" s="104" t="str">
        <f t="shared" si="15"/>
        <v>WEDNESDAY</v>
      </c>
      <c r="H164" s="104"/>
      <c r="I164" s="104"/>
      <c r="J164" s="104"/>
      <c r="K164" s="104"/>
      <c r="L164" s="104"/>
      <c r="M164" s="104"/>
    </row>
    <row r="165" spans="2:21" hidden="1" x14ac:dyDescent="0.2">
      <c r="B165" s="102"/>
      <c r="C165" s="103">
        <v>6</v>
      </c>
      <c r="D165" s="103">
        <v>12</v>
      </c>
      <c r="E165" s="104">
        <f t="shared" si="14"/>
        <v>2025</v>
      </c>
      <c r="F165" s="104"/>
      <c r="G165" s="104" t="str">
        <f t="shared" si="15"/>
        <v>THURSDAY</v>
      </c>
      <c r="H165" s="104"/>
      <c r="I165" s="104"/>
      <c r="J165" s="104"/>
      <c r="K165" s="104"/>
      <c r="L165" s="104"/>
      <c r="M165" s="104"/>
    </row>
    <row r="166" spans="2:21" hidden="1" x14ac:dyDescent="0.2">
      <c r="B166" s="102"/>
      <c r="C166" s="103">
        <v>6</v>
      </c>
      <c r="D166" s="103">
        <v>13</v>
      </c>
      <c r="E166" s="104">
        <f t="shared" si="14"/>
        <v>2025</v>
      </c>
      <c r="F166" s="104"/>
      <c r="G166" s="104" t="str">
        <f t="shared" si="15"/>
        <v>FRIDAY</v>
      </c>
      <c r="H166" s="104"/>
      <c r="I166" s="104"/>
      <c r="J166" s="104"/>
      <c r="K166" s="104"/>
      <c r="L166" s="104"/>
      <c r="M166" s="104"/>
    </row>
    <row r="167" spans="2:21" hidden="1" x14ac:dyDescent="0.2">
      <c r="B167" s="102"/>
      <c r="C167" s="103">
        <v>6</v>
      </c>
      <c r="D167" s="103">
        <v>14</v>
      </c>
      <c r="E167" s="104">
        <f t="shared" si="14"/>
        <v>2025</v>
      </c>
      <c r="F167" s="104"/>
      <c r="G167" s="104" t="str">
        <f t="shared" si="15"/>
        <v>SATURDAY</v>
      </c>
      <c r="H167" s="104"/>
      <c r="I167" s="104"/>
      <c r="J167" s="104"/>
      <c r="K167" s="104"/>
      <c r="L167" s="104"/>
      <c r="M167" s="104"/>
    </row>
    <row r="168" spans="2:21" hidden="1" x14ac:dyDescent="0.2">
      <c r="B168" s="102"/>
      <c r="C168" s="103">
        <v>6</v>
      </c>
      <c r="D168" s="103">
        <v>15</v>
      </c>
      <c r="E168" s="104">
        <f t="shared" si="14"/>
        <v>2025</v>
      </c>
      <c r="F168" s="104"/>
      <c r="G168" s="104" t="str">
        <f t="shared" si="15"/>
        <v>SUNDAY</v>
      </c>
      <c r="H168" s="104"/>
      <c r="I168" s="104"/>
      <c r="J168" s="104"/>
      <c r="K168" s="104"/>
      <c r="L168" s="104"/>
      <c r="M168" s="104"/>
    </row>
    <row r="169" spans="2:21" hidden="1" x14ac:dyDescent="0.2">
      <c r="B169" s="102"/>
      <c r="C169" s="103">
        <v>6</v>
      </c>
      <c r="D169" s="103">
        <v>16</v>
      </c>
      <c r="E169" s="104">
        <f t="shared" si="14"/>
        <v>2025</v>
      </c>
      <c r="F169" s="104"/>
      <c r="G169" s="104" t="str">
        <f t="shared" si="15"/>
        <v>MONDAY</v>
      </c>
      <c r="H169" s="104"/>
      <c r="I169" s="104"/>
      <c r="J169" s="104"/>
      <c r="K169" s="104"/>
      <c r="L169" s="104"/>
      <c r="M169" s="104"/>
    </row>
    <row r="170" spans="2:21" hidden="1" x14ac:dyDescent="0.2">
      <c r="B170" s="102"/>
      <c r="C170" s="103">
        <v>6</v>
      </c>
      <c r="D170" s="103">
        <v>17</v>
      </c>
      <c r="E170" s="104">
        <f t="shared" si="14"/>
        <v>2025</v>
      </c>
      <c r="F170" s="104"/>
      <c r="G170" s="104" t="str">
        <f t="shared" si="15"/>
        <v>TUESDAY</v>
      </c>
      <c r="H170" s="104"/>
      <c r="I170" s="104"/>
      <c r="J170" s="104"/>
      <c r="K170" s="104"/>
      <c r="L170" s="104"/>
      <c r="M170" s="104"/>
    </row>
    <row r="171" spans="2:21" hidden="1" x14ac:dyDescent="0.2">
      <c r="B171" s="102"/>
      <c r="C171" s="103">
        <v>6</v>
      </c>
      <c r="D171" s="103">
        <v>18</v>
      </c>
      <c r="E171" s="104">
        <f t="shared" si="14"/>
        <v>2025</v>
      </c>
      <c r="F171" s="104"/>
      <c r="G171" s="104" t="str">
        <f t="shared" si="15"/>
        <v>WEDNESDAY</v>
      </c>
      <c r="H171" s="104"/>
      <c r="I171" s="104"/>
      <c r="J171" s="104"/>
      <c r="K171" s="104"/>
      <c r="L171" s="104"/>
      <c r="M171" s="104"/>
    </row>
    <row r="172" spans="2:21" hidden="1" x14ac:dyDescent="0.2">
      <c r="B172" s="102"/>
      <c r="C172" s="103">
        <v>6</v>
      </c>
      <c r="D172" s="103">
        <v>19</v>
      </c>
      <c r="E172" s="104">
        <f t="shared" si="14"/>
        <v>2025</v>
      </c>
      <c r="F172" s="104"/>
      <c r="G172" s="104" t="str">
        <f t="shared" si="15"/>
        <v>THURSDAY</v>
      </c>
      <c r="H172" s="104"/>
      <c r="I172" s="104"/>
      <c r="J172" s="104"/>
      <c r="K172" s="104"/>
      <c r="L172" s="104"/>
      <c r="M172" s="104"/>
    </row>
    <row r="173" spans="2:21" hidden="1" x14ac:dyDescent="0.2">
      <c r="B173" s="102"/>
      <c r="C173" s="103">
        <v>6</v>
      </c>
      <c r="D173" s="103">
        <v>20</v>
      </c>
      <c r="E173" s="104">
        <f t="shared" si="14"/>
        <v>2025</v>
      </c>
      <c r="F173" s="104"/>
      <c r="G173" s="104" t="str">
        <f t="shared" si="15"/>
        <v>FRIDAY</v>
      </c>
      <c r="H173" s="104"/>
      <c r="I173" s="104"/>
      <c r="J173" s="104"/>
      <c r="K173" s="104"/>
      <c r="L173" s="104"/>
      <c r="M173" s="104"/>
    </row>
    <row r="174" spans="2:21" hidden="1" x14ac:dyDescent="0.2">
      <c r="B174" s="102"/>
      <c r="C174" s="103">
        <v>6</v>
      </c>
      <c r="D174" s="103">
        <v>21</v>
      </c>
      <c r="E174" s="104">
        <f t="shared" si="14"/>
        <v>2025</v>
      </c>
      <c r="F174" s="104"/>
      <c r="G174" s="104" t="str">
        <f t="shared" si="15"/>
        <v>SATURDAY</v>
      </c>
      <c r="H174" s="104"/>
      <c r="I174" s="104"/>
      <c r="J174" s="104"/>
      <c r="K174" s="104"/>
      <c r="L174" s="104"/>
      <c r="M174" s="104"/>
    </row>
    <row r="175" spans="2:21" hidden="1" x14ac:dyDescent="0.2">
      <c r="B175" s="102"/>
      <c r="C175" s="103">
        <v>6</v>
      </c>
      <c r="D175" s="103">
        <v>22</v>
      </c>
      <c r="E175" s="104">
        <f t="shared" si="14"/>
        <v>2025</v>
      </c>
      <c r="F175" s="104"/>
      <c r="G175" s="104" t="str">
        <f t="shared" si="15"/>
        <v>SUNDAY</v>
      </c>
      <c r="H175" s="104"/>
      <c r="I175" s="104"/>
      <c r="J175" s="104"/>
      <c r="K175" s="104"/>
      <c r="L175" s="104"/>
      <c r="M175" s="104"/>
      <c r="S175" s="116"/>
      <c r="T175" s="116"/>
      <c r="U175" s="116"/>
    </row>
    <row r="176" spans="2:21" hidden="1" x14ac:dyDescent="0.2">
      <c r="B176" s="102"/>
      <c r="C176" s="103">
        <v>6</v>
      </c>
      <c r="D176" s="103">
        <v>23</v>
      </c>
      <c r="E176" s="104">
        <f t="shared" si="14"/>
        <v>2025</v>
      </c>
      <c r="F176" s="104"/>
      <c r="G176" s="104" t="str">
        <f t="shared" si="15"/>
        <v>MONDAY</v>
      </c>
      <c r="H176" s="104"/>
      <c r="I176" s="104"/>
      <c r="J176" s="104"/>
      <c r="K176" s="104"/>
      <c r="L176" s="104"/>
      <c r="M176" s="104"/>
    </row>
    <row r="177" spans="1:24" hidden="1" x14ac:dyDescent="0.2">
      <c r="B177" s="102"/>
      <c r="C177" s="103">
        <v>6</v>
      </c>
      <c r="D177" s="103">
        <v>24</v>
      </c>
      <c r="E177" s="104">
        <f t="shared" si="14"/>
        <v>2025</v>
      </c>
      <c r="F177" s="104"/>
      <c r="G177" s="104" t="str">
        <f t="shared" si="15"/>
        <v>TUESDAY</v>
      </c>
      <c r="H177" s="104"/>
      <c r="I177" s="104"/>
      <c r="J177" s="104"/>
      <c r="K177" s="104"/>
      <c r="L177" s="104"/>
      <c r="M177" s="104"/>
    </row>
    <row r="178" spans="1:24" hidden="1" x14ac:dyDescent="0.2">
      <c r="B178" s="102"/>
      <c r="C178" s="103">
        <v>6</v>
      </c>
      <c r="D178" s="103">
        <v>25</v>
      </c>
      <c r="E178" s="104">
        <f t="shared" si="14"/>
        <v>2025</v>
      </c>
      <c r="F178" s="104"/>
      <c r="G178" s="104" t="str">
        <f t="shared" si="15"/>
        <v>WEDNESDAY</v>
      </c>
      <c r="H178" s="104"/>
      <c r="I178" s="104"/>
      <c r="J178" s="104"/>
      <c r="K178" s="104"/>
      <c r="L178" s="104"/>
      <c r="M178" s="104"/>
    </row>
    <row r="179" spans="1:24" hidden="1" x14ac:dyDescent="0.2">
      <c r="B179" s="102"/>
      <c r="C179" s="103">
        <v>6</v>
      </c>
      <c r="D179" s="103">
        <v>26</v>
      </c>
      <c r="E179" s="104">
        <f t="shared" si="14"/>
        <v>2025</v>
      </c>
      <c r="F179" s="104"/>
      <c r="G179" s="104" t="str">
        <f t="shared" si="15"/>
        <v>THURSDAY</v>
      </c>
      <c r="H179" s="104"/>
      <c r="I179" s="104"/>
      <c r="J179" s="104"/>
      <c r="K179" s="104"/>
      <c r="L179" s="104"/>
      <c r="M179" s="104"/>
    </row>
    <row r="180" spans="1:24" hidden="1" x14ac:dyDescent="0.2">
      <c r="B180" s="102"/>
      <c r="C180" s="103">
        <v>6</v>
      </c>
      <c r="D180" s="103">
        <v>27</v>
      </c>
      <c r="E180" s="104">
        <f t="shared" si="14"/>
        <v>2025</v>
      </c>
      <c r="F180" s="104"/>
      <c r="G180" s="104" t="str">
        <f t="shared" si="15"/>
        <v>FRIDAY</v>
      </c>
      <c r="H180" s="104"/>
      <c r="I180" s="104"/>
      <c r="J180" s="104"/>
      <c r="K180" s="104"/>
      <c r="L180" s="104"/>
      <c r="M180" s="104"/>
    </row>
    <row r="181" spans="1:24" hidden="1" x14ac:dyDescent="0.2">
      <c r="B181" s="102"/>
      <c r="C181" s="103">
        <v>6</v>
      </c>
      <c r="D181" s="103">
        <v>28</v>
      </c>
      <c r="E181" s="104">
        <f t="shared" si="14"/>
        <v>2025</v>
      </c>
      <c r="F181" s="104"/>
      <c r="G181" s="104" t="str">
        <f t="shared" si="15"/>
        <v>SATURDAY</v>
      </c>
      <c r="H181" s="104"/>
      <c r="I181" s="104"/>
      <c r="J181" s="104"/>
      <c r="K181" s="104"/>
      <c r="L181" s="104"/>
      <c r="M181" s="104"/>
    </row>
    <row r="182" spans="1:24" hidden="1" x14ac:dyDescent="0.2">
      <c r="B182" s="102"/>
      <c r="C182" s="103">
        <v>6</v>
      </c>
      <c r="D182" s="103">
        <v>29</v>
      </c>
      <c r="E182" s="104">
        <f t="shared" si="14"/>
        <v>2025</v>
      </c>
      <c r="F182" s="104"/>
      <c r="G182" s="104" t="str">
        <f t="shared" si="15"/>
        <v>SUNDAY</v>
      </c>
      <c r="H182" s="104"/>
      <c r="I182" s="104"/>
      <c r="J182" s="104"/>
      <c r="K182" s="104"/>
      <c r="L182" s="104"/>
      <c r="M182" s="104"/>
    </row>
    <row r="183" spans="1:24" hidden="1" x14ac:dyDescent="0.2">
      <c r="B183" s="102"/>
      <c r="C183" s="103">
        <v>6</v>
      </c>
      <c r="D183" s="103">
        <v>30</v>
      </c>
      <c r="E183" s="104">
        <f t="shared" si="14"/>
        <v>2025</v>
      </c>
      <c r="F183" s="104"/>
      <c r="G183" s="104" t="str">
        <f t="shared" si="15"/>
        <v>MONDAY</v>
      </c>
      <c r="H183" s="104"/>
      <c r="I183" s="104"/>
      <c r="J183" s="104"/>
      <c r="K183" s="104"/>
      <c r="L183" s="104"/>
      <c r="M183" s="104"/>
    </row>
    <row r="184" spans="1:24" hidden="1" x14ac:dyDescent="0.2">
      <c r="B184" s="102"/>
      <c r="C184" s="103">
        <v>7</v>
      </c>
      <c r="D184" s="103">
        <v>1</v>
      </c>
      <c r="E184" s="104">
        <f t="shared" si="14"/>
        <v>2025</v>
      </c>
      <c r="F184" s="104"/>
      <c r="G184" s="104" t="str">
        <f t="shared" si="15"/>
        <v>TUESDAY</v>
      </c>
      <c r="H184" s="104"/>
      <c r="I184" s="104"/>
      <c r="J184" s="104"/>
      <c r="K184" s="104"/>
      <c r="L184" s="104"/>
      <c r="M184" s="104"/>
      <c r="V184" s="101" t="s">
        <v>46</v>
      </c>
    </row>
    <row r="185" spans="1:24" hidden="1" x14ac:dyDescent="0.2">
      <c r="B185" s="102"/>
      <c r="C185" s="103">
        <v>7</v>
      </c>
      <c r="D185" s="103">
        <v>2</v>
      </c>
      <c r="E185" s="104">
        <f t="shared" si="14"/>
        <v>2025</v>
      </c>
      <c r="F185" s="104"/>
      <c r="G185" s="104" t="str">
        <f t="shared" si="15"/>
        <v>WEDNESDAY</v>
      </c>
      <c r="H185" s="104"/>
      <c r="I185" s="104"/>
      <c r="J185" s="104"/>
      <c r="K185" s="104"/>
      <c r="L185" s="104"/>
      <c r="M185" s="104"/>
      <c r="W185" s="101" t="s">
        <v>127</v>
      </c>
    </row>
    <row r="186" spans="1:24" hidden="1" x14ac:dyDescent="0.2">
      <c r="A186" s="101" t="str">
        <f>IF(A187=$Q$8,"7HOLIDAY1","")</f>
        <v/>
      </c>
      <c r="B186" s="102"/>
      <c r="C186" s="103">
        <v>7</v>
      </c>
      <c r="D186" s="103">
        <v>3</v>
      </c>
      <c r="E186" s="104">
        <f t="shared" si="14"/>
        <v>2025</v>
      </c>
      <c r="F186" s="104"/>
      <c r="G186" s="104" t="str">
        <f t="shared" si="15"/>
        <v>THURSDAY</v>
      </c>
      <c r="H186" s="104"/>
      <c r="I186" s="104"/>
      <c r="J186" s="104"/>
      <c r="K186" s="104"/>
      <c r="L186" s="104"/>
      <c r="M186" s="104"/>
      <c r="X186" s="101" t="s">
        <v>21</v>
      </c>
    </row>
    <row r="187" spans="1:24" hidden="1" x14ac:dyDescent="0.2">
      <c r="A187" s="101" t="str">
        <f>IF(G187=X186,$Q$2,IF(G187=X187,S187,IF(G187=X188,S188,IF(G187=X189,S189,IF(G187=X190,S190,IF(G187=X191,S191,IF(G187=X192,$Q$8,"")))))))</f>
        <v>7HOLIDAY1</v>
      </c>
      <c r="B187" s="102" t="s">
        <v>121</v>
      </c>
      <c r="C187" s="103">
        <v>7</v>
      </c>
      <c r="D187" s="103">
        <v>4</v>
      </c>
      <c r="E187" s="104">
        <f t="shared" si="14"/>
        <v>2025</v>
      </c>
      <c r="F187" s="104"/>
      <c r="G187" s="104" t="str">
        <f t="shared" si="15"/>
        <v>FRIDAY</v>
      </c>
      <c r="H187" s="104"/>
      <c r="I187" s="104"/>
      <c r="J187" s="104"/>
      <c r="K187" s="104"/>
      <c r="L187" s="104"/>
      <c r="M187" s="104"/>
      <c r="S187" s="109" t="str">
        <f>IF(X186=G187,"7HOLIDAY1",IF(X187=G187,"7HOLIDAY1",""))</f>
        <v/>
      </c>
      <c r="X187" s="101" t="s">
        <v>20</v>
      </c>
    </row>
    <row r="188" spans="1:24" hidden="1" x14ac:dyDescent="0.2">
      <c r="A188" s="101" t="str">
        <f>IF(A187=$Q$2,"7HOLIDAY1","")</f>
        <v/>
      </c>
      <c r="B188" s="102"/>
      <c r="C188" s="103">
        <v>7</v>
      </c>
      <c r="D188" s="103">
        <v>5</v>
      </c>
      <c r="E188" s="104">
        <f t="shared" si="14"/>
        <v>2025</v>
      </c>
      <c r="F188" s="104"/>
      <c r="G188" s="104" t="str">
        <f t="shared" si="15"/>
        <v>SATURDAY</v>
      </c>
      <c r="H188" s="104"/>
      <c r="I188" s="104"/>
      <c r="J188" s="104"/>
      <c r="K188" s="104"/>
      <c r="L188" s="104"/>
      <c r="M188" s="104"/>
      <c r="S188" s="109" t="str">
        <f>IF(X188=G187,"7HOLIDAY1","")</f>
        <v/>
      </c>
      <c r="X188" s="101" t="s">
        <v>12</v>
      </c>
    </row>
    <row r="189" spans="1:24" hidden="1" x14ac:dyDescent="0.2">
      <c r="B189" s="102"/>
      <c r="C189" s="103">
        <v>7</v>
      </c>
      <c r="D189" s="103">
        <v>6</v>
      </c>
      <c r="E189" s="104">
        <f t="shared" si="14"/>
        <v>2025</v>
      </c>
      <c r="F189" s="104"/>
      <c r="G189" s="104" t="str">
        <f t="shared" si="15"/>
        <v>SUNDAY</v>
      </c>
      <c r="H189" s="104"/>
      <c r="I189" s="104"/>
      <c r="J189" s="104"/>
      <c r="K189" s="104"/>
      <c r="L189" s="104"/>
      <c r="M189" s="104"/>
      <c r="S189" s="109" t="str">
        <f>IF(X189=G187,"7HOLIDAY1","")</f>
        <v/>
      </c>
      <c r="X189" s="101" t="s">
        <v>22</v>
      </c>
    </row>
    <row r="190" spans="1:24" hidden="1" x14ac:dyDescent="0.2">
      <c r="B190" s="102"/>
      <c r="C190" s="103">
        <v>7</v>
      </c>
      <c r="D190" s="103">
        <v>7</v>
      </c>
      <c r="E190" s="104">
        <f t="shared" ref="E190:E253" si="18">$N$3</f>
        <v>2025</v>
      </c>
      <c r="F190" s="104"/>
      <c r="G190" s="104" t="str">
        <f t="shared" si="15"/>
        <v>MONDAY</v>
      </c>
      <c r="H190" s="104"/>
      <c r="I190" s="104"/>
      <c r="J190" s="104"/>
      <c r="K190" s="104"/>
      <c r="L190" s="104"/>
      <c r="M190" s="104"/>
      <c r="S190" s="109" t="str">
        <f>IF(X190=G187,"7HOLIDAY1","")</f>
        <v/>
      </c>
      <c r="X190" s="101" t="s">
        <v>14</v>
      </c>
    </row>
    <row r="191" spans="1:24" hidden="1" x14ac:dyDescent="0.2">
      <c r="B191" s="102"/>
      <c r="C191" s="103">
        <v>7</v>
      </c>
      <c r="D191" s="103">
        <v>8</v>
      </c>
      <c r="E191" s="104">
        <f t="shared" si="18"/>
        <v>2025</v>
      </c>
      <c r="F191" s="104"/>
      <c r="G191" s="104" t="str">
        <f t="shared" si="15"/>
        <v>TUESDAY</v>
      </c>
      <c r="H191" s="104"/>
      <c r="I191" s="104"/>
      <c r="J191" s="104"/>
      <c r="K191" s="104"/>
      <c r="L191" s="104"/>
      <c r="M191" s="104"/>
      <c r="S191" s="109" t="str">
        <f>IF(X191=G187,"7HOLIDAY1",IF(X192=G187,"7HOLIDAY1",""))</f>
        <v>7HOLIDAY1</v>
      </c>
      <c r="X191" s="101" t="s">
        <v>19</v>
      </c>
    </row>
    <row r="192" spans="1:24" hidden="1" x14ac:dyDescent="0.2">
      <c r="B192" s="102"/>
      <c r="C192" s="103">
        <v>7</v>
      </c>
      <c r="D192" s="103">
        <v>9</v>
      </c>
      <c r="E192" s="104">
        <f t="shared" si="18"/>
        <v>2025</v>
      </c>
      <c r="F192" s="104"/>
      <c r="G192" s="104" t="str">
        <f t="shared" si="15"/>
        <v>WEDNESDAY</v>
      </c>
      <c r="H192" s="104"/>
      <c r="I192" s="104"/>
      <c r="J192" s="104"/>
      <c r="K192" s="104"/>
      <c r="L192" s="104"/>
      <c r="M192" s="104"/>
      <c r="X192" s="101" t="s">
        <v>23</v>
      </c>
    </row>
    <row r="193" spans="2:13" hidden="1" x14ac:dyDescent="0.2">
      <c r="B193" s="102"/>
      <c r="C193" s="103">
        <v>7</v>
      </c>
      <c r="D193" s="103">
        <v>10</v>
      </c>
      <c r="E193" s="104">
        <f t="shared" si="18"/>
        <v>2025</v>
      </c>
      <c r="F193" s="104"/>
      <c r="G193" s="104" t="str">
        <f t="shared" si="15"/>
        <v>THURSDAY</v>
      </c>
      <c r="H193" s="104"/>
      <c r="I193" s="104"/>
      <c r="J193" s="104"/>
      <c r="K193" s="104"/>
      <c r="L193" s="104"/>
      <c r="M193" s="104"/>
    </row>
    <row r="194" spans="2:13" hidden="1" x14ac:dyDescent="0.2">
      <c r="B194" s="102"/>
      <c r="C194" s="103">
        <v>7</v>
      </c>
      <c r="D194" s="103">
        <v>11</v>
      </c>
      <c r="E194" s="104">
        <f t="shared" si="18"/>
        <v>2025</v>
      </c>
      <c r="F194" s="104"/>
      <c r="G194" s="104" t="str">
        <f t="shared" si="15"/>
        <v>FRIDAY</v>
      </c>
      <c r="H194" s="104"/>
      <c r="I194" s="104"/>
      <c r="J194" s="104"/>
      <c r="K194" s="104"/>
      <c r="L194" s="104"/>
      <c r="M194" s="104"/>
    </row>
    <row r="195" spans="2:13" hidden="1" x14ac:dyDescent="0.2">
      <c r="B195" s="102"/>
      <c r="C195" s="103">
        <v>7</v>
      </c>
      <c r="D195" s="103">
        <v>12</v>
      </c>
      <c r="E195" s="104">
        <f t="shared" si="18"/>
        <v>2025</v>
      </c>
      <c r="F195" s="104"/>
      <c r="G195" s="104" t="str">
        <f t="shared" si="15"/>
        <v>SATURDAY</v>
      </c>
      <c r="H195" s="104"/>
      <c r="I195" s="104"/>
      <c r="J195" s="104"/>
      <c r="K195" s="104"/>
      <c r="L195" s="104"/>
      <c r="M195" s="104"/>
    </row>
    <row r="196" spans="2:13" hidden="1" x14ac:dyDescent="0.2">
      <c r="B196" s="102"/>
      <c r="C196" s="103">
        <v>7</v>
      </c>
      <c r="D196" s="103">
        <v>13</v>
      </c>
      <c r="E196" s="104">
        <f t="shared" si="18"/>
        <v>2025</v>
      </c>
      <c r="F196" s="104"/>
      <c r="G196" s="104" t="str">
        <f t="shared" ref="G196:G259" si="19">IF(G195="SUNDAY","MONDAY",IF(G195="MONDAY","TUESDAY",IF(G195="TUESDAY","WEDNESDAY",IF(G195="WEDNESDAY","THURSDAY",IF(G195="THURSDAY","FRIDAY",IF(G195="FRIDAY","SATURDAY",IF(G195="SATURDAY","SUNDAY","ERROR!!!")))))))</f>
        <v>SUNDAY</v>
      </c>
      <c r="H196" s="104"/>
      <c r="I196" s="104"/>
      <c r="J196" s="104"/>
      <c r="K196" s="104"/>
      <c r="L196" s="104"/>
      <c r="M196" s="104"/>
    </row>
    <row r="197" spans="2:13" hidden="1" x14ac:dyDescent="0.2">
      <c r="B197" s="102"/>
      <c r="C197" s="103">
        <v>7</v>
      </c>
      <c r="D197" s="103">
        <v>14</v>
      </c>
      <c r="E197" s="104">
        <f t="shared" si="18"/>
        <v>2025</v>
      </c>
      <c r="F197" s="104"/>
      <c r="G197" s="104" t="str">
        <f t="shared" si="19"/>
        <v>MONDAY</v>
      </c>
      <c r="H197" s="104"/>
      <c r="I197" s="104"/>
      <c r="J197" s="104"/>
      <c r="K197" s="104"/>
      <c r="L197" s="104"/>
      <c r="M197" s="104"/>
    </row>
    <row r="198" spans="2:13" hidden="1" x14ac:dyDescent="0.2">
      <c r="B198" s="102"/>
      <c r="C198" s="103">
        <v>7</v>
      </c>
      <c r="D198" s="103">
        <v>15</v>
      </c>
      <c r="E198" s="104">
        <f t="shared" si="18"/>
        <v>2025</v>
      </c>
      <c r="F198" s="104"/>
      <c r="G198" s="104" t="str">
        <f t="shared" si="19"/>
        <v>TUESDAY</v>
      </c>
      <c r="H198" s="104"/>
      <c r="I198" s="104"/>
      <c r="J198" s="104"/>
      <c r="K198" s="104"/>
      <c r="L198" s="104"/>
      <c r="M198" s="104"/>
    </row>
    <row r="199" spans="2:13" hidden="1" x14ac:dyDescent="0.2">
      <c r="B199" s="102"/>
      <c r="C199" s="103">
        <v>7</v>
      </c>
      <c r="D199" s="103">
        <v>16</v>
      </c>
      <c r="E199" s="104">
        <f t="shared" si="18"/>
        <v>2025</v>
      </c>
      <c r="F199" s="104"/>
      <c r="G199" s="104" t="str">
        <f t="shared" si="19"/>
        <v>WEDNESDAY</v>
      </c>
      <c r="H199" s="104"/>
      <c r="I199" s="104"/>
      <c r="J199" s="104"/>
      <c r="K199" s="104"/>
      <c r="L199" s="104"/>
      <c r="M199" s="104"/>
    </row>
    <row r="200" spans="2:13" hidden="1" x14ac:dyDescent="0.2">
      <c r="B200" s="102"/>
      <c r="C200" s="103">
        <v>7</v>
      </c>
      <c r="D200" s="103">
        <v>17</v>
      </c>
      <c r="E200" s="104">
        <f t="shared" si="18"/>
        <v>2025</v>
      </c>
      <c r="F200" s="104"/>
      <c r="G200" s="104" t="str">
        <f t="shared" si="19"/>
        <v>THURSDAY</v>
      </c>
      <c r="H200" s="104"/>
      <c r="I200" s="104"/>
      <c r="J200" s="104"/>
      <c r="K200" s="104"/>
      <c r="L200" s="104"/>
      <c r="M200" s="104"/>
    </row>
    <row r="201" spans="2:13" hidden="1" x14ac:dyDescent="0.2">
      <c r="B201" s="102"/>
      <c r="C201" s="103">
        <v>7</v>
      </c>
      <c r="D201" s="103">
        <v>18</v>
      </c>
      <c r="E201" s="104">
        <f t="shared" si="18"/>
        <v>2025</v>
      </c>
      <c r="F201" s="104"/>
      <c r="G201" s="104" t="str">
        <f t="shared" si="19"/>
        <v>FRIDAY</v>
      </c>
      <c r="H201" s="104"/>
      <c r="I201" s="104"/>
      <c r="J201" s="104"/>
      <c r="K201" s="104"/>
      <c r="L201" s="104"/>
      <c r="M201" s="104"/>
    </row>
    <row r="202" spans="2:13" hidden="1" x14ac:dyDescent="0.2">
      <c r="B202" s="102"/>
      <c r="C202" s="103">
        <v>7</v>
      </c>
      <c r="D202" s="103">
        <v>19</v>
      </c>
      <c r="E202" s="104">
        <f t="shared" si="18"/>
        <v>2025</v>
      </c>
      <c r="F202" s="104"/>
      <c r="G202" s="104" t="str">
        <f t="shared" si="19"/>
        <v>SATURDAY</v>
      </c>
      <c r="H202" s="104"/>
      <c r="I202" s="104"/>
      <c r="J202" s="104"/>
      <c r="K202" s="104"/>
      <c r="L202" s="104"/>
      <c r="M202" s="104"/>
    </row>
    <row r="203" spans="2:13" hidden="1" x14ac:dyDescent="0.2">
      <c r="B203" s="102"/>
      <c r="C203" s="103">
        <v>7</v>
      </c>
      <c r="D203" s="103">
        <v>20</v>
      </c>
      <c r="E203" s="104">
        <f t="shared" si="18"/>
        <v>2025</v>
      </c>
      <c r="F203" s="104"/>
      <c r="G203" s="104" t="str">
        <f t="shared" si="19"/>
        <v>SUNDAY</v>
      </c>
      <c r="H203" s="104"/>
      <c r="I203" s="104"/>
      <c r="J203" s="104"/>
      <c r="K203" s="104"/>
      <c r="L203" s="104"/>
      <c r="M203" s="104"/>
    </row>
    <row r="204" spans="2:13" hidden="1" x14ac:dyDescent="0.2">
      <c r="B204" s="102"/>
      <c r="C204" s="103">
        <v>7</v>
      </c>
      <c r="D204" s="103">
        <v>21</v>
      </c>
      <c r="E204" s="104">
        <f t="shared" si="18"/>
        <v>2025</v>
      </c>
      <c r="F204" s="104"/>
      <c r="G204" s="104" t="str">
        <f t="shared" si="19"/>
        <v>MONDAY</v>
      </c>
      <c r="H204" s="104"/>
      <c r="I204" s="104"/>
      <c r="J204" s="104"/>
      <c r="K204" s="104"/>
      <c r="L204" s="104"/>
      <c r="M204" s="104"/>
    </row>
    <row r="205" spans="2:13" hidden="1" x14ac:dyDescent="0.2">
      <c r="B205" s="102"/>
      <c r="C205" s="103">
        <v>7</v>
      </c>
      <c r="D205" s="103">
        <v>22</v>
      </c>
      <c r="E205" s="104">
        <f t="shared" si="18"/>
        <v>2025</v>
      </c>
      <c r="F205" s="104"/>
      <c r="G205" s="104" t="str">
        <f t="shared" si="19"/>
        <v>TUESDAY</v>
      </c>
      <c r="H205" s="104"/>
      <c r="I205" s="104"/>
      <c r="J205" s="104"/>
      <c r="K205" s="104"/>
      <c r="L205" s="104"/>
      <c r="M205" s="104"/>
    </row>
    <row r="206" spans="2:13" hidden="1" x14ac:dyDescent="0.2">
      <c r="B206" s="102"/>
      <c r="C206" s="103">
        <v>7</v>
      </c>
      <c r="D206" s="103">
        <v>23</v>
      </c>
      <c r="E206" s="104">
        <f t="shared" si="18"/>
        <v>2025</v>
      </c>
      <c r="F206" s="104"/>
      <c r="G206" s="104" t="str">
        <f t="shared" si="19"/>
        <v>WEDNESDAY</v>
      </c>
      <c r="H206" s="104"/>
      <c r="I206" s="104"/>
      <c r="J206" s="104"/>
      <c r="K206" s="104"/>
      <c r="L206" s="104"/>
      <c r="M206" s="104"/>
    </row>
    <row r="207" spans="2:13" hidden="1" x14ac:dyDescent="0.2">
      <c r="B207" s="102"/>
      <c r="C207" s="103">
        <v>7</v>
      </c>
      <c r="D207" s="103">
        <v>24</v>
      </c>
      <c r="E207" s="104">
        <f t="shared" si="18"/>
        <v>2025</v>
      </c>
      <c r="F207" s="104"/>
      <c r="G207" s="104" t="str">
        <f t="shared" si="19"/>
        <v>THURSDAY</v>
      </c>
      <c r="H207" s="104"/>
      <c r="I207" s="104"/>
      <c r="J207" s="104"/>
      <c r="K207" s="104"/>
      <c r="L207" s="104"/>
      <c r="M207" s="104"/>
    </row>
    <row r="208" spans="2:13" hidden="1" x14ac:dyDescent="0.2">
      <c r="B208" s="102"/>
      <c r="C208" s="103">
        <v>7</v>
      </c>
      <c r="D208" s="103">
        <v>25</v>
      </c>
      <c r="E208" s="104">
        <f t="shared" si="18"/>
        <v>2025</v>
      </c>
      <c r="F208" s="104"/>
      <c r="G208" s="104" t="str">
        <f t="shared" si="19"/>
        <v>FRIDAY</v>
      </c>
      <c r="H208" s="104"/>
      <c r="I208" s="104"/>
      <c r="J208" s="104"/>
      <c r="K208" s="104"/>
      <c r="L208" s="104"/>
      <c r="M208" s="104"/>
    </row>
    <row r="209" spans="2:13" hidden="1" x14ac:dyDescent="0.2">
      <c r="B209" s="102"/>
      <c r="C209" s="103">
        <v>7</v>
      </c>
      <c r="D209" s="103">
        <v>26</v>
      </c>
      <c r="E209" s="104">
        <f t="shared" si="18"/>
        <v>2025</v>
      </c>
      <c r="F209" s="104"/>
      <c r="G209" s="104" t="str">
        <f t="shared" si="19"/>
        <v>SATURDAY</v>
      </c>
      <c r="H209" s="104"/>
      <c r="I209" s="104"/>
      <c r="J209" s="104"/>
      <c r="K209" s="104"/>
      <c r="L209" s="104"/>
      <c r="M209" s="104"/>
    </row>
    <row r="210" spans="2:13" hidden="1" x14ac:dyDescent="0.2">
      <c r="B210" s="102"/>
      <c r="C210" s="103">
        <v>7</v>
      </c>
      <c r="D210" s="103">
        <v>27</v>
      </c>
      <c r="E210" s="104">
        <f t="shared" si="18"/>
        <v>2025</v>
      </c>
      <c r="F210" s="104"/>
      <c r="G210" s="104" t="str">
        <f t="shared" si="19"/>
        <v>SUNDAY</v>
      </c>
      <c r="H210" s="104"/>
      <c r="I210" s="104"/>
      <c r="J210" s="104"/>
      <c r="K210" s="104"/>
      <c r="L210" s="104"/>
      <c r="M210" s="104"/>
    </row>
    <row r="211" spans="2:13" hidden="1" x14ac:dyDescent="0.2">
      <c r="B211" s="102"/>
      <c r="C211" s="103">
        <v>7</v>
      </c>
      <c r="D211" s="103">
        <v>28</v>
      </c>
      <c r="E211" s="104">
        <f t="shared" si="18"/>
        <v>2025</v>
      </c>
      <c r="F211" s="104"/>
      <c r="G211" s="104" t="str">
        <f t="shared" si="19"/>
        <v>MONDAY</v>
      </c>
      <c r="H211" s="104"/>
      <c r="I211" s="104"/>
      <c r="J211" s="104"/>
      <c r="K211" s="104"/>
      <c r="L211" s="104"/>
      <c r="M211" s="104"/>
    </row>
    <row r="212" spans="2:13" hidden="1" x14ac:dyDescent="0.2">
      <c r="B212" s="102"/>
      <c r="C212" s="103">
        <v>7</v>
      </c>
      <c r="D212" s="103">
        <v>29</v>
      </c>
      <c r="E212" s="104">
        <f t="shared" si="18"/>
        <v>2025</v>
      </c>
      <c r="F212" s="104"/>
      <c r="G212" s="104" t="str">
        <f t="shared" si="19"/>
        <v>TUESDAY</v>
      </c>
      <c r="H212" s="104"/>
      <c r="I212" s="104"/>
      <c r="J212" s="104"/>
      <c r="K212" s="104"/>
      <c r="L212" s="104"/>
      <c r="M212" s="104"/>
    </row>
    <row r="213" spans="2:13" hidden="1" x14ac:dyDescent="0.2">
      <c r="B213" s="102"/>
      <c r="C213" s="103">
        <v>7</v>
      </c>
      <c r="D213" s="103">
        <v>30</v>
      </c>
      <c r="E213" s="104">
        <f t="shared" si="18"/>
        <v>2025</v>
      </c>
      <c r="F213" s="104"/>
      <c r="G213" s="104" t="str">
        <f t="shared" si="19"/>
        <v>WEDNESDAY</v>
      </c>
      <c r="H213" s="104"/>
      <c r="I213" s="104"/>
      <c r="J213" s="104"/>
      <c r="K213" s="104"/>
      <c r="L213" s="104"/>
      <c r="M213" s="104"/>
    </row>
    <row r="214" spans="2:13" hidden="1" x14ac:dyDescent="0.2">
      <c r="B214" s="102"/>
      <c r="C214" s="103">
        <v>7</v>
      </c>
      <c r="D214" s="103">
        <v>31</v>
      </c>
      <c r="E214" s="104">
        <f t="shared" si="18"/>
        <v>2025</v>
      </c>
      <c r="F214" s="104"/>
      <c r="G214" s="104" t="str">
        <f t="shared" si="19"/>
        <v>THURSDAY</v>
      </c>
      <c r="H214" s="104"/>
      <c r="I214" s="104"/>
      <c r="J214" s="104"/>
      <c r="K214" s="104"/>
      <c r="L214" s="104"/>
      <c r="M214" s="104"/>
    </row>
    <row r="215" spans="2:13" hidden="1" x14ac:dyDescent="0.2">
      <c r="B215" s="102"/>
      <c r="C215" s="103">
        <v>8</v>
      </c>
      <c r="D215" s="103">
        <v>1</v>
      </c>
      <c r="E215" s="104">
        <f t="shared" si="18"/>
        <v>2025</v>
      </c>
      <c r="F215" s="104"/>
      <c r="G215" s="104" t="str">
        <f t="shared" si="19"/>
        <v>FRIDAY</v>
      </c>
      <c r="H215" s="104"/>
      <c r="I215" s="104"/>
      <c r="J215" s="104"/>
      <c r="K215" s="104"/>
      <c r="L215" s="104"/>
      <c r="M215" s="104"/>
    </row>
    <row r="216" spans="2:13" hidden="1" x14ac:dyDescent="0.2">
      <c r="B216" s="102"/>
      <c r="C216" s="103">
        <v>8</v>
      </c>
      <c r="D216" s="103">
        <v>2</v>
      </c>
      <c r="E216" s="104">
        <f t="shared" si="18"/>
        <v>2025</v>
      </c>
      <c r="F216" s="104"/>
      <c r="G216" s="104" t="str">
        <f t="shared" si="19"/>
        <v>SATURDAY</v>
      </c>
      <c r="H216" s="104"/>
      <c r="I216" s="104"/>
      <c r="J216" s="104"/>
      <c r="K216" s="104"/>
      <c r="L216" s="104"/>
      <c r="M216" s="104"/>
    </row>
    <row r="217" spans="2:13" hidden="1" x14ac:dyDescent="0.2">
      <c r="B217" s="102"/>
      <c r="C217" s="103">
        <v>8</v>
      </c>
      <c r="D217" s="103">
        <v>3</v>
      </c>
      <c r="E217" s="104">
        <f t="shared" si="18"/>
        <v>2025</v>
      </c>
      <c r="F217" s="104"/>
      <c r="G217" s="104" t="str">
        <f t="shared" si="19"/>
        <v>SUNDAY</v>
      </c>
      <c r="H217" s="104"/>
      <c r="I217" s="104"/>
      <c r="J217" s="104"/>
      <c r="K217" s="104"/>
      <c r="L217" s="104"/>
      <c r="M217" s="104"/>
    </row>
    <row r="218" spans="2:13" hidden="1" x14ac:dyDescent="0.2">
      <c r="B218" s="102"/>
      <c r="C218" s="103">
        <v>8</v>
      </c>
      <c r="D218" s="103">
        <v>4</v>
      </c>
      <c r="E218" s="104">
        <f t="shared" si="18"/>
        <v>2025</v>
      </c>
      <c r="F218" s="104"/>
      <c r="G218" s="104" t="str">
        <f t="shared" si="19"/>
        <v>MONDAY</v>
      </c>
      <c r="H218" s="104"/>
      <c r="I218" s="104"/>
      <c r="J218" s="104"/>
      <c r="K218" s="104"/>
      <c r="L218" s="104"/>
      <c r="M218" s="104"/>
    </row>
    <row r="219" spans="2:13" hidden="1" x14ac:dyDescent="0.2">
      <c r="B219" s="102"/>
      <c r="C219" s="103">
        <v>8</v>
      </c>
      <c r="D219" s="103">
        <v>5</v>
      </c>
      <c r="E219" s="104">
        <f t="shared" si="18"/>
        <v>2025</v>
      </c>
      <c r="F219" s="104"/>
      <c r="G219" s="104" t="str">
        <f t="shared" si="19"/>
        <v>TUESDAY</v>
      </c>
      <c r="H219" s="104"/>
      <c r="I219" s="104"/>
      <c r="J219" s="104"/>
      <c r="K219" s="104"/>
      <c r="L219" s="104"/>
      <c r="M219" s="104"/>
    </row>
    <row r="220" spans="2:13" hidden="1" x14ac:dyDescent="0.2">
      <c r="B220" s="102"/>
      <c r="C220" s="103">
        <v>8</v>
      </c>
      <c r="D220" s="103">
        <v>6</v>
      </c>
      <c r="E220" s="104">
        <f t="shared" si="18"/>
        <v>2025</v>
      </c>
      <c r="F220" s="104"/>
      <c r="G220" s="104" t="str">
        <f t="shared" si="19"/>
        <v>WEDNESDAY</v>
      </c>
      <c r="H220" s="104"/>
      <c r="I220" s="104"/>
      <c r="J220" s="104"/>
      <c r="K220" s="104"/>
      <c r="L220" s="104"/>
      <c r="M220" s="104"/>
    </row>
    <row r="221" spans="2:13" hidden="1" x14ac:dyDescent="0.2">
      <c r="B221" s="102"/>
      <c r="C221" s="103">
        <v>8</v>
      </c>
      <c r="D221" s="103">
        <v>7</v>
      </c>
      <c r="E221" s="104">
        <f t="shared" si="18"/>
        <v>2025</v>
      </c>
      <c r="F221" s="104"/>
      <c r="G221" s="104" t="str">
        <f t="shared" si="19"/>
        <v>THURSDAY</v>
      </c>
      <c r="H221" s="104"/>
      <c r="I221" s="104"/>
      <c r="J221" s="104"/>
      <c r="K221" s="104"/>
      <c r="L221" s="104"/>
      <c r="M221" s="104"/>
    </row>
    <row r="222" spans="2:13" hidden="1" x14ac:dyDescent="0.2">
      <c r="B222" s="102"/>
      <c r="C222" s="103">
        <v>8</v>
      </c>
      <c r="D222" s="103">
        <v>8</v>
      </c>
      <c r="E222" s="104">
        <f t="shared" si="18"/>
        <v>2025</v>
      </c>
      <c r="F222" s="104"/>
      <c r="G222" s="104" t="str">
        <f t="shared" si="19"/>
        <v>FRIDAY</v>
      </c>
      <c r="H222" s="104"/>
      <c r="I222" s="104"/>
      <c r="J222" s="104"/>
      <c r="K222" s="104"/>
      <c r="L222" s="104"/>
      <c r="M222" s="104"/>
    </row>
    <row r="223" spans="2:13" hidden="1" x14ac:dyDescent="0.2">
      <c r="B223" s="102"/>
      <c r="C223" s="103">
        <v>8</v>
      </c>
      <c r="D223" s="103">
        <v>9</v>
      </c>
      <c r="E223" s="104">
        <f t="shared" si="18"/>
        <v>2025</v>
      </c>
      <c r="F223" s="104"/>
      <c r="G223" s="104" t="str">
        <f t="shared" si="19"/>
        <v>SATURDAY</v>
      </c>
      <c r="H223" s="104"/>
      <c r="I223" s="104"/>
      <c r="J223" s="104"/>
      <c r="K223" s="104"/>
      <c r="L223" s="104"/>
      <c r="M223" s="104"/>
    </row>
    <row r="224" spans="2:13" hidden="1" x14ac:dyDescent="0.2">
      <c r="B224" s="102"/>
      <c r="C224" s="103">
        <v>8</v>
      </c>
      <c r="D224" s="103">
        <v>10</v>
      </c>
      <c r="E224" s="104">
        <f t="shared" si="18"/>
        <v>2025</v>
      </c>
      <c r="F224" s="104"/>
      <c r="G224" s="104" t="str">
        <f t="shared" si="19"/>
        <v>SUNDAY</v>
      </c>
      <c r="H224" s="104"/>
      <c r="I224" s="104"/>
      <c r="J224" s="104"/>
      <c r="K224" s="104"/>
      <c r="L224" s="104"/>
      <c r="M224" s="104"/>
    </row>
    <row r="225" spans="2:13" hidden="1" x14ac:dyDescent="0.2">
      <c r="B225" s="102"/>
      <c r="C225" s="103">
        <v>8</v>
      </c>
      <c r="D225" s="103">
        <v>11</v>
      </c>
      <c r="E225" s="104">
        <f t="shared" si="18"/>
        <v>2025</v>
      </c>
      <c r="F225" s="104"/>
      <c r="G225" s="104" t="str">
        <f t="shared" si="19"/>
        <v>MONDAY</v>
      </c>
      <c r="H225" s="104"/>
      <c r="I225" s="104"/>
      <c r="J225" s="104"/>
      <c r="K225" s="104"/>
      <c r="L225" s="104"/>
      <c r="M225" s="104"/>
    </row>
    <row r="226" spans="2:13" hidden="1" x14ac:dyDescent="0.2">
      <c r="B226" s="102"/>
      <c r="C226" s="103">
        <v>8</v>
      </c>
      <c r="D226" s="103">
        <v>12</v>
      </c>
      <c r="E226" s="104">
        <f t="shared" si="18"/>
        <v>2025</v>
      </c>
      <c r="F226" s="104"/>
      <c r="G226" s="104" t="str">
        <f t="shared" si="19"/>
        <v>TUESDAY</v>
      </c>
      <c r="H226" s="104"/>
      <c r="I226" s="104"/>
      <c r="J226" s="104"/>
      <c r="K226" s="104"/>
      <c r="L226" s="104"/>
      <c r="M226" s="104"/>
    </row>
    <row r="227" spans="2:13" hidden="1" x14ac:dyDescent="0.2">
      <c r="B227" s="102"/>
      <c r="C227" s="103">
        <v>8</v>
      </c>
      <c r="D227" s="103">
        <v>13</v>
      </c>
      <c r="E227" s="104">
        <f t="shared" si="18"/>
        <v>2025</v>
      </c>
      <c r="F227" s="104"/>
      <c r="G227" s="104" t="str">
        <f t="shared" si="19"/>
        <v>WEDNESDAY</v>
      </c>
      <c r="H227" s="104"/>
      <c r="I227" s="104"/>
      <c r="J227" s="104"/>
      <c r="K227" s="104"/>
      <c r="L227" s="104"/>
      <c r="M227" s="104"/>
    </row>
    <row r="228" spans="2:13" hidden="1" x14ac:dyDescent="0.2">
      <c r="B228" s="102"/>
      <c r="C228" s="103">
        <v>8</v>
      </c>
      <c r="D228" s="103">
        <v>14</v>
      </c>
      <c r="E228" s="104">
        <f t="shared" si="18"/>
        <v>2025</v>
      </c>
      <c r="F228" s="104"/>
      <c r="G228" s="104" t="str">
        <f t="shared" si="19"/>
        <v>THURSDAY</v>
      </c>
      <c r="H228" s="104"/>
      <c r="I228" s="104"/>
      <c r="J228" s="104"/>
      <c r="K228" s="104"/>
      <c r="L228" s="104"/>
      <c r="M228" s="104"/>
    </row>
    <row r="229" spans="2:13" hidden="1" x14ac:dyDescent="0.2">
      <c r="B229" s="102"/>
      <c r="C229" s="103">
        <v>8</v>
      </c>
      <c r="D229" s="103">
        <v>15</v>
      </c>
      <c r="E229" s="104">
        <f t="shared" si="18"/>
        <v>2025</v>
      </c>
      <c r="F229" s="104"/>
      <c r="G229" s="104" t="str">
        <f t="shared" si="19"/>
        <v>FRIDAY</v>
      </c>
      <c r="H229" s="104"/>
      <c r="I229" s="104"/>
      <c r="J229" s="104"/>
      <c r="K229" s="104"/>
      <c r="L229" s="104"/>
      <c r="M229" s="104"/>
    </row>
    <row r="230" spans="2:13" hidden="1" x14ac:dyDescent="0.2">
      <c r="B230" s="102"/>
      <c r="C230" s="103">
        <v>8</v>
      </c>
      <c r="D230" s="103">
        <v>16</v>
      </c>
      <c r="E230" s="104">
        <f t="shared" si="18"/>
        <v>2025</v>
      </c>
      <c r="F230" s="104"/>
      <c r="G230" s="104" t="str">
        <f t="shared" si="19"/>
        <v>SATURDAY</v>
      </c>
      <c r="H230" s="104"/>
      <c r="I230" s="104"/>
      <c r="J230" s="104"/>
      <c r="K230" s="104"/>
      <c r="L230" s="104"/>
      <c r="M230" s="104"/>
    </row>
    <row r="231" spans="2:13" hidden="1" x14ac:dyDescent="0.2">
      <c r="B231" s="102"/>
      <c r="C231" s="103">
        <v>8</v>
      </c>
      <c r="D231" s="103">
        <v>17</v>
      </c>
      <c r="E231" s="104">
        <f t="shared" si="18"/>
        <v>2025</v>
      </c>
      <c r="F231" s="104"/>
      <c r="G231" s="104" t="str">
        <f t="shared" si="19"/>
        <v>SUNDAY</v>
      </c>
      <c r="H231" s="104"/>
      <c r="I231" s="104"/>
      <c r="J231" s="104"/>
      <c r="K231" s="104"/>
      <c r="L231" s="104"/>
      <c r="M231" s="104"/>
    </row>
    <row r="232" spans="2:13" hidden="1" x14ac:dyDescent="0.2">
      <c r="B232" s="102"/>
      <c r="C232" s="103">
        <v>8</v>
      </c>
      <c r="D232" s="103">
        <v>18</v>
      </c>
      <c r="E232" s="104">
        <f t="shared" si="18"/>
        <v>2025</v>
      </c>
      <c r="F232" s="104"/>
      <c r="G232" s="104" t="str">
        <f t="shared" si="19"/>
        <v>MONDAY</v>
      </c>
      <c r="H232" s="104"/>
      <c r="I232" s="104"/>
      <c r="J232" s="104"/>
      <c r="K232" s="104"/>
      <c r="L232" s="104"/>
      <c r="M232" s="104"/>
    </row>
    <row r="233" spans="2:13" hidden="1" x14ac:dyDescent="0.2">
      <c r="B233" s="102"/>
      <c r="C233" s="103">
        <v>8</v>
      </c>
      <c r="D233" s="103">
        <v>19</v>
      </c>
      <c r="E233" s="104">
        <f t="shared" si="18"/>
        <v>2025</v>
      </c>
      <c r="F233" s="104"/>
      <c r="G233" s="104" t="str">
        <f t="shared" si="19"/>
        <v>TUESDAY</v>
      </c>
      <c r="H233" s="104"/>
      <c r="I233" s="104"/>
      <c r="J233" s="104"/>
      <c r="K233" s="104"/>
      <c r="L233" s="104"/>
      <c r="M233" s="104"/>
    </row>
    <row r="234" spans="2:13" hidden="1" x14ac:dyDescent="0.2">
      <c r="B234" s="102"/>
      <c r="C234" s="103">
        <v>8</v>
      </c>
      <c r="D234" s="103">
        <v>20</v>
      </c>
      <c r="E234" s="104">
        <f t="shared" si="18"/>
        <v>2025</v>
      </c>
      <c r="F234" s="104"/>
      <c r="G234" s="104" t="str">
        <f t="shared" si="19"/>
        <v>WEDNESDAY</v>
      </c>
      <c r="H234" s="104"/>
      <c r="I234" s="104"/>
      <c r="J234" s="104"/>
      <c r="K234" s="104"/>
      <c r="L234" s="104"/>
      <c r="M234" s="104"/>
    </row>
    <row r="235" spans="2:13" hidden="1" x14ac:dyDescent="0.2">
      <c r="B235" s="102"/>
      <c r="C235" s="103">
        <v>8</v>
      </c>
      <c r="D235" s="103">
        <v>21</v>
      </c>
      <c r="E235" s="104">
        <f t="shared" si="18"/>
        <v>2025</v>
      </c>
      <c r="F235" s="104"/>
      <c r="G235" s="104" t="str">
        <f t="shared" si="19"/>
        <v>THURSDAY</v>
      </c>
      <c r="H235" s="104"/>
      <c r="I235" s="104"/>
      <c r="J235" s="104"/>
      <c r="K235" s="104"/>
      <c r="L235" s="104"/>
      <c r="M235" s="104"/>
    </row>
    <row r="236" spans="2:13" hidden="1" x14ac:dyDescent="0.2">
      <c r="B236" s="102"/>
      <c r="C236" s="103">
        <v>8</v>
      </c>
      <c r="D236" s="103">
        <v>22</v>
      </c>
      <c r="E236" s="104">
        <f t="shared" si="18"/>
        <v>2025</v>
      </c>
      <c r="F236" s="104"/>
      <c r="G236" s="104" t="str">
        <f t="shared" si="19"/>
        <v>FRIDAY</v>
      </c>
      <c r="H236" s="104"/>
      <c r="I236" s="104"/>
      <c r="J236" s="104"/>
      <c r="K236" s="104"/>
      <c r="L236" s="104"/>
      <c r="M236" s="104"/>
    </row>
    <row r="237" spans="2:13" hidden="1" x14ac:dyDescent="0.2">
      <c r="B237" s="102"/>
      <c r="C237" s="103">
        <v>8</v>
      </c>
      <c r="D237" s="103">
        <v>23</v>
      </c>
      <c r="E237" s="104">
        <f t="shared" si="18"/>
        <v>2025</v>
      </c>
      <c r="F237" s="104"/>
      <c r="G237" s="104" t="str">
        <f t="shared" si="19"/>
        <v>SATURDAY</v>
      </c>
      <c r="H237" s="104"/>
      <c r="I237" s="104"/>
      <c r="J237" s="104"/>
      <c r="K237" s="104"/>
      <c r="L237" s="104"/>
      <c r="M237" s="104"/>
    </row>
    <row r="238" spans="2:13" hidden="1" x14ac:dyDescent="0.2">
      <c r="B238" s="102"/>
      <c r="C238" s="103">
        <v>8</v>
      </c>
      <c r="D238" s="103">
        <v>24</v>
      </c>
      <c r="E238" s="104">
        <f t="shared" si="18"/>
        <v>2025</v>
      </c>
      <c r="F238" s="104"/>
      <c r="G238" s="104" t="str">
        <f t="shared" si="19"/>
        <v>SUNDAY</v>
      </c>
      <c r="H238" s="104"/>
      <c r="I238" s="104"/>
      <c r="J238" s="104"/>
      <c r="K238" s="104"/>
      <c r="L238" s="104"/>
      <c r="M238" s="104"/>
    </row>
    <row r="239" spans="2:13" hidden="1" x14ac:dyDescent="0.2">
      <c r="B239" s="102"/>
      <c r="C239" s="103">
        <v>8</v>
      </c>
      <c r="D239" s="103">
        <v>25</v>
      </c>
      <c r="E239" s="104">
        <f t="shared" si="18"/>
        <v>2025</v>
      </c>
      <c r="F239" s="104"/>
      <c r="G239" s="104" t="str">
        <f t="shared" si="19"/>
        <v>MONDAY</v>
      </c>
      <c r="H239" s="104"/>
      <c r="I239" s="104"/>
      <c r="J239" s="104"/>
      <c r="K239" s="104"/>
      <c r="L239" s="104"/>
      <c r="M239" s="104"/>
    </row>
    <row r="240" spans="2:13" hidden="1" x14ac:dyDescent="0.2">
      <c r="B240" s="102"/>
      <c r="C240" s="103">
        <v>8</v>
      </c>
      <c r="D240" s="103">
        <v>26</v>
      </c>
      <c r="E240" s="104">
        <f t="shared" si="18"/>
        <v>2025</v>
      </c>
      <c r="F240" s="104"/>
      <c r="G240" s="104" t="str">
        <f t="shared" si="19"/>
        <v>TUESDAY</v>
      </c>
      <c r="H240" s="104"/>
      <c r="I240" s="104"/>
      <c r="J240" s="104"/>
      <c r="K240" s="104"/>
      <c r="L240" s="104"/>
      <c r="M240" s="104"/>
    </row>
    <row r="241" spans="1:24" hidden="1" x14ac:dyDescent="0.2">
      <c r="B241" s="102"/>
      <c r="C241" s="103">
        <v>8</v>
      </c>
      <c r="D241" s="103">
        <v>27</v>
      </c>
      <c r="E241" s="104">
        <f t="shared" si="18"/>
        <v>2025</v>
      </c>
      <c r="F241" s="104"/>
      <c r="G241" s="104" t="str">
        <f t="shared" si="19"/>
        <v>WEDNESDAY</v>
      </c>
      <c r="H241" s="104"/>
      <c r="I241" s="104"/>
      <c r="J241" s="104"/>
      <c r="K241" s="104"/>
      <c r="L241" s="104"/>
      <c r="M241" s="104"/>
    </row>
    <row r="242" spans="1:24" hidden="1" x14ac:dyDescent="0.2">
      <c r="B242" s="102"/>
      <c r="C242" s="103">
        <v>8</v>
      </c>
      <c r="D242" s="103">
        <v>28</v>
      </c>
      <c r="E242" s="104">
        <f t="shared" si="18"/>
        <v>2025</v>
      </c>
      <c r="F242" s="104"/>
      <c r="G242" s="104" t="str">
        <f t="shared" si="19"/>
        <v>THURSDAY</v>
      </c>
      <c r="H242" s="104"/>
      <c r="I242" s="104"/>
      <c r="J242" s="104"/>
      <c r="K242" s="104"/>
      <c r="L242" s="104"/>
      <c r="M242" s="104"/>
    </row>
    <row r="243" spans="1:24" hidden="1" x14ac:dyDescent="0.2">
      <c r="B243" s="102"/>
      <c r="C243" s="103">
        <v>8</v>
      </c>
      <c r="D243" s="103">
        <v>29</v>
      </c>
      <c r="E243" s="104">
        <f t="shared" si="18"/>
        <v>2025</v>
      </c>
      <c r="F243" s="104"/>
      <c r="G243" s="104" t="str">
        <f t="shared" si="19"/>
        <v>FRIDAY</v>
      </c>
      <c r="H243" s="104"/>
      <c r="I243" s="104"/>
      <c r="J243" s="104"/>
      <c r="K243" s="104"/>
      <c r="L243" s="104"/>
      <c r="M243" s="104"/>
    </row>
    <row r="244" spans="1:24" hidden="1" x14ac:dyDescent="0.2">
      <c r="B244" s="102"/>
      <c r="C244" s="103">
        <v>8</v>
      </c>
      <c r="D244" s="103">
        <v>30</v>
      </c>
      <c r="E244" s="104">
        <f t="shared" si="18"/>
        <v>2025</v>
      </c>
      <c r="F244" s="104"/>
      <c r="G244" s="104" t="str">
        <f t="shared" si="19"/>
        <v>SATURDAY</v>
      </c>
      <c r="H244" s="104"/>
      <c r="I244" s="104"/>
      <c r="J244" s="104"/>
      <c r="K244" s="104"/>
      <c r="L244" s="104"/>
      <c r="M244" s="104"/>
    </row>
    <row r="245" spans="1:24" hidden="1" x14ac:dyDescent="0.2">
      <c r="B245" s="102"/>
      <c r="C245" s="103">
        <v>8</v>
      </c>
      <c r="D245" s="103">
        <v>31</v>
      </c>
      <c r="E245" s="104">
        <f t="shared" si="18"/>
        <v>2025</v>
      </c>
      <c r="F245" s="104"/>
      <c r="G245" s="104" t="str">
        <f t="shared" si="19"/>
        <v>SUNDAY</v>
      </c>
      <c r="H245" s="104"/>
      <c r="I245" s="104"/>
      <c r="J245" s="104"/>
      <c r="K245" s="104"/>
      <c r="L245" s="104"/>
      <c r="M245" s="104"/>
    </row>
    <row r="246" spans="1:24" hidden="1" x14ac:dyDescent="0.2">
      <c r="A246" s="101" t="str">
        <f>IF(B246="9MONDAY1","9HOLIDAY1","")</f>
        <v>9HOLIDAY1</v>
      </c>
      <c r="B246" s="102" t="str">
        <f>IF(G246=$Q$3,"9MONDAY1","")</f>
        <v>9MONDAY1</v>
      </c>
      <c r="C246" s="103">
        <v>9</v>
      </c>
      <c r="D246" s="103">
        <v>1</v>
      </c>
      <c r="E246" s="104">
        <f t="shared" si="18"/>
        <v>2025</v>
      </c>
      <c r="F246" s="104"/>
      <c r="G246" s="104" t="str">
        <f t="shared" si="19"/>
        <v>MONDAY</v>
      </c>
      <c r="H246" s="104"/>
      <c r="I246" s="104"/>
      <c r="J246" s="104"/>
      <c r="K246" s="104"/>
      <c r="L246" s="104"/>
      <c r="M246" s="104"/>
      <c r="V246" s="101" t="s">
        <v>48</v>
      </c>
    </row>
    <row r="247" spans="1:24" hidden="1" x14ac:dyDescent="0.2">
      <c r="A247" s="101" t="str">
        <f t="shared" ref="A247:A252" si="20">IF(B247="9MONDAY1","9HOLIDAY1","")</f>
        <v/>
      </c>
      <c r="B247" s="102" t="str">
        <f t="shared" ref="B247:B252" si="21">IF(G247=$Q$3,"9MONDAY1","")</f>
        <v/>
      </c>
      <c r="C247" s="103">
        <v>9</v>
      </c>
      <c r="D247" s="103">
        <v>2</v>
      </c>
      <c r="E247" s="104">
        <f t="shared" si="18"/>
        <v>2025</v>
      </c>
      <c r="F247" s="104"/>
      <c r="G247" s="104" t="str">
        <f t="shared" si="19"/>
        <v>TUESDAY</v>
      </c>
      <c r="H247" s="104"/>
      <c r="I247" s="104"/>
      <c r="J247" s="104"/>
      <c r="K247" s="104"/>
      <c r="L247" s="104"/>
      <c r="M247" s="104"/>
      <c r="W247" s="101" t="s">
        <v>128</v>
      </c>
    </row>
    <row r="248" spans="1:24" hidden="1" x14ac:dyDescent="0.2">
      <c r="A248" s="101" t="str">
        <f t="shared" si="20"/>
        <v/>
      </c>
      <c r="B248" s="102" t="str">
        <f t="shared" si="21"/>
        <v/>
      </c>
      <c r="C248" s="103">
        <v>9</v>
      </c>
      <c r="D248" s="103">
        <v>3</v>
      </c>
      <c r="E248" s="104">
        <f t="shared" si="18"/>
        <v>2025</v>
      </c>
      <c r="F248" s="104"/>
      <c r="G248" s="104" t="str">
        <f t="shared" si="19"/>
        <v>WEDNESDAY</v>
      </c>
      <c r="H248" s="104"/>
      <c r="I248" s="104"/>
      <c r="J248" s="104"/>
      <c r="K248" s="104"/>
      <c r="L248" s="104"/>
      <c r="M248" s="104"/>
      <c r="X248" s="101" t="s">
        <v>21</v>
      </c>
    </row>
    <row r="249" spans="1:24" hidden="1" x14ac:dyDescent="0.2">
      <c r="A249" s="101" t="str">
        <f t="shared" si="20"/>
        <v/>
      </c>
      <c r="B249" s="102" t="str">
        <f t="shared" si="21"/>
        <v/>
      </c>
      <c r="C249" s="103">
        <v>9</v>
      </c>
      <c r="D249" s="103">
        <v>4</v>
      </c>
      <c r="E249" s="104">
        <f t="shared" si="18"/>
        <v>2025</v>
      </c>
      <c r="F249" s="104"/>
      <c r="G249" s="104" t="str">
        <f t="shared" si="19"/>
        <v>THURSDAY</v>
      </c>
      <c r="H249" s="104"/>
      <c r="I249" s="104"/>
      <c r="J249" s="104"/>
      <c r="K249" s="104"/>
      <c r="L249" s="104"/>
      <c r="M249" s="104"/>
      <c r="X249" s="101" t="s">
        <v>20</v>
      </c>
    </row>
    <row r="250" spans="1:24" hidden="1" x14ac:dyDescent="0.2">
      <c r="A250" s="101" t="str">
        <f t="shared" si="20"/>
        <v/>
      </c>
      <c r="B250" s="102" t="str">
        <f t="shared" si="21"/>
        <v/>
      </c>
      <c r="C250" s="103">
        <v>9</v>
      </c>
      <c r="D250" s="103">
        <v>5</v>
      </c>
      <c r="E250" s="104">
        <f t="shared" si="18"/>
        <v>2025</v>
      </c>
      <c r="F250" s="104"/>
      <c r="G250" s="104" t="str">
        <f t="shared" si="19"/>
        <v>FRIDAY</v>
      </c>
      <c r="H250" s="104"/>
      <c r="I250" s="104"/>
      <c r="J250" s="104"/>
      <c r="K250" s="104"/>
      <c r="L250" s="104"/>
      <c r="M250" s="104"/>
      <c r="X250" s="101" t="s">
        <v>12</v>
      </c>
    </row>
    <row r="251" spans="1:24" hidden="1" x14ac:dyDescent="0.2">
      <c r="A251" s="101" t="str">
        <f t="shared" si="20"/>
        <v/>
      </c>
      <c r="B251" s="102" t="str">
        <f t="shared" si="21"/>
        <v/>
      </c>
      <c r="C251" s="103">
        <v>9</v>
      </c>
      <c r="D251" s="103">
        <v>6</v>
      </c>
      <c r="E251" s="104">
        <f t="shared" si="18"/>
        <v>2025</v>
      </c>
      <c r="F251" s="104"/>
      <c r="G251" s="104" t="str">
        <f t="shared" si="19"/>
        <v>SATURDAY</v>
      </c>
      <c r="H251" s="104"/>
      <c r="I251" s="104"/>
      <c r="J251" s="104"/>
      <c r="K251" s="104"/>
      <c r="L251" s="104"/>
      <c r="M251" s="104"/>
      <c r="X251" s="101" t="s">
        <v>22</v>
      </c>
    </row>
    <row r="252" spans="1:24" hidden="1" x14ac:dyDescent="0.2">
      <c r="A252" s="101" t="str">
        <f t="shared" si="20"/>
        <v/>
      </c>
      <c r="B252" s="102" t="str">
        <f t="shared" si="21"/>
        <v/>
      </c>
      <c r="C252" s="103">
        <v>9</v>
      </c>
      <c r="D252" s="103">
        <v>7</v>
      </c>
      <c r="E252" s="104">
        <f t="shared" si="18"/>
        <v>2025</v>
      </c>
      <c r="F252" s="104"/>
      <c r="G252" s="104" t="str">
        <f t="shared" si="19"/>
        <v>SUNDAY</v>
      </c>
      <c r="H252" s="104"/>
      <c r="I252" s="104"/>
      <c r="J252" s="104"/>
      <c r="K252" s="104"/>
      <c r="L252" s="104"/>
      <c r="M252" s="104"/>
      <c r="X252" s="101" t="s">
        <v>14</v>
      </c>
    </row>
    <row r="253" spans="1:24" hidden="1" x14ac:dyDescent="0.2">
      <c r="B253" s="102"/>
      <c r="C253" s="103">
        <v>9</v>
      </c>
      <c r="D253" s="103">
        <v>8</v>
      </c>
      <c r="E253" s="104">
        <f t="shared" si="18"/>
        <v>2025</v>
      </c>
      <c r="F253" s="104"/>
      <c r="G253" s="104" t="str">
        <f t="shared" si="19"/>
        <v>MONDAY</v>
      </c>
      <c r="H253" s="104"/>
      <c r="I253" s="104"/>
      <c r="J253" s="104"/>
      <c r="K253" s="104"/>
      <c r="L253" s="104"/>
      <c r="M253" s="104"/>
      <c r="X253" s="101" t="s">
        <v>19</v>
      </c>
    </row>
    <row r="254" spans="1:24" hidden="1" x14ac:dyDescent="0.2">
      <c r="B254" s="102"/>
      <c r="C254" s="103">
        <v>9</v>
      </c>
      <c r="D254" s="103">
        <v>9</v>
      </c>
      <c r="E254" s="104">
        <f t="shared" ref="E254:E317" si="22">$N$3</f>
        <v>2025</v>
      </c>
      <c r="F254" s="104"/>
      <c r="G254" s="104" t="str">
        <f t="shared" si="19"/>
        <v>TUESDAY</v>
      </c>
      <c r="H254" s="104"/>
      <c r="I254" s="104"/>
      <c r="J254" s="104"/>
      <c r="K254" s="104"/>
      <c r="L254" s="104"/>
      <c r="M254" s="104"/>
      <c r="X254" s="101" t="s">
        <v>23</v>
      </c>
    </row>
    <row r="255" spans="1:24" hidden="1" x14ac:dyDescent="0.2">
      <c r="B255" s="102"/>
      <c r="C255" s="103">
        <v>9</v>
      </c>
      <c r="D255" s="103">
        <v>10</v>
      </c>
      <c r="E255" s="104">
        <f t="shared" si="22"/>
        <v>2025</v>
      </c>
      <c r="F255" s="104"/>
      <c r="G255" s="104" t="str">
        <f t="shared" si="19"/>
        <v>WEDNESDAY</v>
      </c>
      <c r="H255" s="104"/>
      <c r="I255" s="104"/>
      <c r="J255" s="104"/>
      <c r="K255" s="104"/>
      <c r="L255" s="104"/>
      <c r="M255" s="104"/>
    </row>
    <row r="256" spans="1:24" hidden="1" x14ac:dyDescent="0.2">
      <c r="B256" s="102"/>
      <c r="C256" s="103">
        <v>9</v>
      </c>
      <c r="D256" s="103">
        <v>11</v>
      </c>
      <c r="E256" s="104">
        <f t="shared" si="22"/>
        <v>2025</v>
      </c>
      <c r="F256" s="104"/>
      <c r="G256" s="104" t="str">
        <f t="shared" si="19"/>
        <v>THURSDAY</v>
      </c>
      <c r="H256" s="104"/>
      <c r="I256" s="104"/>
      <c r="J256" s="104"/>
      <c r="K256" s="104"/>
      <c r="L256" s="104"/>
      <c r="M256" s="104"/>
    </row>
    <row r="257" spans="2:13" hidden="1" x14ac:dyDescent="0.2">
      <c r="B257" s="102"/>
      <c r="C257" s="103">
        <v>9</v>
      </c>
      <c r="D257" s="103">
        <v>12</v>
      </c>
      <c r="E257" s="104">
        <f t="shared" si="22"/>
        <v>2025</v>
      </c>
      <c r="F257" s="104"/>
      <c r="G257" s="104" t="str">
        <f t="shared" si="19"/>
        <v>FRIDAY</v>
      </c>
      <c r="H257" s="104"/>
      <c r="I257" s="104"/>
      <c r="J257" s="104"/>
      <c r="K257" s="104"/>
      <c r="L257" s="104"/>
      <c r="M257" s="104"/>
    </row>
    <row r="258" spans="2:13" hidden="1" x14ac:dyDescent="0.2">
      <c r="B258" s="102"/>
      <c r="C258" s="103">
        <v>9</v>
      </c>
      <c r="D258" s="103">
        <v>13</v>
      </c>
      <c r="E258" s="104">
        <f t="shared" si="22"/>
        <v>2025</v>
      </c>
      <c r="F258" s="104"/>
      <c r="G258" s="104" t="str">
        <f t="shared" si="19"/>
        <v>SATURDAY</v>
      </c>
      <c r="H258" s="104"/>
      <c r="I258" s="104"/>
      <c r="J258" s="104"/>
      <c r="K258" s="104"/>
      <c r="L258" s="104"/>
      <c r="M258" s="104"/>
    </row>
    <row r="259" spans="2:13" hidden="1" x14ac:dyDescent="0.2">
      <c r="B259" s="102"/>
      <c r="C259" s="103">
        <v>9</v>
      </c>
      <c r="D259" s="103">
        <v>14</v>
      </c>
      <c r="E259" s="104">
        <f t="shared" si="22"/>
        <v>2025</v>
      </c>
      <c r="F259" s="104"/>
      <c r="G259" s="104" t="str">
        <f t="shared" si="19"/>
        <v>SUNDAY</v>
      </c>
      <c r="H259" s="104"/>
      <c r="I259" s="104"/>
      <c r="J259" s="104"/>
      <c r="K259" s="104"/>
      <c r="L259" s="104"/>
      <c r="M259" s="104"/>
    </row>
    <row r="260" spans="2:13" hidden="1" x14ac:dyDescent="0.2">
      <c r="B260" s="102"/>
      <c r="C260" s="103">
        <v>9</v>
      </c>
      <c r="D260" s="103">
        <v>15</v>
      </c>
      <c r="E260" s="104">
        <f t="shared" si="22"/>
        <v>2025</v>
      </c>
      <c r="F260" s="104"/>
      <c r="G260" s="104" t="str">
        <f t="shared" ref="G260:G323" si="23">IF(G259="SUNDAY","MONDAY",IF(G259="MONDAY","TUESDAY",IF(G259="TUESDAY","WEDNESDAY",IF(G259="WEDNESDAY","THURSDAY",IF(G259="THURSDAY","FRIDAY",IF(G259="FRIDAY","SATURDAY",IF(G259="SATURDAY","SUNDAY","ERROR!!!")))))))</f>
        <v>MONDAY</v>
      </c>
      <c r="H260" s="104"/>
      <c r="I260" s="104"/>
      <c r="J260" s="104"/>
      <c r="K260" s="104"/>
      <c r="L260" s="104"/>
      <c r="M260" s="104"/>
    </row>
    <row r="261" spans="2:13" hidden="1" x14ac:dyDescent="0.2">
      <c r="B261" s="102"/>
      <c r="C261" s="103">
        <v>9</v>
      </c>
      <c r="D261" s="103">
        <v>16</v>
      </c>
      <c r="E261" s="104">
        <f t="shared" si="22"/>
        <v>2025</v>
      </c>
      <c r="F261" s="104"/>
      <c r="G261" s="104" t="str">
        <f t="shared" si="23"/>
        <v>TUESDAY</v>
      </c>
      <c r="H261" s="104"/>
      <c r="I261" s="104"/>
      <c r="J261" s="104"/>
      <c r="K261" s="104"/>
      <c r="L261" s="104"/>
      <c r="M261" s="104"/>
    </row>
    <row r="262" spans="2:13" hidden="1" x14ac:dyDescent="0.2">
      <c r="B262" s="102"/>
      <c r="C262" s="103">
        <v>9</v>
      </c>
      <c r="D262" s="103">
        <v>17</v>
      </c>
      <c r="E262" s="104">
        <f t="shared" si="22"/>
        <v>2025</v>
      </c>
      <c r="F262" s="104"/>
      <c r="G262" s="104" t="str">
        <f t="shared" si="23"/>
        <v>WEDNESDAY</v>
      </c>
      <c r="H262" s="104"/>
      <c r="I262" s="104"/>
      <c r="J262" s="104"/>
      <c r="K262" s="104"/>
      <c r="L262" s="104"/>
      <c r="M262" s="104"/>
    </row>
    <row r="263" spans="2:13" hidden="1" x14ac:dyDescent="0.2">
      <c r="B263" s="102"/>
      <c r="C263" s="103">
        <v>9</v>
      </c>
      <c r="D263" s="103">
        <v>18</v>
      </c>
      <c r="E263" s="104">
        <f t="shared" si="22"/>
        <v>2025</v>
      </c>
      <c r="F263" s="104"/>
      <c r="G263" s="104" t="str">
        <f t="shared" si="23"/>
        <v>THURSDAY</v>
      </c>
      <c r="H263" s="104"/>
      <c r="I263" s="104"/>
      <c r="J263" s="104"/>
      <c r="K263" s="104"/>
      <c r="L263" s="104"/>
      <c r="M263" s="104"/>
    </row>
    <row r="264" spans="2:13" hidden="1" x14ac:dyDescent="0.2">
      <c r="B264" s="102"/>
      <c r="C264" s="103">
        <v>9</v>
      </c>
      <c r="D264" s="103">
        <v>19</v>
      </c>
      <c r="E264" s="104">
        <f t="shared" si="22"/>
        <v>2025</v>
      </c>
      <c r="F264" s="104"/>
      <c r="G264" s="104" t="str">
        <f t="shared" si="23"/>
        <v>FRIDAY</v>
      </c>
      <c r="H264" s="104"/>
      <c r="I264" s="104"/>
      <c r="J264" s="104"/>
      <c r="K264" s="104"/>
      <c r="L264" s="104"/>
      <c r="M264" s="104"/>
    </row>
    <row r="265" spans="2:13" hidden="1" x14ac:dyDescent="0.2">
      <c r="B265" s="102"/>
      <c r="C265" s="103">
        <v>9</v>
      </c>
      <c r="D265" s="103">
        <v>20</v>
      </c>
      <c r="E265" s="104">
        <f t="shared" si="22"/>
        <v>2025</v>
      </c>
      <c r="F265" s="104"/>
      <c r="G265" s="104" t="str">
        <f t="shared" si="23"/>
        <v>SATURDAY</v>
      </c>
      <c r="H265" s="104"/>
      <c r="I265" s="104"/>
      <c r="J265" s="104"/>
      <c r="K265" s="104"/>
      <c r="L265" s="104"/>
      <c r="M265" s="104"/>
    </row>
    <row r="266" spans="2:13" hidden="1" x14ac:dyDescent="0.2">
      <c r="B266" s="102"/>
      <c r="C266" s="103">
        <v>9</v>
      </c>
      <c r="D266" s="103">
        <v>21</v>
      </c>
      <c r="E266" s="104">
        <f t="shared" si="22"/>
        <v>2025</v>
      </c>
      <c r="F266" s="104"/>
      <c r="G266" s="104" t="str">
        <f t="shared" si="23"/>
        <v>SUNDAY</v>
      </c>
      <c r="H266" s="104"/>
      <c r="I266" s="104"/>
      <c r="J266" s="104"/>
      <c r="K266" s="104"/>
      <c r="L266" s="104"/>
      <c r="M266" s="104"/>
    </row>
    <row r="267" spans="2:13" hidden="1" x14ac:dyDescent="0.2">
      <c r="B267" s="102"/>
      <c r="C267" s="103">
        <v>9</v>
      </c>
      <c r="D267" s="103">
        <v>22</v>
      </c>
      <c r="E267" s="104">
        <f t="shared" si="22"/>
        <v>2025</v>
      </c>
      <c r="F267" s="104"/>
      <c r="G267" s="104" t="str">
        <f t="shared" si="23"/>
        <v>MONDAY</v>
      </c>
      <c r="H267" s="104"/>
      <c r="I267" s="104"/>
      <c r="J267" s="104"/>
      <c r="K267" s="104"/>
      <c r="L267" s="104"/>
      <c r="M267" s="104"/>
    </row>
    <row r="268" spans="2:13" hidden="1" x14ac:dyDescent="0.2">
      <c r="B268" s="102"/>
      <c r="C268" s="103">
        <v>9</v>
      </c>
      <c r="D268" s="103">
        <v>23</v>
      </c>
      <c r="E268" s="104">
        <f t="shared" si="22"/>
        <v>2025</v>
      </c>
      <c r="F268" s="104"/>
      <c r="G268" s="104" t="str">
        <f t="shared" si="23"/>
        <v>TUESDAY</v>
      </c>
      <c r="H268" s="104"/>
      <c r="I268" s="104"/>
      <c r="J268" s="104"/>
      <c r="K268" s="104"/>
      <c r="L268" s="104"/>
      <c r="M268" s="104"/>
    </row>
    <row r="269" spans="2:13" hidden="1" x14ac:dyDescent="0.2">
      <c r="B269" s="102"/>
      <c r="C269" s="103">
        <v>9</v>
      </c>
      <c r="D269" s="103">
        <v>24</v>
      </c>
      <c r="E269" s="104">
        <f t="shared" si="22"/>
        <v>2025</v>
      </c>
      <c r="F269" s="104"/>
      <c r="G269" s="104" t="str">
        <f t="shared" si="23"/>
        <v>WEDNESDAY</v>
      </c>
      <c r="H269" s="104"/>
      <c r="I269" s="104"/>
      <c r="J269" s="104"/>
      <c r="K269" s="104"/>
      <c r="L269" s="104"/>
      <c r="M269" s="104"/>
    </row>
    <row r="270" spans="2:13" hidden="1" x14ac:dyDescent="0.2">
      <c r="B270" s="102"/>
      <c r="C270" s="103">
        <v>9</v>
      </c>
      <c r="D270" s="103">
        <v>25</v>
      </c>
      <c r="E270" s="104">
        <f t="shared" si="22"/>
        <v>2025</v>
      </c>
      <c r="F270" s="104"/>
      <c r="G270" s="104" t="str">
        <f t="shared" si="23"/>
        <v>THURSDAY</v>
      </c>
      <c r="H270" s="104"/>
      <c r="I270" s="104"/>
      <c r="J270" s="104"/>
      <c r="K270" s="104"/>
      <c r="L270" s="104"/>
      <c r="M270" s="104"/>
    </row>
    <row r="271" spans="2:13" hidden="1" x14ac:dyDescent="0.2">
      <c r="B271" s="102"/>
      <c r="C271" s="103">
        <v>9</v>
      </c>
      <c r="D271" s="103">
        <v>26</v>
      </c>
      <c r="E271" s="104">
        <f t="shared" si="22"/>
        <v>2025</v>
      </c>
      <c r="F271" s="104"/>
      <c r="G271" s="104" t="str">
        <f t="shared" si="23"/>
        <v>FRIDAY</v>
      </c>
      <c r="H271" s="104"/>
      <c r="I271" s="104"/>
      <c r="J271" s="104"/>
      <c r="K271" s="104"/>
      <c r="L271" s="104"/>
      <c r="M271" s="104"/>
    </row>
    <row r="272" spans="2:13" hidden="1" x14ac:dyDescent="0.2">
      <c r="B272" s="102"/>
      <c r="C272" s="103">
        <v>9</v>
      </c>
      <c r="D272" s="103">
        <v>27</v>
      </c>
      <c r="E272" s="104">
        <f t="shared" si="22"/>
        <v>2025</v>
      </c>
      <c r="F272" s="104"/>
      <c r="G272" s="104" t="str">
        <f t="shared" si="23"/>
        <v>SATURDAY</v>
      </c>
      <c r="H272" s="104"/>
      <c r="I272" s="104"/>
      <c r="J272" s="104"/>
      <c r="K272" s="104"/>
      <c r="L272" s="104"/>
      <c r="M272" s="104"/>
    </row>
    <row r="273" spans="1:24" hidden="1" x14ac:dyDescent="0.2">
      <c r="B273" s="102"/>
      <c r="C273" s="103">
        <v>9</v>
      </c>
      <c r="D273" s="103">
        <v>28</v>
      </c>
      <c r="E273" s="104">
        <f t="shared" si="22"/>
        <v>2025</v>
      </c>
      <c r="F273" s="104"/>
      <c r="G273" s="104" t="str">
        <f t="shared" si="23"/>
        <v>SUNDAY</v>
      </c>
      <c r="H273" s="104"/>
      <c r="I273" s="104"/>
      <c r="J273" s="104"/>
      <c r="K273" s="104"/>
      <c r="L273" s="104"/>
      <c r="M273" s="104"/>
    </row>
    <row r="274" spans="1:24" hidden="1" x14ac:dyDescent="0.2">
      <c r="B274" s="102"/>
      <c r="C274" s="103">
        <v>9</v>
      </c>
      <c r="D274" s="103">
        <v>29</v>
      </c>
      <c r="E274" s="104">
        <f t="shared" si="22"/>
        <v>2025</v>
      </c>
      <c r="F274" s="104"/>
      <c r="G274" s="104" t="str">
        <f t="shared" si="23"/>
        <v>MONDAY</v>
      </c>
      <c r="H274" s="104"/>
      <c r="I274" s="104"/>
      <c r="J274" s="104"/>
      <c r="K274" s="104"/>
      <c r="L274" s="104"/>
      <c r="M274" s="104"/>
    </row>
    <row r="275" spans="1:24" hidden="1" x14ac:dyDescent="0.2">
      <c r="B275" s="102"/>
      <c r="C275" s="103">
        <v>9</v>
      </c>
      <c r="D275" s="103">
        <v>30</v>
      </c>
      <c r="E275" s="104">
        <f t="shared" si="22"/>
        <v>2025</v>
      </c>
      <c r="F275" s="104"/>
      <c r="G275" s="104" t="str">
        <f t="shared" si="23"/>
        <v>TUESDAY</v>
      </c>
      <c r="H275" s="104"/>
      <c r="I275" s="104"/>
      <c r="J275" s="104"/>
      <c r="K275" s="104"/>
      <c r="L275" s="104"/>
      <c r="M275" s="104"/>
    </row>
    <row r="276" spans="1:24" hidden="1" x14ac:dyDescent="0.2">
      <c r="B276" s="102" t="str">
        <f>IF(G276=$Q$3,"10MONDAY1","")</f>
        <v/>
      </c>
      <c r="C276" s="103">
        <v>10</v>
      </c>
      <c r="D276" s="103">
        <v>1</v>
      </c>
      <c r="E276" s="104">
        <f t="shared" si="22"/>
        <v>2025</v>
      </c>
      <c r="F276" s="104"/>
      <c r="G276" s="104" t="str">
        <f t="shared" si="23"/>
        <v>WEDNESDAY</v>
      </c>
      <c r="H276" s="104"/>
      <c r="I276" s="104"/>
      <c r="J276" s="104"/>
      <c r="K276" s="104"/>
      <c r="L276" s="104"/>
      <c r="M276" s="104"/>
      <c r="V276" s="101" t="s">
        <v>49</v>
      </c>
    </row>
    <row r="277" spans="1:24" hidden="1" x14ac:dyDescent="0.2">
      <c r="B277" s="102" t="str">
        <f t="shared" ref="B277:B282" si="24">IF(G277=$Q$3,"10MONDAY1","")</f>
        <v/>
      </c>
      <c r="C277" s="103">
        <v>10</v>
      </c>
      <c r="D277" s="103">
        <v>2</v>
      </c>
      <c r="E277" s="104">
        <f t="shared" si="22"/>
        <v>2025</v>
      </c>
      <c r="F277" s="104"/>
      <c r="G277" s="104" t="str">
        <f t="shared" si="23"/>
        <v>THURSDAY</v>
      </c>
      <c r="H277" s="104"/>
      <c r="I277" s="104"/>
      <c r="J277" s="104"/>
      <c r="K277" s="104"/>
      <c r="L277" s="104"/>
      <c r="M277" s="104"/>
      <c r="W277" s="101" t="s">
        <v>129</v>
      </c>
    </row>
    <row r="278" spans="1:24" hidden="1" x14ac:dyDescent="0.2">
      <c r="B278" s="102" t="str">
        <f t="shared" si="24"/>
        <v/>
      </c>
      <c r="C278" s="103">
        <v>10</v>
      </c>
      <c r="D278" s="103">
        <v>3</v>
      </c>
      <c r="E278" s="104">
        <f t="shared" si="22"/>
        <v>2025</v>
      </c>
      <c r="F278" s="104"/>
      <c r="G278" s="104" t="str">
        <f t="shared" si="23"/>
        <v>FRIDAY</v>
      </c>
      <c r="H278" s="104"/>
      <c r="I278" s="104"/>
      <c r="J278" s="104"/>
      <c r="K278" s="104"/>
      <c r="L278" s="104"/>
      <c r="M278" s="104"/>
      <c r="X278" s="101" t="s">
        <v>21</v>
      </c>
    </row>
    <row r="279" spans="1:24" hidden="1" x14ac:dyDescent="0.2">
      <c r="B279" s="102" t="str">
        <f t="shared" si="24"/>
        <v/>
      </c>
      <c r="C279" s="103">
        <v>10</v>
      </c>
      <c r="D279" s="103">
        <v>4</v>
      </c>
      <c r="E279" s="104">
        <f t="shared" si="22"/>
        <v>2025</v>
      </c>
      <c r="F279" s="104"/>
      <c r="G279" s="104" t="str">
        <f t="shared" si="23"/>
        <v>SATURDAY</v>
      </c>
      <c r="H279" s="104"/>
      <c r="I279" s="104"/>
      <c r="J279" s="104"/>
      <c r="K279" s="104"/>
      <c r="L279" s="104"/>
      <c r="M279" s="104"/>
      <c r="V279" s="116"/>
      <c r="W279" s="116"/>
      <c r="X279" s="101" t="s">
        <v>20</v>
      </c>
    </row>
    <row r="280" spans="1:24" hidden="1" x14ac:dyDescent="0.2">
      <c r="B280" s="102" t="str">
        <f t="shared" si="24"/>
        <v/>
      </c>
      <c r="C280" s="103">
        <v>10</v>
      </c>
      <c r="D280" s="103">
        <v>5</v>
      </c>
      <c r="E280" s="104">
        <f t="shared" si="22"/>
        <v>2025</v>
      </c>
      <c r="F280" s="104"/>
      <c r="G280" s="104" t="str">
        <f t="shared" si="23"/>
        <v>SUNDAY</v>
      </c>
      <c r="H280" s="104"/>
      <c r="I280" s="104"/>
      <c r="J280" s="104"/>
      <c r="K280" s="104"/>
      <c r="L280" s="104"/>
      <c r="M280" s="104"/>
      <c r="V280" s="117"/>
      <c r="W280" s="117"/>
      <c r="X280" s="101" t="s">
        <v>12</v>
      </c>
    </row>
    <row r="281" spans="1:24" hidden="1" x14ac:dyDescent="0.2">
      <c r="B281" s="102" t="str">
        <f t="shared" si="24"/>
        <v>10MONDAY1</v>
      </c>
      <c r="C281" s="103">
        <v>10</v>
      </c>
      <c r="D281" s="103">
        <v>6</v>
      </c>
      <c r="E281" s="104">
        <f t="shared" si="22"/>
        <v>2025</v>
      </c>
      <c r="F281" s="104"/>
      <c r="G281" s="104" t="str">
        <f t="shared" si="23"/>
        <v>MONDAY</v>
      </c>
      <c r="H281" s="104"/>
      <c r="I281" s="104"/>
      <c r="J281" s="104"/>
      <c r="K281" s="104"/>
      <c r="L281" s="104"/>
      <c r="M281" s="104"/>
      <c r="V281" s="117"/>
      <c r="W281" s="117"/>
      <c r="X281" s="101" t="s">
        <v>22</v>
      </c>
    </row>
    <row r="282" spans="1:24" hidden="1" x14ac:dyDescent="0.2">
      <c r="B282" s="102" t="str">
        <f t="shared" si="24"/>
        <v/>
      </c>
      <c r="C282" s="103">
        <v>10</v>
      </c>
      <c r="D282" s="103">
        <v>7</v>
      </c>
      <c r="E282" s="104">
        <f t="shared" si="22"/>
        <v>2025</v>
      </c>
      <c r="F282" s="104"/>
      <c r="G282" s="104" t="str">
        <f t="shared" si="23"/>
        <v>TUESDAY</v>
      </c>
      <c r="H282" s="104"/>
      <c r="I282" s="104"/>
      <c r="J282" s="104"/>
      <c r="K282" s="104"/>
      <c r="L282" s="104"/>
      <c r="M282" s="104"/>
      <c r="V282" s="116"/>
      <c r="W282" s="116"/>
      <c r="X282" s="101" t="s">
        <v>14</v>
      </c>
    </row>
    <row r="283" spans="1:24" hidden="1" x14ac:dyDescent="0.2">
      <c r="A283" s="101" t="str">
        <f>IF(B283="10MONDAY2","10HOLIDAY1","")</f>
        <v/>
      </c>
      <c r="B283" s="102" t="str">
        <f>IF(G283=$Q$3,"10MONDAY2","")</f>
        <v/>
      </c>
      <c r="C283" s="103">
        <v>10</v>
      </c>
      <c r="D283" s="103">
        <v>8</v>
      </c>
      <c r="E283" s="104">
        <f t="shared" si="22"/>
        <v>2025</v>
      </c>
      <c r="F283" s="104"/>
      <c r="G283" s="104" t="str">
        <f t="shared" si="23"/>
        <v>WEDNESDAY</v>
      </c>
      <c r="H283" s="104"/>
      <c r="I283" s="104"/>
      <c r="J283" s="104"/>
      <c r="K283" s="104"/>
      <c r="L283" s="104"/>
      <c r="M283" s="104"/>
      <c r="V283" s="116"/>
      <c r="W283" s="116"/>
      <c r="X283" s="101" t="s">
        <v>19</v>
      </c>
    </row>
    <row r="284" spans="1:24" hidden="1" x14ac:dyDescent="0.2">
      <c r="A284" s="101" t="str">
        <f t="shared" ref="A284:A289" si="25">IF(B284="10MONDAY2","10HOLIDAY1","")</f>
        <v/>
      </c>
      <c r="B284" s="102" t="str">
        <f t="shared" ref="B284:B289" si="26">IF(G284=$Q$3,"10MONDAY2","")</f>
        <v/>
      </c>
      <c r="C284" s="103">
        <v>10</v>
      </c>
      <c r="D284" s="103">
        <v>9</v>
      </c>
      <c r="E284" s="104">
        <f t="shared" si="22"/>
        <v>2025</v>
      </c>
      <c r="F284" s="104"/>
      <c r="G284" s="104" t="str">
        <f t="shared" si="23"/>
        <v>THURSDAY</v>
      </c>
      <c r="H284" s="104"/>
      <c r="I284" s="104"/>
      <c r="J284" s="104"/>
      <c r="K284" s="104"/>
      <c r="L284" s="104"/>
      <c r="M284" s="104"/>
      <c r="X284" s="101" t="s">
        <v>23</v>
      </c>
    </row>
    <row r="285" spans="1:24" hidden="1" x14ac:dyDescent="0.2">
      <c r="A285" s="101" t="str">
        <f t="shared" si="25"/>
        <v/>
      </c>
      <c r="B285" s="102" t="str">
        <f t="shared" si="26"/>
        <v/>
      </c>
      <c r="C285" s="103">
        <v>10</v>
      </c>
      <c r="D285" s="103">
        <v>10</v>
      </c>
      <c r="E285" s="104">
        <f t="shared" si="22"/>
        <v>2025</v>
      </c>
      <c r="F285" s="104"/>
      <c r="G285" s="104" t="str">
        <f t="shared" si="23"/>
        <v>FRIDAY</v>
      </c>
      <c r="H285" s="104"/>
      <c r="I285" s="104"/>
      <c r="J285" s="104"/>
      <c r="K285" s="104"/>
      <c r="L285" s="104"/>
      <c r="M285" s="104"/>
    </row>
    <row r="286" spans="1:24" hidden="1" x14ac:dyDescent="0.2">
      <c r="A286" s="101" t="str">
        <f t="shared" si="25"/>
        <v/>
      </c>
      <c r="B286" s="102" t="str">
        <f t="shared" si="26"/>
        <v/>
      </c>
      <c r="C286" s="103">
        <v>10</v>
      </c>
      <c r="D286" s="103">
        <v>11</v>
      </c>
      <c r="E286" s="104">
        <f t="shared" si="22"/>
        <v>2025</v>
      </c>
      <c r="F286" s="104"/>
      <c r="G286" s="104" t="str">
        <f t="shared" si="23"/>
        <v>SATURDAY</v>
      </c>
      <c r="H286" s="104"/>
      <c r="I286" s="104"/>
      <c r="J286" s="104"/>
      <c r="K286" s="104"/>
      <c r="L286" s="104"/>
      <c r="M286" s="104"/>
    </row>
    <row r="287" spans="1:24" hidden="1" x14ac:dyDescent="0.2">
      <c r="A287" s="101" t="str">
        <f t="shared" si="25"/>
        <v/>
      </c>
      <c r="B287" s="102" t="str">
        <f t="shared" si="26"/>
        <v/>
      </c>
      <c r="C287" s="103">
        <v>10</v>
      </c>
      <c r="D287" s="103">
        <v>12</v>
      </c>
      <c r="E287" s="104">
        <f t="shared" si="22"/>
        <v>2025</v>
      </c>
      <c r="F287" s="104"/>
      <c r="G287" s="104" t="str">
        <f t="shared" si="23"/>
        <v>SUNDAY</v>
      </c>
      <c r="H287" s="104"/>
      <c r="I287" s="104"/>
      <c r="J287" s="104"/>
      <c r="K287" s="104"/>
      <c r="L287" s="104"/>
      <c r="M287" s="104"/>
    </row>
    <row r="288" spans="1:24" hidden="1" x14ac:dyDescent="0.2">
      <c r="A288" s="101" t="str">
        <f t="shared" si="25"/>
        <v>10HOLIDAY1</v>
      </c>
      <c r="B288" s="102" t="str">
        <f t="shared" si="26"/>
        <v>10MONDAY2</v>
      </c>
      <c r="C288" s="103">
        <v>10</v>
      </c>
      <c r="D288" s="103">
        <v>13</v>
      </c>
      <c r="E288" s="104">
        <f t="shared" si="22"/>
        <v>2025</v>
      </c>
      <c r="F288" s="104"/>
      <c r="G288" s="104" t="str">
        <f t="shared" si="23"/>
        <v>MONDAY</v>
      </c>
      <c r="H288" s="104"/>
      <c r="I288" s="104"/>
      <c r="J288" s="104"/>
      <c r="K288" s="104"/>
      <c r="L288" s="104"/>
      <c r="M288" s="104"/>
    </row>
    <row r="289" spans="1:13" hidden="1" x14ac:dyDescent="0.2">
      <c r="A289" s="101" t="str">
        <f t="shared" si="25"/>
        <v/>
      </c>
      <c r="B289" s="102" t="str">
        <f t="shared" si="26"/>
        <v/>
      </c>
      <c r="C289" s="103">
        <v>10</v>
      </c>
      <c r="D289" s="103">
        <v>14</v>
      </c>
      <c r="E289" s="104">
        <f t="shared" si="22"/>
        <v>2025</v>
      </c>
      <c r="F289" s="104"/>
      <c r="G289" s="104" t="str">
        <f t="shared" si="23"/>
        <v>TUESDAY</v>
      </c>
      <c r="H289" s="104"/>
      <c r="I289" s="104"/>
      <c r="J289" s="104"/>
      <c r="K289" s="104"/>
      <c r="L289" s="104"/>
      <c r="M289" s="104"/>
    </row>
    <row r="290" spans="1:13" hidden="1" x14ac:dyDescent="0.2">
      <c r="B290" s="102"/>
      <c r="C290" s="103">
        <v>10</v>
      </c>
      <c r="D290" s="103">
        <v>15</v>
      </c>
      <c r="E290" s="104">
        <f t="shared" si="22"/>
        <v>2025</v>
      </c>
      <c r="F290" s="104"/>
      <c r="G290" s="104" t="str">
        <f t="shared" si="23"/>
        <v>WEDNESDAY</v>
      </c>
      <c r="H290" s="104"/>
      <c r="I290" s="104"/>
      <c r="J290" s="104"/>
      <c r="K290" s="104"/>
      <c r="L290" s="104"/>
      <c r="M290" s="104"/>
    </row>
    <row r="291" spans="1:13" hidden="1" x14ac:dyDescent="0.2">
      <c r="B291" s="102"/>
      <c r="C291" s="103">
        <v>10</v>
      </c>
      <c r="D291" s="103">
        <v>16</v>
      </c>
      <c r="E291" s="104">
        <f t="shared" si="22"/>
        <v>2025</v>
      </c>
      <c r="F291" s="104"/>
      <c r="G291" s="104" t="str">
        <f t="shared" si="23"/>
        <v>THURSDAY</v>
      </c>
      <c r="H291" s="104"/>
      <c r="I291" s="104"/>
      <c r="J291" s="104"/>
      <c r="K291" s="104"/>
      <c r="L291" s="104"/>
      <c r="M291" s="104"/>
    </row>
    <row r="292" spans="1:13" hidden="1" x14ac:dyDescent="0.2">
      <c r="B292" s="102"/>
      <c r="C292" s="103">
        <v>10</v>
      </c>
      <c r="D292" s="103">
        <v>17</v>
      </c>
      <c r="E292" s="104">
        <f t="shared" si="22"/>
        <v>2025</v>
      </c>
      <c r="F292" s="104"/>
      <c r="G292" s="104" t="str">
        <f t="shared" si="23"/>
        <v>FRIDAY</v>
      </c>
      <c r="H292" s="104"/>
      <c r="I292" s="104"/>
      <c r="J292" s="104"/>
      <c r="K292" s="104"/>
      <c r="L292" s="104"/>
      <c r="M292" s="104"/>
    </row>
    <row r="293" spans="1:13" hidden="1" x14ac:dyDescent="0.2">
      <c r="B293" s="102"/>
      <c r="C293" s="103">
        <v>10</v>
      </c>
      <c r="D293" s="103">
        <v>18</v>
      </c>
      <c r="E293" s="104">
        <f t="shared" si="22"/>
        <v>2025</v>
      </c>
      <c r="F293" s="104"/>
      <c r="G293" s="104" t="str">
        <f t="shared" si="23"/>
        <v>SATURDAY</v>
      </c>
      <c r="H293" s="104"/>
      <c r="I293" s="104"/>
      <c r="J293" s="104"/>
      <c r="K293" s="104"/>
      <c r="L293" s="104"/>
      <c r="M293" s="104"/>
    </row>
    <row r="294" spans="1:13" hidden="1" x14ac:dyDescent="0.2">
      <c r="B294" s="102"/>
      <c r="C294" s="103">
        <v>10</v>
      </c>
      <c r="D294" s="103">
        <v>19</v>
      </c>
      <c r="E294" s="104">
        <f t="shared" si="22"/>
        <v>2025</v>
      </c>
      <c r="F294" s="104"/>
      <c r="G294" s="104" t="str">
        <f t="shared" si="23"/>
        <v>SUNDAY</v>
      </c>
      <c r="H294" s="104"/>
      <c r="I294" s="104"/>
      <c r="J294" s="104"/>
      <c r="K294" s="104"/>
      <c r="L294" s="104"/>
      <c r="M294" s="104"/>
    </row>
    <row r="295" spans="1:13" hidden="1" x14ac:dyDescent="0.2">
      <c r="B295" s="102"/>
      <c r="C295" s="103">
        <v>10</v>
      </c>
      <c r="D295" s="103">
        <v>20</v>
      </c>
      <c r="E295" s="104">
        <f t="shared" si="22"/>
        <v>2025</v>
      </c>
      <c r="F295" s="104"/>
      <c r="G295" s="104" t="str">
        <f t="shared" si="23"/>
        <v>MONDAY</v>
      </c>
      <c r="H295" s="104"/>
      <c r="I295" s="104"/>
      <c r="J295" s="104"/>
      <c r="K295" s="104"/>
      <c r="L295" s="104"/>
      <c r="M295" s="104"/>
    </row>
    <row r="296" spans="1:13" hidden="1" x14ac:dyDescent="0.2">
      <c r="B296" s="102"/>
      <c r="C296" s="103">
        <v>10</v>
      </c>
      <c r="D296" s="103">
        <v>21</v>
      </c>
      <c r="E296" s="104">
        <f t="shared" si="22"/>
        <v>2025</v>
      </c>
      <c r="F296" s="104"/>
      <c r="G296" s="104" t="str">
        <f t="shared" si="23"/>
        <v>TUESDAY</v>
      </c>
      <c r="H296" s="104"/>
      <c r="I296" s="104"/>
      <c r="J296" s="104"/>
      <c r="K296" s="104"/>
      <c r="L296" s="104"/>
      <c r="M296" s="104"/>
    </row>
    <row r="297" spans="1:13" hidden="1" x14ac:dyDescent="0.2">
      <c r="B297" s="102"/>
      <c r="C297" s="103">
        <v>10</v>
      </c>
      <c r="D297" s="103">
        <v>22</v>
      </c>
      <c r="E297" s="104">
        <f t="shared" si="22"/>
        <v>2025</v>
      </c>
      <c r="F297" s="104"/>
      <c r="G297" s="104" t="str">
        <f t="shared" si="23"/>
        <v>WEDNESDAY</v>
      </c>
      <c r="H297" s="104"/>
      <c r="I297" s="104"/>
      <c r="J297" s="104"/>
      <c r="K297" s="104"/>
      <c r="L297" s="104"/>
      <c r="M297" s="104"/>
    </row>
    <row r="298" spans="1:13" hidden="1" x14ac:dyDescent="0.2">
      <c r="B298" s="102"/>
      <c r="C298" s="103">
        <v>10</v>
      </c>
      <c r="D298" s="103">
        <v>23</v>
      </c>
      <c r="E298" s="104">
        <f t="shared" si="22"/>
        <v>2025</v>
      </c>
      <c r="F298" s="104"/>
      <c r="G298" s="104" t="str">
        <f t="shared" si="23"/>
        <v>THURSDAY</v>
      </c>
      <c r="H298" s="104"/>
      <c r="I298" s="104"/>
      <c r="J298" s="104"/>
      <c r="K298" s="104"/>
      <c r="L298" s="104"/>
      <c r="M298" s="104"/>
    </row>
    <row r="299" spans="1:13" hidden="1" x14ac:dyDescent="0.2">
      <c r="B299" s="102"/>
      <c r="C299" s="103">
        <v>10</v>
      </c>
      <c r="D299" s="103">
        <v>24</v>
      </c>
      <c r="E299" s="104">
        <f t="shared" si="22"/>
        <v>2025</v>
      </c>
      <c r="F299" s="104"/>
      <c r="G299" s="104" t="str">
        <f t="shared" si="23"/>
        <v>FRIDAY</v>
      </c>
      <c r="H299" s="104"/>
      <c r="I299" s="104"/>
      <c r="J299" s="104"/>
      <c r="K299" s="104"/>
      <c r="L299" s="104"/>
      <c r="M299" s="104"/>
    </row>
    <row r="300" spans="1:13" hidden="1" x14ac:dyDescent="0.2">
      <c r="B300" s="102"/>
      <c r="C300" s="103">
        <v>10</v>
      </c>
      <c r="D300" s="103">
        <v>25</v>
      </c>
      <c r="E300" s="104">
        <f t="shared" si="22"/>
        <v>2025</v>
      </c>
      <c r="F300" s="104"/>
      <c r="G300" s="104" t="str">
        <f t="shared" si="23"/>
        <v>SATURDAY</v>
      </c>
      <c r="H300" s="104"/>
      <c r="I300" s="104"/>
      <c r="J300" s="104"/>
      <c r="K300" s="104"/>
      <c r="L300" s="104"/>
      <c r="M300" s="104"/>
    </row>
    <row r="301" spans="1:13" hidden="1" x14ac:dyDescent="0.2">
      <c r="B301" s="102"/>
      <c r="C301" s="103">
        <v>10</v>
      </c>
      <c r="D301" s="103">
        <v>26</v>
      </c>
      <c r="E301" s="104">
        <f t="shared" si="22"/>
        <v>2025</v>
      </c>
      <c r="F301" s="104"/>
      <c r="G301" s="104" t="str">
        <f t="shared" si="23"/>
        <v>SUNDAY</v>
      </c>
      <c r="H301" s="104"/>
      <c r="I301" s="104"/>
      <c r="J301" s="104"/>
      <c r="K301" s="104"/>
      <c r="L301" s="104"/>
      <c r="M301" s="104"/>
    </row>
    <row r="302" spans="1:13" hidden="1" x14ac:dyDescent="0.2">
      <c r="B302" s="102"/>
      <c r="C302" s="103">
        <v>10</v>
      </c>
      <c r="D302" s="103">
        <v>27</v>
      </c>
      <c r="E302" s="104">
        <f t="shared" si="22"/>
        <v>2025</v>
      </c>
      <c r="F302" s="104"/>
      <c r="G302" s="104" t="str">
        <f t="shared" si="23"/>
        <v>MONDAY</v>
      </c>
      <c r="H302" s="104"/>
      <c r="I302" s="104"/>
      <c r="J302" s="104"/>
      <c r="K302" s="104"/>
      <c r="L302" s="104"/>
      <c r="M302" s="104"/>
    </row>
    <row r="303" spans="1:13" hidden="1" x14ac:dyDescent="0.2">
      <c r="B303" s="102"/>
      <c r="C303" s="103">
        <v>10</v>
      </c>
      <c r="D303" s="103">
        <v>28</v>
      </c>
      <c r="E303" s="104">
        <f t="shared" si="22"/>
        <v>2025</v>
      </c>
      <c r="F303" s="104"/>
      <c r="G303" s="104" t="str">
        <f t="shared" si="23"/>
        <v>TUESDAY</v>
      </c>
      <c r="H303" s="104"/>
      <c r="I303" s="104"/>
      <c r="J303" s="104"/>
      <c r="K303" s="104"/>
      <c r="L303" s="104"/>
      <c r="M303" s="104"/>
    </row>
    <row r="304" spans="1:13" hidden="1" x14ac:dyDescent="0.2">
      <c r="B304" s="102"/>
      <c r="C304" s="103">
        <v>10</v>
      </c>
      <c r="D304" s="103">
        <v>29</v>
      </c>
      <c r="E304" s="104">
        <f t="shared" si="22"/>
        <v>2025</v>
      </c>
      <c r="F304" s="104"/>
      <c r="G304" s="104" t="str">
        <f t="shared" si="23"/>
        <v>WEDNESDAY</v>
      </c>
      <c r="H304" s="104"/>
      <c r="I304" s="104"/>
      <c r="J304" s="104"/>
      <c r="K304" s="104"/>
      <c r="L304" s="104"/>
      <c r="M304" s="104"/>
    </row>
    <row r="305" spans="1:24" hidden="1" x14ac:dyDescent="0.2">
      <c r="B305" s="102"/>
      <c r="C305" s="103">
        <v>10</v>
      </c>
      <c r="D305" s="103">
        <v>30</v>
      </c>
      <c r="E305" s="104">
        <f t="shared" si="22"/>
        <v>2025</v>
      </c>
      <c r="F305" s="104"/>
      <c r="G305" s="104" t="str">
        <f t="shared" si="23"/>
        <v>THURSDAY</v>
      </c>
      <c r="H305" s="104"/>
      <c r="I305" s="104"/>
      <c r="J305" s="104"/>
      <c r="K305" s="104"/>
      <c r="L305" s="104"/>
      <c r="M305" s="104"/>
    </row>
    <row r="306" spans="1:24" hidden="1" x14ac:dyDescent="0.2">
      <c r="B306" s="102"/>
      <c r="C306" s="103">
        <v>10</v>
      </c>
      <c r="D306" s="103">
        <v>31</v>
      </c>
      <c r="E306" s="104">
        <f t="shared" si="22"/>
        <v>2025</v>
      </c>
      <c r="F306" s="104"/>
      <c r="G306" s="104" t="str">
        <f t="shared" si="23"/>
        <v>FRIDAY</v>
      </c>
      <c r="H306" s="104"/>
      <c r="I306" s="104"/>
      <c r="J306" s="104"/>
      <c r="K306" s="104"/>
      <c r="L306" s="104"/>
      <c r="M306" s="104"/>
    </row>
    <row r="307" spans="1:24" hidden="1" x14ac:dyDescent="0.2">
      <c r="B307" s="102" t="str">
        <f t="shared" ref="B307:B313" si="27">IF(G307=$Q$6,"11THURSDAY1","")</f>
        <v/>
      </c>
      <c r="C307" s="103">
        <v>11</v>
      </c>
      <c r="D307" s="103">
        <v>1</v>
      </c>
      <c r="E307" s="104">
        <f t="shared" si="22"/>
        <v>2025</v>
      </c>
      <c r="F307" s="104"/>
      <c r="G307" s="104" t="str">
        <f t="shared" si="23"/>
        <v>SATURDAY</v>
      </c>
      <c r="H307" s="104"/>
      <c r="I307" s="104"/>
      <c r="J307" s="104"/>
      <c r="K307" s="104"/>
      <c r="L307" s="104"/>
      <c r="M307" s="104"/>
      <c r="V307" s="101" t="s">
        <v>50</v>
      </c>
    </row>
    <row r="308" spans="1:24" hidden="1" x14ac:dyDescent="0.2">
      <c r="B308" s="102" t="str">
        <f t="shared" si="27"/>
        <v/>
      </c>
      <c r="C308" s="103">
        <v>11</v>
      </c>
      <c r="D308" s="103">
        <v>2</v>
      </c>
      <c r="E308" s="104">
        <f t="shared" si="22"/>
        <v>2025</v>
      </c>
      <c r="F308" s="104"/>
      <c r="G308" s="104" t="str">
        <f t="shared" si="23"/>
        <v>SUNDAY</v>
      </c>
      <c r="H308" s="104"/>
      <c r="I308" s="104"/>
      <c r="J308" s="104"/>
      <c r="K308" s="104"/>
      <c r="L308" s="104"/>
      <c r="M308" s="104"/>
      <c r="W308" s="101" t="s">
        <v>130</v>
      </c>
    </row>
    <row r="309" spans="1:24" hidden="1" x14ac:dyDescent="0.2">
      <c r="B309" s="102" t="str">
        <f t="shared" si="27"/>
        <v/>
      </c>
      <c r="C309" s="103">
        <v>11</v>
      </c>
      <c r="D309" s="103">
        <v>3</v>
      </c>
      <c r="E309" s="104">
        <f t="shared" si="22"/>
        <v>2025</v>
      </c>
      <c r="F309" s="104"/>
      <c r="G309" s="104" t="str">
        <f t="shared" si="23"/>
        <v>MONDAY</v>
      </c>
      <c r="H309" s="104"/>
      <c r="I309" s="104"/>
      <c r="J309" s="104"/>
      <c r="K309" s="104"/>
      <c r="L309" s="104"/>
      <c r="M309" s="104"/>
      <c r="X309" s="101" t="s">
        <v>21</v>
      </c>
    </row>
    <row r="310" spans="1:24" hidden="1" x14ac:dyDescent="0.2">
      <c r="B310" s="102" t="str">
        <f t="shared" si="27"/>
        <v/>
      </c>
      <c r="C310" s="103">
        <v>11</v>
      </c>
      <c r="D310" s="103">
        <v>4</v>
      </c>
      <c r="E310" s="104">
        <f t="shared" si="22"/>
        <v>2025</v>
      </c>
      <c r="F310" s="104"/>
      <c r="G310" s="104" t="str">
        <f t="shared" si="23"/>
        <v>TUESDAY</v>
      </c>
      <c r="H310" s="104"/>
      <c r="I310" s="104"/>
      <c r="J310" s="104"/>
      <c r="K310" s="104"/>
      <c r="L310" s="104"/>
      <c r="M310" s="104"/>
      <c r="S310" s="109" t="str">
        <f>IF(X309=G317,"11HOLIDAY1",IF(X310=G317,"11HOLIDAY1",""))</f>
        <v/>
      </c>
      <c r="X310" s="101" t="s">
        <v>20</v>
      </c>
    </row>
    <row r="311" spans="1:24" hidden="1" x14ac:dyDescent="0.2">
      <c r="B311" s="102" t="str">
        <f t="shared" si="27"/>
        <v/>
      </c>
      <c r="C311" s="103">
        <v>11</v>
      </c>
      <c r="D311" s="103">
        <v>5</v>
      </c>
      <c r="E311" s="104">
        <f t="shared" si="22"/>
        <v>2025</v>
      </c>
      <c r="F311" s="104"/>
      <c r="G311" s="104" t="str">
        <f t="shared" si="23"/>
        <v>WEDNESDAY</v>
      </c>
      <c r="H311" s="104"/>
      <c r="I311" s="104"/>
      <c r="J311" s="104"/>
      <c r="K311" s="104"/>
      <c r="L311" s="104"/>
      <c r="M311" s="104"/>
      <c r="S311" s="109" t="str">
        <f>IF(X311=G317,"11HOLIDAY1","")</f>
        <v>11HOLIDAY1</v>
      </c>
      <c r="X311" s="101" t="s">
        <v>12</v>
      </c>
    </row>
    <row r="312" spans="1:24" hidden="1" x14ac:dyDescent="0.2">
      <c r="B312" s="102" t="str">
        <f t="shared" si="27"/>
        <v>11THURSDAY1</v>
      </c>
      <c r="C312" s="103">
        <v>11</v>
      </c>
      <c r="D312" s="103">
        <v>6</v>
      </c>
      <c r="E312" s="104">
        <f t="shared" si="22"/>
        <v>2025</v>
      </c>
      <c r="F312" s="104"/>
      <c r="G312" s="104" t="str">
        <f t="shared" si="23"/>
        <v>THURSDAY</v>
      </c>
      <c r="H312" s="104"/>
      <c r="I312" s="104"/>
      <c r="J312" s="104"/>
      <c r="K312" s="104"/>
      <c r="L312" s="104"/>
      <c r="M312" s="104"/>
      <c r="S312" s="109" t="str">
        <f>IF(X312=G317,"11HOLIDAY1","")</f>
        <v/>
      </c>
      <c r="X312" s="101" t="s">
        <v>22</v>
      </c>
    </row>
    <row r="313" spans="1:24" hidden="1" x14ac:dyDescent="0.2">
      <c r="B313" s="102" t="str">
        <f t="shared" si="27"/>
        <v/>
      </c>
      <c r="C313" s="103">
        <v>11</v>
      </c>
      <c r="D313" s="103">
        <v>7</v>
      </c>
      <c r="E313" s="104">
        <f t="shared" si="22"/>
        <v>2025</v>
      </c>
      <c r="F313" s="104"/>
      <c r="G313" s="104" t="str">
        <f t="shared" si="23"/>
        <v>FRIDAY</v>
      </c>
      <c r="H313" s="104"/>
      <c r="I313" s="104"/>
      <c r="J313" s="104"/>
      <c r="K313" s="104"/>
      <c r="L313" s="104"/>
      <c r="M313" s="104"/>
      <c r="S313" s="109" t="str">
        <f>IF(X313=G317,"11HOLIDAY1","")</f>
        <v/>
      </c>
      <c r="X313" s="101" t="s">
        <v>14</v>
      </c>
    </row>
    <row r="314" spans="1:24" hidden="1" x14ac:dyDescent="0.2">
      <c r="B314" s="102" t="str">
        <f>IF(G314=$Q$6,"11THURSDAY2","")</f>
        <v/>
      </c>
      <c r="C314" s="103">
        <v>11</v>
      </c>
      <c r="D314" s="103">
        <v>8</v>
      </c>
      <c r="E314" s="104">
        <f t="shared" si="22"/>
        <v>2025</v>
      </c>
      <c r="F314" s="104"/>
      <c r="G314" s="104" t="str">
        <f t="shared" si="23"/>
        <v>SATURDAY</v>
      </c>
      <c r="H314" s="104"/>
      <c r="I314" s="104"/>
      <c r="J314" s="104"/>
      <c r="K314" s="104"/>
      <c r="L314" s="104"/>
      <c r="M314" s="104"/>
      <c r="S314" s="109" t="str">
        <f>IF(X314=G317,"11HOLIDAY1",IF(X315=G317,"11HOLIDAY1",""))</f>
        <v/>
      </c>
      <c r="X314" s="101" t="s">
        <v>19</v>
      </c>
    </row>
    <row r="315" spans="1:24" hidden="1" x14ac:dyDescent="0.2">
      <c r="B315" s="102" t="str">
        <f t="shared" ref="B315:B320" si="28">IF(G315=$Q$6,"11THURSDAY2","")</f>
        <v/>
      </c>
      <c r="C315" s="103">
        <v>11</v>
      </c>
      <c r="D315" s="103">
        <v>9</v>
      </c>
      <c r="E315" s="104">
        <f t="shared" si="22"/>
        <v>2025</v>
      </c>
      <c r="F315" s="104"/>
      <c r="G315" s="104" t="str">
        <f t="shared" si="23"/>
        <v>SUNDAY</v>
      </c>
      <c r="H315" s="104"/>
      <c r="I315" s="104"/>
      <c r="J315" s="104"/>
      <c r="K315" s="104"/>
      <c r="L315" s="104"/>
      <c r="M315" s="104"/>
      <c r="X315" s="101" t="s">
        <v>23</v>
      </c>
    </row>
    <row r="316" spans="1:24" hidden="1" x14ac:dyDescent="0.2">
      <c r="A316" s="101" t="str">
        <f>IF(A317=$Q$8,"11HOLIDAY1","")</f>
        <v/>
      </c>
      <c r="B316" s="102" t="str">
        <f t="shared" si="28"/>
        <v/>
      </c>
      <c r="C316" s="103">
        <v>11</v>
      </c>
      <c r="D316" s="103">
        <v>10</v>
      </c>
      <c r="E316" s="104">
        <f t="shared" si="22"/>
        <v>2025</v>
      </c>
      <c r="F316" s="104"/>
      <c r="G316" s="104" t="str">
        <f t="shared" si="23"/>
        <v>MONDAY</v>
      </c>
      <c r="H316" s="104"/>
      <c r="I316" s="104"/>
      <c r="J316" s="104"/>
      <c r="K316" s="104"/>
      <c r="L316" s="104"/>
      <c r="M316" s="104"/>
      <c r="W316" s="101" t="s">
        <v>131</v>
      </c>
    </row>
    <row r="317" spans="1:24" hidden="1" x14ac:dyDescent="0.2">
      <c r="A317" s="101" t="str">
        <f>IF(G317=X309,$Q$2,IF(G317=X310,S310,IF(G317=X311,S311,IF(G317=X312,S312,IF(G317=X313,S313,IF(G317=X314,S314,IF(G317=X315,$Q$8,"")))))))</f>
        <v>11HOLIDAY1</v>
      </c>
      <c r="B317" s="102" t="str">
        <f t="shared" si="28"/>
        <v/>
      </c>
      <c r="C317" s="103">
        <v>11</v>
      </c>
      <c r="D317" s="103">
        <v>11</v>
      </c>
      <c r="E317" s="104">
        <f t="shared" si="22"/>
        <v>2025</v>
      </c>
      <c r="F317" s="104"/>
      <c r="G317" s="104" t="str">
        <f t="shared" si="23"/>
        <v>TUESDAY</v>
      </c>
      <c r="H317" s="104"/>
      <c r="I317" s="104"/>
      <c r="J317" s="104"/>
      <c r="K317" s="104"/>
      <c r="L317" s="104"/>
      <c r="M317" s="104"/>
      <c r="X317" s="101" t="s">
        <v>21</v>
      </c>
    </row>
    <row r="318" spans="1:24" hidden="1" x14ac:dyDescent="0.2">
      <c r="A318" s="101" t="str">
        <f>IF(A317=$Q$2,"11HOLIDAY1","")</f>
        <v/>
      </c>
      <c r="B318" s="102" t="str">
        <f t="shared" si="28"/>
        <v/>
      </c>
      <c r="C318" s="103">
        <v>11</v>
      </c>
      <c r="D318" s="103">
        <v>12</v>
      </c>
      <c r="E318" s="104">
        <f t="shared" ref="E318:E367" si="29">$N$3</f>
        <v>2025</v>
      </c>
      <c r="F318" s="104"/>
      <c r="G318" s="104" t="str">
        <f t="shared" si="23"/>
        <v>WEDNESDAY</v>
      </c>
      <c r="H318" s="104"/>
      <c r="I318" s="104"/>
      <c r="J318" s="104"/>
      <c r="K318" s="104"/>
      <c r="L318" s="104"/>
      <c r="M318" s="104"/>
      <c r="X318" s="101" t="s">
        <v>20</v>
      </c>
    </row>
    <row r="319" spans="1:24" hidden="1" x14ac:dyDescent="0.2">
      <c r="B319" s="102" t="str">
        <f t="shared" si="28"/>
        <v>11THURSDAY2</v>
      </c>
      <c r="C319" s="103">
        <v>11</v>
      </c>
      <c r="D319" s="103">
        <v>13</v>
      </c>
      <c r="E319" s="104">
        <f t="shared" si="29"/>
        <v>2025</v>
      </c>
      <c r="F319" s="104"/>
      <c r="G319" s="104" t="str">
        <f t="shared" si="23"/>
        <v>THURSDAY</v>
      </c>
      <c r="H319" s="104"/>
      <c r="I319" s="104"/>
      <c r="J319" s="104"/>
      <c r="K319" s="104"/>
      <c r="L319" s="104"/>
      <c r="M319" s="104"/>
      <c r="X319" s="101" t="s">
        <v>12</v>
      </c>
    </row>
    <row r="320" spans="1:24" hidden="1" x14ac:dyDescent="0.2">
      <c r="B320" s="102" t="str">
        <f t="shared" si="28"/>
        <v/>
      </c>
      <c r="C320" s="103">
        <v>11</v>
      </c>
      <c r="D320" s="103">
        <v>14</v>
      </c>
      <c r="E320" s="104">
        <f t="shared" si="29"/>
        <v>2025</v>
      </c>
      <c r="F320" s="104"/>
      <c r="G320" s="104" t="str">
        <f t="shared" si="23"/>
        <v>FRIDAY</v>
      </c>
      <c r="H320" s="104"/>
      <c r="I320" s="104"/>
      <c r="J320" s="104"/>
      <c r="K320" s="104"/>
      <c r="L320" s="104"/>
      <c r="M320" s="104"/>
      <c r="X320" s="101" t="s">
        <v>22</v>
      </c>
    </row>
    <row r="321" spans="1:24" hidden="1" x14ac:dyDescent="0.2">
      <c r="B321" s="102" t="str">
        <f>IF(G321=$Q$6,"11THURSDAY3","")</f>
        <v/>
      </c>
      <c r="C321" s="103">
        <v>11</v>
      </c>
      <c r="D321" s="103">
        <v>15</v>
      </c>
      <c r="E321" s="104">
        <f t="shared" si="29"/>
        <v>2025</v>
      </c>
      <c r="F321" s="104"/>
      <c r="G321" s="104" t="str">
        <f t="shared" si="23"/>
        <v>SATURDAY</v>
      </c>
      <c r="H321" s="104"/>
      <c r="I321" s="104"/>
      <c r="J321" s="104"/>
      <c r="K321" s="104"/>
      <c r="L321" s="104"/>
      <c r="M321" s="104"/>
      <c r="X321" s="101" t="s">
        <v>14</v>
      </c>
    </row>
    <row r="322" spans="1:24" hidden="1" x14ac:dyDescent="0.2">
      <c r="B322" s="102" t="str">
        <f t="shared" ref="B322:B327" si="30">IF(G322=$Q$6,"11THURSDAY3","")</f>
        <v/>
      </c>
      <c r="C322" s="103">
        <v>11</v>
      </c>
      <c r="D322" s="103">
        <v>16</v>
      </c>
      <c r="E322" s="104">
        <f t="shared" si="29"/>
        <v>2025</v>
      </c>
      <c r="F322" s="104"/>
      <c r="G322" s="104" t="str">
        <f t="shared" si="23"/>
        <v>SUNDAY</v>
      </c>
      <c r="H322" s="104"/>
      <c r="I322" s="104"/>
      <c r="J322" s="104"/>
      <c r="K322" s="104"/>
      <c r="L322" s="104"/>
      <c r="M322" s="104"/>
      <c r="X322" s="101" t="s">
        <v>19</v>
      </c>
    </row>
    <row r="323" spans="1:24" hidden="1" x14ac:dyDescent="0.2">
      <c r="B323" s="102" t="str">
        <f t="shared" si="30"/>
        <v/>
      </c>
      <c r="C323" s="103">
        <v>11</v>
      </c>
      <c r="D323" s="103">
        <v>17</v>
      </c>
      <c r="E323" s="104">
        <f t="shared" si="29"/>
        <v>2025</v>
      </c>
      <c r="F323" s="104"/>
      <c r="G323" s="104" t="str">
        <f t="shared" si="23"/>
        <v>MONDAY</v>
      </c>
      <c r="H323" s="104"/>
      <c r="I323" s="104"/>
      <c r="J323" s="104"/>
      <c r="K323" s="104"/>
      <c r="L323" s="104"/>
      <c r="M323" s="104"/>
      <c r="X323" s="101" t="s">
        <v>23</v>
      </c>
    </row>
    <row r="324" spans="1:24" hidden="1" x14ac:dyDescent="0.2">
      <c r="B324" s="102" t="str">
        <f t="shared" si="30"/>
        <v/>
      </c>
      <c r="C324" s="103">
        <v>11</v>
      </c>
      <c r="D324" s="103">
        <v>18</v>
      </c>
      <c r="E324" s="104">
        <f t="shared" si="29"/>
        <v>2025</v>
      </c>
      <c r="F324" s="104"/>
      <c r="G324" s="104" t="str">
        <f t="shared" ref="G324:G387" si="31">IF(G323="SUNDAY","MONDAY",IF(G323="MONDAY","TUESDAY",IF(G323="TUESDAY","WEDNESDAY",IF(G323="WEDNESDAY","THURSDAY",IF(G323="THURSDAY","FRIDAY",IF(G323="FRIDAY","SATURDAY",IF(G323="SATURDAY","SUNDAY","ERROR!!!")))))))</f>
        <v>TUESDAY</v>
      </c>
      <c r="H324" s="104"/>
      <c r="I324" s="104"/>
      <c r="J324" s="104"/>
      <c r="K324" s="104"/>
      <c r="L324" s="104"/>
      <c r="M324" s="104"/>
    </row>
    <row r="325" spans="1:24" hidden="1" x14ac:dyDescent="0.2">
      <c r="B325" s="102" t="str">
        <f t="shared" si="30"/>
        <v/>
      </c>
      <c r="C325" s="103">
        <v>11</v>
      </c>
      <c r="D325" s="103">
        <v>19</v>
      </c>
      <c r="E325" s="104">
        <f t="shared" si="29"/>
        <v>2025</v>
      </c>
      <c r="F325" s="104"/>
      <c r="G325" s="104" t="str">
        <f t="shared" si="31"/>
        <v>WEDNESDAY</v>
      </c>
      <c r="H325" s="104"/>
      <c r="I325" s="104"/>
      <c r="J325" s="104"/>
      <c r="K325" s="104"/>
      <c r="L325" s="104"/>
      <c r="M325" s="104"/>
    </row>
    <row r="326" spans="1:24" hidden="1" x14ac:dyDescent="0.2">
      <c r="B326" s="102" t="str">
        <f t="shared" si="30"/>
        <v>11THURSDAY3</v>
      </c>
      <c r="C326" s="103">
        <v>11</v>
      </c>
      <c r="D326" s="103">
        <v>20</v>
      </c>
      <c r="E326" s="104">
        <f t="shared" si="29"/>
        <v>2025</v>
      </c>
      <c r="F326" s="104"/>
      <c r="G326" s="104" t="str">
        <f t="shared" si="31"/>
        <v>THURSDAY</v>
      </c>
      <c r="H326" s="104"/>
      <c r="I326" s="104"/>
      <c r="J326" s="104"/>
      <c r="K326" s="104"/>
      <c r="L326" s="104"/>
      <c r="M326" s="104"/>
    </row>
    <row r="327" spans="1:24" hidden="1" x14ac:dyDescent="0.2">
      <c r="B327" s="102" t="str">
        <f t="shared" si="30"/>
        <v/>
      </c>
      <c r="C327" s="103">
        <v>11</v>
      </c>
      <c r="D327" s="103">
        <v>21</v>
      </c>
      <c r="E327" s="104">
        <f t="shared" si="29"/>
        <v>2025</v>
      </c>
      <c r="F327" s="104"/>
      <c r="G327" s="104" t="str">
        <f t="shared" si="31"/>
        <v>FRIDAY</v>
      </c>
      <c r="H327" s="104"/>
      <c r="I327" s="104"/>
      <c r="J327" s="104"/>
      <c r="K327" s="104"/>
      <c r="L327" s="104"/>
      <c r="M327" s="104"/>
    </row>
    <row r="328" spans="1:24" hidden="1" x14ac:dyDescent="0.2">
      <c r="A328" s="101" t="str">
        <f>IF(B328="11THURSDAY4","11HOLIDAY2","")</f>
        <v/>
      </c>
      <c r="B328" s="102" t="str">
        <f>IF(G328=$Q$6,"11THURSDAY4","")</f>
        <v/>
      </c>
      <c r="C328" s="103">
        <v>11</v>
      </c>
      <c r="D328" s="103">
        <v>22</v>
      </c>
      <c r="E328" s="104">
        <f t="shared" si="29"/>
        <v>2025</v>
      </c>
      <c r="F328" s="104"/>
      <c r="G328" s="104" t="str">
        <f t="shared" si="31"/>
        <v>SATURDAY</v>
      </c>
      <c r="H328" s="104"/>
      <c r="I328" s="104"/>
      <c r="J328" s="104"/>
      <c r="K328" s="104"/>
      <c r="L328" s="104"/>
      <c r="M328" s="104"/>
    </row>
    <row r="329" spans="1:24" hidden="1" x14ac:dyDescent="0.2">
      <c r="A329" s="101" t="str">
        <f t="shared" ref="A329:A334" si="32">IF(A328="11HOLIDAY2","11HOLIDAY3",IF(B329="11THURSDAY4","11HOLIDAY2",""))</f>
        <v/>
      </c>
      <c r="B329" s="102" t="str">
        <f t="shared" ref="B329:B334" si="33">IF(G329=$Q$6,"11THURSDAY4","")</f>
        <v/>
      </c>
      <c r="C329" s="103">
        <v>11</v>
      </c>
      <c r="D329" s="103">
        <v>23</v>
      </c>
      <c r="E329" s="104">
        <f t="shared" si="29"/>
        <v>2025</v>
      </c>
      <c r="F329" s="104"/>
      <c r="G329" s="104" t="str">
        <f t="shared" si="31"/>
        <v>SUNDAY</v>
      </c>
      <c r="H329" s="104"/>
      <c r="I329" s="104"/>
      <c r="J329" s="104"/>
      <c r="K329" s="104"/>
      <c r="L329" s="104"/>
      <c r="M329" s="104"/>
    </row>
    <row r="330" spans="1:24" hidden="1" x14ac:dyDescent="0.2">
      <c r="A330" s="101" t="str">
        <f t="shared" si="32"/>
        <v/>
      </c>
      <c r="B330" s="102" t="str">
        <f t="shared" si="33"/>
        <v/>
      </c>
      <c r="C330" s="103">
        <v>11</v>
      </c>
      <c r="D330" s="103">
        <v>24</v>
      </c>
      <c r="E330" s="104">
        <f t="shared" si="29"/>
        <v>2025</v>
      </c>
      <c r="F330" s="104"/>
      <c r="G330" s="104" t="str">
        <f t="shared" si="31"/>
        <v>MONDAY</v>
      </c>
      <c r="H330" s="104"/>
      <c r="I330" s="104"/>
      <c r="J330" s="104"/>
      <c r="K330" s="104"/>
      <c r="L330" s="104"/>
      <c r="M330" s="104"/>
    </row>
    <row r="331" spans="1:24" hidden="1" x14ac:dyDescent="0.2">
      <c r="A331" s="101" t="str">
        <f t="shared" si="32"/>
        <v/>
      </c>
      <c r="B331" s="102" t="str">
        <f t="shared" si="33"/>
        <v/>
      </c>
      <c r="C331" s="103">
        <v>11</v>
      </c>
      <c r="D331" s="103">
        <v>25</v>
      </c>
      <c r="E331" s="104">
        <f t="shared" si="29"/>
        <v>2025</v>
      </c>
      <c r="F331" s="104"/>
      <c r="G331" s="104" t="str">
        <f t="shared" si="31"/>
        <v>TUESDAY</v>
      </c>
      <c r="H331" s="104"/>
      <c r="I331" s="104"/>
      <c r="J331" s="104"/>
      <c r="K331" s="104"/>
      <c r="L331" s="104"/>
      <c r="M331" s="104"/>
    </row>
    <row r="332" spans="1:24" hidden="1" x14ac:dyDescent="0.2">
      <c r="A332" s="101" t="str">
        <f t="shared" si="32"/>
        <v/>
      </c>
      <c r="B332" s="102" t="str">
        <f t="shared" si="33"/>
        <v/>
      </c>
      <c r="C332" s="103">
        <v>11</v>
      </c>
      <c r="D332" s="103">
        <v>26</v>
      </c>
      <c r="E332" s="104">
        <f t="shared" si="29"/>
        <v>2025</v>
      </c>
      <c r="F332" s="104"/>
      <c r="G332" s="104" t="str">
        <f t="shared" si="31"/>
        <v>WEDNESDAY</v>
      </c>
      <c r="H332" s="104"/>
      <c r="I332" s="104"/>
      <c r="J332" s="104"/>
      <c r="K332" s="104"/>
      <c r="L332" s="104"/>
      <c r="M332" s="104"/>
    </row>
    <row r="333" spans="1:24" hidden="1" x14ac:dyDescent="0.2">
      <c r="A333" s="101" t="str">
        <f t="shared" si="32"/>
        <v>11HOLIDAY2</v>
      </c>
      <c r="B333" s="102" t="str">
        <f t="shared" si="33"/>
        <v>11THURSDAY4</v>
      </c>
      <c r="C333" s="103">
        <v>11</v>
      </c>
      <c r="D333" s="103">
        <v>27</v>
      </c>
      <c r="E333" s="104">
        <f t="shared" si="29"/>
        <v>2025</v>
      </c>
      <c r="F333" s="104"/>
      <c r="G333" s="104" t="str">
        <f t="shared" si="31"/>
        <v>THURSDAY</v>
      </c>
      <c r="H333" s="104"/>
      <c r="I333" s="104"/>
      <c r="J333" s="104"/>
      <c r="K333" s="104"/>
      <c r="L333" s="104"/>
      <c r="M333" s="104"/>
    </row>
    <row r="334" spans="1:24" hidden="1" x14ac:dyDescent="0.2">
      <c r="A334" s="101" t="str">
        <f t="shared" si="32"/>
        <v>11HOLIDAY3</v>
      </c>
      <c r="B334" s="102" t="str">
        <f t="shared" si="33"/>
        <v/>
      </c>
      <c r="C334" s="103">
        <v>11</v>
      </c>
      <c r="D334" s="103">
        <v>28</v>
      </c>
      <c r="E334" s="104">
        <f t="shared" si="29"/>
        <v>2025</v>
      </c>
      <c r="F334" s="104"/>
      <c r="G334" s="104" t="str">
        <f t="shared" si="31"/>
        <v>FRIDAY</v>
      </c>
      <c r="H334" s="104"/>
      <c r="I334" s="104"/>
      <c r="J334" s="104"/>
      <c r="K334" s="104"/>
      <c r="L334" s="104"/>
      <c r="M334" s="104"/>
    </row>
    <row r="335" spans="1:24" hidden="1" x14ac:dyDescent="0.2">
      <c r="B335" s="102"/>
      <c r="C335" s="103">
        <v>11</v>
      </c>
      <c r="D335" s="103">
        <v>29</v>
      </c>
      <c r="E335" s="104">
        <f t="shared" si="29"/>
        <v>2025</v>
      </c>
      <c r="F335" s="104"/>
      <c r="G335" s="104" t="str">
        <f t="shared" si="31"/>
        <v>SATURDAY</v>
      </c>
      <c r="H335" s="104"/>
      <c r="I335" s="104"/>
      <c r="J335" s="104"/>
      <c r="K335" s="104"/>
      <c r="L335" s="104"/>
      <c r="M335" s="104"/>
    </row>
    <row r="336" spans="1:24" hidden="1" x14ac:dyDescent="0.2">
      <c r="B336" s="102"/>
      <c r="C336" s="103">
        <v>11</v>
      </c>
      <c r="D336" s="103">
        <v>30</v>
      </c>
      <c r="E336" s="104">
        <f t="shared" si="29"/>
        <v>2025</v>
      </c>
      <c r="F336" s="104"/>
      <c r="G336" s="104" t="str">
        <f t="shared" si="31"/>
        <v>SUNDAY</v>
      </c>
      <c r="H336" s="104"/>
      <c r="I336" s="104"/>
      <c r="J336" s="104"/>
      <c r="K336" s="104"/>
      <c r="L336" s="104"/>
      <c r="M336" s="104"/>
    </row>
    <row r="337" spans="2:24" hidden="1" x14ac:dyDescent="0.2">
      <c r="B337" s="102"/>
      <c r="C337" s="103">
        <v>12</v>
      </c>
      <c r="D337" s="103">
        <v>1</v>
      </c>
      <c r="E337" s="104">
        <f t="shared" si="29"/>
        <v>2025</v>
      </c>
      <c r="F337" s="104"/>
      <c r="G337" s="104" t="str">
        <f t="shared" si="31"/>
        <v>MONDAY</v>
      </c>
      <c r="H337" s="104"/>
      <c r="I337" s="104"/>
      <c r="J337" s="104"/>
      <c r="K337" s="104"/>
      <c r="L337" s="104"/>
      <c r="M337" s="104"/>
      <c r="V337" s="101" t="s">
        <v>51</v>
      </c>
    </row>
    <row r="338" spans="2:24" hidden="1" x14ac:dyDescent="0.2">
      <c r="B338" s="102"/>
      <c r="C338" s="103">
        <v>12</v>
      </c>
      <c r="D338" s="103">
        <v>2</v>
      </c>
      <c r="E338" s="104">
        <f t="shared" si="29"/>
        <v>2025</v>
      </c>
      <c r="F338" s="104"/>
      <c r="G338" s="104" t="str">
        <f t="shared" si="31"/>
        <v>TUESDAY</v>
      </c>
      <c r="H338" s="104"/>
      <c r="I338" s="104"/>
      <c r="J338" s="104"/>
      <c r="K338" s="104"/>
      <c r="L338" s="104"/>
      <c r="M338" s="104"/>
      <c r="W338" s="101" t="s">
        <v>129</v>
      </c>
    </row>
    <row r="339" spans="2:24" hidden="1" x14ac:dyDescent="0.2">
      <c r="B339" s="102"/>
      <c r="C339" s="103">
        <v>12</v>
      </c>
      <c r="D339" s="103">
        <v>3</v>
      </c>
      <c r="E339" s="104">
        <f t="shared" si="29"/>
        <v>2025</v>
      </c>
      <c r="F339" s="104"/>
      <c r="G339" s="104" t="str">
        <f t="shared" si="31"/>
        <v>WEDNESDAY</v>
      </c>
      <c r="H339" s="104"/>
      <c r="I339" s="104"/>
      <c r="J339" s="104"/>
      <c r="K339" s="104"/>
      <c r="L339" s="104"/>
      <c r="M339" s="104"/>
      <c r="X339" s="101" t="s">
        <v>21</v>
      </c>
    </row>
    <row r="340" spans="2:24" hidden="1" x14ac:dyDescent="0.2">
      <c r="B340" s="102"/>
      <c r="C340" s="103">
        <v>12</v>
      </c>
      <c r="D340" s="103">
        <v>4</v>
      </c>
      <c r="E340" s="104">
        <f t="shared" si="29"/>
        <v>2025</v>
      </c>
      <c r="F340" s="104"/>
      <c r="G340" s="104" t="str">
        <f t="shared" si="31"/>
        <v>THURSDAY</v>
      </c>
      <c r="H340" s="104"/>
      <c r="I340" s="104"/>
      <c r="J340" s="104"/>
      <c r="K340" s="104"/>
      <c r="L340" s="104"/>
      <c r="M340" s="104"/>
      <c r="S340" s="109" t="str">
        <f>IF(X339=G361,"12HOLIDAY1",IF(X340=G361,"12HOLIDAY1",IF(S341="12HOLIDAY2","12HOLIDAY1","")))</f>
        <v/>
      </c>
      <c r="X340" s="101" t="s">
        <v>20</v>
      </c>
    </row>
    <row r="341" spans="2:24" hidden="1" x14ac:dyDescent="0.2">
      <c r="B341" s="102"/>
      <c r="C341" s="103">
        <v>12</v>
      </c>
      <c r="D341" s="103">
        <v>5</v>
      </c>
      <c r="E341" s="104">
        <f t="shared" si="29"/>
        <v>2025</v>
      </c>
      <c r="F341" s="104"/>
      <c r="G341" s="104" t="str">
        <f t="shared" si="31"/>
        <v>FRIDAY</v>
      </c>
      <c r="H341" s="104"/>
      <c r="I341" s="104"/>
      <c r="J341" s="104"/>
      <c r="K341" s="104"/>
      <c r="L341" s="104"/>
      <c r="M341" s="104"/>
      <c r="S341" s="109" t="str">
        <f>IF(X341=G361,"12HOLIDAY2","")</f>
        <v/>
      </c>
      <c r="X341" s="101" t="s">
        <v>12</v>
      </c>
    </row>
    <row r="342" spans="2:24" hidden="1" x14ac:dyDescent="0.2">
      <c r="B342" s="102"/>
      <c r="C342" s="103">
        <v>12</v>
      </c>
      <c r="D342" s="103">
        <v>6</v>
      </c>
      <c r="E342" s="104">
        <f t="shared" si="29"/>
        <v>2025</v>
      </c>
      <c r="F342" s="104"/>
      <c r="G342" s="104" t="str">
        <f t="shared" si="31"/>
        <v>SATURDAY</v>
      </c>
      <c r="H342" s="104"/>
      <c r="I342" s="104"/>
      <c r="J342" s="104"/>
      <c r="K342" s="104"/>
      <c r="L342" s="104"/>
      <c r="M342" s="104"/>
      <c r="S342" s="109" t="str">
        <f>IF(X342=G361,"12HOLIDAY1","")</f>
        <v/>
      </c>
      <c r="X342" s="101" t="s">
        <v>22</v>
      </c>
    </row>
    <row r="343" spans="2:24" hidden="1" x14ac:dyDescent="0.2">
      <c r="B343" s="102"/>
      <c r="C343" s="103">
        <v>12</v>
      </c>
      <c r="D343" s="103">
        <v>7</v>
      </c>
      <c r="E343" s="104">
        <f t="shared" si="29"/>
        <v>2025</v>
      </c>
      <c r="F343" s="104"/>
      <c r="G343" s="104" t="str">
        <f t="shared" si="31"/>
        <v>SUNDAY</v>
      </c>
      <c r="H343" s="104"/>
      <c r="I343" s="104"/>
      <c r="J343" s="104"/>
      <c r="K343" s="104"/>
      <c r="L343" s="104"/>
      <c r="M343" s="104"/>
      <c r="S343" s="109" t="str">
        <f>IF(X343=G361,"12HOLIDAY1","")</f>
        <v>12HOLIDAY1</v>
      </c>
      <c r="X343" s="101" t="s">
        <v>14</v>
      </c>
    </row>
    <row r="344" spans="2:24" hidden="1" x14ac:dyDescent="0.2">
      <c r="B344" s="102"/>
      <c r="C344" s="103">
        <v>12</v>
      </c>
      <c r="D344" s="103">
        <v>8</v>
      </c>
      <c r="E344" s="104">
        <f t="shared" si="29"/>
        <v>2025</v>
      </c>
      <c r="F344" s="104"/>
      <c r="G344" s="104" t="str">
        <f t="shared" si="31"/>
        <v>MONDAY</v>
      </c>
      <c r="H344" s="104"/>
      <c r="I344" s="104"/>
      <c r="J344" s="104"/>
      <c r="K344" s="104"/>
      <c r="L344" s="104"/>
      <c r="M344" s="104"/>
      <c r="S344" s="109" t="str">
        <f>IF(X344=G361,"12HOLIDAY1",IF(X345=G361,"12HOLIDAY1",IF(S343="12HOLIDAY1","12HOLIDAY2","")))</f>
        <v>12HOLIDAY2</v>
      </c>
      <c r="X344" s="101" t="s">
        <v>19</v>
      </c>
    </row>
    <row r="345" spans="2:24" hidden="1" x14ac:dyDescent="0.2">
      <c r="B345" s="102"/>
      <c r="C345" s="103">
        <v>12</v>
      </c>
      <c r="D345" s="103">
        <v>9</v>
      </c>
      <c r="E345" s="104">
        <f t="shared" si="29"/>
        <v>2025</v>
      </c>
      <c r="F345" s="104"/>
      <c r="G345" s="104" t="str">
        <f t="shared" si="31"/>
        <v>TUESDAY</v>
      </c>
      <c r="H345" s="104"/>
      <c r="I345" s="104"/>
      <c r="J345" s="104"/>
      <c r="K345" s="104"/>
      <c r="L345" s="104"/>
      <c r="M345" s="104"/>
      <c r="X345" s="101" t="s">
        <v>23</v>
      </c>
    </row>
    <row r="346" spans="2:24" hidden="1" x14ac:dyDescent="0.2">
      <c r="B346" s="102"/>
      <c r="C346" s="103">
        <v>12</v>
      </c>
      <c r="D346" s="103">
        <v>10</v>
      </c>
      <c r="E346" s="104">
        <f t="shared" si="29"/>
        <v>2025</v>
      </c>
      <c r="F346" s="104"/>
      <c r="G346" s="104" t="str">
        <f t="shared" si="31"/>
        <v>WEDNESDAY</v>
      </c>
      <c r="H346" s="104"/>
      <c r="I346" s="104"/>
      <c r="J346" s="104"/>
      <c r="K346" s="104"/>
      <c r="L346" s="104"/>
      <c r="M346" s="104"/>
    </row>
    <row r="347" spans="2:24" hidden="1" x14ac:dyDescent="0.2">
      <c r="B347" s="102"/>
      <c r="C347" s="103">
        <v>12</v>
      </c>
      <c r="D347" s="103">
        <v>11</v>
      </c>
      <c r="E347" s="104">
        <f t="shared" si="29"/>
        <v>2025</v>
      </c>
      <c r="F347" s="104"/>
      <c r="G347" s="104" t="str">
        <f t="shared" si="31"/>
        <v>THURSDAY</v>
      </c>
      <c r="H347" s="104"/>
      <c r="I347" s="104"/>
      <c r="J347" s="104"/>
      <c r="K347" s="104"/>
      <c r="L347" s="104"/>
      <c r="M347" s="104"/>
      <c r="W347" s="101" t="s">
        <v>170</v>
      </c>
    </row>
    <row r="348" spans="2:24" hidden="1" x14ac:dyDescent="0.2">
      <c r="B348" s="102"/>
      <c r="C348" s="103">
        <v>12</v>
      </c>
      <c r="D348" s="103">
        <v>12</v>
      </c>
      <c r="E348" s="104">
        <f t="shared" si="29"/>
        <v>2025</v>
      </c>
      <c r="F348" s="104"/>
      <c r="G348" s="104" t="str">
        <f t="shared" si="31"/>
        <v>FRIDAY</v>
      </c>
      <c r="H348" s="104"/>
      <c r="I348" s="104"/>
      <c r="J348" s="104"/>
      <c r="K348" s="104"/>
      <c r="L348" s="104"/>
      <c r="M348" s="104"/>
      <c r="X348" s="101" t="s">
        <v>21</v>
      </c>
    </row>
    <row r="349" spans="2:24" hidden="1" x14ac:dyDescent="0.2">
      <c r="B349" s="102"/>
      <c r="C349" s="103">
        <v>12</v>
      </c>
      <c r="D349" s="103">
        <v>13</v>
      </c>
      <c r="E349" s="104">
        <f t="shared" si="29"/>
        <v>2025</v>
      </c>
      <c r="F349" s="104"/>
      <c r="G349" s="104" t="str">
        <f t="shared" si="31"/>
        <v>SATURDAY</v>
      </c>
      <c r="H349" s="104"/>
      <c r="I349" s="104"/>
      <c r="J349" s="104"/>
      <c r="K349" s="104"/>
      <c r="L349" s="104"/>
      <c r="M349" s="104"/>
      <c r="X349" s="101" t="s">
        <v>20</v>
      </c>
    </row>
    <row r="350" spans="2:24" hidden="1" x14ac:dyDescent="0.2">
      <c r="B350" s="102"/>
      <c r="C350" s="103">
        <v>12</v>
      </c>
      <c r="D350" s="103">
        <v>14</v>
      </c>
      <c r="E350" s="104">
        <f t="shared" si="29"/>
        <v>2025</v>
      </c>
      <c r="F350" s="104"/>
      <c r="G350" s="104" t="str">
        <f t="shared" si="31"/>
        <v>SUNDAY</v>
      </c>
      <c r="H350" s="104"/>
      <c r="I350" s="104"/>
      <c r="J350" s="104"/>
      <c r="K350" s="104"/>
      <c r="L350" s="104"/>
      <c r="M350" s="104"/>
      <c r="X350" s="101" t="s">
        <v>12</v>
      </c>
    </row>
    <row r="351" spans="2:24" hidden="1" x14ac:dyDescent="0.2">
      <c r="B351" s="102"/>
      <c r="C351" s="103">
        <v>12</v>
      </c>
      <c r="D351" s="103">
        <v>15</v>
      </c>
      <c r="E351" s="104">
        <f t="shared" si="29"/>
        <v>2025</v>
      </c>
      <c r="F351" s="104"/>
      <c r="G351" s="104" t="str">
        <f t="shared" si="31"/>
        <v>MONDAY</v>
      </c>
      <c r="H351" s="104"/>
      <c r="I351" s="104"/>
      <c r="J351" s="104"/>
      <c r="K351" s="104"/>
      <c r="L351" s="104"/>
      <c r="M351" s="104"/>
      <c r="X351" s="101" t="s">
        <v>22</v>
      </c>
    </row>
    <row r="352" spans="2:24" hidden="1" x14ac:dyDescent="0.2">
      <c r="B352" s="102"/>
      <c r="C352" s="103">
        <v>12</v>
      </c>
      <c r="D352" s="103">
        <v>16</v>
      </c>
      <c r="E352" s="104">
        <f t="shared" si="29"/>
        <v>2025</v>
      </c>
      <c r="F352" s="104"/>
      <c r="G352" s="104" t="str">
        <f t="shared" si="31"/>
        <v>TUESDAY</v>
      </c>
      <c r="H352" s="104"/>
      <c r="I352" s="104"/>
      <c r="J352" s="104"/>
      <c r="K352" s="104"/>
      <c r="L352" s="104"/>
      <c r="M352" s="104"/>
      <c r="X352" s="101" t="s">
        <v>14</v>
      </c>
    </row>
    <row r="353" spans="1:24" hidden="1" x14ac:dyDescent="0.2">
      <c r="B353" s="102"/>
      <c r="C353" s="103">
        <v>12</v>
      </c>
      <c r="D353" s="103">
        <v>17</v>
      </c>
      <c r="E353" s="104">
        <f t="shared" si="29"/>
        <v>2025</v>
      </c>
      <c r="F353" s="104"/>
      <c r="G353" s="104" t="str">
        <f t="shared" si="31"/>
        <v>WEDNESDAY</v>
      </c>
      <c r="H353" s="104"/>
      <c r="I353" s="104"/>
      <c r="J353" s="104"/>
      <c r="K353" s="104"/>
      <c r="L353" s="104"/>
      <c r="M353" s="104"/>
      <c r="X353" s="101" t="s">
        <v>19</v>
      </c>
    </row>
    <row r="354" spans="1:24" hidden="1" x14ac:dyDescent="0.2">
      <c r="B354" s="102"/>
      <c r="C354" s="103">
        <v>12</v>
      </c>
      <c r="D354" s="103">
        <v>18</v>
      </c>
      <c r="E354" s="104">
        <f t="shared" si="29"/>
        <v>2025</v>
      </c>
      <c r="F354" s="104"/>
      <c r="G354" s="104" t="str">
        <f t="shared" si="31"/>
        <v>THURSDAY</v>
      </c>
      <c r="H354" s="104"/>
      <c r="I354" s="104"/>
      <c r="J354" s="104"/>
      <c r="K354" s="104"/>
      <c r="L354" s="104"/>
      <c r="M354" s="104"/>
      <c r="X354" s="101" t="s">
        <v>23</v>
      </c>
    </row>
    <row r="355" spans="1:24" hidden="1" x14ac:dyDescent="0.2">
      <c r="B355" s="102"/>
      <c r="C355" s="103">
        <v>12</v>
      </c>
      <c r="D355" s="103">
        <v>19</v>
      </c>
      <c r="E355" s="104">
        <f t="shared" si="29"/>
        <v>2025</v>
      </c>
      <c r="F355" s="104"/>
      <c r="G355" s="104" t="str">
        <f t="shared" si="31"/>
        <v>FRIDAY</v>
      </c>
      <c r="H355" s="104"/>
      <c r="I355" s="104"/>
      <c r="J355" s="104"/>
      <c r="K355" s="104"/>
      <c r="L355" s="104"/>
      <c r="M355" s="104"/>
    </row>
    <row r="356" spans="1:24" hidden="1" x14ac:dyDescent="0.2">
      <c r="B356" s="102"/>
      <c r="C356" s="103">
        <v>12</v>
      </c>
      <c r="D356" s="103">
        <v>20</v>
      </c>
      <c r="E356" s="104">
        <f t="shared" si="29"/>
        <v>2025</v>
      </c>
      <c r="F356" s="104"/>
      <c r="G356" s="104" t="str">
        <f t="shared" si="31"/>
        <v>SATURDAY</v>
      </c>
      <c r="H356" s="104"/>
      <c r="I356" s="104"/>
      <c r="J356" s="104"/>
      <c r="K356" s="104"/>
      <c r="L356" s="104"/>
      <c r="M356" s="104"/>
    </row>
    <row r="357" spans="1:24" hidden="1" x14ac:dyDescent="0.2">
      <c r="B357" s="102"/>
      <c r="C357" s="103">
        <v>12</v>
      </c>
      <c r="D357" s="103">
        <v>21</v>
      </c>
      <c r="E357" s="104">
        <f t="shared" si="29"/>
        <v>2025</v>
      </c>
      <c r="F357" s="104"/>
      <c r="G357" s="104" t="str">
        <f t="shared" si="31"/>
        <v>SUNDAY</v>
      </c>
      <c r="H357" s="104"/>
      <c r="I357" s="104"/>
      <c r="J357" s="104"/>
      <c r="K357" s="104"/>
      <c r="L357" s="104"/>
      <c r="M357" s="104"/>
    </row>
    <row r="358" spans="1:24" hidden="1" x14ac:dyDescent="0.2">
      <c r="B358" s="102"/>
      <c r="C358" s="103">
        <v>12</v>
      </c>
      <c r="D358" s="103">
        <v>22</v>
      </c>
      <c r="E358" s="104">
        <f t="shared" si="29"/>
        <v>2025</v>
      </c>
      <c r="F358" s="104"/>
      <c r="G358" s="104" t="str">
        <f t="shared" si="31"/>
        <v>MONDAY</v>
      </c>
      <c r="H358" s="104"/>
      <c r="I358" s="104"/>
      <c r="J358" s="104"/>
      <c r="K358" s="104"/>
      <c r="L358" s="104"/>
      <c r="M358" s="104"/>
    </row>
    <row r="359" spans="1:24" hidden="1" x14ac:dyDescent="0.2">
      <c r="B359" s="102"/>
      <c r="C359" s="103">
        <v>12</v>
      </c>
      <c r="D359" s="103">
        <v>23</v>
      </c>
      <c r="E359" s="104">
        <f t="shared" si="29"/>
        <v>2025</v>
      </c>
      <c r="F359" s="104"/>
      <c r="G359" s="104" t="str">
        <f t="shared" si="31"/>
        <v>TUESDAY</v>
      </c>
      <c r="H359" s="104"/>
      <c r="I359" s="104"/>
      <c r="J359" s="104"/>
      <c r="K359" s="104"/>
      <c r="L359" s="104"/>
      <c r="M359" s="104"/>
    </row>
    <row r="360" spans="1:24" hidden="1" x14ac:dyDescent="0.2">
      <c r="A360" s="101" t="str">
        <f>IF(G360=$X$339,$S$339,IF(G360=$X$340,$S$340,IF(G360=$X$341,$S$341,IF(G360=$X$342,$S$342,IF(G360=$X$343,$S$343,IF(G360=$X$344,$S$344,IF(G360=$X$345,$S$345,"")))))))</f>
        <v/>
      </c>
      <c r="B360" s="102"/>
      <c r="C360" s="103">
        <v>12</v>
      </c>
      <c r="D360" s="103">
        <v>24</v>
      </c>
      <c r="E360" s="104">
        <f t="shared" si="29"/>
        <v>2025</v>
      </c>
      <c r="F360" s="104"/>
      <c r="G360" s="104" t="str">
        <f t="shared" si="31"/>
        <v>WEDNESDAY</v>
      </c>
      <c r="H360" s="104"/>
      <c r="I360" s="104"/>
      <c r="J360" s="104"/>
      <c r="K360" s="104"/>
      <c r="L360" s="104"/>
      <c r="M360" s="104"/>
    </row>
    <row r="361" spans="1:24" hidden="1" x14ac:dyDescent="0.2">
      <c r="A361" s="101" t="str">
        <f>IF(G361=$X$339,$S$339,IF(G361=$X$340,$S$340,IF(G361=$X$341,$S$341,IF(G361=$X$342,$S$342,IF(G361=$X$343,$S$343,IF(G361=$X$344,$S$344,IF(G361=$X$345,$S$345,"")))))))</f>
        <v>12HOLIDAY1</v>
      </c>
      <c r="B361" s="102"/>
      <c r="C361" s="103">
        <v>12</v>
      </c>
      <c r="D361" s="103">
        <v>25</v>
      </c>
      <c r="E361" s="104">
        <f t="shared" si="29"/>
        <v>2025</v>
      </c>
      <c r="F361" s="104"/>
      <c r="G361" s="104" t="str">
        <f t="shared" si="31"/>
        <v>THURSDAY</v>
      </c>
      <c r="H361" s="104"/>
      <c r="I361" s="104"/>
      <c r="J361" s="104"/>
      <c r="K361" s="104"/>
      <c r="L361" s="104"/>
      <c r="M361" s="104"/>
    </row>
    <row r="362" spans="1:24" hidden="1" x14ac:dyDescent="0.2">
      <c r="A362" s="101" t="str">
        <f>IF(G362=$X$339,$S$339,IF(G362=$X$340,$S$340,IF(G362=$X$341,$S$341,IF(G362=$X$342,$S$342,IF(G362=$X$343,$S$343,IF(G362=$X$344,$S$344,IF(G362=$X$345,$S$345,"")))))))</f>
        <v>12HOLIDAY2</v>
      </c>
      <c r="B362" s="102"/>
      <c r="C362" s="103">
        <v>12</v>
      </c>
      <c r="D362" s="103">
        <v>26</v>
      </c>
      <c r="E362" s="104">
        <f t="shared" si="29"/>
        <v>2025</v>
      </c>
      <c r="F362" s="104"/>
      <c r="G362" s="104" t="str">
        <f t="shared" si="31"/>
        <v>FRIDAY</v>
      </c>
      <c r="H362" s="104"/>
      <c r="I362" s="104"/>
      <c r="J362" s="104"/>
      <c r="K362" s="104"/>
      <c r="L362" s="104"/>
      <c r="M362" s="104"/>
    </row>
    <row r="363" spans="1:24" x14ac:dyDescent="0.2">
      <c r="B363" s="102"/>
      <c r="C363" s="103">
        <v>12</v>
      </c>
      <c r="D363" s="103">
        <v>27</v>
      </c>
      <c r="E363" s="104">
        <f t="shared" si="29"/>
        <v>2025</v>
      </c>
      <c r="F363" s="104"/>
      <c r="G363" s="104" t="str">
        <f t="shared" si="31"/>
        <v>SATURDAY</v>
      </c>
      <c r="H363" s="104"/>
      <c r="I363" s="104"/>
      <c r="J363" s="104"/>
      <c r="K363" s="104"/>
      <c r="L363" s="104"/>
      <c r="M363" s="104"/>
    </row>
    <row r="364" spans="1:24" x14ac:dyDescent="0.2">
      <c r="B364" s="102"/>
      <c r="C364" s="103">
        <v>12</v>
      </c>
      <c r="D364" s="103">
        <v>28</v>
      </c>
      <c r="E364" s="104">
        <f t="shared" si="29"/>
        <v>2025</v>
      </c>
      <c r="F364" s="104"/>
      <c r="G364" s="104" t="str">
        <f t="shared" si="31"/>
        <v>SUNDAY</v>
      </c>
      <c r="H364" s="104"/>
      <c r="I364" s="104"/>
      <c r="J364" s="104"/>
      <c r="K364" s="104"/>
      <c r="L364" s="104"/>
      <c r="M364" s="104"/>
    </row>
    <row r="365" spans="1:24" x14ac:dyDescent="0.2">
      <c r="B365" s="102"/>
      <c r="C365" s="103">
        <v>12</v>
      </c>
      <c r="D365" s="103">
        <v>29</v>
      </c>
      <c r="E365" s="104">
        <f t="shared" si="29"/>
        <v>2025</v>
      </c>
      <c r="F365" s="104"/>
      <c r="G365" s="104" t="str">
        <f t="shared" si="31"/>
        <v>MONDAY</v>
      </c>
      <c r="H365" s="104"/>
      <c r="I365" s="104"/>
      <c r="J365" s="104"/>
      <c r="K365" s="104"/>
      <c r="L365" s="104"/>
      <c r="M365" s="104"/>
    </row>
    <row r="366" spans="1:24" x14ac:dyDescent="0.2">
      <c r="B366" s="102"/>
      <c r="C366" s="103">
        <v>12</v>
      </c>
      <c r="D366" s="103">
        <v>30</v>
      </c>
      <c r="E366" s="104">
        <f t="shared" si="29"/>
        <v>2025</v>
      </c>
      <c r="F366" s="104"/>
      <c r="G366" s="104" t="str">
        <f t="shared" si="31"/>
        <v>TUESDAY</v>
      </c>
      <c r="H366" s="104"/>
      <c r="I366" s="104"/>
      <c r="J366" s="104"/>
      <c r="K366" s="104"/>
      <c r="L366" s="104"/>
      <c r="M366" s="104"/>
    </row>
    <row r="367" spans="1:24" x14ac:dyDescent="0.2">
      <c r="A367" s="101" t="str">
        <f>IF(G367=Q7,"12HOLIDAY2","")</f>
        <v/>
      </c>
      <c r="B367" s="102"/>
      <c r="C367" s="103">
        <v>12</v>
      </c>
      <c r="D367" s="103">
        <v>31</v>
      </c>
      <c r="E367" s="104">
        <f t="shared" si="29"/>
        <v>2025</v>
      </c>
      <c r="F367" s="104"/>
      <c r="G367" s="104" t="str">
        <f t="shared" si="31"/>
        <v>WEDNESDAY</v>
      </c>
      <c r="H367" s="104"/>
      <c r="I367" s="104"/>
      <c r="J367" s="104"/>
      <c r="K367" s="104"/>
      <c r="L367" s="104"/>
      <c r="M367" s="104"/>
    </row>
    <row r="368" spans="1:24" x14ac:dyDescent="0.2">
      <c r="A368" s="105" t="s">
        <v>1036</v>
      </c>
      <c r="B368" s="102" t="str">
        <f t="shared" ref="B368:B374" si="34">IF(G368=$Q$3,"1MONDAY1","")</f>
        <v/>
      </c>
      <c r="C368" s="103">
        <v>1</v>
      </c>
      <c r="D368" s="103">
        <v>1</v>
      </c>
      <c r="E368" s="104">
        <f>E367+1</f>
        <v>2026</v>
      </c>
      <c r="F368" s="104"/>
      <c r="G368" s="104" t="str">
        <f t="shared" si="31"/>
        <v>THURSDAY</v>
      </c>
      <c r="H368" s="104"/>
      <c r="I368" s="104"/>
      <c r="J368" s="104"/>
      <c r="K368" s="104"/>
      <c r="L368" s="104"/>
      <c r="M368" s="104"/>
    </row>
    <row r="369" spans="1:13" x14ac:dyDescent="0.2">
      <c r="B369" s="102" t="str">
        <f t="shared" si="34"/>
        <v/>
      </c>
      <c r="C369" s="103">
        <v>1</v>
      </c>
      <c r="D369" s="103">
        <v>2</v>
      </c>
      <c r="E369" s="104">
        <f>E368</f>
        <v>2026</v>
      </c>
      <c r="F369" s="104"/>
      <c r="G369" s="104" t="str">
        <f t="shared" si="31"/>
        <v>FRIDAY</v>
      </c>
      <c r="H369" s="104"/>
      <c r="I369" s="104"/>
      <c r="J369" s="104"/>
      <c r="K369" s="104"/>
      <c r="L369" s="104"/>
      <c r="M369" s="104"/>
    </row>
    <row r="370" spans="1:13" x14ac:dyDescent="0.2">
      <c r="B370" s="102" t="str">
        <f t="shared" si="34"/>
        <v/>
      </c>
      <c r="C370" s="103">
        <v>1</v>
      </c>
      <c r="D370" s="103">
        <v>3</v>
      </c>
      <c r="E370" s="104">
        <f t="shared" ref="E370:E398" si="35">E369</f>
        <v>2026</v>
      </c>
      <c r="F370" s="104"/>
      <c r="G370" s="104" t="str">
        <f t="shared" si="31"/>
        <v>SATURDAY</v>
      </c>
      <c r="H370" s="104"/>
      <c r="I370" s="104"/>
      <c r="J370" s="104"/>
      <c r="K370" s="104"/>
      <c r="L370" s="104"/>
      <c r="M370" s="104"/>
    </row>
    <row r="371" spans="1:13" x14ac:dyDescent="0.2">
      <c r="B371" s="102" t="str">
        <f t="shared" si="34"/>
        <v/>
      </c>
      <c r="C371" s="103">
        <v>1</v>
      </c>
      <c r="D371" s="103">
        <v>4</v>
      </c>
      <c r="E371" s="104">
        <f t="shared" si="35"/>
        <v>2026</v>
      </c>
      <c r="F371" s="104"/>
      <c r="G371" s="104" t="str">
        <f t="shared" si="31"/>
        <v>SUNDAY</v>
      </c>
      <c r="H371" s="104"/>
      <c r="I371" s="104"/>
      <c r="J371" s="104"/>
      <c r="K371" s="104"/>
      <c r="L371" s="104"/>
      <c r="M371" s="104"/>
    </row>
    <row r="372" spans="1:13" x14ac:dyDescent="0.2">
      <c r="B372" s="102" t="str">
        <f t="shared" si="34"/>
        <v>1MONDAY1</v>
      </c>
      <c r="C372" s="103">
        <v>1</v>
      </c>
      <c r="D372" s="103">
        <v>5</v>
      </c>
      <c r="E372" s="104">
        <f t="shared" si="35"/>
        <v>2026</v>
      </c>
      <c r="F372" s="104"/>
      <c r="G372" s="104" t="str">
        <f t="shared" si="31"/>
        <v>MONDAY</v>
      </c>
      <c r="H372" s="104"/>
      <c r="I372" s="104"/>
      <c r="J372" s="104"/>
      <c r="K372" s="104"/>
      <c r="L372" s="104"/>
      <c r="M372" s="104"/>
    </row>
    <row r="373" spans="1:13" x14ac:dyDescent="0.2">
      <c r="B373" s="102" t="str">
        <f t="shared" si="34"/>
        <v/>
      </c>
      <c r="C373" s="103">
        <v>1</v>
      </c>
      <c r="D373" s="103">
        <v>6</v>
      </c>
      <c r="E373" s="104">
        <f t="shared" si="35"/>
        <v>2026</v>
      </c>
      <c r="F373" s="104"/>
      <c r="G373" s="104" t="str">
        <f t="shared" si="31"/>
        <v>TUESDAY</v>
      </c>
      <c r="H373" s="104"/>
      <c r="I373" s="104"/>
      <c r="J373" s="104"/>
      <c r="K373" s="104"/>
      <c r="L373" s="104"/>
      <c r="M373" s="104"/>
    </row>
    <row r="374" spans="1:13" x14ac:dyDescent="0.2">
      <c r="B374" s="102" t="str">
        <f t="shared" si="34"/>
        <v/>
      </c>
      <c r="C374" s="103">
        <v>1</v>
      </c>
      <c r="D374" s="103">
        <v>7</v>
      </c>
      <c r="E374" s="104">
        <f t="shared" si="35"/>
        <v>2026</v>
      </c>
      <c r="F374" s="104"/>
      <c r="G374" s="104" t="str">
        <f t="shared" si="31"/>
        <v>WEDNESDAY</v>
      </c>
      <c r="H374" s="104"/>
      <c r="I374" s="104"/>
      <c r="J374" s="104"/>
      <c r="K374" s="104"/>
      <c r="L374" s="104"/>
      <c r="M374" s="104"/>
    </row>
    <row r="375" spans="1:13" x14ac:dyDescent="0.2">
      <c r="B375" s="102" t="str">
        <f t="shared" ref="B375:B381" si="36">IF(G368=$Q$3,"1MONDAY2","")</f>
        <v/>
      </c>
      <c r="C375" s="103">
        <v>1</v>
      </c>
      <c r="D375" s="103">
        <v>8</v>
      </c>
      <c r="E375" s="104">
        <f t="shared" si="35"/>
        <v>2026</v>
      </c>
      <c r="F375" s="104"/>
      <c r="G375" s="104" t="str">
        <f t="shared" si="31"/>
        <v>THURSDAY</v>
      </c>
      <c r="H375" s="104"/>
      <c r="I375" s="104"/>
      <c r="J375" s="104"/>
      <c r="K375" s="104"/>
      <c r="L375" s="104"/>
      <c r="M375" s="104"/>
    </row>
    <row r="376" spans="1:13" x14ac:dyDescent="0.2">
      <c r="B376" s="102" t="str">
        <f t="shared" si="36"/>
        <v/>
      </c>
      <c r="C376" s="103">
        <v>1</v>
      </c>
      <c r="D376" s="103">
        <v>9</v>
      </c>
      <c r="E376" s="104">
        <f t="shared" si="35"/>
        <v>2026</v>
      </c>
      <c r="F376" s="104"/>
      <c r="G376" s="104" t="str">
        <f t="shared" si="31"/>
        <v>FRIDAY</v>
      </c>
      <c r="H376" s="104"/>
      <c r="I376" s="104"/>
      <c r="J376" s="104"/>
      <c r="K376" s="104"/>
      <c r="L376" s="104"/>
      <c r="M376" s="104"/>
    </row>
    <row r="377" spans="1:13" x14ac:dyDescent="0.2">
      <c r="B377" s="102" t="str">
        <f t="shared" si="36"/>
        <v/>
      </c>
      <c r="C377" s="103">
        <v>1</v>
      </c>
      <c r="D377" s="103">
        <v>10</v>
      </c>
      <c r="E377" s="104">
        <f t="shared" si="35"/>
        <v>2026</v>
      </c>
      <c r="F377" s="104"/>
      <c r="G377" s="104" t="str">
        <f t="shared" si="31"/>
        <v>SATURDAY</v>
      </c>
      <c r="H377" s="104"/>
      <c r="I377" s="104"/>
      <c r="J377" s="104"/>
      <c r="K377" s="104"/>
      <c r="L377" s="104"/>
      <c r="M377" s="104"/>
    </row>
    <row r="378" spans="1:13" x14ac:dyDescent="0.2">
      <c r="B378" s="102" t="str">
        <f t="shared" si="36"/>
        <v/>
      </c>
      <c r="C378" s="103">
        <v>1</v>
      </c>
      <c r="D378" s="103">
        <v>11</v>
      </c>
      <c r="E378" s="104">
        <f t="shared" si="35"/>
        <v>2026</v>
      </c>
      <c r="F378" s="104"/>
      <c r="G378" s="104" t="str">
        <f t="shared" si="31"/>
        <v>SUNDAY</v>
      </c>
      <c r="H378" s="104"/>
      <c r="I378" s="104"/>
      <c r="J378" s="104"/>
      <c r="K378" s="104"/>
      <c r="L378" s="104"/>
      <c r="M378" s="104"/>
    </row>
    <row r="379" spans="1:13" x14ac:dyDescent="0.2">
      <c r="B379" s="102" t="str">
        <f t="shared" si="36"/>
        <v>1MONDAY2</v>
      </c>
      <c r="C379" s="103">
        <v>1</v>
      </c>
      <c r="D379" s="103">
        <v>12</v>
      </c>
      <c r="E379" s="104">
        <f t="shared" si="35"/>
        <v>2026</v>
      </c>
      <c r="F379" s="104"/>
      <c r="G379" s="104" t="str">
        <f t="shared" si="31"/>
        <v>MONDAY</v>
      </c>
      <c r="H379" s="104"/>
      <c r="I379" s="104"/>
      <c r="J379" s="104"/>
      <c r="K379" s="104"/>
      <c r="L379" s="104"/>
      <c r="M379" s="104"/>
    </row>
    <row r="380" spans="1:13" x14ac:dyDescent="0.2">
      <c r="B380" s="102" t="str">
        <f t="shared" si="36"/>
        <v/>
      </c>
      <c r="C380" s="103">
        <v>1</v>
      </c>
      <c r="D380" s="103">
        <v>13</v>
      </c>
      <c r="E380" s="104">
        <f t="shared" si="35"/>
        <v>2026</v>
      </c>
      <c r="G380" s="104" t="str">
        <f t="shared" si="31"/>
        <v>TUESDAY</v>
      </c>
    </row>
    <row r="381" spans="1:13" x14ac:dyDescent="0.2">
      <c r="B381" s="102" t="str">
        <f t="shared" si="36"/>
        <v/>
      </c>
      <c r="C381" s="103">
        <v>1</v>
      </c>
      <c r="D381" s="103">
        <v>14</v>
      </c>
      <c r="E381" s="104">
        <f t="shared" si="35"/>
        <v>2026</v>
      </c>
      <c r="G381" s="104" t="str">
        <f t="shared" si="31"/>
        <v>WEDNESDAY</v>
      </c>
    </row>
    <row r="382" spans="1:13" x14ac:dyDescent="0.2">
      <c r="A382" s="101" t="str">
        <f t="shared" ref="A382:A388" si="37">IF(B382="1MONDAY3","13HOLIDAY2","")</f>
        <v/>
      </c>
      <c r="B382" s="102" t="str">
        <f>IF(G375=$Q$3,"1MONDAY3","")</f>
        <v/>
      </c>
      <c r="C382" s="103">
        <v>1</v>
      </c>
      <c r="D382" s="103">
        <v>15</v>
      </c>
      <c r="E382" s="104">
        <f t="shared" si="35"/>
        <v>2026</v>
      </c>
      <c r="G382" s="104" t="str">
        <f t="shared" si="31"/>
        <v>THURSDAY</v>
      </c>
    </row>
    <row r="383" spans="1:13" x14ac:dyDescent="0.2">
      <c r="A383" s="101" t="str">
        <f t="shared" si="37"/>
        <v/>
      </c>
      <c r="B383" s="102" t="str">
        <f>IF(G376=$Q$3,"1MONDAY3","")</f>
        <v/>
      </c>
      <c r="C383" s="103">
        <v>1</v>
      </c>
      <c r="D383" s="103">
        <v>16</v>
      </c>
      <c r="E383" s="104">
        <f t="shared" si="35"/>
        <v>2026</v>
      </c>
      <c r="G383" s="104" t="str">
        <f t="shared" si="31"/>
        <v>FRIDAY</v>
      </c>
    </row>
    <row r="384" spans="1:13" x14ac:dyDescent="0.2">
      <c r="A384" s="101" t="str">
        <f t="shared" si="37"/>
        <v/>
      </c>
      <c r="B384" s="102" t="str">
        <f>IF(G377=$Q$3,"1MONDAY3","")</f>
        <v/>
      </c>
      <c r="C384" s="103">
        <v>1</v>
      </c>
      <c r="D384" s="103">
        <v>17</v>
      </c>
      <c r="E384" s="104">
        <f t="shared" si="35"/>
        <v>2026</v>
      </c>
      <c r="G384" s="104" t="str">
        <f t="shared" si="31"/>
        <v>SATURDAY</v>
      </c>
    </row>
    <row r="385" spans="1:7" x14ac:dyDescent="0.2">
      <c r="A385" s="101" t="str">
        <f t="shared" si="37"/>
        <v/>
      </c>
      <c r="B385" s="102" t="str">
        <f>IF(G378=$Q$3,"1MONDAY3","")</f>
        <v/>
      </c>
      <c r="C385" s="103">
        <v>1</v>
      </c>
      <c r="D385" s="103">
        <v>18</v>
      </c>
      <c r="E385" s="104">
        <f t="shared" si="35"/>
        <v>2026</v>
      </c>
      <c r="G385" s="104" t="str">
        <f t="shared" si="31"/>
        <v>SUNDAY</v>
      </c>
    </row>
    <row r="386" spans="1:7" x14ac:dyDescent="0.2">
      <c r="A386" s="101" t="str">
        <f t="shared" si="37"/>
        <v>13HOLIDAY2</v>
      </c>
      <c r="B386" s="102" t="str">
        <f t="shared" ref="B386:B388" si="38">IF(G379=$Q$3,"1MONDAY3","")</f>
        <v>1MONDAY3</v>
      </c>
      <c r="C386" s="103">
        <v>1</v>
      </c>
      <c r="D386" s="103">
        <v>19</v>
      </c>
      <c r="E386" s="104">
        <f t="shared" si="35"/>
        <v>2026</v>
      </c>
      <c r="G386" s="104" t="str">
        <f t="shared" si="31"/>
        <v>MONDAY</v>
      </c>
    </row>
    <row r="387" spans="1:7" x14ac:dyDescent="0.2">
      <c r="A387" s="101" t="str">
        <f t="shared" si="37"/>
        <v/>
      </c>
      <c r="B387" s="102" t="str">
        <f t="shared" si="38"/>
        <v/>
      </c>
      <c r="C387" s="103">
        <v>1</v>
      </c>
      <c r="D387" s="103">
        <v>20</v>
      </c>
      <c r="E387" s="104">
        <f t="shared" si="35"/>
        <v>2026</v>
      </c>
      <c r="G387" s="104" t="str">
        <f t="shared" si="31"/>
        <v>TUESDAY</v>
      </c>
    </row>
    <row r="388" spans="1:7" x14ac:dyDescent="0.2">
      <c r="A388" s="101" t="str">
        <f t="shared" si="37"/>
        <v/>
      </c>
      <c r="B388" s="102" t="str">
        <f t="shared" si="38"/>
        <v/>
      </c>
      <c r="C388" s="103">
        <v>1</v>
      </c>
      <c r="D388" s="103">
        <v>21</v>
      </c>
      <c r="E388" s="104">
        <f t="shared" si="35"/>
        <v>2026</v>
      </c>
      <c r="G388" s="104" t="str">
        <f t="shared" ref="G388:G398" si="39">IF(G387="SUNDAY","MONDAY",IF(G387="MONDAY","TUESDAY",IF(G387="TUESDAY","WEDNESDAY",IF(G387="WEDNESDAY","THURSDAY",IF(G387="THURSDAY","FRIDAY",IF(G387="FRIDAY","SATURDAY",IF(G387="SATURDAY","SUNDAY","ERROR!!!")))))))</f>
        <v>WEDNESDAY</v>
      </c>
    </row>
    <row r="389" spans="1:7" x14ac:dyDescent="0.2">
      <c r="C389" s="103">
        <v>1</v>
      </c>
      <c r="D389" s="103">
        <v>22</v>
      </c>
      <c r="E389" s="104">
        <f t="shared" si="35"/>
        <v>2026</v>
      </c>
      <c r="G389" s="104" t="str">
        <f t="shared" si="39"/>
        <v>THURSDAY</v>
      </c>
    </row>
    <row r="390" spans="1:7" x14ac:dyDescent="0.2">
      <c r="C390" s="103">
        <v>1</v>
      </c>
      <c r="D390" s="103">
        <v>23</v>
      </c>
      <c r="E390" s="104">
        <f t="shared" si="35"/>
        <v>2026</v>
      </c>
      <c r="G390" s="104" t="str">
        <f t="shared" si="39"/>
        <v>FRIDAY</v>
      </c>
    </row>
    <row r="391" spans="1:7" x14ac:dyDescent="0.2">
      <c r="C391" s="103">
        <v>1</v>
      </c>
      <c r="D391" s="103">
        <v>24</v>
      </c>
      <c r="E391" s="104">
        <f t="shared" si="35"/>
        <v>2026</v>
      </c>
      <c r="G391" s="104" t="str">
        <f t="shared" si="39"/>
        <v>SATURDAY</v>
      </c>
    </row>
    <row r="392" spans="1:7" x14ac:dyDescent="0.2">
      <c r="C392" s="103">
        <v>1</v>
      </c>
      <c r="D392" s="103">
        <v>25</v>
      </c>
      <c r="E392" s="104">
        <f t="shared" si="35"/>
        <v>2026</v>
      </c>
      <c r="G392" s="104" t="str">
        <f t="shared" si="39"/>
        <v>SUNDAY</v>
      </c>
    </row>
    <row r="393" spans="1:7" x14ac:dyDescent="0.2">
      <c r="C393" s="103">
        <v>1</v>
      </c>
      <c r="D393" s="103">
        <v>26</v>
      </c>
      <c r="E393" s="104">
        <f t="shared" si="35"/>
        <v>2026</v>
      </c>
      <c r="G393" s="104" t="str">
        <f t="shared" si="39"/>
        <v>MONDAY</v>
      </c>
    </row>
    <row r="394" spans="1:7" x14ac:dyDescent="0.2">
      <c r="C394" s="103">
        <v>1</v>
      </c>
      <c r="D394" s="103">
        <v>27</v>
      </c>
      <c r="E394" s="104">
        <f t="shared" si="35"/>
        <v>2026</v>
      </c>
      <c r="G394" s="104" t="str">
        <f t="shared" si="39"/>
        <v>TUESDAY</v>
      </c>
    </row>
    <row r="395" spans="1:7" x14ac:dyDescent="0.2">
      <c r="C395" s="103">
        <v>1</v>
      </c>
      <c r="D395" s="103">
        <v>28</v>
      </c>
      <c r="E395" s="104">
        <f t="shared" si="35"/>
        <v>2026</v>
      </c>
      <c r="G395" s="104" t="str">
        <f t="shared" si="39"/>
        <v>WEDNESDAY</v>
      </c>
    </row>
    <row r="396" spans="1:7" x14ac:dyDescent="0.2">
      <c r="C396" s="103">
        <v>1</v>
      </c>
      <c r="D396" s="103">
        <v>29</v>
      </c>
      <c r="E396" s="104">
        <f t="shared" si="35"/>
        <v>2026</v>
      </c>
      <c r="G396" s="104" t="str">
        <f t="shared" si="39"/>
        <v>THURSDAY</v>
      </c>
    </row>
    <row r="397" spans="1:7" x14ac:dyDescent="0.2">
      <c r="C397" s="103">
        <v>1</v>
      </c>
      <c r="D397" s="103">
        <v>30</v>
      </c>
      <c r="E397" s="104">
        <f t="shared" si="35"/>
        <v>2026</v>
      </c>
      <c r="G397" s="104" t="str">
        <f t="shared" si="39"/>
        <v>FRIDAY</v>
      </c>
    </row>
    <row r="398" spans="1:7" x14ac:dyDescent="0.2">
      <c r="C398" s="103">
        <v>1</v>
      </c>
      <c r="D398" s="103">
        <v>31</v>
      </c>
      <c r="E398" s="104">
        <f t="shared" si="35"/>
        <v>2026</v>
      </c>
      <c r="G398" s="104" t="str">
        <f t="shared" si="39"/>
        <v>SATURDAY</v>
      </c>
    </row>
  </sheetData>
  <sheetProtection sheet="1" objects="1" scenarios="1"/>
  <mergeCells count="1">
    <mergeCell ref="Z2:AC2"/>
  </mergeCells>
  <phoneticPr fontId="8"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tint="-0.249977111117893"/>
  </sheetPr>
  <dimension ref="A1:L122"/>
  <sheetViews>
    <sheetView workbookViewId="0">
      <selection activeCell="D4" sqref="D4"/>
    </sheetView>
  </sheetViews>
  <sheetFormatPr defaultRowHeight="12.75" customHeight="1" x14ac:dyDescent="0.2"/>
  <sheetData>
    <row r="1" spans="1:12" ht="12.75" customHeight="1" x14ac:dyDescent="0.2">
      <c r="A1">
        <v>1980</v>
      </c>
      <c r="B1" t="s">
        <v>17</v>
      </c>
      <c r="D1" s="4"/>
      <c r="E1" s="273"/>
      <c r="F1" s="273"/>
      <c r="G1" s="273"/>
      <c r="H1" s="273"/>
      <c r="I1" s="273"/>
      <c r="J1" s="274"/>
      <c r="K1" s="274"/>
      <c r="L1" s="4"/>
    </row>
    <row r="2" spans="1:12" ht="12.75" customHeight="1" x14ac:dyDescent="0.2">
      <c r="A2">
        <v>1981</v>
      </c>
      <c r="B2" t="s">
        <v>18</v>
      </c>
      <c r="D2" s="4"/>
      <c r="E2" s="4"/>
      <c r="F2" s="4"/>
      <c r="G2" s="4"/>
      <c r="H2" s="4"/>
      <c r="I2" s="4"/>
      <c r="J2" s="4"/>
      <c r="K2" s="4"/>
      <c r="L2" s="4"/>
    </row>
    <row r="3" spans="1:12" ht="12.75" customHeight="1" x14ac:dyDescent="0.3">
      <c r="A3">
        <v>1982</v>
      </c>
      <c r="B3" t="s">
        <v>18</v>
      </c>
      <c r="D3" s="4"/>
      <c r="E3" s="5"/>
      <c r="F3" s="5"/>
      <c r="G3" s="5"/>
      <c r="H3" s="5"/>
      <c r="I3" s="5"/>
      <c r="J3" s="5"/>
      <c r="K3" s="5"/>
      <c r="L3" s="4"/>
    </row>
    <row r="4" spans="1:12" ht="12.75" customHeight="1" x14ac:dyDescent="0.3">
      <c r="A4">
        <v>1983</v>
      </c>
      <c r="B4" t="s">
        <v>18</v>
      </c>
      <c r="D4" s="4"/>
      <c r="E4" s="5"/>
      <c r="F4" s="5"/>
      <c r="G4" s="5"/>
      <c r="H4" s="5"/>
      <c r="I4" s="5"/>
      <c r="J4" s="5"/>
      <c r="K4" s="5"/>
      <c r="L4" s="4"/>
    </row>
    <row r="5" spans="1:12" ht="12.75" customHeight="1" x14ac:dyDescent="0.3">
      <c r="A5">
        <v>1984</v>
      </c>
      <c r="B5" t="s">
        <v>17</v>
      </c>
      <c r="D5" s="4"/>
      <c r="E5" s="5"/>
      <c r="F5" s="5"/>
      <c r="G5" s="5"/>
      <c r="H5" s="5"/>
      <c r="I5" s="5"/>
      <c r="J5" s="5"/>
      <c r="K5" s="5"/>
      <c r="L5" s="4"/>
    </row>
    <row r="6" spans="1:12" ht="12.75" customHeight="1" x14ac:dyDescent="0.3">
      <c r="A6">
        <v>1985</v>
      </c>
      <c r="B6" t="s">
        <v>18</v>
      </c>
      <c r="D6" s="4"/>
      <c r="E6" s="5"/>
      <c r="F6" s="5"/>
      <c r="G6" s="5"/>
      <c r="H6" s="5"/>
      <c r="I6" s="5"/>
      <c r="J6" s="5"/>
      <c r="K6" s="5"/>
      <c r="L6" s="4"/>
    </row>
    <row r="7" spans="1:12" ht="12.75" customHeight="1" x14ac:dyDescent="0.3">
      <c r="A7">
        <v>1986</v>
      </c>
      <c r="B7" t="s">
        <v>18</v>
      </c>
      <c r="D7" s="4"/>
      <c r="E7" s="5"/>
      <c r="F7" s="5"/>
      <c r="G7" s="5"/>
      <c r="H7" s="5"/>
      <c r="I7" s="5"/>
      <c r="J7" s="5"/>
      <c r="K7" s="5"/>
      <c r="L7" s="4"/>
    </row>
    <row r="8" spans="1:12" ht="12.75" customHeight="1" x14ac:dyDescent="0.3">
      <c r="A8">
        <v>1987</v>
      </c>
      <c r="B8" t="s">
        <v>18</v>
      </c>
      <c r="D8" s="4"/>
      <c r="E8" s="5"/>
      <c r="F8" s="5"/>
      <c r="G8" s="5"/>
      <c r="H8" s="5"/>
      <c r="I8" s="5"/>
      <c r="J8" s="5"/>
      <c r="K8" s="5"/>
      <c r="L8" s="4"/>
    </row>
    <row r="9" spans="1:12" ht="12.75" customHeight="1" x14ac:dyDescent="0.2">
      <c r="A9">
        <v>1988</v>
      </c>
      <c r="B9" t="s">
        <v>17</v>
      </c>
      <c r="D9" s="4"/>
      <c r="E9" s="4"/>
      <c r="F9" s="4"/>
      <c r="G9" s="4"/>
      <c r="H9" s="4"/>
      <c r="I9" s="4"/>
      <c r="J9" s="4"/>
      <c r="K9" s="4"/>
      <c r="L9" s="4"/>
    </row>
    <row r="10" spans="1:12" ht="12.75" customHeight="1" x14ac:dyDescent="0.2">
      <c r="A10">
        <v>1989</v>
      </c>
      <c r="B10" t="s">
        <v>18</v>
      </c>
      <c r="D10" s="4"/>
      <c r="E10" s="4"/>
      <c r="F10" s="4"/>
      <c r="G10" s="4"/>
      <c r="H10" s="4"/>
      <c r="I10" s="4"/>
      <c r="J10" s="4"/>
      <c r="K10" s="4"/>
      <c r="L10" s="4"/>
    </row>
    <row r="11" spans="1:12" ht="12.75" customHeight="1" x14ac:dyDescent="0.2">
      <c r="A11">
        <v>1990</v>
      </c>
      <c r="B11" t="s">
        <v>18</v>
      </c>
      <c r="D11" s="4"/>
      <c r="E11" s="4"/>
      <c r="F11" s="4"/>
      <c r="G11" s="4"/>
      <c r="H11" s="4"/>
      <c r="I11" s="4"/>
      <c r="J11" s="4"/>
      <c r="K11" s="4"/>
      <c r="L11" s="4"/>
    </row>
    <row r="12" spans="1:12" ht="12.75" customHeight="1" x14ac:dyDescent="0.2">
      <c r="A12">
        <v>1991</v>
      </c>
      <c r="B12" t="s">
        <v>18</v>
      </c>
      <c r="D12" s="4"/>
      <c r="E12" s="4"/>
      <c r="F12" s="4"/>
      <c r="G12" s="4"/>
      <c r="H12" s="4"/>
      <c r="I12" s="4"/>
      <c r="J12" s="4"/>
      <c r="K12" s="4"/>
      <c r="L12" s="4"/>
    </row>
    <row r="13" spans="1:12" ht="12.75" customHeight="1" x14ac:dyDescent="0.2">
      <c r="A13">
        <v>1992</v>
      </c>
      <c r="B13" t="s">
        <v>17</v>
      </c>
      <c r="D13" s="4"/>
      <c r="E13" s="4"/>
      <c r="F13" s="4"/>
      <c r="G13" s="4"/>
      <c r="H13" s="4"/>
      <c r="I13" s="4"/>
      <c r="J13" s="4"/>
      <c r="K13" s="4"/>
      <c r="L13" s="4"/>
    </row>
    <row r="14" spans="1:12" ht="12.75" customHeight="1" x14ac:dyDescent="0.2">
      <c r="A14">
        <v>1993</v>
      </c>
      <c r="B14" t="s">
        <v>18</v>
      </c>
    </row>
    <row r="15" spans="1:12" ht="12.75" customHeight="1" x14ac:dyDescent="0.2">
      <c r="A15">
        <v>1994</v>
      </c>
      <c r="B15" t="s">
        <v>18</v>
      </c>
    </row>
    <row r="16" spans="1:12" ht="12.75" customHeight="1" x14ac:dyDescent="0.2">
      <c r="A16">
        <v>1995</v>
      </c>
      <c r="B16" t="s">
        <v>18</v>
      </c>
    </row>
    <row r="17" spans="1:2" ht="12.75" customHeight="1" x14ac:dyDescent="0.2">
      <c r="A17">
        <v>1996</v>
      </c>
      <c r="B17" t="s">
        <v>17</v>
      </c>
    </row>
    <row r="18" spans="1:2" ht="12.75" customHeight="1" x14ac:dyDescent="0.2">
      <c r="A18">
        <v>1997</v>
      </c>
      <c r="B18" t="s">
        <v>18</v>
      </c>
    </row>
    <row r="19" spans="1:2" ht="12.75" customHeight="1" x14ac:dyDescent="0.2">
      <c r="A19">
        <v>1998</v>
      </c>
      <c r="B19" t="s">
        <v>18</v>
      </c>
    </row>
    <row r="20" spans="1:2" ht="12.75" customHeight="1" x14ac:dyDescent="0.2">
      <c r="A20">
        <v>1999</v>
      </c>
      <c r="B20" t="s">
        <v>18</v>
      </c>
    </row>
    <row r="21" spans="1:2" ht="12.75" customHeight="1" x14ac:dyDescent="0.2">
      <c r="A21">
        <v>2000</v>
      </c>
      <c r="B21" t="s">
        <v>17</v>
      </c>
    </row>
    <row r="22" spans="1:2" ht="12.75" customHeight="1" x14ac:dyDescent="0.2">
      <c r="A22">
        <v>2001</v>
      </c>
      <c r="B22" t="s">
        <v>18</v>
      </c>
    </row>
    <row r="23" spans="1:2" ht="12.75" customHeight="1" x14ac:dyDescent="0.2">
      <c r="A23">
        <v>2002</v>
      </c>
      <c r="B23" t="s">
        <v>18</v>
      </c>
    </row>
    <row r="24" spans="1:2" ht="12.75" customHeight="1" x14ac:dyDescent="0.2">
      <c r="A24">
        <v>2003</v>
      </c>
      <c r="B24" t="s">
        <v>18</v>
      </c>
    </row>
    <row r="25" spans="1:2" ht="12.75" customHeight="1" x14ac:dyDescent="0.2">
      <c r="A25">
        <v>2004</v>
      </c>
      <c r="B25" t="s">
        <v>17</v>
      </c>
    </row>
    <row r="26" spans="1:2" ht="12.75" customHeight="1" x14ac:dyDescent="0.2">
      <c r="A26">
        <v>2005</v>
      </c>
      <c r="B26" t="s">
        <v>18</v>
      </c>
    </row>
    <row r="27" spans="1:2" ht="12.75" customHeight="1" x14ac:dyDescent="0.2">
      <c r="A27">
        <v>2006</v>
      </c>
      <c r="B27" t="s">
        <v>18</v>
      </c>
    </row>
    <row r="28" spans="1:2" ht="12.75" customHeight="1" x14ac:dyDescent="0.2">
      <c r="A28">
        <v>2007</v>
      </c>
      <c r="B28" t="s">
        <v>18</v>
      </c>
    </row>
    <row r="29" spans="1:2" ht="12.75" customHeight="1" x14ac:dyDescent="0.2">
      <c r="A29">
        <v>2008</v>
      </c>
      <c r="B29" t="s">
        <v>17</v>
      </c>
    </row>
    <row r="30" spans="1:2" ht="12.75" customHeight="1" x14ac:dyDescent="0.2">
      <c r="A30">
        <v>2009</v>
      </c>
      <c r="B30" t="s">
        <v>18</v>
      </c>
    </row>
    <row r="31" spans="1:2" ht="12.75" customHeight="1" x14ac:dyDescent="0.2">
      <c r="A31">
        <v>2010</v>
      </c>
      <c r="B31" t="s">
        <v>18</v>
      </c>
    </row>
    <row r="32" spans="1:2" ht="12.75" customHeight="1" x14ac:dyDescent="0.2">
      <c r="A32">
        <v>2011</v>
      </c>
      <c r="B32" t="s">
        <v>18</v>
      </c>
    </row>
    <row r="33" spans="1:2" ht="12.75" customHeight="1" x14ac:dyDescent="0.2">
      <c r="A33">
        <v>2012</v>
      </c>
      <c r="B33" t="s">
        <v>17</v>
      </c>
    </row>
    <row r="34" spans="1:2" ht="12.75" customHeight="1" x14ac:dyDescent="0.2">
      <c r="A34">
        <v>2013</v>
      </c>
      <c r="B34" t="s">
        <v>18</v>
      </c>
    </row>
    <row r="35" spans="1:2" ht="12.75" customHeight="1" x14ac:dyDescent="0.2">
      <c r="A35">
        <v>2014</v>
      </c>
      <c r="B35" t="s">
        <v>18</v>
      </c>
    </row>
    <row r="36" spans="1:2" ht="12.75" customHeight="1" x14ac:dyDescent="0.2">
      <c r="A36">
        <v>2015</v>
      </c>
      <c r="B36" t="s">
        <v>18</v>
      </c>
    </row>
    <row r="37" spans="1:2" ht="12.75" customHeight="1" x14ac:dyDescent="0.2">
      <c r="A37">
        <v>2016</v>
      </c>
      <c r="B37" t="s">
        <v>17</v>
      </c>
    </row>
    <row r="38" spans="1:2" ht="12.75" customHeight="1" x14ac:dyDescent="0.2">
      <c r="A38">
        <v>2017</v>
      </c>
      <c r="B38" t="s">
        <v>18</v>
      </c>
    </row>
    <row r="39" spans="1:2" ht="12.75" customHeight="1" x14ac:dyDescent="0.2">
      <c r="A39">
        <v>2018</v>
      </c>
      <c r="B39" t="s">
        <v>18</v>
      </c>
    </row>
    <row r="40" spans="1:2" ht="12.75" customHeight="1" x14ac:dyDescent="0.2">
      <c r="A40">
        <v>2019</v>
      </c>
      <c r="B40" t="s">
        <v>18</v>
      </c>
    </row>
    <row r="41" spans="1:2" ht="12.75" customHeight="1" x14ac:dyDescent="0.2">
      <c r="A41">
        <v>2020</v>
      </c>
      <c r="B41" t="s">
        <v>17</v>
      </c>
    </row>
    <row r="42" spans="1:2" ht="12.75" customHeight="1" x14ac:dyDescent="0.2">
      <c r="A42">
        <v>2021</v>
      </c>
      <c r="B42" t="s">
        <v>18</v>
      </c>
    </row>
    <row r="43" spans="1:2" ht="12.75" customHeight="1" x14ac:dyDescent="0.2">
      <c r="A43">
        <v>2022</v>
      </c>
      <c r="B43" t="s">
        <v>18</v>
      </c>
    </row>
    <row r="44" spans="1:2" ht="12.75" customHeight="1" x14ac:dyDescent="0.2">
      <c r="A44">
        <v>2023</v>
      </c>
      <c r="B44" t="s">
        <v>18</v>
      </c>
    </row>
    <row r="45" spans="1:2" ht="12.75" customHeight="1" x14ac:dyDescent="0.2">
      <c r="A45">
        <v>2024</v>
      </c>
      <c r="B45" t="s">
        <v>17</v>
      </c>
    </row>
    <row r="46" spans="1:2" ht="12.75" customHeight="1" x14ac:dyDescent="0.2">
      <c r="A46">
        <v>2025</v>
      </c>
      <c r="B46" t="s">
        <v>18</v>
      </c>
    </row>
    <row r="47" spans="1:2" ht="12.75" customHeight="1" x14ac:dyDescent="0.2">
      <c r="A47">
        <v>2026</v>
      </c>
      <c r="B47" t="s">
        <v>18</v>
      </c>
    </row>
    <row r="48" spans="1:2" ht="12.75" customHeight="1" x14ac:dyDescent="0.2">
      <c r="A48">
        <v>2027</v>
      </c>
      <c r="B48" t="s">
        <v>18</v>
      </c>
    </row>
    <row r="49" spans="1:2" ht="12.75" customHeight="1" x14ac:dyDescent="0.2">
      <c r="A49">
        <v>2028</v>
      </c>
      <c r="B49" t="s">
        <v>17</v>
      </c>
    </row>
    <row r="50" spans="1:2" ht="12.75" customHeight="1" x14ac:dyDescent="0.2">
      <c r="A50">
        <v>2029</v>
      </c>
      <c r="B50" t="s">
        <v>18</v>
      </c>
    </row>
    <row r="51" spans="1:2" ht="12.75" customHeight="1" x14ac:dyDescent="0.2">
      <c r="A51">
        <v>2030</v>
      </c>
      <c r="B51" t="s">
        <v>18</v>
      </c>
    </row>
    <row r="52" spans="1:2" ht="12.75" customHeight="1" x14ac:dyDescent="0.2">
      <c r="A52">
        <v>2031</v>
      </c>
      <c r="B52" t="s">
        <v>18</v>
      </c>
    </row>
    <row r="53" spans="1:2" ht="12.75" customHeight="1" x14ac:dyDescent="0.2">
      <c r="A53">
        <v>2032</v>
      </c>
      <c r="B53" t="s">
        <v>17</v>
      </c>
    </row>
    <row r="54" spans="1:2" ht="12.75" customHeight="1" x14ac:dyDescent="0.2">
      <c r="A54">
        <v>2033</v>
      </c>
      <c r="B54" t="s">
        <v>18</v>
      </c>
    </row>
    <row r="55" spans="1:2" ht="12.75" customHeight="1" x14ac:dyDescent="0.2">
      <c r="A55">
        <v>2034</v>
      </c>
      <c r="B55" t="s">
        <v>18</v>
      </c>
    </row>
    <row r="56" spans="1:2" ht="12.75" customHeight="1" x14ac:dyDescent="0.2">
      <c r="A56">
        <v>2035</v>
      </c>
      <c r="B56" t="s">
        <v>18</v>
      </c>
    </row>
    <row r="57" spans="1:2" ht="12.75" customHeight="1" x14ac:dyDescent="0.2">
      <c r="A57">
        <v>2036</v>
      </c>
      <c r="B57" t="s">
        <v>17</v>
      </c>
    </row>
    <row r="58" spans="1:2" ht="12.75" customHeight="1" x14ac:dyDescent="0.2">
      <c r="A58">
        <v>2037</v>
      </c>
      <c r="B58" t="s">
        <v>18</v>
      </c>
    </row>
    <row r="59" spans="1:2" ht="12.75" customHeight="1" x14ac:dyDescent="0.2">
      <c r="A59">
        <v>2038</v>
      </c>
      <c r="B59" t="s">
        <v>18</v>
      </c>
    </row>
    <row r="60" spans="1:2" ht="12.75" customHeight="1" x14ac:dyDescent="0.2">
      <c r="A60">
        <v>2039</v>
      </c>
      <c r="B60" t="s">
        <v>18</v>
      </c>
    </row>
    <row r="61" spans="1:2" ht="12.75" customHeight="1" x14ac:dyDescent="0.2">
      <c r="A61">
        <v>2040</v>
      </c>
      <c r="B61" t="s">
        <v>17</v>
      </c>
    </row>
    <row r="62" spans="1:2" ht="12.75" customHeight="1" x14ac:dyDescent="0.2">
      <c r="A62">
        <v>2041</v>
      </c>
      <c r="B62" t="s">
        <v>18</v>
      </c>
    </row>
    <row r="63" spans="1:2" ht="12.75" customHeight="1" x14ac:dyDescent="0.2">
      <c r="A63">
        <v>2042</v>
      </c>
      <c r="B63" t="s">
        <v>18</v>
      </c>
    </row>
    <row r="64" spans="1:2" ht="12.75" customHeight="1" x14ac:dyDescent="0.2">
      <c r="A64">
        <v>2043</v>
      </c>
      <c r="B64" t="s">
        <v>18</v>
      </c>
    </row>
    <row r="65" spans="1:2" ht="12.75" customHeight="1" x14ac:dyDescent="0.2">
      <c r="A65">
        <v>2044</v>
      </c>
      <c r="B65" t="s">
        <v>17</v>
      </c>
    </row>
    <row r="66" spans="1:2" ht="12.75" customHeight="1" x14ac:dyDescent="0.2">
      <c r="A66">
        <v>2045</v>
      </c>
      <c r="B66" t="s">
        <v>18</v>
      </c>
    </row>
    <row r="67" spans="1:2" ht="12.75" customHeight="1" x14ac:dyDescent="0.2">
      <c r="A67">
        <v>2046</v>
      </c>
      <c r="B67" t="s">
        <v>18</v>
      </c>
    </row>
    <row r="68" spans="1:2" ht="12.75" customHeight="1" x14ac:dyDescent="0.2">
      <c r="A68">
        <v>2047</v>
      </c>
      <c r="B68" t="s">
        <v>18</v>
      </c>
    </row>
    <row r="69" spans="1:2" ht="12.75" customHeight="1" x14ac:dyDescent="0.2">
      <c r="A69">
        <v>2048</v>
      </c>
      <c r="B69" t="s">
        <v>17</v>
      </c>
    </row>
    <row r="70" spans="1:2" ht="12.75" customHeight="1" x14ac:dyDescent="0.2">
      <c r="A70">
        <v>2049</v>
      </c>
      <c r="B70" t="s">
        <v>18</v>
      </c>
    </row>
    <row r="71" spans="1:2" ht="12.75" customHeight="1" x14ac:dyDescent="0.2">
      <c r="A71">
        <v>2050</v>
      </c>
      <c r="B71" t="s">
        <v>18</v>
      </c>
    </row>
    <row r="72" spans="1:2" ht="12.75" customHeight="1" x14ac:dyDescent="0.2">
      <c r="A72">
        <v>2051</v>
      </c>
      <c r="B72" t="s">
        <v>18</v>
      </c>
    </row>
    <row r="73" spans="1:2" ht="12.75" customHeight="1" x14ac:dyDescent="0.2">
      <c r="A73">
        <v>2052</v>
      </c>
      <c r="B73" t="s">
        <v>17</v>
      </c>
    </row>
    <row r="74" spans="1:2" ht="12.75" customHeight="1" x14ac:dyDescent="0.2">
      <c r="A74">
        <v>2053</v>
      </c>
      <c r="B74" t="s">
        <v>18</v>
      </c>
    </row>
    <row r="75" spans="1:2" ht="12.75" customHeight="1" x14ac:dyDescent="0.2">
      <c r="A75">
        <v>2054</v>
      </c>
      <c r="B75" t="s">
        <v>18</v>
      </c>
    </row>
    <row r="76" spans="1:2" ht="12.75" customHeight="1" x14ac:dyDescent="0.2">
      <c r="A76">
        <v>2055</v>
      </c>
      <c r="B76" t="s">
        <v>18</v>
      </c>
    </row>
    <row r="77" spans="1:2" ht="12.75" customHeight="1" x14ac:dyDescent="0.2">
      <c r="A77">
        <v>2056</v>
      </c>
      <c r="B77" t="s">
        <v>17</v>
      </c>
    </row>
    <row r="78" spans="1:2" ht="12.75" customHeight="1" x14ac:dyDescent="0.2">
      <c r="A78">
        <v>2057</v>
      </c>
      <c r="B78" t="s">
        <v>18</v>
      </c>
    </row>
    <row r="79" spans="1:2" ht="12.75" customHeight="1" x14ac:dyDescent="0.2">
      <c r="A79">
        <v>2058</v>
      </c>
      <c r="B79" t="s">
        <v>18</v>
      </c>
    </row>
    <row r="80" spans="1:2" ht="12.75" customHeight="1" x14ac:dyDescent="0.2">
      <c r="A80">
        <v>2059</v>
      </c>
      <c r="B80" t="s">
        <v>18</v>
      </c>
    </row>
    <row r="81" spans="1:2" ht="12.75" customHeight="1" x14ac:dyDescent="0.2">
      <c r="A81">
        <v>2060</v>
      </c>
      <c r="B81" t="s">
        <v>17</v>
      </c>
    </row>
    <row r="82" spans="1:2" ht="12.75" customHeight="1" x14ac:dyDescent="0.2">
      <c r="A82">
        <v>2061</v>
      </c>
      <c r="B82" t="s">
        <v>18</v>
      </c>
    </row>
    <row r="83" spans="1:2" ht="12.75" customHeight="1" x14ac:dyDescent="0.2">
      <c r="A83">
        <v>2062</v>
      </c>
      <c r="B83" t="s">
        <v>18</v>
      </c>
    </row>
    <row r="84" spans="1:2" ht="12.75" customHeight="1" x14ac:dyDescent="0.2">
      <c r="A84">
        <v>2063</v>
      </c>
      <c r="B84" t="s">
        <v>18</v>
      </c>
    </row>
    <row r="85" spans="1:2" ht="12.75" customHeight="1" x14ac:dyDescent="0.2">
      <c r="A85">
        <v>2064</v>
      </c>
      <c r="B85" t="s">
        <v>17</v>
      </c>
    </row>
    <row r="86" spans="1:2" ht="12.75" customHeight="1" x14ac:dyDescent="0.2">
      <c r="A86">
        <v>2065</v>
      </c>
      <c r="B86" t="s">
        <v>18</v>
      </c>
    </row>
    <row r="87" spans="1:2" ht="12.75" customHeight="1" x14ac:dyDescent="0.2">
      <c r="A87">
        <v>2066</v>
      </c>
      <c r="B87" t="s">
        <v>18</v>
      </c>
    </row>
    <row r="88" spans="1:2" ht="12.75" customHeight="1" x14ac:dyDescent="0.2">
      <c r="A88">
        <v>2067</v>
      </c>
      <c r="B88" t="s">
        <v>18</v>
      </c>
    </row>
    <row r="89" spans="1:2" ht="12.75" customHeight="1" x14ac:dyDescent="0.2">
      <c r="A89">
        <v>2068</v>
      </c>
      <c r="B89" t="s">
        <v>17</v>
      </c>
    </row>
    <row r="90" spans="1:2" ht="12.75" customHeight="1" x14ac:dyDescent="0.2">
      <c r="A90">
        <v>2069</v>
      </c>
      <c r="B90" t="s">
        <v>18</v>
      </c>
    </row>
    <row r="91" spans="1:2" ht="12.75" customHeight="1" x14ac:dyDescent="0.2">
      <c r="A91">
        <v>2070</v>
      </c>
      <c r="B91" t="s">
        <v>18</v>
      </c>
    </row>
    <row r="92" spans="1:2" ht="12.75" customHeight="1" x14ac:dyDescent="0.2">
      <c r="A92">
        <v>2071</v>
      </c>
      <c r="B92" t="s">
        <v>18</v>
      </c>
    </row>
    <row r="93" spans="1:2" ht="12.75" customHeight="1" x14ac:dyDescent="0.2">
      <c r="A93">
        <v>2072</v>
      </c>
      <c r="B93" t="s">
        <v>17</v>
      </c>
    </row>
    <row r="94" spans="1:2" ht="12.75" customHeight="1" x14ac:dyDescent="0.2">
      <c r="A94">
        <v>2073</v>
      </c>
      <c r="B94" t="s">
        <v>18</v>
      </c>
    </row>
    <row r="95" spans="1:2" ht="12.75" customHeight="1" x14ac:dyDescent="0.2">
      <c r="A95">
        <v>2074</v>
      </c>
      <c r="B95" t="s">
        <v>18</v>
      </c>
    </row>
    <row r="96" spans="1:2" ht="12.75" customHeight="1" x14ac:dyDescent="0.2">
      <c r="A96">
        <v>2075</v>
      </c>
      <c r="B96" t="s">
        <v>18</v>
      </c>
    </row>
    <row r="97" spans="1:2" ht="12.75" customHeight="1" x14ac:dyDescent="0.2">
      <c r="A97">
        <v>2076</v>
      </c>
      <c r="B97" t="s">
        <v>17</v>
      </c>
    </row>
    <row r="98" spans="1:2" ht="12.75" customHeight="1" x14ac:dyDescent="0.2">
      <c r="A98">
        <v>2077</v>
      </c>
      <c r="B98" t="s">
        <v>18</v>
      </c>
    </row>
    <row r="99" spans="1:2" ht="12.75" customHeight="1" x14ac:dyDescent="0.2">
      <c r="A99">
        <v>2078</v>
      </c>
      <c r="B99" t="s">
        <v>18</v>
      </c>
    </row>
    <row r="100" spans="1:2" ht="12.75" customHeight="1" x14ac:dyDescent="0.2">
      <c r="A100">
        <v>2079</v>
      </c>
      <c r="B100" t="s">
        <v>18</v>
      </c>
    </row>
    <row r="101" spans="1:2" ht="12.75" customHeight="1" x14ac:dyDescent="0.2">
      <c r="A101">
        <v>2080</v>
      </c>
      <c r="B101" t="s">
        <v>17</v>
      </c>
    </row>
    <row r="102" spans="1:2" ht="12.75" customHeight="1" x14ac:dyDescent="0.2">
      <c r="A102">
        <v>2081</v>
      </c>
      <c r="B102" t="s">
        <v>18</v>
      </c>
    </row>
    <row r="103" spans="1:2" ht="12.75" customHeight="1" x14ac:dyDescent="0.2">
      <c r="A103">
        <v>2082</v>
      </c>
      <c r="B103" t="s">
        <v>18</v>
      </c>
    </row>
    <row r="104" spans="1:2" ht="12.75" customHeight="1" x14ac:dyDescent="0.2">
      <c r="A104">
        <v>2083</v>
      </c>
      <c r="B104" t="s">
        <v>18</v>
      </c>
    </row>
    <row r="105" spans="1:2" ht="12.75" customHeight="1" x14ac:dyDescent="0.2">
      <c r="A105">
        <v>2084</v>
      </c>
      <c r="B105" t="s">
        <v>17</v>
      </c>
    </row>
    <row r="106" spans="1:2" ht="12.75" customHeight="1" x14ac:dyDescent="0.2">
      <c r="A106">
        <v>2085</v>
      </c>
      <c r="B106" t="s">
        <v>18</v>
      </c>
    </row>
    <row r="107" spans="1:2" ht="12.75" customHeight="1" x14ac:dyDescent="0.2">
      <c r="A107">
        <v>2086</v>
      </c>
      <c r="B107" t="s">
        <v>18</v>
      </c>
    </row>
    <row r="108" spans="1:2" ht="12.75" customHeight="1" x14ac:dyDescent="0.2">
      <c r="A108">
        <v>2087</v>
      </c>
      <c r="B108" t="s">
        <v>18</v>
      </c>
    </row>
    <row r="109" spans="1:2" ht="12.75" customHeight="1" x14ac:dyDescent="0.2">
      <c r="A109">
        <v>2088</v>
      </c>
      <c r="B109" t="s">
        <v>17</v>
      </c>
    </row>
    <row r="110" spans="1:2" ht="12.75" customHeight="1" x14ac:dyDescent="0.2">
      <c r="A110">
        <v>2089</v>
      </c>
      <c r="B110" t="s">
        <v>18</v>
      </c>
    </row>
    <row r="111" spans="1:2" ht="12.75" customHeight="1" x14ac:dyDescent="0.2">
      <c r="A111">
        <v>2090</v>
      </c>
      <c r="B111" t="s">
        <v>18</v>
      </c>
    </row>
    <row r="112" spans="1:2" ht="12.75" customHeight="1" x14ac:dyDescent="0.2">
      <c r="A112">
        <v>2091</v>
      </c>
      <c r="B112" t="s">
        <v>18</v>
      </c>
    </row>
    <row r="113" spans="1:2" ht="12.75" customHeight="1" x14ac:dyDescent="0.2">
      <c r="A113">
        <v>2092</v>
      </c>
      <c r="B113" t="s">
        <v>17</v>
      </c>
    </row>
    <row r="114" spans="1:2" ht="12.75" customHeight="1" x14ac:dyDescent="0.2">
      <c r="A114">
        <v>2093</v>
      </c>
      <c r="B114" t="s">
        <v>18</v>
      </c>
    </row>
    <row r="115" spans="1:2" ht="12.75" customHeight="1" x14ac:dyDescent="0.2">
      <c r="A115">
        <v>2094</v>
      </c>
      <c r="B115" t="s">
        <v>18</v>
      </c>
    </row>
    <row r="116" spans="1:2" ht="12.75" customHeight="1" x14ac:dyDescent="0.2">
      <c r="A116">
        <v>2095</v>
      </c>
      <c r="B116" t="s">
        <v>18</v>
      </c>
    </row>
    <row r="117" spans="1:2" ht="12.75" customHeight="1" x14ac:dyDescent="0.2">
      <c r="A117">
        <v>2096</v>
      </c>
      <c r="B117" t="s">
        <v>17</v>
      </c>
    </row>
    <row r="118" spans="1:2" ht="12.75" customHeight="1" x14ac:dyDescent="0.2">
      <c r="A118">
        <v>2097</v>
      </c>
      <c r="B118" t="s">
        <v>18</v>
      </c>
    </row>
    <row r="119" spans="1:2" ht="12.75" customHeight="1" x14ac:dyDescent="0.2">
      <c r="A119">
        <v>2098</v>
      </c>
      <c r="B119" t="s">
        <v>18</v>
      </c>
    </row>
    <row r="120" spans="1:2" ht="12.75" customHeight="1" x14ac:dyDescent="0.2">
      <c r="A120">
        <v>2099</v>
      </c>
      <c r="B120" t="s">
        <v>18</v>
      </c>
    </row>
    <row r="121" spans="1:2" ht="12.75" customHeight="1" x14ac:dyDescent="0.2">
      <c r="A121">
        <v>2100</v>
      </c>
      <c r="B121" t="s">
        <v>17</v>
      </c>
    </row>
    <row r="122" spans="1:2" ht="12.75" customHeight="1" x14ac:dyDescent="0.2">
      <c r="A122">
        <v>2101</v>
      </c>
      <c r="B122" t="s">
        <v>18</v>
      </c>
    </row>
  </sheetData>
  <sheetProtection sheet="1" objects="1" scenarios="1"/>
  <mergeCells count="2">
    <mergeCell ref="E1:I1"/>
    <mergeCell ref="J1:K1"/>
  </mergeCells>
  <phoneticPr fontId="8"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5" tint="-0.249977111117893"/>
  </sheetPr>
  <dimension ref="A1:C122"/>
  <sheetViews>
    <sheetView topLeftCell="A25" workbookViewId="0">
      <selection activeCell="A41" sqref="A41"/>
    </sheetView>
  </sheetViews>
  <sheetFormatPr defaultRowHeight="12.75" x14ac:dyDescent="0.2"/>
  <cols>
    <col min="1" max="1" width="5" bestFit="1" customWidth="1"/>
    <col min="2" max="2" width="13.28515625" bestFit="1" customWidth="1"/>
  </cols>
  <sheetData>
    <row r="1" spans="1:3" x14ac:dyDescent="0.2">
      <c r="A1">
        <v>1980</v>
      </c>
      <c r="B1" t="s">
        <v>12</v>
      </c>
      <c r="C1" t="s">
        <v>24</v>
      </c>
    </row>
    <row r="2" spans="1:3" x14ac:dyDescent="0.2">
      <c r="A2">
        <v>1981</v>
      </c>
      <c r="B2" t="s">
        <v>14</v>
      </c>
      <c r="C2" t="s">
        <v>24</v>
      </c>
    </row>
    <row r="3" spans="1:3" x14ac:dyDescent="0.2">
      <c r="A3">
        <v>1982</v>
      </c>
      <c r="B3" t="s">
        <v>19</v>
      </c>
    </row>
    <row r="4" spans="1:3" x14ac:dyDescent="0.2">
      <c r="A4">
        <v>1983</v>
      </c>
      <c r="B4" t="s">
        <v>23</v>
      </c>
    </row>
    <row r="5" spans="1:3" x14ac:dyDescent="0.2">
      <c r="A5">
        <v>1984</v>
      </c>
      <c r="B5" t="s">
        <v>21</v>
      </c>
      <c r="C5" t="s">
        <v>24</v>
      </c>
    </row>
    <row r="6" spans="1:3" x14ac:dyDescent="0.2">
      <c r="A6">
        <v>1985</v>
      </c>
      <c r="B6" t="s">
        <v>12</v>
      </c>
      <c r="C6" t="s">
        <v>24</v>
      </c>
    </row>
    <row r="7" spans="1:3" x14ac:dyDescent="0.2">
      <c r="A7">
        <v>1986</v>
      </c>
      <c r="B7" t="s">
        <v>22</v>
      </c>
    </row>
    <row r="8" spans="1:3" x14ac:dyDescent="0.2">
      <c r="A8">
        <v>1987</v>
      </c>
      <c r="B8" t="s">
        <v>14</v>
      </c>
    </row>
    <row r="9" spans="1:3" x14ac:dyDescent="0.2">
      <c r="A9">
        <v>1988</v>
      </c>
      <c r="B9" t="s">
        <v>19</v>
      </c>
      <c r="C9" t="s">
        <v>24</v>
      </c>
    </row>
    <row r="10" spans="1:3" x14ac:dyDescent="0.2">
      <c r="A10">
        <v>1989</v>
      </c>
      <c r="B10" t="s">
        <v>21</v>
      </c>
      <c r="C10" t="s">
        <v>24</v>
      </c>
    </row>
    <row r="11" spans="1:3" x14ac:dyDescent="0.2">
      <c r="A11">
        <v>1990</v>
      </c>
      <c r="B11" t="s">
        <v>20</v>
      </c>
    </row>
    <row r="12" spans="1:3" x14ac:dyDescent="0.2">
      <c r="A12">
        <v>1991</v>
      </c>
      <c r="B12" t="s">
        <v>12</v>
      </c>
    </row>
    <row r="13" spans="1:3" x14ac:dyDescent="0.2">
      <c r="A13">
        <v>1992</v>
      </c>
      <c r="B13" t="s">
        <v>22</v>
      </c>
      <c r="C13" t="s">
        <v>24</v>
      </c>
    </row>
    <row r="14" spans="1:3" x14ac:dyDescent="0.2">
      <c r="A14">
        <v>1993</v>
      </c>
      <c r="B14" t="s">
        <v>19</v>
      </c>
      <c r="C14" t="s">
        <v>24</v>
      </c>
    </row>
    <row r="15" spans="1:3" x14ac:dyDescent="0.2">
      <c r="A15">
        <v>1994</v>
      </c>
      <c r="B15" t="s">
        <v>23</v>
      </c>
    </row>
    <row r="16" spans="1:3" x14ac:dyDescent="0.2">
      <c r="A16">
        <v>1995</v>
      </c>
      <c r="B16" t="s">
        <v>21</v>
      </c>
    </row>
    <row r="17" spans="1:3" x14ac:dyDescent="0.2">
      <c r="A17">
        <v>1996</v>
      </c>
      <c r="B17" t="s">
        <v>20</v>
      </c>
      <c r="C17" t="s">
        <v>24</v>
      </c>
    </row>
    <row r="18" spans="1:3" x14ac:dyDescent="0.2">
      <c r="A18">
        <v>1997</v>
      </c>
      <c r="B18" t="s">
        <v>22</v>
      </c>
      <c r="C18" t="s">
        <v>24</v>
      </c>
    </row>
    <row r="19" spans="1:3" x14ac:dyDescent="0.2">
      <c r="A19">
        <v>1998</v>
      </c>
      <c r="B19" t="s">
        <v>14</v>
      </c>
    </row>
    <row r="20" spans="1:3" x14ac:dyDescent="0.2">
      <c r="A20">
        <v>1999</v>
      </c>
      <c r="B20" t="s">
        <v>19</v>
      </c>
    </row>
    <row r="21" spans="1:3" x14ac:dyDescent="0.2">
      <c r="A21">
        <v>2000</v>
      </c>
      <c r="B21" t="s">
        <v>23</v>
      </c>
      <c r="C21" t="s">
        <v>24</v>
      </c>
    </row>
    <row r="22" spans="1:3" x14ac:dyDescent="0.2">
      <c r="A22">
        <v>2001</v>
      </c>
      <c r="B22" t="s">
        <v>20</v>
      </c>
      <c r="C22" t="s">
        <v>24</v>
      </c>
    </row>
    <row r="23" spans="1:3" x14ac:dyDescent="0.2">
      <c r="A23">
        <v>2002</v>
      </c>
      <c r="B23" t="s">
        <v>12</v>
      </c>
    </row>
    <row r="24" spans="1:3" x14ac:dyDescent="0.2">
      <c r="A24">
        <v>2003</v>
      </c>
      <c r="B24" t="s">
        <v>22</v>
      </c>
    </row>
    <row r="25" spans="1:3" x14ac:dyDescent="0.2">
      <c r="A25">
        <v>2004</v>
      </c>
      <c r="B25" t="s">
        <v>14</v>
      </c>
      <c r="C25" t="s">
        <v>24</v>
      </c>
    </row>
    <row r="26" spans="1:3" x14ac:dyDescent="0.2">
      <c r="A26">
        <v>2005</v>
      </c>
      <c r="B26" t="s">
        <v>23</v>
      </c>
      <c r="C26" t="s">
        <v>24</v>
      </c>
    </row>
    <row r="27" spans="1:3" x14ac:dyDescent="0.2">
      <c r="A27">
        <v>2006</v>
      </c>
      <c r="B27" t="s">
        <v>21</v>
      </c>
    </row>
    <row r="28" spans="1:3" x14ac:dyDescent="0.2">
      <c r="A28">
        <v>2007</v>
      </c>
      <c r="B28" t="s">
        <v>20</v>
      </c>
    </row>
    <row r="29" spans="1:3" x14ac:dyDescent="0.2">
      <c r="A29">
        <v>2008</v>
      </c>
      <c r="B29" t="s">
        <v>12</v>
      </c>
      <c r="C29" t="s">
        <v>24</v>
      </c>
    </row>
    <row r="30" spans="1:3" x14ac:dyDescent="0.2">
      <c r="A30">
        <v>2009</v>
      </c>
      <c r="B30" t="s">
        <v>14</v>
      </c>
      <c r="C30" t="s">
        <v>24</v>
      </c>
    </row>
    <row r="31" spans="1:3" x14ac:dyDescent="0.2">
      <c r="A31">
        <v>2010</v>
      </c>
      <c r="B31" t="s">
        <v>19</v>
      </c>
    </row>
    <row r="32" spans="1:3" x14ac:dyDescent="0.2">
      <c r="A32">
        <v>2011</v>
      </c>
      <c r="B32" t="s">
        <v>23</v>
      </c>
    </row>
    <row r="33" spans="1:3" x14ac:dyDescent="0.2">
      <c r="A33">
        <v>2012</v>
      </c>
      <c r="B33" t="s">
        <v>21</v>
      </c>
      <c r="C33" t="s">
        <v>24</v>
      </c>
    </row>
    <row r="34" spans="1:3" x14ac:dyDescent="0.2">
      <c r="A34">
        <v>2013</v>
      </c>
      <c r="B34" t="s">
        <v>12</v>
      </c>
      <c r="C34" t="s">
        <v>24</v>
      </c>
    </row>
    <row r="35" spans="1:3" x14ac:dyDescent="0.2">
      <c r="A35">
        <v>2014</v>
      </c>
      <c r="B35" t="s">
        <v>22</v>
      </c>
    </row>
    <row r="36" spans="1:3" x14ac:dyDescent="0.2">
      <c r="A36">
        <v>2015</v>
      </c>
      <c r="B36" t="s">
        <v>14</v>
      </c>
    </row>
    <row r="37" spans="1:3" x14ac:dyDescent="0.2">
      <c r="A37">
        <v>2016</v>
      </c>
      <c r="B37" t="s">
        <v>19</v>
      </c>
      <c r="C37" t="s">
        <v>24</v>
      </c>
    </row>
    <row r="38" spans="1:3" x14ac:dyDescent="0.2">
      <c r="A38">
        <v>2017</v>
      </c>
      <c r="B38" t="s">
        <v>21</v>
      </c>
      <c r="C38" t="s">
        <v>24</v>
      </c>
    </row>
    <row r="39" spans="1:3" x14ac:dyDescent="0.2">
      <c r="A39">
        <v>2018</v>
      </c>
      <c r="B39" t="s">
        <v>20</v>
      </c>
    </row>
    <row r="40" spans="1:3" x14ac:dyDescent="0.2">
      <c r="A40">
        <v>2019</v>
      </c>
      <c r="B40" t="s">
        <v>12</v>
      </c>
    </row>
    <row r="41" spans="1:3" x14ac:dyDescent="0.2">
      <c r="A41">
        <v>2020</v>
      </c>
      <c r="B41" t="s">
        <v>22</v>
      </c>
      <c r="C41" t="s">
        <v>24</v>
      </c>
    </row>
    <row r="42" spans="1:3" x14ac:dyDescent="0.2">
      <c r="A42">
        <v>2021</v>
      </c>
      <c r="B42" t="s">
        <v>19</v>
      </c>
      <c r="C42" t="s">
        <v>24</v>
      </c>
    </row>
    <row r="43" spans="1:3" x14ac:dyDescent="0.2">
      <c r="A43">
        <v>2022</v>
      </c>
      <c r="B43" t="s">
        <v>23</v>
      </c>
    </row>
    <row r="44" spans="1:3" x14ac:dyDescent="0.2">
      <c r="A44">
        <v>2023</v>
      </c>
      <c r="B44" t="s">
        <v>21</v>
      </c>
    </row>
    <row r="45" spans="1:3" x14ac:dyDescent="0.2">
      <c r="A45">
        <v>2024</v>
      </c>
      <c r="B45" t="s">
        <v>20</v>
      </c>
      <c r="C45" t="s">
        <v>24</v>
      </c>
    </row>
    <row r="46" spans="1:3" x14ac:dyDescent="0.2">
      <c r="A46">
        <v>2025</v>
      </c>
      <c r="B46" t="s">
        <v>22</v>
      </c>
      <c r="C46" t="s">
        <v>24</v>
      </c>
    </row>
    <row r="47" spans="1:3" x14ac:dyDescent="0.2">
      <c r="A47">
        <v>2026</v>
      </c>
      <c r="B47" t="s">
        <v>14</v>
      </c>
    </row>
    <row r="48" spans="1:3" x14ac:dyDescent="0.2">
      <c r="A48">
        <v>2027</v>
      </c>
      <c r="B48" t="s">
        <v>19</v>
      </c>
    </row>
    <row r="49" spans="1:3" x14ac:dyDescent="0.2">
      <c r="A49">
        <v>2028</v>
      </c>
      <c r="B49" t="s">
        <v>23</v>
      </c>
      <c r="C49" t="s">
        <v>24</v>
      </c>
    </row>
    <row r="50" spans="1:3" x14ac:dyDescent="0.2">
      <c r="A50">
        <v>2029</v>
      </c>
      <c r="B50" t="s">
        <v>20</v>
      </c>
      <c r="C50" t="s">
        <v>24</v>
      </c>
    </row>
    <row r="51" spans="1:3" x14ac:dyDescent="0.2">
      <c r="A51">
        <v>2030</v>
      </c>
      <c r="B51" t="s">
        <v>12</v>
      </c>
    </row>
    <row r="52" spans="1:3" x14ac:dyDescent="0.2">
      <c r="A52">
        <v>2031</v>
      </c>
      <c r="B52" t="s">
        <v>22</v>
      </c>
    </row>
    <row r="53" spans="1:3" x14ac:dyDescent="0.2">
      <c r="A53">
        <v>2032</v>
      </c>
      <c r="B53" t="s">
        <v>14</v>
      </c>
      <c r="C53" t="s">
        <v>24</v>
      </c>
    </row>
    <row r="54" spans="1:3" x14ac:dyDescent="0.2">
      <c r="A54">
        <v>2033</v>
      </c>
      <c r="B54" t="s">
        <v>23</v>
      </c>
      <c r="C54" t="s">
        <v>24</v>
      </c>
    </row>
    <row r="55" spans="1:3" x14ac:dyDescent="0.2">
      <c r="A55">
        <v>2034</v>
      </c>
      <c r="B55" t="s">
        <v>21</v>
      </c>
    </row>
    <row r="56" spans="1:3" x14ac:dyDescent="0.2">
      <c r="A56">
        <v>2035</v>
      </c>
      <c r="B56" t="s">
        <v>20</v>
      </c>
    </row>
    <row r="57" spans="1:3" x14ac:dyDescent="0.2">
      <c r="A57">
        <v>2036</v>
      </c>
      <c r="B57" t="s">
        <v>12</v>
      </c>
      <c r="C57" t="s">
        <v>24</v>
      </c>
    </row>
    <row r="58" spans="1:3" x14ac:dyDescent="0.2">
      <c r="A58">
        <v>2037</v>
      </c>
      <c r="B58" t="s">
        <v>14</v>
      </c>
      <c r="C58" t="s">
        <v>24</v>
      </c>
    </row>
    <row r="59" spans="1:3" x14ac:dyDescent="0.2">
      <c r="A59">
        <v>2038</v>
      </c>
      <c r="B59" t="s">
        <v>19</v>
      </c>
    </row>
    <row r="60" spans="1:3" x14ac:dyDescent="0.2">
      <c r="A60">
        <v>2039</v>
      </c>
      <c r="B60" t="s">
        <v>23</v>
      </c>
    </row>
    <row r="61" spans="1:3" x14ac:dyDescent="0.2">
      <c r="A61">
        <v>2040</v>
      </c>
      <c r="B61" t="s">
        <v>21</v>
      </c>
      <c r="C61" t="s">
        <v>24</v>
      </c>
    </row>
    <row r="62" spans="1:3" x14ac:dyDescent="0.2">
      <c r="A62">
        <v>2041</v>
      </c>
      <c r="B62" t="s">
        <v>12</v>
      </c>
      <c r="C62" t="s">
        <v>24</v>
      </c>
    </row>
    <row r="63" spans="1:3" x14ac:dyDescent="0.2">
      <c r="A63">
        <v>2042</v>
      </c>
      <c r="B63" t="s">
        <v>22</v>
      </c>
    </row>
    <row r="64" spans="1:3" x14ac:dyDescent="0.2">
      <c r="A64">
        <v>2043</v>
      </c>
      <c r="B64" t="s">
        <v>14</v>
      </c>
    </row>
    <row r="65" spans="1:3" x14ac:dyDescent="0.2">
      <c r="A65">
        <v>2044</v>
      </c>
      <c r="B65" t="s">
        <v>19</v>
      </c>
      <c r="C65" t="s">
        <v>24</v>
      </c>
    </row>
    <row r="66" spans="1:3" x14ac:dyDescent="0.2">
      <c r="A66">
        <v>2045</v>
      </c>
      <c r="B66" t="s">
        <v>21</v>
      </c>
      <c r="C66" t="s">
        <v>24</v>
      </c>
    </row>
    <row r="67" spans="1:3" x14ac:dyDescent="0.2">
      <c r="A67">
        <v>2046</v>
      </c>
      <c r="B67" t="s">
        <v>20</v>
      </c>
    </row>
    <row r="68" spans="1:3" x14ac:dyDescent="0.2">
      <c r="A68">
        <v>2047</v>
      </c>
      <c r="B68" t="s">
        <v>12</v>
      </c>
    </row>
    <row r="69" spans="1:3" x14ac:dyDescent="0.2">
      <c r="A69">
        <v>2048</v>
      </c>
      <c r="B69" t="s">
        <v>22</v>
      </c>
      <c r="C69" t="s">
        <v>24</v>
      </c>
    </row>
    <row r="70" spans="1:3" x14ac:dyDescent="0.2">
      <c r="A70">
        <v>2049</v>
      </c>
      <c r="B70" t="s">
        <v>19</v>
      </c>
      <c r="C70" t="s">
        <v>24</v>
      </c>
    </row>
    <row r="71" spans="1:3" x14ac:dyDescent="0.2">
      <c r="A71">
        <v>2050</v>
      </c>
      <c r="B71" t="s">
        <v>23</v>
      </c>
    </row>
    <row r="72" spans="1:3" x14ac:dyDescent="0.2">
      <c r="A72">
        <v>2051</v>
      </c>
      <c r="B72" t="s">
        <v>21</v>
      </c>
    </row>
    <row r="73" spans="1:3" x14ac:dyDescent="0.2">
      <c r="A73">
        <v>2052</v>
      </c>
      <c r="B73" t="s">
        <v>20</v>
      </c>
      <c r="C73" t="s">
        <v>24</v>
      </c>
    </row>
    <row r="74" spans="1:3" x14ac:dyDescent="0.2">
      <c r="A74">
        <v>2053</v>
      </c>
      <c r="B74" t="s">
        <v>22</v>
      </c>
      <c r="C74" t="s">
        <v>24</v>
      </c>
    </row>
    <row r="75" spans="1:3" x14ac:dyDescent="0.2">
      <c r="A75">
        <v>2054</v>
      </c>
      <c r="B75" t="s">
        <v>14</v>
      </c>
    </row>
    <row r="76" spans="1:3" x14ac:dyDescent="0.2">
      <c r="A76">
        <v>2055</v>
      </c>
      <c r="B76" t="s">
        <v>19</v>
      </c>
    </row>
    <row r="77" spans="1:3" x14ac:dyDescent="0.2">
      <c r="A77">
        <v>2056</v>
      </c>
      <c r="B77" t="s">
        <v>23</v>
      </c>
      <c r="C77" t="s">
        <v>24</v>
      </c>
    </row>
    <row r="78" spans="1:3" x14ac:dyDescent="0.2">
      <c r="A78">
        <v>2057</v>
      </c>
      <c r="B78" t="s">
        <v>20</v>
      </c>
      <c r="C78" t="s">
        <v>24</v>
      </c>
    </row>
    <row r="79" spans="1:3" x14ac:dyDescent="0.2">
      <c r="A79">
        <v>2058</v>
      </c>
      <c r="B79" t="s">
        <v>12</v>
      </c>
    </row>
    <row r="80" spans="1:3" x14ac:dyDescent="0.2">
      <c r="A80">
        <v>2059</v>
      </c>
      <c r="B80" t="s">
        <v>22</v>
      </c>
    </row>
    <row r="81" spans="1:3" x14ac:dyDescent="0.2">
      <c r="A81">
        <v>2060</v>
      </c>
      <c r="B81" t="s">
        <v>14</v>
      </c>
      <c r="C81" t="s">
        <v>24</v>
      </c>
    </row>
    <row r="82" spans="1:3" x14ac:dyDescent="0.2">
      <c r="A82">
        <v>2061</v>
      </c>
      <c r="B82" t="s">
        <v>23</v>
      </c>
      <c r="C82" t="s">
        <v>24</v>
      </c>
    </row>
    <row r="83" spans="1:3" x14ac:dyDescent="0.2">
      <c r="A83">
        <v>2062</v>
      </c>
      <c r="B83" t="s">
        <v>21</v>
      </c>
    </row>
    <row r="84" spans="1:3" x14ac:dyDescent="0.2">
      <c r="A84">
        <v>2063</v>
      </c>
      <c r="B84" t="s">
        <v>20</v>
      </c>
    </row>
    <row r="85" spans="1:3" x14ac:dyDescent="0.2">
      <c r="A85">
        <v>2064</v>
      </c>
      <c r="B85" t="s">
        <v>12</v>
      </c>
      <c r="C85" t="s">
        <v>24</v>
      </c>
    </row>
    <row r="86" spans="1:3" x14ac:dyDescent="0.2">
      <c r="A86">
        <v>2065</v>
      </c>
      <c r="B86" t="s">
        <v>14</v>
      </c>
      <c r="C86" t="s">
        <v>24</v>
      </c>
    </row>
    <row r="87" spans="1:3" x14ac:dyDescent="0.2">
      <c r="A87">
        <v>2066</v>
      </c>
      <c r="B87" t="s">
        <v>19</v>
      </c>
    </row>
    <row r="88" spans="1:3" x14ac:dyDescent="0.2">
      <c r="A88">
        <v>2067</v>
      </c>
      <c r="B88" t="s">
        <v>23</v>
      </c>
    </row>
    <row r="89" spans="1:3" x14ac:dyDescent="0.2">
      <c r="A89">
        <v>2068</v>
      </c>
      <c r="B89" t="s">
        <v>21</v>
      </c>
      <c r="C89" t="s">
        <v>24</v>
      </c>
    </row>
    <row r="90" spans="1:3" x14ac:dyDescent="0.2">
      <c r="A90">
        <v>2069</v>
      </c>
      <c r="B90" t="s">
        <v>12</v>
      </c>
      <c r="C90" t="s">
        <v>24</v>
      </c>
    </row>
    <row r="91" spans="1:3" x14ac:dyDescent="0.2">
      <c r="A91">
        <v>2070</v>
      </c>
      <c r="B91" t="s">
        <v>22</v>
      </c>
    </row>
    <row r="92" spans="1:3" x14ac:dyDescent="0.2">
      <c r="A92">
        <v>2071</v>
      </c>
      <c r="B92" t="s">
        <v>14</v>
      </c>
    </row>
    <row r="93" spans="1:3" x14ac:dyDescent="0.2">
      <c r="A93">
        <v>2072</v>
      </c>
      <c r="B93" t="s">
        <v>19</v>
      </c>
      <c r="C93" t="s">
        <v>24</v>
      </c>
    </row>
    <row r="94" spans="1:3" x14ac:dyDescent="0.2">
      <c r="A94">
        <v>2073</v>
      </c>
      <c r="B94" t="s">
        <v>21</v>
      </c>
      <c r="C94" t="s">
        <v>24</v>
      </c>
    </row>
    <row r="95" spans="1:3" x14ac:dyDescent="0.2">
      <c r="A95">
        <v>2074</v>
      </c>
      <c r="B95" t="s">
        <v>20</v>
      </c>
    </row>
    <row r="96" spans="1:3" x14ac:dyDescent="0.2">
      <c r="A96">
        <v>2075</v>
      </c>
      <c r="B96" t="s">
        <v>12</v>
      </c>
    </row>
    <row r="97" spans="1:3" x14ac:dyDescent="0.2">
      <c r="A97">
        <v>2076</v>
      </c>
      <c r="B97" t="s">
        <v>22</v>
      </c>
      <c r="C97" t="s">
        <v>24</v>
      </c>
    </row>
    <row r="98" spans="1:3" x14ac:dyDescent="0.2">
      <c r="A98">
        <v>2077</v>
      </c>
      <c r="B98" t="s">
        <v>19</v>
      </c>
      <c r="C98" t="s">
        <v>24</v>
      </c>
    </row>
    <row r="99" spans="1:3" x14ac:dyDescent="0.2">
      <c r="A99">
        <v>2078</v>
      </c>
      <c r="B99" t="s">
        <v>23</v>
      </c>
    </row>
    <row r="100" spans="1:3" x14ac:dyDescent="0.2">
      <c r="A100">
        <v>2079</v>
      </c>
      <c r="B100" t="s">
        <v>21</v>
      </c>
    </row>
    <row r="101" spans="1:3" x14ac:dyDescent="0.2">
      <c r="A101">
        <v>2080</v>
      </c>
      <c r="B101" t="s">
        <v>20</v>
      </c>
      <c r="C101" t="s">
        <v>24</v>
      </c>
    </row>
    <row r="102" spans="1:3" x14ac:dyDescent="0.2">
      <c r="A102">
        <v>2081</v>
      </c>
      <c r="B102" t="s">
        <v>22</v>
      </c>
      <c r="C102" t="s">
        <v>24</v>
      </c>
    </row>
    <row r="103" spans="1:3" x14ac:dyDescent="0.2">
      <c r="A103">
        <v>2082</v>
      </c>
      <c r="B103" t="s">
        <v>14</v>
      </c>
    </row>
    <row r="104" spans="1:3" x14ac:dyDescent="0.2">
      <c r="A104">
        <v>2083</v>
      </c>
      <c r="B104" t="s">
        <v>19</v>
      </c>
    </row>
    <row r="105" spans="1:3" x14ac:dyDescent="0.2">
      <c r="A105">
        <v>2084</v>
      </c>
      <c r="B105" t="s">
        <v>23</v>
      </c>
      <c r="C105" t="s">
        <v>24</v>
      </c>
    </row>
    <row r="106" spans="1:3" x14ac:dyDescent="0.2">
      <c r="A106">
        <v>2085</v>
      </c>
      <c r="B106" t="s">
        <v>20</v>
      </c>
      <c r="C106" t="s">
        <v>24</v>
      </c>
    </row>
    <row r="107" spans="1:3" x14ac:dyDescent="0.2">
      <c r="A107">
        <v>2086</v>
      </c>
      <c r="B107" t="s">
        <v>12</v>
      </c>
    </row>
    <row r="108" spans="1:3" x14ac:dyDescent="0.2">
      <c r="A108">
        <v>2087</v>
      </c>
      <c r="B108" t="s">
        <v>22</v>
      </c>
    </row>
    <row r="109" spans="1:3" x14ac:dyDescent="0.2">
      <c r="A109">
        <v>2088</v>
      </c>
      <c r="B109" t="s">
        <v>14</v>
      </c>
      <c r="C109" t="s">
        <v>24</v>
      </c>
    </row>
    <row r="110" spans="1:3" x14ac:dyDescent="0.2">
      <c r="A110">
        <v>2089</v>
      </c>
      <c r="B110" t="s">
        <v>23</v>
      </c>
      <c r="C110" t="s">
        <v>24</v>
      </c>
    </row>
    <row r="111" spans="1:3" x14ac:dyDescent="0.2">
      <c r="A111">
        <v>2090</v>
      </c>
      <c r="B111" t="s">
        <v>21</v>
      </c>
    </row>
    <row r="112" spans="1:3" x14ac:dyDescent="0.2">
      <c r="A112">
        <v>2091</v>
      </c>
      <c r="B112" t="s">
        <v>20</v>
      </c>
    </row>
    <row r="113" spans="1:3" x14ac:dyDescent="0.2">
      <c r="A113">
        <v>2092</v>
      </c>
      <c r="B113" t="s">
        <v>12</v>
      </c>
      <c r="C113" t="s">
        <v>24</v>
      </c>
    </row>
    <row r="114" spans="1:3" x14ac:dyDescent="0.2">
      <c r="A114">
        <v>2093</v>
      </c>
      <c r="B114" t="s">
        <v>14</v>
      </c>
      <c r="C114" t="s">
        <v>24</v>
      </c>
    </row>
    <row r="115" spans="1:3" x14ac:dyDescent="0.2">
      <c r="A115">
        <v>2094</v>
      </c>
      <c r="B115" t="s">
        <v>19</v>
      </c>
    </row>
    <row r="116" spans="1:3" x14ac:dyDescent="0.2">
      <c r="A116">
        <v>2095</v>
      </c>
      <c r="B116" t="s">
        <v>23</v>
      </c>
    </row>
    <row r="117" spans="1:3" x14ac:dyDescent="0.2">
      <c r="A117">
        <v>2096</v>
      </c>
      <c r="B117" t="s">
        <v>21</v>
      </c>
      <c r="C117" t="s">
        <v>24</v>
      </c>
    </row>
    <row r="118" spans="1:3" x14ac:dyDescent="0.2">
      <c r="A118">
        <v>2097</v>
      </c>
      <c r="B118" t="s">
        <v>12</v>
      </c>
      <c r="C118" t="s">
        <v>24</v>
      </c>
    </row>
    <row r="119" spans="1:3" x14ac:dyDescent="0.2">
      <c r="A119">
        <v>2098</v>
      </c>
      <c r="B119" t="s">
        <v>22</v>
      </c>
    </row>
    <row r="120" spans="1:3" x14ac:dyDescent="0.2">
      <c r="A120">
        <v>2099</v>
      </c>
      <c r="B120" t="s">
        <v>14</v>
      </c>
    </row>
    <row r="121" spans="1:3" x14ac:dyDescent="0.2">
      <c r="A121">
        <v>2100</v>
      </c>
      <c r="B121" t="s">
        <v>19</v>
      </c>
      <c r="C121" t="s">
        <v>24</v>
      </c>
    </row>
    <row r="122" spans="1:3" x14ac:dyDescent="0.2">
      <c r="A122">
        <v>2101</v>
      </c>
      <c r="B122" t="s">
        <v>21</v>
      </c>
      <c r="C122" t="s">
        <v>24</v>
      </c>
    </row>
  </sheetData>
  <sheetProtection sheet="1" objects="1" scenarios="1"/>
  <phoneticPr fontId="8"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tint="-0.249977111117893"/>
  </sheetPr>
  <dimension ref="A1:E95"/>
  <sheetViews>
    <sheetView workbookViewId="0"/>
  </sheetViews>
  <sheetFormatPr defaultRowHeight="12.75" x14ac:dyDescent="0.2"/>
  <cols>
    <col min="1" max="1" width="9.140625" style="152"/>
    <col min="2" max="2" width="14.5703125" style="152" bestFit="1" customWidth="1"/>
    <col min="3" max="3" width="9.140625" style="152"/>
    <col min="4" max="4" width="9.140625" style="154"/>
    <col min="5" max="5" width="10.85546875" style="154" bestFit="1" customWidth="1"/>
  </cols>
  <sheetData>
    <row r="1" spans="1:5" s="3" customFormat="1" x14ac:dyDescent="0.2">
      <c r="A1" s="151" t="s">
        <v>28</v>
      </c>
      <c r="B1" s="151" t="s">
        <v>177</v>
      </c>
      <c r="C1" s="151" t="s">
        <v>17</v>
      </c>
      <c r="D1" s="152"/>
      <c r="E1" s="153" t="s">
        <v>193</v>
      </c>
    </row>
    <row r="2" spans="1:5" x14ac:dyDescent="0.2">
      <c r="A2" s="152">
        <v>2008</v>
      </c>
      <c r="B2" s="152">
        <v>2</v>
      </c>
      <c r="C2" s="152" t="s">
        <v>178</v>
      </c>
      <c r="E2" s="152">
        <f>VLOOKUP("1PAYDAY1",'PD-410-980-OC-VAC'!A:N,12,FALSE)</f>
        <v>1</v>
      </c>
    </row>
    <row r="3" spans="1:5" x14ac:dyDescent="0.2">
      <c r="A3" s="152">
        <v>2009</v>
      </c>
      <c r="B3" s="152">
        <v>14</v>
      </c>
      <c r="C3" s="152" t="s">
        <v>18</v>
      </c>
    </row>
    <row r="4" spans="1:5" x14ac:dyDescent="0.2">
      <c r="A4" s="152">
        <v>2010</v>
      </c>
      <c r="B4" s="152">
        <v>13</v>
      </c>
      <c r="C4" s="152" t="s">
        <v>18</v>
      </c>
    </row>
    <row r="5" spans="1:5" x14ac:dyDescent="0.2">
      <c r="A5" s="152">
        <v>2011</v>
      </c>
      <c r="B5" s="152">
        <v>12</v>
      </c>
      <c r="C5" s="152" t="s">
        <v>18</v>
      </c>
    </row>
    <row r="6" spans="1:5" x14ac:dyDescent="0.2">
      <c r="A6" s="152">
        <v>2012</v>
      </c>
      <c r="B6" s="152">
        <v>11</v>
      </c>
      <c r="C6" s="152" t="s">
        <v>178</v>
      </c>
    </row>
    <row r="7" spans="1:5" x14ac:dyDescent="0.2">
      <c r="A7" s="152">
        <v>2013</v>
      </c>
      <c r="B7" s="152">
        <v>9</v>
      </c>
      <c r="C7" s="152" t="s">
        <v>18</v>
      </c>
    </row>
    <row r="8" spans="1:5" x14ac:dyDescent="0.2">
      <c r="A8" s="152">
        <v>2014</v>
      </c>
      <c r="B8" s="152">
        <v>8</v>
      </c>
      <c r="C8" s="152" t="s">
        <v>18</v>
      </c>
    </row>
    <row r="9" spans="1:5" x14ac:dyDescent="0.2">
      <c r="A9" s="152">
        <v>2015</v>
      </c>
      <c r="B9" s="152">
        <v>7</v>
      </c>
      <c r="C9" s="152" t="s">
        <v>18</v>
      </c>
    </row>
    <row r="10" spans="1:5" x14ac:dyDescent="0.2">
      <c r="A10" s="152">
        <v>2016</v>
      </c>
      <c r="B10" s="152">
        <v>6</v>
      </c>
      <c r="C10" s="152" t="s">
        <v>178</v>
      </c>
    </row>
    <row r="11" spans="1:5" x14ac:dyDescent="0.2">
      <c r="A11" s="152">
        <v>2017</v>
      </c>
      <c r="B11" s="152">
        <v>4</v>
      </c>
      <c r="C11" s="152" t="s">
        <v>18</v>
      </c>
    </row>
    <row r="12" spans="1:5" x14ac:dyDescent="0.2">
      <c r="A12" s="152">
        <v>2018</v>
      </c>
      <c r="B12" s="152">
        <v>3</v>
      </c>
      <c r="C12" s="152" t="s">
        <v>18</v>
      </c>
    </row>
    <row r="13" spans="1:5" x14ac:dyDescent="0.2">
      <c r="A13" s="152">
        <v>2019</v>
      </c>
      <c r="B13" s="152">
        <v>2</v>
      </c>
      <c r="C13" s="152" t="s">
        <v>18</v>
      </c>
    </row>
    <row r="14" spans="1:5" x14ac:dyDescent="0.2">
      <c r="A14" s="152">
        <v>2020</v>
      </c>
      <c r="B14" s="152">
        <v>1</v>
      </c>
      <c r="C14" s="152" t="s">
        <v>178</v>
      </c>
    </row>
    <row r="15" spans="1:5" x14ac:dyDescent="0.2">
      <c r="A15" s="152">
        <v>2021</v>
      </c>
      <c r="B15" s="152">
        <v>13</v>
      </c>
      <c r="C15" s="152" t="s">
        <v>18</v>
      </c>
    </row>
    <row r="16" spans="1:5" x14ac:dyDescent="0.2">
      <c r="A16" s="152">
        <v>2022</v>
      </c>
      <c r="B16" s="152">
        <v>12</v>
      </c>
      <c r="C16" s="152" t="s">
        <v>18</v>
      </c>
    </row>
    <row r="17" spans="1:3" x14ac:dyDescent="0.2">
      <c r="A17" s="152">
        <v>2023</v>
      </c>
      <c r="B17" s="152">
        <v>11</v>
      </c>
      <c r="C17" s="152" t="s">
        <v>18</v>
      </c>
    </row>
    <row r="18" spans="1:3" x14ac:dyDescent="0.2">
      <c r="A18" s="152">
        <v>2024</v>
      </c>
      <c r="B18" s="152">
        <v>10</v>
      </c>
      <c r="C18" s="152" t="s">
        <v>178</v>
      </c>
    </row>
    <row r="19" spans="1:3" x14ac:dyDescent="0.2">
      <c r="A19" s="152">
        <v>2025</v>
      </c>
      <c r="B19" s="152">
        <v>8</v>
      </c>
      <c r="C19" s="152" t="s">
        <v>18</v>
      </c>
    </row>
    <row r="20" spans="1:3" x14ac:dyDescent="0.2">
      <c r="A20" s="152">
        <v>2026</v>
      </c>
      <c r="B20" s="152">
        <v>7</v>
      </c>
      <c r="C20" s="152" t="s">
        <v>18</v>
      </c>
    </row>
    <row r="21" spans="1:3" x14ac:dyDescent="0.2">
      <c r="A21" s="152">
        <v>2027</v>
      </c>
      <c r="B21" s="152">
        <v>6</v>
      </c>
      <c r="C21" s="152" t="s">
        <v>18</v>
      </c>
    </row>
    <row r="22" spans="1:3" x14ac:dyDescent="0.2">
      <c r="A22" s="152">
        <v>2028</v>
      </c>
      <c r="B22" s="152">
        <v>5</v>
      </c>
      <c r="C22" s="152" t="s">
        <v>178</v>
      </c>
    </row>
    <row r="23" spans="1:3" x14ac:dyDescent="0.2">
      <c r="A23" s="152">
        <v>2029</v>
      </c>
      <c r="B23" s="152">
        <v>3</v>
      </c>
      <c r="C23" s="152" t="s">
        <v>18</v>
      </c>
    </row>
    <row r="24" spans="1:3" x14ac:dyDescent="0.2">
      <c r="A24" s="152">
        <v>2030</v>
      </c>
      <c r="B24" s="152">
        <v>2</v>
      </c>
      <c r="C24" s="152" t="s">
        <v>18</v>
      </c>
    </row>
    <row r="25" spans="1:3" x14ac:dyDescent="0.2">
      <c r="A25" s="152">
        <v>2031</v>
      </c>
      <c r="B25" s="152">
        <v>1</v>
      </c>
      <c r="C25" s="152" t="s">
        <v>18</v>
      </c>
    </row>
    <row r="26" spans="1:3" x14ac:dyDescent="0.2">
      <c r="A26" s="152">
        <v>2032</v>
      </c>
      <c r="B26" s="152">
        <v>14</v>
      </c>
      <c r="C26" s="152" t="s">
        <v>178</v>
      </c>
    </row>
    <row r="27" spans="1:3" x14ac:dyDescent="0.2">
      <c r="A27" s="152">
        <v>2033</v>
      </c>
      <c r="B27" s="152">
        <v>12</v>
      </c>
      <c r="C27" s="152" t="s">
        <v>18</v>
      </c>
    </row>
    <row r="28" spans="1:3" x14ac:dyDescent="0.2">
      <c r="A28" s="152">
        <v>2034</v>
      </c>
      <c r="B28" s="152">
        <v>11</v>
      </c>
      <c r="C28" s="152" t="s">
        <v>18</v>
      </c>
    </row>
    <row r="29" spans="1:3" x14ac:dyDescent="0.2">
      <c r="A29" s="152">
        <v>2035</v>
      </c>
      <c r="B29" s="152">
        <v>10</v>
      </c>
      <c r="C29" s="152" t="s">
        <v>18</v>
      </c>
    </row>
    <row r="30" spans="1:3" x14ac:dyDescent="0.2">
      <c r="A30" s="152">
        <v>2036</v>
      </c>
      <c r="B30" s="152">
        <v>9</v>
      </c>
      <c r="C30" s="152" t="s">
        <v>178</v>
      </c>
    </row>
    <row r="31" spans="1:3" x14ac:dyDescent="0.2">
      <c r="A31" s="152">
        <v>2037</v>
      </c>
      <c r="B31" s="152">
        <v>7</v>
      </c>
      <c r="C31" s="152" t="s">
        <v>18</v>
      </c>
    </row>
    <row r="32" spans="1:3" x14ac:dyDescent="0.2">
      <c r="A32" s="152">
        <v>2038</v>
      </c>
      <c r="B32" s="152">
        <v>6</v>
      </c>
      <c r="C32" s="152" t="s">
        <v>18</v>
      </c>
    </row>
    <row r="33" spans="1:3" x14ac:dyDescent="0.2">
      <c r="A33" s="152">
        <v>2039</v>
      </c>
      <c r="B33" s="152">
        <v>5</v>
      </c>
      <c r="C33" s="152" t="s">
        <v>18</v>
      </c>
    </row>
    <row r="34" spans="1:3" x14ac:dyDescent="0.2">
      <c r="A34" s="152">
        <v>2040</v>
      </c>
      <c r="B34" s="152">
        <v>4</v>
      </c>
      <c r="C34" s="152" t="s">
        <v>178</v>
      </c>
    </row>
    <row r="35" spans="1:3" x14ac:dyDescent="0.2">
      <c r="A35" s="152">
        <v>2041</v>
      </c>
      <c r="B35" s="152">
        <v>2</v>
      </c>
      <c r="C35" s="152" t="s">
        <v>18</v>
      </c>
    </row>
    <row r="36" spans="1:3" x14ac:dyDescent="0.2">
      <c r="A36" s="152">
        <v>2042</v>
      </c>
      <c r="B36" s="152">
        <v>1</v>
      </c>
      <c r="C36" s="152" t="s">
        <v>18</v>
      </c>
    </row>
    <row r="37" spans="1:3" x14ac:dyDescent="0.2">
      <c r="A37" s="152">
        <v>2043</v>
      </c>
      <c r="B37" s="152">
        <v>14</v>
      </c>
      <c r="C37" s="152" t="s">
        <v>18</v>
      </c>
    </row>
    <row r="38" spans="1:3" x14ac:dyDescent="0.2">
      <c r="A38" s="152">
        <v>2044</v>
      </c>
      <c r="B38" s="152">
        <v>13</v>
      </c>
      <c r="C38" s="152" t="s">
        <v>178</v>
      </c>
    </row>
    <row r="39" spans="1:3" x14ac:dyDescent="0.2">
      <c r="A39" s="152">
        <v>2045</v>
      </c>
      <c r="B39" s="152">
        <v>11</v>
      </c>
      <c r="C39" s="152" t="s">
        <v>18</v>
      </c>
    </row>
    <row r="40" spans="1:3" x14ac:dyDescent="0.2">
      <c r="A40" s="152">
        <v>2046</v>
      </c>
      <c r="B40" s="152">
        <v>10</v>
      </c>
      <c r="C40" s="152" t="s">
        <v>18</v>
      </c>
    </row>
    <row r="41" spans="1:3" x14ac:dyDescent="0.2">
      <c r="A41" s="152">
        <v>2047</v>
      </c>
      <c r="B41" s="152">
        <v>9</v>
      </c>
      <c r="C41" s="152" t="s">
        <v>18</v>
      </c>
    </row>
    <row r="42" spans="1:3" x14ac:dyDescent="0.2">
      <c r="A42" s="152">
        <v>2048</v>
      </c>
      <c r="B42" s="152">
        <v>8</v>
      </c>
      <c r="C42" s="152" t="s">
        <v>178</v>
      </c>
    </row>
    <row r="43" spans="1:3" x14ac:dyDescent="0.2">
      <c r="A43" s="152">
        <v>2049</v>
      </c>
      <c r="B43" s="152">
        <v>6</v>
      </c>
      <c r="C43" s="152" t="s">
        <v>18</v>
      </c>
    </row>
    <row r="44" spans="1:3" x14ac:dyDescent="0.2">
      <c r="A44" s="152">
        <v>2050</v>
      </c>
      <c r="B44" s="152">
        <v>5</v>
      </c>
      <c r="C44" s="152" t="s">
        <v>18</v>
      </c>
    </row>
    <row r="45" spans="1:3" x14ac:dyDescent="0.2">
      <c r="A45" s="152">
        <v>2051</v>
      </c>
      <c r="B45" s="152">
        <v>4</v>
      </c>
      <c r="C45" s="152" t="s">
        <v>18</v>
      </c>
    </row>
    <row r="46" spans="1:3" x14ac:dyDescent="0.2">
      <c r="A46" s="152">
        <v>2052</v>
      </c>
      <c r="B46" s="152">
        <v>3</v>
      </c>
      <c r="C46" s="152" t="s">
        <v>178</v>
      </c>
    </row>
    <row r="47" spans="1:3" x14ac:dyDescent="0.2">
      <c r="A47" s="152">
        <v>2053</v>
      </c>
      <c r="B47" s="152">
        <v>1</v>
      </c>
      <c r="C47" s="152" t="s">
        <v>18</v>
      </c>
    </row>
    <row r="48" spans="1:3" x14ac:dyDescent="0.2">
      <c r="A48" s="152">
        <v>2054</v>
      </c>
      <c r="B48" s="152">
        <v>14</v>
      </c>
      <c r="C48" s="152" t="s">
        <v>18</v>
      </c>
    </row>
    <row r="49" spans="1:3" x14ac:dyDescent="0.2">
      <c r="A49" s="152">
        <v>2055</v>
      </c>
      <c r="B49" s="152">
        <v>13</v>
      </c>
      <c r="C49" s="152" t="s">
        <v>18</v>
      </c>
    </row>
    <row r="50" spans="1:3" x14ac:dyDescent="0.2">
      <c r="A50" s="152">
        <v>2056</v>
      </c>
      <c r="B50" s="152">
        <v>12</v>
      </c>
      <c r="C50" s="152" t="s">
        <v>178</v>
      </c>
    </row>
    <row r="51" spans="1:3" x14ac:dyDescent="0.2">
      <c r="A51" s="152">
        <v>2057</v>
      </c>
      <c r="B51" s="152">
        <v>10</v>
      </c>
      <c r="C51" s="152" t="s">
        <v>18</v>
      </c>
    </row>
    <row r="52" spans="1:3" x14ac:dyDescent="0.2">
      <c r="A52" s="152">
        <v>2058</v>
      </c>
      <c r="B52" s="152">
        <v>9</v>
      </c>
      <c r="C52" s="152" t="s">
        <v>18</v>
      </c>
    </row>
    <row r="53" spans="1:3" x14ac:dyDescent="0.2">
      <c r="A53" s="152">
        <v>2059</v>
      </c>
      <c r="B53" s="152">
        <v>8</v>
      </c>
      <c r="C53" s="152" t="s">
        <v>18</v>
      </c>
    </row>
    <row r="54" spans="1:3" x14ac:dyDescent="0.2">
      <c r="A54" s="152">
        <v>2060</v>
      </c>
      <c r="B54" s="152">
        <v>7</v>
      </c>
      <c r="C54" s="152" t="s">
        <v>178</v>
      </c>
    </row>
    <row r="55" spans="1:3" x14ac:dyDescent="0.2">
      <c r="A55" s="152">
        <v>2061</v>
      </c>
      <c r="B55" s="152">
        <v>5</v>
      </c>
      <c r="C55" s="152" t="s">
        <v>18</v>
      </c>
    </row>
    <row r="56" spans="1:3" x14ac:dyDescent="0.2">
      <c r="A56" s="152">
        <v>2062</v>
      </c>
      <c r="B56" s="152">
        <v>4</v>
      </c>
      <c r="C56" s="152" t="s">
        <v>18</v>
      </c>
    </row>
    <row r="57" spans="1:3" x14ac:dyDescent="0.2">
      <c r="A57" s="152">
        <v>2063</v>
      </c>
      <c r="B57" s="152">
        <v>3</v>
      </c>
      <c r="C57" s="152" t="s">
        <v>18</v>
      </c>
    </row>
    <row r="58" spans="1:3" x14ac:dyDescent="0.2">
      <c r="A58" s="152">
        <v>2064</v>
      </c>
      <c r="B58" s="152">
        <v>2</v>
      </c>
      <c r="C58" s="152" t="s">
        <v>178</v>
      </c>
    </row>
    <row r="59" spans="1:3" x14ac:dyDescent="0.2">
      <c r="A59" s="152">
        <v>2065</v>
      </c>
      <c r="B59" s="152">
        <v>14</v>
      </c>
      <c r="C59" s="152" t="s">
        <v>18</v>
      </c>
    </row>
    <row r="60" spans="1:3" x14ac:dyDescent="0.2">
      <c r="A60" s="152">
        <v>2066</v>
      </c>
      <c r="B60" s="152">
        <v>13</v>
      </c>
      <c r="C60" s="152" t="s">
        <v>18</v>
      </c>
    </row>
    <row r="61" spans="1:3" x14ac:dyDescent="0.2">
      <c r="A61" s="152">
        <v>2067</v>
      </c>
      <c r="B61" s="152">
        <v>12</v>
      </c>
      <c r="C61" s="152" t="s">
        <v>18</v>
      </c>
    </row>
    <row r="62" spans="1:3" x14ac:dyDescent="0.2">
      <c r="A62" s="152">
        <v>2068</v>
      </c>
      <c r="B62" s="152">
        <v>11</v>
      </c>
      <c r="C62" s="152" t="s">
        <v>178</v>
      </c>
    </row>
    <row r="63" spans="1:3" x14ac:dyDescent="0.2">
      <c r="A63" s="152">
        <v>2069</v>
      </c>
      <c r="B63" s="152">
        <v>9</v>
      </c>
      <c r="C63" s="152" t="s">
        <v>18</v>
      </c>
    </row>
    <row r="64" spans="1:3" x14ac:dyDescent="0.2">
      <c r="A64" s="152">
        <v>2070</v>
      </c>
      <c r="B64" s="152">
        <v>8</v>
      </c>
      <c r="C64" s="152" t="s">
        <v>18</v>
      </c>
    </row>
    <row r="65" spans="1:3" x14ac:dyDescent="0.2">
      <c r="A65" s="152">
        <v>2071</v>
      </c>
      <c r="B65" s="152">
        <v>7</v>
      </c>
      <c r="C65" s="152" t="s">
        <v>18</v>
      </c>
    </row>
    <row r="66" spans="1:3" x14ac:dyDescent="0.2">
      <c r="A66" s="152">
        <v>2072</v>
      </c>
      <c r="B66" s="152">
        <v>6</v>
      </c>
      <c r="C66" s="152" t="s">
        <v>178</v>
      </c>
    </row>
    <row r="67" spans="1:3" x14ac:dyDescent="0.2">
      <c r="A67" s="152">
        <v>2073</v>
      </c>
      <c r="B67" s="152">
        <v>4</v>
      </c>
      <c r="C67" s="152" t="s">
        <v>18</v>
      </c>
    </row>
    <row r="68" spans="1:3" x14ac:dyDescent="0.2">
      <c r="A68" s="152">
        <v>2074</v>
      </c>
      <c r="B68" s="152">
        <v>3</v>
      </c>
      <c r="C68" s="152" t="s">
        <v>18</v>
      </c>
    </row>
    <row r="69" spans="1:3" x14ac:dyDescent="0.2">
      <c r="A69" s="152">
        <v>2075</v>
      </c>
      <c r="B69" s="152">
        <v>2</v>
      </c>
      <c r="C69" s="152" t="s">
        <v>18</v>
      </c>
    </row>
    <row r="70" spans="1:3" x14ac:dyDescent="0.2">
      <c r="A70" s="152">
        <v>2076</v>
      </c>
      <c r="B70" s="152">
        <v>1</v>
      </c>
      <c r="C70" s="152" t="s">
        <v>178</v>
      </c>
    </row>
    <row r="71" spans="1:3" x14ac:dyDescent="0.2">
      <c r="A71" s="152">
        <v>2077</v>
      </c>
      <c r="B71" s="152">
        <v>13</v>
      </c>
      <c r="C71" s="152" t="s">
        <v>18</v>
      </c>
    </row>
    <row r="72" spans="1:3" x14ac:dyDescent="0.2">
      <c r="A72" s="152">
        <v>2078</v>
      </c>
      <c r="B72" s="152">
        <v>12</v>
      </c>
      <c r="C72" s="152" t="s">
        <v>18</v>
      </c>
    </row>
    <row r="73" spans="1:3" x14ac:dyDescent="0.2">
      <c r="A73" s="152">
        <v>2079</v>
      </c>
      <c r="B73" s="152">
        <v>11</v>
      </c>
      <c r="C73" s="152" t="s">
        <v>18</v>
      </c>
    </row>
    <row r="74" spans="1:3" x14ac:dyDescent="0.2">
      <c r="A74" s="152">
        <v>2080</v>
      </c>
      <c r="B74" s="152">
        <v>10</v>
      </c>
      <c r="C74" s="152" t="s">
        <v>178</v>
      </c>
    </row>
    <row r="75" spans="1:3" x14ac:dyDescent="0.2">
      <c r="A75" s="152">
        <v>2081</v>
      </c>
      <c r="B75" s="152">
        <v>8</v>
      </c>
      <c r="C75" s="152" t="s">
        <v>18</v>
      </c>
    </row>
    <row r="76" spans="1:3" x14ac:dyDescent="0.2">
      <c r="A76" s="152">
        <v>2082</v>
      </c>
      <c r="B76" s="152">
        <v>7</v>
      </c>
      <c r="C76" s="152" t="s">
        <v>18</v>
      </c>
    </row>
    <row r="77" spans="1:3" x14ac:dyDescent="0.2">
      <c r="A77" s="152">
        <v>2083</v>
      </c>
      <c r="B77" s="152">
        <v>6</v>
      </c>
      <c r="C77" s="152" t="s">
        <v>18</v>
      </c>
    </row>
    <row r="78" spans="1:3" x14ac:dyDescent="0.2">
      <c r="A78" s="152">
        <v>2084</v>
      </c>
      <c r="B78" s="152">
        <v>5</v>
      </c>
      <c r="C78" s="152" t="s">
        <v>178</v>
      </c>
    </row>
    <row r="79" spans="1:3" x14ac:dyDescent="0.2">
      <c r="A79" s="152">
        <v>2085</v>
      </c>
      <c r="B79" s="152">
        <v>3</v>
      </c>
      <c r="C79" s="152" t="s">
        <v>18</v>
      </c>
    </row>
    <row r="80" spans="1:3" x14ac:dyDescent="0.2">
      <c r="A80" s="152">
        <v>2086</v>
      </c>
      <c r="B80" s="152">
        <v>2</v>
      </c>
      <c r="C80" s="152" t="s">
        <v>18</v>
      </c>
    </row>
    <row r="81" spans="1:3" x14ac:dyDescent="0.2">
      <c r="A81" s="152">
        <v>2087</v>
      </c>
      <c r="B81" s="152">
        <v>1</v>
      </c>
      <c r="C81" s="152" t="s">
        <v>18</v>
      </c>
    </row>
    <row r="82" spans="1:3" x14ac:dyDescent="0.2">
      <c r="A82" s="152">
        <v>2088</v>
      </c>
      <c r="B82" s="152">
        <v>14</v>
      </c>
      <c r="C82" s="152" t="s">
        <v>178</v>
      </c>
    </row>
    <row r="83" spans="1:3" x14ac:dyDescent="0.2">
      <c r="A83" s="152">
        <v>2089</v>
      </c>
      <c r="B83" s="152">
        <v>12</v>
      </c>
      <c r="C83" s="152" t="s">
        <v>18</v>
      </c>
    </row>
    <row r="84" spans="1:3" x14ac:dyDescent="0.2">
      <c r="A84" s="152">
        <v>2090</v>
      </c>
      <c r="B84" s="152">
        <v>11</v>
      </c>
      <c r="C84" s="152" t="s">
        <v>18</v>
      </c>
    </row>
    <row r="85" spans="1:3" x14ac:dyDescent="0.2">
      <c r="A85" s="152">
        <v>2091</v>
      </c>
      <c r="B85" s="152">
        <v>10</v>
      </c>
      <c r="C85" s="152" t="s">
        <v>18</v>
      </c>
    </row>
    <row r="86" spans="1:3" x14ac:dyDescent="0.2">
      <c r="A86" s="152">
        <v>2092</v>
      </c>
      <c r="B86" s="152">
        <v>9</v>
      </c>
      <c r="C86" s="152" t="s">
        <v>178</v>
      </c>
    </row>
    <row r="87" spans="1:3" x14ac:dyDescent="0.2">
      <c r="A87" s="152">
        <v>2093</v>
      </c>
      <c r="B87" s="152">
        <v>7</v>
      </c>
      <c r="C87" s="152" t="s">
        <v>18</v>
      </c>
    </row>
    <row r="88" spans="1:3" x14ac:dyDescent="0.2">
      <c r="A88" s="152">
        <v>2094</v>
      </c>
      <c r="B88" s="152">
        <v>6</v>
      </c>
      <c r="C88" s="152" t="s">
        <v>18</v>
      </c>
    </row>
    <row r="89" spans="1:3" x14ac:dyDescent="0.2">
      <c r="A89" s="152">
        <v>2095</v>
      </c>
      <c r="B89" s="152">
        <v>5</v>
      </c>
      <c r="C89" s="152" t="s">
        <v>18</v>
      </c>
    </row>
    <row r="90" spans="1:3" x14ac:dyDescent="0.2">
      <c r="A90" s="152">
        <v>2096</v>
      </c>
      <c r="B90" s="152">
        <v>4</v>
      </c>
      <c r="C90" s="152" t="s">
        <v>178</v>
      </c>
    </row>
    <row r="91" spans="1:3" x14ac:dyDescent="0.2">
      <c r="A91" s="152">
        <v>2097</v>
      </c>
      <c r="B91" s="152">
        <v>2</v>
      </c>
      <c r="C91" s="152" t="s">
        <v>18</v>
      </c>
    </row>
    <row r="92" spans="1:3" x14ac:dyDescent="0.2">
      <c r="A92" s="152">
        <v>2098</v>
      </c>
      <c r="B92" s="152">
        <v>1</v>
      </c>
      <c r="C92" s="152" t="s">
        <v>18</v>
      </c>
    </row>
    <row r="93" spans="1:3" x14ac:dyDescent="0.2">
      <c r="A93" s="152">
        <v>2099</v>
      </c>
      <c r="B93" s="152">
        <v>14</v>
      </c>
      <c r="C93" s="152" t="s">
        <v>18</v>
      </c>
    </row>
    <row r="94" spans="1:3" x14ac:dyDescent="0.2">
      <c r="A94" s="152">
        <v>2100</v>
      </c>
      <c r="B94" s="152">
        <v>13</v>
      </c>
      <c r="C94" s="152" t="s">
        <v>178</v>
      </c>
    </row>
    <row r="95" spans="1:3" x14ac:dyDescent="0.2">
      <c r="A95" s="152">
        <v>2101</v>
      </c>
      <c r="B95" s="152">
        <v>11</v>
      </c>
      <c r="C95" s="152" t="s">
        <v>18</v>
      </c>
    </row>
  </sheetData>
  <sheetProtection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249977111117893"/>
  </sheetPr>
  <dimension ref="A1:AN399"/>
  <sheetViews>
    <sheetView topLeftCell="A364" workbookViewId="0">
      <selection activeCell="M18" sqref="M18"/>
    </sheetView>
  </sheetViews>
  <sheetFormatPr defaultColWidth="7" defaultRowHeight="12.75" x14ac:dyDescent="0.2"/>
  <cols>
    <col min="1" max="1" width="11.7109375" style="132" bestFit="1" customWidth="1"/>
    <col min="2" max="2" width="7.5703125" style="103" bestFit="1" customWidth="1"/>
    <col min="3" max="3" width="4.85546875" style="103" bestFit="1" customWidth="1"/>
    <col min="4" max="4" width="6.140625" style="103" bestFit="1" customWidth="1"/>
    <col min="5" max="5" width="3.85546875" style="103" customWidth="1"/>
    <col min="6" max="6" width="14.42578125" style="103" bestFit="1" customWidth="1"/>
    <col min="7" max="7" width="3.5703125" style="101" customWidth="1"/>
    <col min="8" max="8" width="7.7109375" style="139" bestFit="1" customWidth="1"/>
    <col min="9" max="9" width="7.7109375" style="132" bestFit="1" customWidth="1"/>
    <col min="10" max="10" width="5.7109375" style="139" bestFit="1" customWidth="1"/>
    <col min="11" max="11" width="3.42578125" style="139" customWidth="1"/>
    <col min="12" max="12" width="7.7109375" style="139" bestFit="1" customWidth="1"/>
    <col min="13" max="13" width="7.7109375" style="132" bestFit="1" customWidth="1"/>
    <col min="14" max="14" width="5.7109375" style="139" bestFit="1" customWidth="1"/>
    <col min="15" max="15" width="7.7109375" style="139" bestFit="1" customWidth="1"/>
    <col min="16" max="16" width="2.7109375" style="103" customWidth="1"/>
    <col min="17" max="17" width="7.7109375" style="139" customWidth="1"/>
    <col min="18" max="18" width="2.7109375" style="139" customWidth="1"/>
    <col min="19" max="19" width="8.7109375" style="132" bestFit="1" customWidth="1"/>
    <col min="20" max="20" width="2.7109375" style="103" customWidth="1"/>
    <col min="21" max="23" width="7" style="101"/>
    <col min="24" max="24" width="13.28515625" style="101" bestFit="1" customWidth="1"/>
    <col min="25" max="26" width="7" style="101"/>
    <col min="27" max="27" width="31.7109375" style="101" bestFit="1" customWidth="1"/>
    <col min="28" max="16384" width="7" style="101"/>
  </cols>
  <sheetData>
    <row r="1" spans="1:40" x14ac:dyDescent="0.2">
      <c r="A1" s="276" t="s">
        <v>189</v>
      </c>
      <c r="B1" s="277"/>
      <c r="C1" s="277"/>
      <c r="D1" s="277"/>
      <c r="E1" s="278"/>
      <c r="H1" s="279" t="s">
        <v>176</v>
      </c>
      <c r="I1" s="280"/>
      <c r="J1" s="281"/>
      <c r="L1" s="279" t="s">
        <v>174</v>
      </c>
      <c r="M1" s="282"/>
      <c r="N1" s="282"/>
      <c r="O1" s="283"/>
      <c r="P1" s="118"/>
      <c r="Q1" s="133" t="s">
        <v>994</v>
      </c>
      <c r="R1" s="134"/>
      <c r="S1" s="135" t="s">
        <v>993</v>
      </c>
      <c r="T1" s="139"/>
      <c r="U1" s="132"/>
      <c r="V1" s="132"/>
      <c r="W1" s="132"/>
      <c r="X1" s="132"/>
      <c r="Y1" s="132"/>
      <c r="AA1" s="132"/>
      <c r="AD1" s="119"/>
      <c r="AE1" s="119"/>
      <c r="AF1" s="119"/>
      <c r="AG1" s="119"/>
      <c r="AH1" s="119"/>
      <c r="AI1" s="119"/>
      <c r="AJ1" s="119"/>
      <c r="AK1" s="119"/>
      <c r="AL1" s="119"/>
      <c r="AM1" s="119"/>
      <c r="AN1" s="119"/>
    </row>
    <row r="2" spans="1:40" x14ac:dyDescent="0.2">
      <c r="A2" s="132" t="s">
        <v>189</v>
      </c>
      <c r="B2" s="120" t="s">
        <v>26</v>
      </c>
      <c r="C2" s="120" t="s">
        <v>27</v>
      </c>
      <c r="D2" s="120" t="s">
        <v>28</v>
      </c>
      <c r="F2" s="121" t="s">
        <v>190</v>
      </c>
      <c r="G2" s="122"/>
      <c r="H2" s="139" t="s">
        <v>192</v>
      </c>
      <c r="I2" s="136" t="s">
        <v>199</v>
      </c>
      <c r="J2" s="136"/>
      <c r="K2" s="136"/>
      <c r="L2" s="139" t="s">
        <v>192</v>
      </c>
      <c r="M2" s="136" t="s">
        <v>199</v>
      </c>
      <c r="N2" s="136"/>
      <c r="O2" s="136"/>
      <c r="P2" s="123"/>
      <c r="Q2" s="132"/>
      <c r="R2" s="136"/>
      <c r="T2" s="136"/>
      <c r="U2" s="139"/>
      <c r="V2" s="132"/>
      <c r="W2" s="132"/>
      <c r="X2" s="132"/>
      <c r="Y2" s="132"/>
      <c r="AA2" s="131"/>
    </row>
    <row r="3" spans="1:40" x14ac:dyDescent="0.2">
      <c r="A3" s="140" t="str">
        <f>IF(C3=$V$4,"1PAYDAY1","")</f>
        <v/>
      </c>
      <c r="B3" s="106">
        <v>1</v>
      </c>
      <c r="C3" s="103">
        <v>1</v>
      </c>
      <c r="D3" s="104">
        <f t="shared" ref="D3:D34" si="0">$W$4</f>
        <v>2025</v>
      </c>
      <c r="E3" s="104">
        <v>0</v>
      </c>
      <c r="F3" s="104" t="str">
        <f>IF(A3="1PAYDAY1","WEDNESDAY",IF(A4="1PAYDAY1","TUESDAY",IF(A5="1PAYDAY1","MONDAY",IF(A6="1PAYDAY1","SUNDAY",IF(A7="1PAYDAY1","SATURDAY",IF(A8="1PAYDAY1","FRIDAY",IF(A9="1PAYDAY1","THURSDAY",IF(A10="1PAYDAY1","WEDNESDAY",IF(A11="1PAYDAY1","TUESDAY",IF(A12="1PAYDAY1","MONDAY",IF(A13="1PAYDAY1","SUNDAY",IF(A14="1PAYDAY1","SATURDAY",IF(A15="1PAYDAY1","FRIDAY",IF(A16="1PAYDAY1","THURSDAY",""))))))))))))))</f>
        <v>WEDNESDAY</v>
      </c>
      <c r="G3" s="104"/>
      <c r="H3" s="138">
        <v>1</v>
      </c>
      <c r="I3" s="140" t="str">
        <f t="shared" ref="I3:I34" si="1">IF($F3=$AA$6,CONCATENATE($B3,J3),"")</f>
        <v/>
      </c>
      <c r="J3" s="138" t="str">
        <f>CONCATENATE("OFF",H3)</f>
        <v>OFF1</v>
      </c>
      <c r="K3" s="138"/>
      <c r="L3" s="138">
        <v>1</v>
      </c>
      <c r="M3" s="140">
        <f>IF($H3=$AA$14,IF($F3=$AA$6,$O3,1),1)</f>
        <v>1</v>
      </c>
      <c r="N3" s="138" t="str">
        <f>CONCATENATE("OFF",L3)</f>
        <v>OFF1</v>
      </c>
      <c r="O3" s="138" t="str">
        <f t="shared" ref="O3:O66" si="2">CONCATENATE(B3,N3)</f>
        <v>1OFF1</v>
      </c>
      <c r="P3" s="104"/>
      <c r="Q3" s="137" t="e">
        <f>VLOOKUP(C3,#REF!,2,FALSE)</f>
        <v>#REF!</v>
      </c>
      <c r="R3" s="138"/>
      <c r="S3" s="137" t="e">
        <f>VLOOKUP(C3,#REF!,2,FALSE)</f>
        <v>#REF!</v>
      </c>
      <c r="T3" s="138"/>
      <c r="U3" s="275" t="s">
        <v>83</v>
      </c>
      <c r="V3" s="275"/>
      <c r="W3" s="275"/>
      <c r="X3" s="275"/>
      <c r="Y3" s="142"/>
      <c r="Z3" s="108"/>
      <c r="AA3" s="146"/>
      <c r="AD3" s="104"/>
      <c r="AE3" s="104"/>
      <c r="AF3" s="103"/>
    </row>
    <row r="4" spans="1:40" x14ac:dyDescent="0.2">
      <c r="A4" s="140" t="str">
        <f t="shared" ref="A4:A16" si="3">IF(C4=$V$4,"1PAYDAY1",IF(A3="1PAYDAY1",1,IF(A3&lt;=12,A3+1,"")))</f>
        <v/>
      </c>
      <c r="B4" s="103">
        <v>1</v>
      </c>
      <c r="C4" s="103">
        <v>2</v>
      </c>
      <c r="D4" s="104">
        <f t="shared" si="0"/>
        <v>2025</v>
      </c>
      <c r="E4" s="104">
        <v>1</v>
      </c>
      <c r="F4" s="104" t="str">
        <f t="shared" ref="F4:F35" si="4">IF(F3="SATURDAY",$X$11,IF(F3="SUNDAY",$X$12,IF(F3="MONDAY",$X$13,IF(F3="TUESDAY",$X$14,IF(F3="WEDNESDAY",$X$15,IF(F3="THURSDAY",$X$16,IF(F3="FRIDAY",$X$17,"")))))))</f>
        <v>THURSDAY</v>
      </c>
      <c r="G4" s="104"/>
      <c r="H4" s="138">
        <v>1</v>
      </c>
      <c r="I4" s="140" t="str">
        <f t="shared" si="1"/>
        <v/>
      </c>
      <c r="J4" s="138" t="str">
        <f t="shared" ref="J4:J29" si="5">CONCATENATE("OFF",H4)</f>
        <v>OFF1</v>
      </c>
      <c r="K4" s="138"/>
      <c r="L4" s="138">
        <v>1</v>
      </c>
      <c r="M4" s="140">
        <f t="shared" ref="M4:M16" si="6">IF(M3=O3,1,IF($H4=$AA$14,IF($F4=$AA$6,$O4,$M3+1),$M3+1))</f>
        <v>2</v>
      </c>
      <c r="N4" s="138" t="str">
        <f t="shared" ref="N4:N64" si="7">CONCATENATE("OFF",L4)</f>
        <v>OFF1</v>
      </c>
      <c r="O4" s="138" t="str">
        <f t="shared" si="2"/>
        <v>1OFF1</v>
      </c>
      <c r="P4" s="104"/>
      <c r="Q4" s="137" t="e">
        <f>VLOOKUP(C4,#REF!,2,FALSE)</f>
        <v>#REF!</v>
      </c>
      <c r="R4" s="138"/>
      <c r="S4" s="137" t="e">
        <f>VLOOKUP(C4,#REF!,2,FALSE)</f>
        <v>#REF!</v>
      </c>
      <c r="T4" s="138"/>
      <c r="U4" s="143">
        <f>'YEAR SELECTION'!$E$4</f>
        <v>1</v>
      </c>
      <c r="V4" s="143">
        <f>'YEAR SELECTION'!$F$4</f>
        <v>8</v>
      </c>
      <c r="W4" s="143">
        <f>'YEAR SELECTION'!$G$4</f>
        <v>2025</v>
      </c>
      <c r="X4" s="144">
        <v>14</v>
      </c>
      <c r="Y4" s="132"/>
      <c r="AA4" s="147"/>
    </row>
    <row r="5" spans="1:40" x14ac:dyDescent="0.2">
      <c r="A5" s="140" t="str">
        <f t="shared" si="3"/>
        <v/>
      </c>
      <c r="B5" s="103">
        <v>1</v>
      </c>
      <c r="C5" s="103">
        <v>3</v>
      </c>
      <c r="D5" s="104">
        <f t="shared" si="0"/>
        <v>2025</v>
      </c>
      <c r="E5" s="104"/>
      <c r="F5" s="104" t="str">
        <f t="shared" si="4"/>
        <v>FRIDAY</v>
      </c>
      <c r="G5" s="104"/>
      <c r="H5" s="138">
        <v>1</v>
      </c>
      <c r="I5" s="140" t="str">
        <f t="shared" si="1"/>
        <v>1OFF1</v>
      </c>
      <c r="J5" s="138" t="str">
        <f t="shared" si="5"/>
        <v>OFF1</v>
      </c>
      <c r="K5" s="138"/>
      <c r="L5" s="138">
        <v>1</v>
      </c>
      <c r="M5" s="140" t="str">
        <f t="shared" si="6"/>
        <v>1OFF1</v>
      </c>
      <c r="N5" s="138" t="str">
        <f t="shared" si="7"/>
        <v>OFF1</v>
      </c>
      <c r="O5" s="138" t="str">
        <f t="shared" si="2"/>
        <v>1OFF1</v>
      </c>
      <c r="P5" s="104"/>
      <c r="Q5" s="137" t="e">
        <f>VLOOKUP(C5,#REF!,2,FALSE)</f>
        <v>#REF!</v>
      </c>
      <c r="R5" s="138"/>
      <c r="S5" s="137" t="e">
        <f>VLOOKUP(C5,#REF!,2,FALSE)</f>
        <v>#REF!</v>
      </c>
      <c r="T5" s="138"/>
      <c r="U5" s="132"/>
      <c r="V5" s="132"/>
      <c r="W5" s="132"/>
      <c r="X5" s="139"/>
      <c r="Y5" s="132"/>
      <c r="AA5" s="148" t="s">
        <v>195</v>
      </c>
    </row>
    <row r="6" spans="1:40" x14ac:dyDescent="0.2">
      <c r="A6" s="140" t="str">
        <f t="shared" si="3"/>
        <v/>
      </c>
      <c r="B6" s="103">
        <v>1</v>
      </c>
      <c r="C6" s="103">
        <v>4</v>
      </c>
      <c r="D6" s="104">
        <f t="shared" si="0"/>
        <v>2025</v>
      </c>
      <c r="E6" s="104"/>
      <c r="F6" s="104" t="str">
        <f t="shared" si="4"/>
        <v>SATURDAY</v>
      </c>
      <c r="G6" s="104"/>
      <c r="H6" s="138">
        <v>1</v>
      </c>
      <c r="I6" s="140" t="str">
        <f t="shared" si="1"/>
        <v/>
      </c>
      <c r="J6" s="138" t="str">
        <f t="shared" si="5"/>
        <v>OFF1</v>
      </c>
      <c r="K6" s="138"/>
      <c r="L6" s="138">
        <v>1</v>
      </c>
      <c r="M6" s="140">
        <f t="shared" si="6"/>
        <v>1</v>
      </c>
      <c r="N6" s="138" t="str">
        <f t="shared" si="7"/>
        <v>OFF1</v>
      </c>
      <c r="O6" s="138" t="str">
        <f t="shared" si="2"/>
        <v>1OFF1</v>
      </c>
      <c r="P6" s="104"/>
      <c r="Q6" s="137" t="e">
        <f>VLOOKUP(C6,#REF!,2,FALSE)</f>
        <v>#REF!</v>
      </c>
      <c r="R6" s="138"/>
      <c r="S6" s="137" t="e">
        <f>VLOOKUP(C6,#REF!,2,FALSE)</f>
        <v>#REF!</v>
      </c>
      <c r="T6" s="138"/>
      <c r="U6" s="132"/>
      <c r="V6" s="132"/>
      <c r="W6" s="132"/>
      <c r="X6" s="139"/>
      <c r="Y6" s="132"/>
      <c r="AA6" s="149" t="str">
        <f>'YEAR SELECTION'!$E$5</f>
        <v>FRIDAY</v>
      </c>
    </row>
    <row r="7" spans="1:40" x14ac:dyDescent="0.2">
      <c r="A7" s="140" t="str">
        <f t="shared" si="3"/>
        <v/>
      </c>
      <c r="B7" s="103">
        <v>1</v>
      </c>
      <c r="C7" s="103">
        <v>5</v>
      </c>
      <c r="D7" s="104">
        <f t="shared" si="0"/>
        <v>2025</v>
      </c>
      <c r="E7" s="104"/>
      <c r="F7" s="104" t="str">
        <f t="shared" si="4"/>
        <v>SUNDAY</v>
      </c>
      <c r="G7" s="104"/>
      <c r="H7" s="138">
        <v>1</v>
      </c>
      <c r="I7" s="140" t="str">
        <f t="shared" si="1"/>
        <v/>
      </c>
      <c r="J7" s="138" t="str">
        <f t="shared" si="5"/>
        <v>OFF1</v>
      </c>
      <c r="K7" s="138"/>
      <c r="L7" s="138">
        <v>1</v>
      </c>
      <c r="M7" s="140">
        <f t="shared" si="6"/>
        <v>2</v>
      </c>
      <c r="N7" s="138" t="str">
        <f t="shared" si="7"/>
        <v>OFF1</v>
      </c>
      <c r="O7" s="138" t="str">
        <f t="shared" si="2"/>
        <v>1OFF1</v>
      </c>
      <c r="P7" s="104"/>
      <c r="Q7" s="137" t="e">
        <f>VLOOKUP(C7,#REF!,2,FALSE)</f>
        <v>#REF!</v>
      </c>
      <c r="R7" s="138"/>
      <c r="S7" s="137" t="e">
        <f>VLOOKUP(C7,#REF!,2,FALSE)</f>
        <v>#REF!</v>
      </c>
      <c r="T7" s="138"/>
      <c r="U7" s="132"/>
      <c r="V7" s="132"/>
      <c r="W7" s="132"/>
      <c r="X7" s="139"/>
      <c r="Y7" s="132"/>
      <c r="AA7" s="148" t="s">
        <v>196</v>
      </c>
    </row>
    <row r="8" spans="1:40" x14ac:dyDescent="0.2">
      <c r="A8" s="140" t="str">
        <f t="shared" si="3"/>
        <v/>
      </c>
      <c r="B8" s="103">
        <v>1</v>
      </c>
      <c r="C8" s="103">
        <v>6</v>
      </c>
      <c r="D8" s="104">
        <f t="shared" si="0"/>
        <v>2025</v>
      </c>
      <c r="E8" s="104"/>
      <c r="F8" s="104" t="str">
        <f t="shared" si="4"/>
        <v>MONDAY</v>
      </c>
      <c r="G8" s="104"/>
      <c r="H8" s="138">
        <v>1</v>
      </c>
      <c r="I8" s="140" t="str">
        <f t="shared" si="1"/>
        <v/>
      </c>
      <c r="J8" s="138" t="str">
        <f t="shared" si="5"/>
        <v>OFF1</v>
      </c>
      <c r="K8" s="138"/>
      <c r="L8" s="138">
        <v>1</v>
      </c>
      <c r="M8" s="140">
        <f t="shared" si="6"/>
        <v>3</v>
      </c>
      <c r="N8" s="138" t="str">
        <f t="shared" si="7"/>
        <v>OFF1</v>
      </c>
      <c r="O8" s="138" t="str">
        <f t="shared" si="2"/>
        <v>1OFF1</v>
      </c>
      <c r="P8" s="104"/>
      <c r="Q8" s="137" t="e">
        <f>VLOOKUP(C8,#REF!,2,FALSE)</f>
        <v>#REF!</v>
      </c>
      <c r="R8" s="138"/>
      <c r="S8" s="137" t="e">
        <f>VLOOKUP(C8,#REF!,2,FALSE)</f>
        <v>#REF!</v>
      </c>
      <c r="T8" s="138"/>
      <c r="U8" s="132"/>
      <c r="V8" s="132"/>
      <c r="W8" s="132"/>
      <c r="X8" s="139"/>
      <c r="Y8" s="132"/>
      <c r="AA8" s="149" t="str">
        <f>'YEAR SELECTION'!$E$6</f>
        <v>Yes</v>
      </c>
    </row>
    <row r="9" spans="1:40" x14ac:dyDescent="0.2">
      <c r="A9" s="140" t="str">
        <f t="shared" si="3"/>
        <v/>
      </c>
      <c r="B9" s="103">
        <v>1</v>
      </c>
      <c r="C9" s="103">
        <v>7</v>
      </c>
      <c r="D9" s="104">
        <f t="shared" si="0"/>
        <v>2025</v>
      </c>
      <c r="E9" s="104"/>
      <c r="F9" s="104" t="str">
        <f t="shared" si="4"/>
        <v>TUESDAY</v>
      </c>
      <c r="G9" s="104"/>
      <c r="H9" s="138">
        <v>1</v>
      </c>
      <c r="I9" s="140" t="str">
        <f t="shared" si="1"/>
        <v/>
      </c>
      <c r="J9" s="138" t="str">
        <f t="shared" si="5"/>
        <v>OFF1</v>
      </c>
      <c r="K9" s="138"/>
      <c r="L9" s="138">
        <v>1</v>
      </c>
      <c r="M9" s="140">
        <f t="shared" si="6"/>
        <v>4</v>
      </c>
      <c r="N9" s="138" t="str">
        <f t="shared" si="7"/>
        <v>OFF1</v>
      </c>
      <c r="O9" s="138" t="str">
        <f t="shared" si="2"/>
        <v>1OFF1</v>
      </c>
      <c r="P9" s="104"/>
      <c r="Q9" s="137" t="e">
        <f>VLOOKUP(C9,#REF!,2,FALSE)</f>
        <v>#REF!</v>
      </c>
      <c r="R9" s="138"/>
      <c r="S9" s="137" t="e">
        <f>VLOOKUP(C9,#REF!,2,FALSE)</f>
        <v>#REF!</v>
      </c>
      <c r="T9" s="138"/>
      <c r="U9" s="132"/>
      <c r="V9" s="132"/>
      <c r="W9" s="132"/>
      <c r="X9" s="139"/>
      <c r="Y9" s="132"/>
      <c r="AA9" s="148" t="s">
        <v>194</v>
      </c>
    </row>
    <row r="10" spans="1:40" x14ac:dyDescent="0.2">
      <c r="A10" s="140" t="str">
        <f t="shared" si="3"/>
        <v>1PAYDAY1</v>
      </c>
      <c r="B10" s="103">
        <v>1</v>
      </c>
      <c r="C10" s="103">
        <v>8</v>
      </c>
      <c r="D10" s="104">
        <f t="shared" si="0"/>
        <v>2025</v>
      </c>
      <c r="E10" s="104"/>
      <c r="F10" s="104" t="str">
        <f t="shared" si="4"/>
        <v>WEDNESDAY</v>
      </c>
      <c r="G10" s="104"/>
      <c r="H10" s="138">
        <v>2</v>
      </c>
      <c r="I10" s="140" t="str">
        <f t="shared" si="1"/>
        <v/>
      </c>
      <c r="J10" s="138" t="str">
        <f t="shared" si="5"/>
        <v>OFF2</v>
      </c>
      <c r="K10" s="138"/>
      <c r="L10" s="138">
        <v>1</v>
      </c>
      <c r="M10" s="140">
        <f t="shared" si="6"/>
        <v>5</v>
      </c>
      <c r="N10" s="138" t="str">
        <f t="shared" si="7"/>
        <v>OFF1</v>
      </c>
      <c r="O10" s="138" t="str">
        <f t="shared" si="2"/>
        <v>1OFF1</v>
      </c>
      <c r="P10" s="104"/>
      <c r="Q10" s="137" t="e">
        <f>VLOOKUP(C10,#REF!,2,FALSE)</f>
        <v>#REF!</v>
      </c>
      <c r="R10" s="138"/>
      <c r="S10" s="137" t="e">
        <f>VLOOKUP(C10,#REF!,2,FALSE)</f>
        <v>#REF!</v>
      </c>
      <c r="T10" s="138"/>
      <c r="U10" s="132"/>
      <c r="V10" s="132"/>
      <c r="W10" s="145" t="s">
        <v>191</v>
      </c>
      <c r="X10" s="145" t="s">
        <v>27</v>
      </c>
      <c r="Y10" s="132"/>
      <c r="AA10" s="145">
        <f>PD!E2</f>
        <v>1</v>
      </c>
    </row>
    <row r="11" spans="1:40" x14ac:dyDescent="0.2">
      <c r="A11" s="140">
        <f>IF(C11=$V$4,"1PAYDAY1",IF(A10="1PAYDAY1",1,IF(A10&lt;=12,A10+1,"")))</f>
        <v>1</v>
      </c>
      <c r="B11" s="103">
        <v>1</v>
      </c>
      <c r="C11" s="103">
        <v>9</v>
      </c>
      <c r="D11" s="104">
        <f t="shared" si="0"/>
        <v>2025</v>
      </c>
      <c r="E11" s="104"/>
      <c r="F11" s="104" t="str">
        <f t="shared" si="4"/>
        <v>THURSDAY</v>
      </c>
      <c r="G11" s="104"/>
      <c r="H11" s="138">
        <v>2</v>
      </c>
      <c r="I11" s="140" t="str">
        <f t="shared" si="1"/>
        <v/>
      </c>
      <c r="J11" s="138" t="str">
        <f t="shared" si="5"/>
        <v>OFF2</v>
      </c>
      <c r="K11" s="138"/>
      <c r="L11" s="138">
        <v>1</v>
      </c>
      <c r="M11" s="140">
        <f t="shared" si="6"/>
        <v>6</v>
      </c>
      <c r="N11" s="138" t="str">
        <f t="shared" si="7"/>
        <v>OFF1</v>
      </c>
      <c r="O11" s="138" t="str">
        <f t="shared" si="2"/>
        <v>1OFF1</v>
      </c>
      <c r="P11" s="104"/>
      <c r="Q11" s="137" t="e">
        <f>VLOOKUP(C11,#REF!,2,FALSE)</f>
        <v>#REF!</v>
      </c>
      <c r="R11" s="138"/>
      <c r="S11" s="137" t="e">
        <f>VLOOKUP(C11,#REF!,2,FALSE)</f>
        <v>#REF!</v>
      </c>
      <c r="T11" s="138"/>
      <c r="U11" s="132"/>
      <c r="V11" s="132"/>
      <c r="W11" s="145">
        <v>1</v>
      </c>
      <c r="X11" s="135" t="s">
        <v>21</v>
      </c>
      <c r="Y11" s="132"/>
      <c r="AA11" s="150" t="s">
        <v>198</v>
      </c>
    </row>
    <row r="12" spans="1:40" x14ac:dyDescent="0.2">
      <c r="A12" s="140">
        <f t="shared" si="3"/>
        <v>2</v>
      </c>
      <c r="B12" s="103">
        <v>1</v>
      </c>
      <c r="C12" s="103">
        <v>10</v>
      </c>
      <c r="D12" s="104">
        <f t="shared" si="0"/>
        <v>2025</v>
      </c>
      <c r="E12" s="104"/>
      <c r="F12" s="104" t="str">
        <f t="shared" si="4"/>
        <v>FRIDAY</v>
      </c>
      <c r="G12" s="104"/>
      <c r="H12" s="138">
        <v>2</v>
      </c>
      <c r="I12" s="140" t="str">
        <f t="shared" si="1"/>
        <v>1OFF2</v>
      </c>
      <c r="J12" s="138" t="str">
        <f t="shared" si="5"/>
        <v>OFF2</v>
      </c>
      <c r="K12" s="138"/>
      <c r="L12" s="138">
        <v>1</v>
      </c>
      <c r="M12" s="140">
        <f t="shared" si="6"/>
        <v>7</v>
      </c>
      <c r="N12" s="138" t="str">
        <f t="shared" si="7"/>
        <v>OFF1</v>
      </c>
      <c r="O12" s="138" t="str">
        <f t="shared" si="2"/>
        <v>1OFF1</v>
      </c>
      <c r="P12" s="104"/>
      <c r="Q12" s="137" t="e">
        <f>VLOOKUP(C12,#REF!,2,FALSE)</f>
        <v>#REF!</v>
      </c>
      <c r="R12" s="138"/>
      <c r="S12" s="137" t="e">
        <f>VLOOKUP(C12,#REF!,2,FALSE)</f>
        <v>#REF!</v>
      </c>
      <c r="T12" s="138"/>
      <c r="U12" s="132"/>
      <c r="V12" s="132"/>
      <c r="W12" s="145">
        <v>2</v>
      </c>
      <c r="X12" s="135" t="s">
        <v>20</v>
      </c>
      <c r="Y12" s="132"/>
      <c r="AA12" s="145">
        <f>IF(AA10=1,2,1)</f>
        <v>2</v>
      </c>
    </row>
    <row r="13" spans="1:40" x14ac:dyDescent="0.2">
      <c r="A13" s="140">
        <f t="shared" si="3"/>
        <v>3</v>
      </c>
      <c r="B13" s="103">
        <v>1</v>
      </c>
      <c r="C13" s="103">
        <v>11</v>
      </c>
      <c r="D13" s="104">
        <f t="shared" si="0"/>
        <v>2025</v>
      </c>
      <c r="E13" s="104"/>
      <c r="F13" s="104" t="str">
        <f t="shared" si="4"/>
        <v>SATURDAY</v>
      </c>
      <c r="G13" s="104"/>
      <c r="H13" s="138">
        <v>2</v>
      </c>
      <c r="I13" s="140" t="str">
        <f t="shared" si="1"/>
        <v/>
      </c>
      <c r="J13" s="138" t="str">
        <f t="shared" si="5"/>
        <v>OFF2</v>
      </c>
      <c r="K13" s="138"/>
      <c r="L13" s="138">
        <v>1</v>
      </c>
      <c r="M13" s="140">
        <f t="shared" si="6"/>
        <v>8</v>
      </c>
      <c r="N13" s="138" t="str">
        <f t="shared" si="7"/>
        <v>OFF1</v>
      </c>
      <c r="O13" s="138" t="str">
        <f t="shared" si="2"/>
        <v>1OFF1</v>
      </c>
      <c r="P13" s="104"/>
      <c r="Q13" s="137" t="e">
        <f>VLOOKUP(C13,#REF!,2,FALSE)</f>
        <v>#REF!</v>
      </c>
      <c r="R13" s="138"/>
      <c r="S13" s="137" t="e">
        <f>VLOOKUP(C13,#REF!,2,FALSE)</f>
        <v>#REF!</v>
      </c>
      <c r="T13" s="138"/>
      <c r="U13" s="132"/>
      <c r="V13" s="132"/>
      <c r="W13" s="145">
        <v>3</v>
      </c>
      <c r="X13" s="135" t="s">
        <v>12</v>
      </c>
      <c r="Y13" s="132"/>
      <c r="AA13" s="148" t="s">
        <v>197</v>
      </c>
    </row>
    <row r="14" spans="1:40" x14ac:dyDescent="0.2">
      <c r="A14" s="140">
        <f t="shared" si="3"/>
        <v>4</v>
      </c>
      <c r="B14" s="103">
        <v>1</v>
      </c>
      <c r="C14" s="103">
        <v>12</v>
      </c>
      <c r="D14" s="104">
        <f t="shared" si="0"/>
        <v>2025</v>
      </c>
      <c r="E14" s="104"/>
      <c r="F14" s="104" t="str">
        <f t="shared" si="4"/>
        <v>SUNDAY</v>
      </c>
      <c r="G14" s="104"/>
      <c r="H14" s="138">
        <v>2</v>
      </c>
      <c r="I14" s="140" t="str">
        <f t="shared" si="1"/>
        <v/>
      </c>
      <c r="J14" s="138" t="str">
        <f t="shared" si="5"/>
        <v>OFF2</v>
      </c>
      <c r="K14" s="138"/>
      <c r="L14" s="138">
        <v>1</v>
      </c>
      <c r="M14" s="140">
        <f t="shared" si="6"/>
        <v>9</v>
      </c>
      <c r="N14" s="138" t="str">
        <f t="shared" si="7"/>
        <v>OFF1</v>
      </c>
      <c r="O14" s="138" t="str">
        <f t="shared" si="2"/>
        <v>1OFF1</v>
      </c>
      <c r="P14" s="104"/>
      <c r="Q14" s="137" t="e">
        <f>VLOOKUP(C14,#REF!,2,FALSE)</f>
        <v>#REF!</v>
      </c>
      <c r="R14" s="138"/>
      <c r="S14" s="137" t="e">
        <f>VLOOKUP(C14,#REF!,2,FALSE)</f>
        <v>#REF!</v>
      </c>
      <c r="T14" s="138"/>
      <c r="U14" s="132"/>
      <c r="V14" s="132"/>
      <c r="W14" s="145">
        <v>4</v>
      </c>
      <c r="X14" s="135" t="s">
        <v>22</v>
      </c>
      <c r="Y14" s="132"/>
      <c r="AA14" s="145">
        <f>IF(AA8="Yes",AA10,AA12)</f>
        <v>1</v>
      </c>
    </row>
    <row r="15" spans="1:40" x14ac:dyDescent="0.2">
      <c r="A15" s="140">
        <f t="shared" si="3"/>
        <v>5</v>
      </c>
      <c r="B15" s="103">
        <v>1</v>
      </c>
      <c r="C15" s="103">
        <v>13</v>
      </c>
      <c r="D15" s="104">
        <f t="shared" si="0"/>
        <v>2025</v>
      </c>
      <c r="E15" s="104"/>
      <c r="F15" s="104" t="str">
        <f t="shared" si="4"/>
        <v>MONDAY</v>
      </c>
      <c r="G15" s="104"/>
      <c r="H15" s="138">
        <v>2</v>
      </c>
      <c r="I15" s="140" t="str">
        <f t="shared" si="1"/>
        <v/>
      </c>
      <c r="J15" s="138" t="str">
        <f t="shared" si="5"/>
        <v>OFF2</v>
      </c>
      <c r="K15" s="138"/>
      <c r="L15" s="138">
        <v>1</v>
      </c>
      <c r="M15" s="140">
        <f t="shared" si="6"/>
        <v>10</v>
      </c>
      <c r="N15" s="138" t="str">
        <f t="shared" si="7"/>
        <v>OFF1</v>
      </c>
      <c r="O15" s="138" t="str">
        <f t="shared" si="2"/>
        <v>1OFF1</v>
      </c>
      <c r="P15" s="104"/>
      <c r="Q15" s="137" t="e">
        <f>VLOOKUP(C15,#REF!,2,FALSE)</f>
        <v>#REF!</v>
      </c>
      <c r="R15" s="138"/>
      <c r="S15" s="137" t="e">
        <f>VLOOKUP(C15,#REF!,2,FALSE)</f>
        <v>#REF!</v>
      </c>
      <c r="T15" s="138"/>
      <c r="U15" s="132"/>
      <c r="V15" s="132"/>
      <c r="W15" s="145">
        <v>5</v>
      </c>
      <c r="X15" s="135" t="s">
        <v>14</v>
      </c>
      <c r="Y15" s="132"/>
      <c r="AA15" s="132"/>
    </row>
    <row r="16" spans="1:40" x14ac:dyDescent="0.2">
      <c r="A16" s="140">
        <f t="shared" si="3"/>
        <v>6</v>
      </c>
      <c r="B16" s="103">
        <v>1</v>
      </c>
      <c r="C16" s="103">
        <v>14</v>
      </c>
      <c r="D16" s="104">
        <f t="shared" si="0"/>
        <v>2025</v>
      </c>
      <c r="E16" s="104"/>
      <c r="F16" s="104" t="str">
        <f t="shared" si="4"/>
        <v>TUESDAY</v>
      </c>
      <c r="G16" s="104"/>
      <c r="H16" s="138">
        <v>2</v>
      </c>
      <c r="I16" s="140" t="str">
        <f t="shared" si="1"/>
        <v/>
      </c>
      <c r="J16" s="138" t="str">
        <f t="shared" si="5"/>
        <v>OFF2</v>
      </c>
      <c r="K16" s="138"/>
      <c r="L16" s="138">
        <v>1</v>
      </c>
      <c r="M16" s="141">
        <f t="shared" si="6"/>
        <v>11</v>
      </c>
      <c r="N16" s="138" t="str">
        <f t="shared" si="7"/>
        <v>OFF1</v>
      </c>
      <c r="O16" s="138" t="str">
        <f t="shared" si="2"/>
        <v>1OFF1</v>
      </c>
      <c r="P16" s="104"/>
      <c r="Q16" s="137" t="e">
        <f>VLOOKUP(C16,#REF!,2,FALSE)</f>
        <v>#REF!</v>
      </c>
      <c r="R16" s="138"/>
      <c r="S16" s="137" t="e">
        <f>VLOOKUP(C16,#REF!,2,FALSE)</f>
        <v>#REF!</v>
      </c>
      <c r="T16" s="138"/>
      <c r="U16" s="132"/>
      <c r="V16" s="132"/>
      <c r="W16" s="145">
        <v>6</v>
      </c>
      <c r="X16" s="135" t="s">
        <v>19</v>
      </c>
      <c r="Y16" s="132"/>
      <c r="AA16" s="132"/>
    </row>
    <row r="17" spans="1:27" x14ac:dyDescent="0.2">
      <c r="A17" s="140">
        <f t="shared" ref="A17:A30" si="8">IF(A16=13,"1PAYDAY2",IF(A16="1PAYDAY1",1,IF(A16="1PAYDAY2",1,IF(A16="1PAYDAY3",1,(A16+1)))))</f>
        <v>7</v>
      </c>
      <c r="B17" s="103">
        <v>1</v>
      </c>
      <c r="C17" s="103">
        <v>15</v>
      </c>
      <c r="D17" s="104">
        <f t="shared" si="0"/>
        <v>2025</v>
      </c>
      <c r="E17" s="104">
        <v>2</v>
      </c>
      <c r="F17" s="104" t="str">
        <f t="shared" si="4"/>
        <v>WEDNESDAY</v>
      </c>
      <c r="G17" s="104"/>
      <c r="H17" s="138">
        <v>3</v>
      </c>
      <c r="I17" s="140" t="str">
        <f t="shared" si="1"/>
        <v/>
      </c>
      <c r="J17" s="138" t="str">
        <f t="shared" si="5"/>
        <v>OFF3</v>
      </c>
      <c r="K17" s="138"/>
      <c r="L17" s="138">
        <v>2</v>
      </c>
      <c r="M17" s="141">
        <f>IF(M16=13,O17,IF(M16=O16,1,M16+1))</f>
        <v>12</v>
      </c>
      <c r="N17" s="138" t="str">
        <f t="shared" si="7"/>
        <v>OFF2</v>
      </c>
      <c r="O17" s="138" t="str">
        <f t="shared" si="2"/>
        <v>1OFF2</v>
      </c>
      <c r="P17" s="104"/>
      <c r="Q17" s="137" t="e">
        <f>VLOOKUP(C17,#REF!,2,FALSE)</f>
        <v>#REF!</v>
      </c>
      <c r="R17" s="138"/>
      <c r="S17" s="137" t="e">
        <f>VLOOKUP(C17,#REF!,2,FALSE)</f>
        <v>#REF!</v>
      </c>
      <c r="T17" s="138"/>
      <c r="U17" s="132"/>
      <c r="V17" s="132"/>
      <c r="W17" s="145">
        <v>7</v>
      </c>
      <c r="X17" s="135" t="s">
        <v>23</v>
      </c>
      <c r="Y17" s="132"/>
      <c r="AA17" s="132"/>
    </row>
    <row r="18" spans="1:27" x14ac:dyDescent="0.2">
      <c r="A18" s="140">
        <f t="shared" si="8"/>
        <v>8</v>
      </c>
      <c r="B18" s="103">
        <v>1</v>
      </c>
      <c r="C18" s="103">
        <v>16</v>
      </c>
      <c r="D18" s="104">
        <f t="shared" si="0"/>
        <v>2025</v>
      </c>
      <c r="E18" s="104"/>
      <c r="F18" s="104" t="str">
        <f t="shared" si="4"/>
        <v>THURSDAY</v>
      </c>
      <c r="G18" s="104"/>
      <c r="H18" s="138">
        <v>3</v>
      </c>
      <c r="I18" s="140" t="str">
        <f t="shared" si="1"/>
        <v/>
      </c>
      <c r="J18" s="138" t="str">
        <f t="shared" si="5"/>
        <v>OFF3</v>
      </c>
      <c r="K18" s="138"/>
      <c r="L18" s="138">
        <v>2</v>
      </c>
      <c r="M18" s="140">
        <f>IF(M17=13,O18,IF(M17=O17,1,M17+1))</f>
        <v>13</v>
      </c>
      <c r="N18" s="138" t="str">
        <f t="shared" si="7"/>
        <v>OFF2</v>
      </c>
      <c r="O18" s="138" t="str">
        <f t="shared" si="2"/>
        <v>1OFF2</v>
      </c>
      <c r="P18" s="104"/>
      <c r="Q18" s="137" t="e">
        <f>VLOOKUP(C18,#REF!,2,FALSE)</f>
        <v>#REF!</v>
      </c>
      <c r="R18" s="138"/>
      <c r="S18" s="137" t="e">
        <f>VLOOKUP(C18,#REF!,2,FALSE)</f>
        <v>#REF!</v>
      </c>
      <c r="T18" s="138"/>
      <c r="U18" s="132"/>
      <c r="V18" s="132"/>
      <c r="W18" s="132"/>
      <c r="X18" s="132"/>
      <c r="Y18" s="132"/>
      <c r="AA18" s="132"/>
    </row>
    <row r="19" spans="1:27" x14ac:dyDescent="0.2">
      <c r="A19" s="140">
        <f t="shared" si="8"/>
        <v>9</v>
      </c>
      <c r="B19" s="103">
        <v>1</v>
      </c>
      <c r="C19" s="103">
        <v>17</v>
      </c>
      <c r="D19" s="104">
        <f t="shared" si="0"/>
        <v>2025</v>
      </c>
      <c r="E19" s="104"/>
      <c r="F19" s="104" t="str">
        <f t="shared" si="4"/>
        <v>FRIDAY</v>
      </c>
      <c r="G19" s="104"/>
      <c r="H19" s="138">
        <v>3</v>
      </c>
      <c r="I19" s="140" t="str">
        <f t="shared" si="1"/>
        <v>1OFF3</v>
      </c>
      <c r="J19" s="138" t="str">
        <f t="shared" si="5"/>
        <v>OFF3</v>
      </c>
      <c r="K19" s="138"/>
      <c r="L19" s="138">
        <v>2</v>
      </c>
      <c r="M19" s="140" t="str">
        <f t="shared" ref="M19:M61" si="9">IF(M18=13,O19,IF(M18=O18,1,M18+1))</f>
        <v>1OFF2</v>
      </c>
      <c r="N19" s="138" t="str">
        <f t="shared" si="7"/>
        <v>OFF2</v>
      </c>
      <c r="O19" s="138" t="str">
        <f t="shared" si="2"/>
        <v>1OFF2</v>
      </c>
      <c r="P19" s="104"/>
      <c r="Q19" s="137" t="e">
        <f>VLOOKUP(C19,#REF!,2,FALSE)</f>
        <v>#REF!</v>
      </c>
      <c r="R19" s="138"/>
      <c r="S19" s="137" t="e">
        <f>VLOOKUP(C19,#REF!,2,FALSE)</f>
        <v>#REF!</v>
      </c>
      <c r="T19" s="138"/>
      <c r="U19" s="132"/>
      <c r="V19" s="132"/>
      <c r="W19" s="132"/>
      <c r="X19" s="132"/>
      <c r="Y19" s="132"/>
      <c r="AA19" s="132"/>
    </row>
    <row r="20" spans="1:27" x14ac:dyDescent="0.2">
      <c r="A20" s="140">
        <f t="shared" si="8"/>
        <v>10</v>
      </c>
      <c r="B20" s="103">
        <v>1</v>
      </c>
      <c r="C20" s="103">
        <v>18</v>
      </c>
      <c r="D20" s="104">
        <f t="shared" si="0"/>
        <v>2025</v>
      </c>
      <c r="E20" s="104"/>
      <c r="F20" s="104" t="str">
        <f t="shared" si="4"/>
        <v>SATURDAY</v>
      </c>
      <c r="G20" s="104"/>
      <c r="H20" s="138">
        <v>3</v>
      </c>
      <c r="I20" s="140" t="str">
        <f t="shared" si="1"/>
        <v/>
      </c>
      <c r="J20" s="138" t="str">
        <f t="shared" si="5"/>
        <v>OFF3</v>
      </c>
      <c r="K20" s="138"/>
      <c r="L20" s="138">
        <v>2</v>
      </c>
      <c r="M20" s="140">
        <f t="shared" si="9"/>
        <v>1</v>
      </c>
      <c r="N20" s="138" t="str">
        <f t="shared" si="7"/>
        <v>OFF2</v>
      </c>
      <c r="O20" s="138" t="str">
        <f t="shared" si="2"/>
        <v>1OFF2</v>
      </c>
      <c r="P20" s="104"/>
      <c r="Q20" s="137" t="e">
        <f>VLOOKUP(C20,#REF!,2,FALSE)</f>
        <v>#REF!</v>
      </c>
      <c r="R20" s="138"/>
      <c r="S20" s="137" t="e">
        <f>VLOOKUP(C20,#REF!,2,FALSE)</f>
        <v>#REF!</v>
      </c>
      <c r="T20" s="104"/>
      <c r="AA20" s="132"/>
    </row>
    <row r="21" spans="1:27" x14ac:dyDescent="0.2">
      <c r="A21" s="140">
        <f t="shared" si="8"/>
        <v>11</v>
      </c>
      <c r="B21" s="103">
        <v>1</v>
      </c>
      <c r="C21" s="103">
        <v>19</v>
      </c>
      <c r="D21" s="104">
        <f t="shared" si="0"/>
        <v>2025</v>
      </c>
      <c r="E21" s="104"/>
      <c r="F21" s="104" t="str">
        <f t="shared" si="4"/>
        <v>SUNDAY</v>
      </c>
      <c r="G21" s="104"/>
      <c r="H21" s="138">
        <v>3</v>
      </c>
      <c r="I21" s="140" t="str">
        <f t="shared" si="1"/>
        <v/>
      </c>
      <c r="J21" s="138" t="str">
        <f t="shared" si="5"/>
        <v>OFF3</v>
      </c>
      <c r="K21" s="138"/>
      <c r="L21" s="138">
        <v>2</v>
      </c>
      <c r="M21" s="140">
        <f t="shared" si="9"/>
        <v>2</v>
      </c>
      <c r="N21" s="138" t="str">
        <f t="shared" ref="N21:N36" si="10">CONCATENATE("OFF",L21)</f>
        <v>OFF2</v>
      </c>
      <c r="O21" s="138" t="str">
        <f t="shared" si="2"/>
        <v>1OFF2</v>
      </c>
      <c r="P21" s="104"/>
      <c r="Q21" s="137" t="e">
        <f>VLOOKUP(C21,#REF!,2,FALSE)</f>
        <v>#REF!</v>
      </c>
      <c r="R21" s="138"/>
      <c r="S21" s="137" t="e">
        <f>VLOOKUP(C21,#REF!,2,FALSE)</f>
        <v>#REF!</v>
      </c>
      <c r="T21" s="104"/>
      <c r="AA21" s="132"/>
    </row>
    <row r="22" spans="1:27" x14ac:dyDescent="0.2">
      <c r="A22" s="140">
        <f t="shared" si="8"/>
        <v>12</v>
      </c>
      <c r="B22" s="103">
        <v>1</v>
      </c>
      <c r="C22" s="103">
        <v>20</v>
      </c>
      <c r="D22" s="104">
        <f t="shared" si="0"/>
        <v>2025</v>
      </c>
      <c r="E22" s="104"/>
      <c r="F22" s="104" t="str">
        <f t="shared" si="4"/>
        <v>MONDAY</v>
      </c>
      <c r="G22" s="104"/>
      <c r="H22" s="138">
        <v>3</v>
      </c>
      <c r="I22" s="140" t="str">
        <f t="shared" si="1"/>
        <v/>
      </c>
      <c r="J22" s="138" t="str">
        <f t="shared" si="5"/>
        <v>OFF3</v>
      </c>
      <c r="K22" s="138"/>
      <c r="L22" s="138">
        <v>2</v>
      </c>
      <c r="M22" s="140">
        <f t="shared" si="9"/>
        <v>3</v>
      </c>
      <c r="N22" s="138" t="str">
        <f t="shared" si="10"/>
        <v>OFF2</v>
      </c>
      <c r="O22" s="138" t="str">
        <f t="shared" si="2"/>
        <v>1OFF2</v>
      </c>
      <c r="P22" s="104"/>
      <c r="Q22" s="137" t="e">
        <f>VLOOKUP(C22,#REF!,2,FALSE)</f>
        <v>#REF!</v>
      </c>
      <c r="R22" s="138"/>
      <c r="S22" s="137" t="e">
        <f>VLOOKUP(C22,#REF!,2,FALSE)</f>
        <v>#REF!</v>
      </c>
      <c r="T22" s="104"/>
      <c r="AA22" s="132"/>
    </row>
    <row r="23" spans="1:27" x14ac:dyDescent="0.2">
      <c r="A23" s="140">
        <f t="shared" si="8"/>
        <v>13</v>
      </c>
      <c r="B23" s="103">
        <v>1</v>
      </c>
      <c r="C23" s="103">
        <v>21</v>
      </c>
      <c r="D23" s="104">
        <f t="shared" si="0"/>
        <v>2025</v>
      </c>
      <c r="E23" s="104"/>
      <c r="F23" s="104" t="str">
        <f t="shared" si="4"/>
        <v>TUESDAY</v>
      </c>
      <c r="G23" s="104"/>
      <c r="H23" s="138">
        <v>3</v>
      </c>
      <c r="I23" s="140" t="str">
        <f t="shared" si="1"/>
        <v/>
      </c>
      <c r="J23" s="138" t="str">
        <f t="shared" si="5"/>
        <v>OFF3</v>
      </c>
      <c r="K23" s="138"/>
      <c r="L23" s="138">
        <v>2</v>
      </c>
      <c r="M23" s="140">
        <f t="shared" si="9"/>
        <v>4</v>
      </c>
      <c r="N23" s="138" t="str">
        <f t="shared" si="10"/>
        <v>OFF2</v>
      </c>
      <c r="O23" s="138" t="str">
        <f t="shared" si="2"/>
        <v>1OFF2</v>
      </c>
      <c r="P23" s="104"/>
      <c r="Q23" s="137" t="e">
        <f>VLOOKUP(C23,#REF!,2,FALSE)</f>
        <v>#REF!</v>
      </c>
      <c r="R23" s="138"/>
      <c r="S23" s="137" t="e">
        <f>VLOOKUP(C23,#REF!,2,FALSE)</f>
        <v>#REF!</v>
      </c>
      <c r="T23" s="104"/>
      <c r="AA23" s="132"/>
    </row>
    <row r="24" spans="1:27" x14ac:dyDescent="0.2">
      <c r="A24" s="140" t="str">
        <f t="shared" si="8"/>
        <v>1PAYDAY2</v>
      </c>
      <c r="B24" s="103">
        <v>1</v>
      </c>
      <c r="C24" s="103">
        <v>22</v>
      </c>
      <c r="D24" s="104">
        <f t="shared" si="0"/>
        <v>2025</v>
      </c>
      <c r="E24" s="104"/>
      <c r="F24" s="104" t="str">
        <f t="shared" si="4"/>
        <v>WEDNESDAY</v>
      </c>
      <c r="G24" s="104"/>
      <c r="H24" s="138">
        <v>4</v>
      </c>
      <c r="I24" s="140" t="str">
        <f t="shared" si="1"/>
        <v/>
      </c>
      <c r="J24" s="138" t="str">
        <f t="shared" si="5"/>
        <v>OFF4</v>
      </c>
      <c r="K24" s="138"/>
      <c r="L24" s="138">
        <v>2</v>
      </c>
      <c r="M24" s="140">
        <f t="shared" si="9"/>
        <v>5</v>
      </c>
      <c r="N24" s="138" t="str">
        <f t="shared" si="10"/>
        <v>OFF2</v>
      </c>
      <c r="O24" s="138" t="str">
        <f t="shared" si="2"/>
        <v>1OFF2</v>
      </c>
      <c r="P24" s="104"/>
      <c r="Q24" s="137" t="e">
        <f>VLOOKUP(C24,#REF!,2,FALSE)</f>
        <v>#REF!</v>
      </c>
      <c r="R24" s="138"/>
      <c r="S24" s="137" t="e">
        <f>VLOOKUP(C24,#REF!,2,FALSE)</f>
        <v>#REF!</v>
      </c>
      <c r="T24" s="104"/>
      <c r="AA24" s="132"/>
    </row>
    <row r="25" spans="1:27" x14ac:dyDescent="0.2">
      <c r="A25" s="140">
        <f t="shared" si="8"/>
        <v>1</v>
      </c>
      <c r="B25" s="103">
        <v>1</v>
      </c>
      <c r="C25" s="103">
        <v>23</v>
      </c>
      <c r="D25" s="104">
        <f t="shared" si="0"/>
        <v>2025</v>
      </c>
      <c r="E25" s="104"/>
      <c r="F25" s="104" t="str">
        <f t="shared" si="4"/>
        <v>THURSDAY</v>
      </c>
      <c r="G25" s="104"/>
      <c r="H25" s="138">
        <v>4</v>
      </c>
      <c r="I25" s="140" t="str">
        <f t="shared" si="1"/>
        <v/>
      </c>
      <c r="J25" s="138" t="str">
        <f t="shared" si="5"/>
        <v>OFF4</v>
      </c>
      <c r="K25" s="138"/>
      <c r="L25" s="138">
        <v>2</v>
      </c>
      <c r="M25" s="140">
        <f t="shared" si="9"/>
        <v>6</v>
      </c>
      <c r="N25" s="138" t="str">
        <f t="shared" si="10"/>
        <v>OFF2</v>
      </c>
      <c r="O25" s="138" t="str">
        <f t="shared" si="2"/>
        <v>1OFF2</v>
      </c>
      <c r="P25" s="104"/>
      <c r="Q25" s="137" t="e">
        <f>VLOOKUP(C25,#REF!,2,FALSE)</f>
        <v>#REF!</v>
      </c>
      <c r="R25" s="138"/>
      <c r="S25" s="137" t="e">
        <f>VLOOKUP(C25,#REF!,2,FALSE)</f>
        <v>#REF!</v>
      </c>
      <c r="T25" s="104"/>
      <c r="AA25" s="132"/>
    </row>
    <row r="26" spans="1:27" x14ac:dyDescent="0.2">
      <c r="A26" s="140">
        <f t="shared" si="8"/>
        <v>2</v>
      </c>
      <c r="B26" s="103">
        <v>1</v>
      </c>
      <c r="C26" s="103">
        <v>24</v>
      </c>
      <c r="D26" s="104">
        <f t="shared" si="0"/>
        <v>2025</v>
      </c>
      <c r="E26" s="104"/>
      <c r="F26" s="104" t="str">
        <f t="shared" si="4"/>
        <v>FRIDAY</v>
      </c>
      <c r="G26" s="104"/>
      <c r="H26" s="138">
        <v>4</v>
      </c>
      <c r="I26" s="140" t="str">
        <f t="shared" si="1"/>
        <v>1OFF4</v>
      </c>
      <c r="J26" s="138" t="str">
        <f t="shared" si="5"/>
        <v>OFF4</v>
      </c>
      <c r="K26" s="138"/>
      <c r="L26" s="138">
        <v>2</v>
      </c>
      <c r="M26" s="140">
        <f t="shared" si="9"/>
        <v>7</v>
      </c>
      <c r="N26" s="138" t="str">
        <f t="shared" si="10"/>
        <v>OFF2</v>
      </c>
      <c r="O26" s="138" t="str">
        <f t="shared" si="2"/>
        <v>1OFF2</v>
      </c>
      <c r="P26" s="104"/>
      <c r="Q26" s="137" t="e">
        <f>VLOOKUP(C26,#REF!,2,FALSE)</f>
        <v>#REF!</v>
      </c>
      <c r="R26" s="138"/>
      <c r="S26" s="137" t="e">
        <f>VLOOKUP(C26,#REF!,2,FALSE)</f>
        <v>#REF!</v>
      </c>
      <c r="T26" s="104"/>
      <c r="AA26" s="132"/>
    </row>
    <row r="27" spans="1:27" x14ac:dyDescent="0.2">
      <c r="A27" s="140">
        <f t="shared" si="8"/>
        <v>3</v>
      </c>
      <c r="B27" s="103">
        <v>1</v>
      </c>
      <c r="C27" s="103">
        <v>25</v>
      </c>
      <c r="D27" s="104">
        <f t="shared" si="0"/>
        <v>2025</v>
      </c>
      <c r="E27" s="104"/>
      <c r="F27" s="104" t="str">
        <f t="shared" si="4"/>
        <v>SATURDAY</v>
      </c>
      <c r="G27" s="104"/>
      <c r="H27" s="138">
        <v>4</v>
      </c>
      <c r="I27" s="140" t="str">
        <f t="shared" si="1"/>
        <v/>
      </c>
      <c r="J27" s="138" t="str">
        <f t="shared" si="5"/>
        <v>OFF4</v>
      </c>
      <c r="K27" s="138"/>
      <c r="L27" s="138">
        <v>2</v>
      </c>
      <c r="M27" s="140">
        <f t="shared" si="9"/>
        <v>8</v>
      </c>
      <c r="N27" s="138" t="str">
        <f t="shared" si="10"/>
        <v>OFF2</v>
      </c>
      <c r="O27" s="138" t="str">
        <f t="shared" si="2"/>
        <v>1OFF2</v>
      </c>
      <c r="P27" s="104"/>
      <c r="Q27" s="137" t="e">
        <f>VLOOKUP(C27,#REF!,2,FALSE)</f>
        <v>#REF!</v>
      </c>
      <c r="R27" s="138"/>
      <c r="S27" s="137" t="e">
        <f>VLOOKUP(C27,#REF!,2,FALSE)</f>
        <v>#REF!</v>
      </c>
      <c r="T27" s="104"/>
      <c r="AA27" s="132"/>
    </row>
    <row r="28" spans="1:27" x14ac:dyDescent="0.2">
      <c r="A28" s="140">
        <f t="shared" si="8"/>
        <v>4</v>
      </c>
      <c r="B28" s="103">
        <v>1</v>
      </c>
      <c r="C28" s="103">
        <v>26</v>
      </c>
      <c r="D28" s="104">
        <f t="shared" si="0"/>
        <v>2025</v>
      </c>
      <c r="E28" s="104"/>
      <c r="F28" s="104" t="str">
        <f t="shared" si="4"/>
        <v>SUNDAY</v>
      </c>
      <c r="G28" s="104"/>
      <c r="H28" s="138">
        <v>4</v>
      </c>
      <c r="I28" s="140" t="str">
        <f t="shared" si="1"/>
        <v/>
      </c>
      <c r="J28" s="138" t="str">
        <f t="shared" si="5"/>
        <v>OFF4</v>
      </c>
      <c r="K28" s="138"/>
      <c r="L28" s="138">
        <v>2</v>
      </c>
      <c r="M28" s="140">
        <f t="shared" si="9"/>
        <v>9</v>
      </c>
      <c r="N28" s="138" t="str">
        <f t="shared" si="10"/>
        <v>OFF2</v>
      </c>
      <c r="O28" s="138" t="str">
        <f t="shared" si="2"/>
        <v>1OFF2</v>
      </c>
      <c r="P28" s="104"/>
      <c r="Q28" s="137" t="e">
        <f>VLOOKUP(C28,#REF!,2,FALSE)</f>
        <v>#REF!</v>
      </c>
      <c r="R28" s="138"/>
      <c r="S28" s="137" t="e">
        <f>VLOOKUP(C28,#REF!,2,FALSE)</f>
        <v>#REF!</v>
      </c>
      <c r="T28" s="104"/>
    </row>
    <row r="29" spans="1:27" x14ac:dyDescent="0.2">
      <c r="A29" s="140">
        <f t="shared" si="8"/>
        <v>5</v>
      </c>
      <c r="B29" s="103">
        <v>1</v>
      </c>
      <c r="C29" s="103">
        <v>27</v>
      </c>
      <c r="D29" s="104">
        <f t="shared" si="0"/>
        <v>2025</v>
      </c>
      <c r="E29" s="104"/>
      <c r="F29" s="104" t="str">
        <f t="shared" si="4"/>
        <v>MONDAY</v>
      </c>
      <c r="G29" s="104"/>
      <c r="H29" s="138">
        <v>4</v>
      </c>
      <c r="I29" s="140" t="str">
        <f t="shared" si="1"/>
        <v/>
      </c>
      <c r="J29" s="138" t="str">
        <f t="shared" si="5"/>
        <v>OFF4</v>
      </c>
      <c r="K29" s="138"/>
      <c r="L29" s="138">
        <v>2</v>
      </c>
      <c r="M29" s="140">
        <f t="shared" si="9"/>
        <v>10</v>
      </c>
      <c r="N29" s="138" t="str">
        <f t="shared" si="10"/>
        <v>OFF2</v>
      </c>
      <c r="O29" s="138" t="str">
        <f t="shared" si="2"/>
        <v>1OFF2</v>
      </c>
      <c r="P29" s="104"/>
      <c r="Q29" s="137" t="e">
        <f>VLOOKUP(C29,#REF!,2,FALSE)</f>
        <v>#REF!</v>
      </c>
      <c r="R29" s="138"/>
      <c r="S29" s="137" t="e">
        <f>VLOOKUP(C29,#REF!,2,FALSE)</f>
        <v>#REF!</v>
      </c>
      <c r="T29" s="104"/>
    </row>
    <row r="30" spans="1:27" x14ac:dyDescent="0.2">
      <c r="A30" s="140">
        <f t="shared" si="8"/>
        <v>6</v>
      </c>
      <c r="B30" s="103">
        <v>1</v>
      </c>
      <c r="C30" s="103">
        <v>28</v>
      </c>
      <c r="D30" s="104">
        <f t="shared" si="0"/>
        <v>2025</v>
      </c>
      <c r="E30" s="104"/>
      <c r="F30" s="104" t="str">
        <f t="shared" si="4"/>
        <v>TUESDAY</v>
      </c>
      <c r="G30" s="104"/>
      <c r="H30" s="138">
        <v>4</v>
      </c>
      <c r="I30" s="140" t="str">
        <f t="shared" si="1"/>
        <v/>
      </c>
      <c r="J30" s="138" t="str">
        <f t="shared" ref="J30:J93" si="11">CONCATENATE("OFF",H30)</f>
        <v>OFF4</v>
      </c>
      <c r="K30" s="138"/>
      <c r="L30" s="138">
        <v>2</v>
      </c>
      <c r="M30" s="140">
        <f t="shared" si="9"/>
        <v>11</v>
      </c>
      <c r="N30" s="138" t="str">
        <f t="shared" si="10"/>
        <v>OFF2</v>
      </c>
      <c r="O30" s="138" t="str">
        <f t="shared" si="2"/>
        <v>1OFF2</v>
      </c>
      <c r="P30" s="104"/>
      <c r="Q30" s="137" t="e">
        <f>VLOOKUP(C30,#REF!,2,FALSE)</f>
        <v>#REF!</v>
      </c>
      <c r="R30" s="138"/>
      <c r="S30" s="137" t="e">
        <f>VLOOKUP(C30,#REF!,2,FALSE)</f>
        <v>#REF!</v>
      </c>
      <c r="T30" s="104"/>
    </row>
    <row r="31" spans="1:27" x14ac:dyDescent="0.2">
      <c r="A31" s="140">
        <f>IF(A30=13,"1PAYDAY3",IF(A30="1PAYDAY3",1,IF(A30="1PAYDAY2",1,IF(A30="1PAYDAY3",1,(A30+1)))))</f>
        <v>7</v>
      </c>
      <c r="B31" s="103">
        <v>1</v>
      </c>
      <c r="C31" s="103">
        <v>29</v>
      </c>
      <c r="D31" s="104">
        <f t="shared" si="0"/>
        <v>2025</v>
      </c>
      <c r="E31" s="104">
        <v>3</v>
      </c>
      <c r="F31" s="104" t="str">
        <f t="shared" si="4"/>
        <v>WEDNESDAY</v>
      </c>
      <c r="G31" s="104"/>
      <c r="H31" s="138">
        <v>5</v>
      </c>
      <c r="I31" s="140" t="str">
        <f t="shared" si="1"/>
        <v/>
      </c>
      <c r="J31" s="138" t="str">
        <f t="shared" si="11"/>
        <v>OFF5</v>
      </c>
      <c r="K31" s="138"/>
      <c r="L31" s="138">
        <v>3</v>
      </c>
      <c r="M31" s="140">
        <f t="shared" si="9"/>
        <v>12</v>
      </c>
      <c r="N31" s="138" t="str">
        <f t="shared" si="10"/>
        <v>OFF3</v>
      </c>
      <c r="O31" s="138" t="str">
        <f t="shared" si="2"/>
        <v>1OFF3</v>
      </c>
      <c r="P31" s="104"/>
      <c r="Q31" s="137" t="e">
        <f>VLOOKUP(C31,#REF!,2,FALSE)</f>
        <v>#REF!</v>
      </c>
      <c r="R31" s="138"/>
      <c r="S31" s="137" t="e">
        <f>VLOOKUP(C31,#REF!,2,FALSE)</f>
        <v>#REF!</v>
      </c>
      <c r="T31" s="104"/>
    </row>
    <row r="32" spans="1:27" x14ac:dyDescent="0.2">
      <c r="A32" s="140">
        <f>IF(A31=13,"1PAYDAY3",IF(A31="1PAYDAY3",1,IF(A31="1PAYDAY2",1,IF(A31="1PAYDAY3",1,(A31+1)))))</f>
        <v>8</v>
      </c>
      <c r="B32" s="103">
        <v>1</v>
      </c>
      <c r="C32" s="103">
        <v>30</v>
      </c>
      <c r="D32" s="104">
        <f t="shared" si="0"/>
        <v>2025</v>
      </c>
      <c r="E32" s="104"/>
      <c r="F32" s="104" t="str">
        <f t="shared" si="4"/>
        <v>THURSDAY</v>
      </c>
      <c r="G32" s="104"/>
      <c r="H32" s="138">
        <v>5</v>
      </c>
      <c r="I32" s="140" t="str">
        <f t="shared" si="1"/>
        <v/>
      </c>
      <c r="J32" s="138" t="str">
        <f t="shared" si="11"/>
        <v>OFF5</v>
      </c>
      <c r="K32" s="138"/>
      <c r="L32" s="138">
        <v>3</v>
      </c>
      <c r="M32" s="140">
        <f t="shared" si="9"/>
        <v>13</v>
      </c>
      <c r="N32" s="138" t="str">
        <f t="shared" si="10"/>
        <v>OFF3</v>
      </c>
      <c r="O32" s="138" t="str">
        <f t="shared" si="2"/>
        <v>1OFF3</v>
      </c>
      <c r="P32" s="104"/>
      <c r="Q32" s="137" t="e">
        <f>VLOOKUP(C32,#REF!,2,FALSE)</f>
        <v>#REF!</v>
      </c>
      <c r="R32" s="138"/>
      <c r="S32" s="137" t="e">
        <f>VLOOKUP(C32,#REF!,2,FALSE)</f>
        <v>#REF!</v>
      </c>
      <c r="T32" s="104"/>
    </row>
    <row r="33" spans="1:20" x14ac:dyDescent="0.2">
      <c r="A33" s="140">
        <f>IF(A32=13,"1PAYDAY3",IF(A32="1PAYDAY3",1,IF(A32="1PAYDAY2",1,IF(A32="1PAYDAY3",1,(A32+1)))))</f>
        <v>9</v>
      </c>
      <c r="B33" s="103">
        <v>1</v>
      </c>
      <c r="C33" s="103">
        <v>31</v>
      </c>
      <c r="D33" s="104">
        <f t="shared" si="0"/>
        <v>2025</v>
      </c>
      <c r="E33" s="104"/>
      <c r="F33" s="104" t="str">
        <f t="shared" si="4"/>
        <v>FRIDAY</v>
      </c>
      <c r="G33" s="104"/>
      <c r="H33" s="138">
        <v>5</v>
      </c>
      <c r="I33" s="140" t="str">
        <f t="shared" si="1"/>
        <v>1OFF5</v>
      </c>
      <c r="J33" s="138" t="str">
        <f t="shared" si="11"/>
        <v>OFF5</v>
      </c>
      <c r="K33" s="138"/>
      <c r="L33" s="138">
        <v>3</v>
      </c>
      <c r="M33" s="140" t="str">
        <f t="shared" si="9"/>
        <v>1OFF3</v>
      </c>
      <c r="N33" s="138" t="str">
        <f t="shared" si="10"/>
        <v>OFF3</v>
      </c>
      <c r="O33" s="138" t="str">
        <f t="shared" si="2"/>
        <v>1OFF3</v>
      </c>
      <c r="P33" s="104"/>
      <c r="Q33" s="137" t="e">
        <f>VLOOKUP(C33,#REF!,2,FALSE)</f>
        <v>#REF!</v>
      </c>
      <c r="R33" s="138"/>
      <c r="S33" s="137" t="e">
        <f>VLOOKUP(C33,#REF!,2,FALSE)</f>
        <v>#REF!</v>
      </c>
      <c r="T33" s="104"/>
    </row>
    <row r="34" spans="1:20" x14ac:dyDescent="0.2">
      <c r="A34" s="140">
        <f t="shared" ref="A34:A47" si="12">IF(A33=13,"2PAYDAY1",IF(A33="2PAYDAY1",1,IF(A33="1PAYDAY2",1,IF(A33="1PAYDAY3",1,(A33+1)))))</f>
        <v>10</v>
      </c>
      <c r="B34" s="103">
        <v>2</v>
      </c>
      <c r="C34" s="103">
        <v>1</v>
      </c>
      <c r="D34" s="104">
        <f t="shared" si="0"/>
        <v>2025</v>
      </c>
      <c r="E34" s="104">
        <v>1</v>
      </c>
      <c r="F34" s="104" t="str">
        <f t="shared" si="4"/>
        <v>SATURDAY</v>
      </c>
      <c r="G34" s="104"/>
      <c r="H34" s="138">
        <v>1</v>
      </c>
      <c r="I34" s="140" t="str">
        <f t="shared" si="1"/>
        <v/>
      </c>
      <c r="J34" s="138" t="str">
        <f t="shared" si="11"/>
        <v>OFF1</v>
      </c>
      <c r="K34" s="138"/>
      <c r="L34" s="138">
        <v>1</v>
      </c>
      <c r="M34" s="140">
        <f t="shared" si="9"/>
        <v>1</v>
      </c>
      <c r="N34" s="138" t="str">
        <f t="shared" si="10"/>
        <v>OFF1</v>
      </c>
      <c r="O34" s="138" t="str">
        <f t="shared" si="2"/>
        <v>2OFF1</v>
      </c>
      <c r="P34" s="104"/>
      <c r="Q34" s="137" t="e">
        <f>VLOOKUP(C34,#REF!,2,FALSE)</f>
        <v>#REF!</v>
      </c>
      <c r="R34" s="138"/>
      <c r="S34" s="137" t="e">
        <f>VLOOKUP(C34,#REF!,2,FALSE)</f>
        <v>#REF!</v>
      </c>
      <c r="T34" s="104"/>
    </row>
    <row r="35" spans="1:20" x14ac:dyDescent="0.2">
      <c r="A35" s="140">
        <f t="shared" si="12"/>
        <v>11</v>
      </c>
      <c r="B35" s="103">
        <v>2</v>
      </c>
      <c r="C35" s="103">
        <v>2</v>
      </c>
      <c r="D35" s="104">
        <f t="shared" ref="D35:D61" si="13">$W$4</f>
        <v>2025</v>
      </c>
      <c r="E35" s="104"/>
      <c r="F35" s="104" t="str">
        <f t="shared" si="4"/>
        <v>SUNDAY</v>
      </c>
      <c r="G35" s="104"/>
      <c r="H35" s="138">
        <v>1</v>
      </c>
      <c r="I35" s="140" t="str">
        <f t="shared" ref="I35:I61" si="14">IF($F35=$AA$6,CONCATENATE($B35,J35),"")</f>
        <v/>
      </c>
      <c r="J35" s="138" t="str">
        <f t="shared" si="11"/>
        <v>OFF1</v>
      </c>
      <c r="K35" s="138"/>
      <c r="L35" s="138">
        <v>1</v>
      </c>
      <c r="M35" s="140">
        <f t="shared" si="9"/>
        <v>2</v>
      </c>
      <c r="N35" s="138" t="str">
        <f t="shared" si="10"/>
        <v>OFF1</v>
      </c>
      <c r="O35" s="138" t="str">
        <f t="shared" si="2"/>
        <v>2OFF1</v>
      </c>
      <c r="P35" s="104"/>
      <c r="Q35" s="137" t="e">
        <f>VLOOKUP(C35,#REF!,2,FALSE)</f>
        <v>#REF!</v>
      </c>
      <c r="R35" s="138"/>
      <c r="S35" s="137" t="e">
        <f>VLOOKUP(C35,#REF!,2,FALSE)</f>
        <v>#REF!</v>
      </c>
      <c r="T35" s="104"/>
    </row>
    <row r="36" spans="1:20" x14ac:dyDescent="0.2">
      <c r="A36" s="140">
        <f t="shared" si="12"/>
        <v>12</v>
      </c>
      <c r="B36" s="103">
        <v>2</v>
      </c>
      <c r="C36" s="103">
        <v>3</v>
      </c>
      <c r="D36" s="104">
        <f t="shared" si="13"/>
        <v>2025</v>
      </c>
      <c r="E36" s="104"/>
      <c r="F36" s="104" t="str">
        <f t="shared" ref="F36:F61" si="15">IF(F35="SATURDAY",$X$11,IF(F35="SUNDAY",$X$12,IF(F35="MONDAY",$X$13,IF(F35="TUESDAY",$X$14,IF(F35="WEDNESDAY",$X$15,IF(F35="THURSDAY",$X$16,IF(F35="FRIDAY",$X$17,"")))))))</f>
        <v>MONDAY</v>
      </c>
      <c r="G36" s="104"/>
      <c r="H36" s="138">
        <v>1</v>
      </c>
      <c r="I36" s="140" t="str">
        <f t="shared" si="14"/>
        <v/>
      </c>
      <c r="J36" s="138" t="str">
        <f t="shared" si="11"/>
        <v>OFF1</v>
      </c>
      <c r="K36" s="138"/>
      <c r="L36" s="138">
        <v>1</v>
      </c>
      <c r="M36" s="140">
        <f t="shared" si="9"/>
        <v>3</v>
      </c>
      <c r="N36" s="138" t="str">
        <f t="shared" si="10"/>
        <v>OFF1</v>
      </c>
      <c r="O36" s="138" t="str">
        <f t="shared" si="2"/>
        <v>2OFF1</v>
      </c>
      <c r="P36" s="104"/>
      <c r="Q36" s="137" t="e">
        <f>VLOOKUP(C36,#REF!,2,FALSE)</f>
        <v>#REF!</v>
      </c>
      <c r="R36" s="138"/>
      <c r="S36" s="137" t="e">
        <f>VLOOKUP(C36,#REF!,2,FALSE)</f>
        <v>#REF!</v>
      </c>
      <c r="T36" s="104"/>
    </row>
    <row r="37" spans="1:20" x14ac:dyDescent="0.2">
      <c r="A37" s="140">
        <f t="shared" si="12"/>
        <v>13</v>
      </c>
      <c r="B37" s="103">
        <v>2</v>
      </c>
      <c r="C37" s="103">
        <v>4</v>
      </c>
      <c r="D37" s="104">
        <f t="shared" si="13"/>
        <v>2025</v>
      </c>
      <c r="E37" s="104"/>
      <c r="F37" s="104" t="str">
        <f t="shared" si="15"/>
        <v>TUESDAY</v>
      </c>
      <c r="G37" s="104"/>
      <c r="H37" s="138">
        <v>1</v>
      </c>
      <c r="I37" s="140" t="str">
        <f t="shared" si="14"/>
        <v/>
      </c>
      <c r="J37" s="138" t="str">
        <f t="shared" si="11"/>
        <v>OFF1</v>
      </c>
      <c r="K37" s="138"/>
      <c r="L37" s="138">
        <v>1</v>
      </c>
      <c r="M37" s="140">
        <f t="shared" si="9"/>
        <v>4</v>
      </c>
      <c r="N37" s="138" t="str">
        <f t="shared" ref="N37:N42" si="16">CONCATENATE("OFF",L37)</f>
        <v>OFF1</v>
      </c>
      <c r="O37" s="138" t="str">
        <f t="shared" si="2"/>
        <v>2OFF1</v>
      </c>
      <c r="P37" s="104"/>
      <c r="Q37" s="137" t="e">
        <f>VLOOKUP(C37,#REF!,2,FALSE)</f>
        <v>#REF!</v>
      </c>
      <c r="R37" s="138"/>
      <c r="S37" s="137" t="e">
        <f>VLOOKUP(C37,#REF!,2,FALSE)</f>
        <v>#REF!</v>
      </c>
      <c r="T37" s="104"/>
    </row>
    <row r="38" spans="1:20" x14ac:dyDescent="0.2">
      <c r="A38" s="140" t="str">
        <f t="shared" si="12"/>
        <v>2PAYDAY1</v>
      </c>
      <c r="B38" s="103">
        <v>2</v>
      </c>
      <c r="C38" s="103">
        <v>5</v>
      </c>
      <c r="D38" s="104">
        <f t="shared" si="13"/>
        <v>2025</v>
      </c>
      <c r="E38" s="104"/>
      <c r="F38" s="104" t="str">
        <f t="shared" si="15"/>
        <v>WEDNESDAY</v>
      </c>
      <c r="G38" s="104"/>
      <c r="H38" s="138">
        <v>1</v>
      </c>
      <c r="I38" s="140" t="str">
        <f t="shared" si="14"/>
        <v/>
      </c>
      <c r="J38" s="138" t="str">
        <f t="shared" si="11"/>
        <v>OFF1</v>
      </c>
      <c r="K38" s="138"/>
      <c r="L38" s="138">
        <v>1</v>
      </c>
      <c r="M38" s="140">
        <f t="shared" si="9"/>
        <v>5</v>
      </c>
      <c r="N38" s="138" t="str">
        <f t="shared" si="16"/>
        <v>OFF1</v>
      </c>
      <c r="O38" s="138" t="str">
        <f t="shared" si="2"/>
        <v>2OFF1</v>
      </c>
      <c r="P38" s="104"/>
      <c r="Q38" s="137" t="e">
        <f>VLOOKUP(C38,#REF!,2,FALSE)</f>
        <v>#REF!</v>
      </c>
      <c r="R38" s="138"/>
      <c r="S38" s="137" t="e">
        <f>VLOOKUP(C38,#REF!,2,FALSE)</f>
        <v>#REF!</v>
      </c>
      <c r="T38" s="104"/>
    </row>
    <row r="39" spans="1:20" x14ac:dyDescent="0.2">
      <c r="A39" s="140">
        <f t="shared" si="12"/>
        <v>1</v>
      </c>
      <c r="B39" s="103">
        <v>2</v>
      </c>
      <c r="C39" s="103">
        <v>6</v>
      </c>
      <c r="D39" s="104">
        <f t="shared" si="13"/>
        <v>2025</v>
      </c>
      <c r="E39" s="104"/>
      <c r="F39" s="104" t="str">
        <f t="shared" si="15"/>
        <v>THURSDAY</v>
      </c>
      <c r="G39" s="104"/>
      <c r="H39" s="138">
        <v>1</v>
      </c>
      <c r="I39" s="140" t="str">
        <f t="shared" si="14"/>
        <v/>
      </c>
      <c r="J39" s="138" t="str">
        <f t="shared" si="11"/>
        <v>OFF1</v>
      </c>
      <c r="K39" s="138"/>
      <c r="L39" s="138">
        <v>1</v>
      </c>
      <c r="M39" s="140">
        <f t="shared" si="9"/>
        <v>6</v>
      </c>
      <c r="N39" s="138" t="str">
        <f t="shared" si="16"/>
        <v>OFF1</v>
      </c>
      <c r="O39" s="138" t="str">
        <f t="shared" si="2"/>
        <v>2OFF1</v>
      </c>
      <c r="P39" s="104"/>
      <c r="Q39" s="137" t="e">
        <f>VLOOKUP(C39,#REF!,2,FALSE)</f>
        <v>#REF!</v>
      </c>
      <c r="R39" s="138"/>
      <c r="S39" s="137" t="e">
        <f>VLOOKUP(C39,#REF!,2,FALSE)</f>
        <v>#REF!</v>
      </c>
      <c r="T39" s="104"/>
    </row>
    <row r="40" spans="1:20" x14ac:dyDescent="0.2">
      <c r="A40" s="140">
        <f t="shared" si="12"/>
        <v>2</v>
      </c>
      <c r="B40" s="103">
        <v>2</v>
      </c>
      <c r="C40" s="103">
        <v>7</v>
      </c>
      <c r="D40" s="104">
        <f t="shared" si="13"/>
        <v>2025</v>
      </c>
      <c r="E40" s="104"/>
      <c r="F40" s="104" t="str">
        <f t="shared" si="15"/>
        <v>FRIDAY</v>
      </c>
      <c r="G40" s="104"/>
      <c r="H40" s="138">
        <v>1</v>
      </c>
      <c r="I40" s="140" t="str">
        <f t="shared" si="14"/>
        <v>2OFF1</v>
      </c>
      <c r="J40" s="138" t="str">
        <f t="shared" si="11"/>
        <v>OFF1</v>
      </c>
      <c r="K40" s="138"/>
      <c r="L40" s="138">
        <v>1</v>
      </c>
      <c r="M40" s="140">
        <f t="shared" si="9"/>
        <v>7</v>
      </c>
      <c r="N40" s="138" t="str">
        <f t="shared" si="16"/>
        <v>OFF1</v>
      </c>
      <c r="O40" s="138" t="str">
        <f t="shared" si="2"/>
        <v>2OFF1</v>
      </c>
      <c r="P40" s="104"/>
      <c r="Q40" s="137" t="e">
        <f>VLOOKUP(C40,#REF!,2,FALSE)</f>
        <v>#REF!</v>
      </c>
      <c r="R40" s="138"/>
      <c r="S40" s="137" t="e">
        <f>VLOOKUP(C40,#REF!,2,FALSE)</f>
        <v>#REF!</v>
      </c>
      <c r="T40" s="104"/>
    </row>
    <row r="41" spans="1:20" x14ac:dyDescent="0.2">
      <c r="A41" s="140">
        <f t="shared" si="12"/>
        <v>3</v>
      </c>
      <c r="B41" s="103">
        <v>2</v>
      </c>
      <c r="C41" s="103">
        <v>8</v>
      </c>
      <c r="D41" s="104">
        <f t="shared" si="13"/>
        <v>2025</v>
      </c>
      <c r="E41" s="104"/>
      <c r="F41" s="104" t="str">
        <f t="shared" si="15"/>
        <v>SATURDAY</v>
      </c>
      <c r="G41" s="104"/>
      <c r="H41" s="138">
        <v>2</v>
      </c>
      <c r="I41" s="140" t="str">
        <f t="shared" si="14"/>
        <v/>
      </c>
      <c r="J41" s="138" t="str">
        <f t="shared" si="11"/>
        <v>OFF2</v>
      </c>
      <c r="K41" s="138"/>
      <c r="L41" s="138">
        <v>1</v>
      </c>
      <c r="M41" s="140">
        <f t="shared" si="9"/>
        <v>8</v>
      </c>
      <c r="N41" s="138" t="str">
        <f t="shared" si="16"/>
        <v>OFF1</v>
      </c>
      <c r="O41" s="138" t="str">
        <f t="shared" si="2"/>
        <v>2OFF1</v>
      </c>
      <c r="P41" s="104"/>
      <c r="Q41" s="137" t="e">
        <f>VLOOKUP(C41,#REF!,2,FALSE)</f>
        <v>#REF!</v>
      </c>
      <c r="R41" s="138"/>
      <c r="S41" s="137" t="e">
        <f>VLOOKUP(C41,#REF!,2,FALSE)</f>
        <v>#REF!</v>
      </c>
      <c r="T41" s="104"/>
    </row>
    <row r="42" spans="1:20" x14ac:dyDescent="0.2">
      <c r="A42" s="140">
        <f t="shared" si="12"/>
        <v>4</v>
      </c>
      <c r="B42" s="103">
        <v>2</v>
      </c>
      <c r="C42" s="103">
        <v>9</v>
      </c>
      <c r="D42" s="104">
        <f t="shared" si="13"/>
        <v>2025</v>
      </c>
      <c r="E42" s="104"/>
      <c r="F42" s="104" t="str">
        <f t="shared" si="15"/>
        <v>SUNDAY</v>
      </c>
      <c r="G42" s="104"/>
      <c r="H42" s="138">
        <v>2</v>
      </c>
      <c r="I42" s="140" t="str">
        <f t="shared" si="14"/>
        <v/>
      </c>
      <c r="J42" s="138" t="str">
        <f t="shared" si="11"/>
        <v>OFF2</v>
      </c>
      <c r="K42" s="138"/>
      <c r="L42" s="138">
        <v>1</v>
      </c>
      <c r="M42" s="140">
        <f t="shared" si="9"/>
        <v>9</v>
      </c>
      <c r="N42" s="138" t="str">
        <f t="shared" si="16"/>
        <v>OFF1</v>
      </c>
      <c r="O42" s="138" t="str">
        <f t="shared" si="2"/>
        <v>2OFF1</v>
      </c>
      <c r="P42" s="104"/>
      <c r="Q42" s="137" t="e">
        <f>VLOOKUP(C42,#REF!,2,FALSE)</f>
        <v>#REF!</v>
      </c>
      <c r="R42" s="138"/>
      <c r="S42" s="137" t="e">
        <f>VLOOKUP(C42,#REF!,2,FALSE)</f>
        <v>#REF!</v>
      </c>
      <c r="T42" s="104"/>
    </row>
    <row r="43" spans="1:20" x14ac:dyDescent="0.2">
      <c r="A43" s="140">
        <f t="shared" si="12"/>
        <v>5</v>
      </c>
      <c r="B43" s="103">
        <v>2</v>
      </c>
      <c r="C43" s="103">
        <v>10</v>
      </c>
      <c r="D43" s="104">
        <f t="shared" si="13"/>
        <v>2025</v>
      </c>
      <c r="E43" s="104"/>
      <c r="F43" s="104" t="str">
        <f t="shared" si="15"/>
        <v>MONDAY</v>
      </c>
      <c r="G43" s="104"/>
      <c r="H43" s="138">
        <v>2</v>
      </c>
      <c r="I43" s="140" t="str">
        <f t="shared" si="14"/>
        <v/>
      </c>
      <c r="J43" s="138" t="str">
        <f t="shared" si="11"/>
        <v>OFF2</v>
      </c>
      <c r="K43" s="138"/>
      <c r="L43" s="138">
        <v>1</v>
      </c>
      <c r="M43" s="140">
        <f t="shared" si="9"/>
        <v>10</v>
      </c>
      <c r="N43" s="138" t="str">
        <f t="shared" ref="N43:N61" si="17">CONCATENATE("OFF",L43)</f>
        <v>OFF1</v>
      </c>
      <c r="O43" s="138" t="str">
        <f t="shared" si="2"/>
        <v>2OFF1</v>
      </c>
      <c r="P43" s="104"/>
      <c r="Q43" s="137" t="e">
        <f>VLOOKUP(C43,#REF!,2,FALSE)</f>
        <v>#REF!</v>
      </c>
      <c r="R43" s="138"/>
      <c r="S43" s="137" t="e">
        <f>VLOOKUP(C43,#REF!,2,FALSE)</f>
        <v>#REF!</v>
      </c>
      <c r="T43" s="104"/>
    </row>
    <row r="44" spans="1:20" x14ac:dyDescent="0.2">
      <c r="A44" s="140">
        <f t="shared" si="12"/>
        <v>6</v>
      </c>
      <c r="B44" s="103">
        <v>2</v>
      </c>
      <c r="C44" s="103">
        <v>11</v>
      </c>
      <c r="D44" s="104">
        <f t="shared" si="13"/>
        <v>2025</v>
      </c>
      <c r="E44" s="104"/>
      <c r="F44" s="104" t="str">
        <f t="shared" si="15"/>
        <v>TUESDAY</v>
      </c>
      <c r="G44" s="104"/>
      <c r="H44" s="138">
        <v>2</v>
      </c>
      <c r="I44" s="140" t="str">
        <f t="shared" si="14"/>
        <v/>
      </c>
      <c r="J44" s="138" t="str">
        <f t="shared" si="11"/>
        <v>OFF2</v>
      </c>
      <c r="K44" s="138"/>
      <c r="L44" s="138">
        <v>1</v>
      </c>
      <c r="M44" s="140">
        <f t="shared" si="9"/>
        <v>11</v>
      </c>
      <c r="N44" s="138" t="str">
        <f t="shared" si="17"/>
        <v>OFF1</v>
      </c>
      <c r="O44" s="138" t="str">
        <f t="shared" si="2"/>
        <v>2OFF1</v>
      </c>
      <c r="P44" s="104"/>
      <c r="Q44" s="137" t="e">
        <f>VLOOKUP(C44,#REF!,2,FALSE)</f>
        <v>#REF!</v>
      </c>
      <c r="R44" s="138"/>
      <c r="S44" s="137" t="e">
        <f>VLOOKUP(C44,#REF!,2,FALSE)</f>
        <v>#REF!</v>
      </c>
      <c r="T44" s="104"/>
    </row>
    <row r="45" spans="1:20" x14ac:dyDescent="0.2">
      <c r="A45" s="140">
        <f t="shared" si="12"/>
        <v>7</v>
      </c>
      <c r="B45" s="103">
        <v>2</v>
      </c>
      <c r="C45" s="103">
        <v>12</v>
      </c>
      <c r="D45" s="104">
        <f t="shared" si="13"/>
        <v>2025</v>
      </c>
      <c r="E45" s="104"/>
      <c r="F45" s="104" t="str">
        <f t="shared" si="15"/>
        <v>WEDNESDAY</v>
      </c>
      <c r="G45" s="104"/>
      <c r="H45" s="138">
        <v>2</v>
      </c>
      <c r="I45" s="140" t="str">
        <f t="shared" si="14"/>
        <v/>
      </c>
      <c r="J45" s="138" t="str">
        <f t="shared" si="11"/>
        <v>OFF2</v>
      </c>
      <c r="K45" s="138"/>
      <c r="L45" s="138">
        <v>1</v>
      </c>
      <c r="M45" s="140">
        <f t="shared" si="9"/>
        <v>12</v>
      </c>
      <c r="N45" s="138" t="str">
        <f t="shared" si="17"/>
        <v>OFF1</v>
      </c>
      <c r="O45" s="138" t="str">
        <f t="shared" si="2"/>
        <v>2OFF1</v>
      </c>
      <c r="P45" s="104"/>
      <c r="Q45" s="137" t="e">
        <f>VLOOKUP(C45,#REF!,2,FALSE)</f>
        <v>#REF!</v>
      </c>
      <c r="R45" s="138"/>
      <c r="S45" s="137" t="e">
        <f>VLOOKUP(C45,#REF!,2,FALSE)</f>
        <v>#REF!</v>
      </c>
      <c r="T45" s="104"/>
    </row>
    <row r="46" spans="1:20" x14ac:dyDescent="0.2">
      <c r="A46" s="140">
        <f t="shared" si="12"/>
        <v>8</v>
      </c>
      <c r="B46" s="103">
        <v>2</v>
      </c>
      <c r="C46" s="103">
        <v>13</v>
      </c>
      <c r="D46" s="104">
        <f t="shared" si="13"/>
        <v>2025</v>
      </c>
      <c r="E46" s="104"/>
      <c r="F46" s="104" t="str">
        <f t="shared" si="15"/>
        <v>THURSDAY</v>
      </c>
      <c r="G46" s="104"/>
      <c r="H46" s="138">
        <v>2</v>
      </c>
      <c r="I46" s="140" t="str">
        <f t="shared" si="14"/>
        <v/>
      </c>
      <c r="J46" s="138" t="str">
        <f t="shared" si="11"/>
        <v>OFF2</v>
      </c>
      <c r="K46" s="138"/>
      <c r="L46" s="138">
        <v>1</v>
      </c>
      <c r="M46" s="140">
        <f t="shared" si="9"/>
        <v>13</v>
      </c>
      <c r="N46" s="138" t="str">
        <f t="shared" si="17"/>
        <v>OFF1</v>
      </c>
      <c r="O46" s="138" t="str">
        <f t="shared" si="2"/>
        <v>2OFF1</v>
      </c>
      <c r="P46" s="104"/>
      <c r="Q46" s="137" t="e">
        <f>VLOOKUP(C46,#REF!,2,FALSE)</f>
        <v>#REF!</v>
      </c>
      <c r="R46" s="138"/>
      <c r="S46" s="137" t="e">
        <f>VLOOKUP(C46,#REF!,2,FALSE)</f>
        <v>#REF!</v>
      </c>
      <c r="T46" s="104"/>
    </row>
    <row r="47" spans="1:20" x14ac:dyDescent="0.2">
      <c r="A47" s="140">
        <f t="shared" si="12"/>
        <v>9</v>
      </c>
      <c r="B47" s="103">
        <v>2</v>
      </c>
      <c r="C47" s="103">
        <v>14</v>
      </c>
      <c r="D47" s="104">
        <f t="shared" si="13"/>
        <v>2025</v>
      </c>
      <c r="E47" s="104"/>
      <c r="F47" s="104" t="str">
        <f t="shared" si="15"/>
        <v>FRIDAY</v>
      </c>
      <c r="G47" s="104"/>
      <c r="H47" s="138">
        <v>2</v>
      </c>
      <c r="I47" s="140" t="str">
        <f t="shared" si="14"/>
        <v>2OFF2</v>
      </c>
      <c r="J47" s="138" t="str">
        <f t="shared" si="11"/>
        <v>OFF2</v>
      </c>
      <c r="K47" s="138"/>
      <c r="L47" s="138">
        <v>1</v>
      </c>
      <c r="M47" s="140" t="str">
        <f t="shared" si="9"/>
        <v>2OFF1</v>
      </c>
      <c r="N47" s="138" t="str">
        <f t="shared" si="17"/>
        <v>OFF1</v>
      </c>
      <c r="O47" s="138" t="str">
        <f t="shared" si="2"/>
        <v>2OFF1</v>
      </c>
      <c r="P47" s="104"/>
      <c r="Q47" s="137" t="e">
        <f>VLOOKUP(C47,#REF!,2,FALSE)</f>
        <v>#REF!</v>
      </c>
      <c r="R47" s="138"/>
      <c r="S47" s="137" t="e">
        <f>VLOOKUP(C47,#REF!,2,FALSE)</f>
        <v>#REF!</v>
      </c>
      <c r="T47" s="104"/>
    </row>
    <row r="48" spans="1:20" x14ac:dyDescent="0.2">
      <c r="A48" s="140">
        <f t="shared" ref="A48:A61" si="18">IF(A47=13,"2PAYDAY2",IF(A47="2PAYDAY1",1,IF(A47="2PAYDAY2",1,IF(A47="1PAYDAY3",1,(A47+1)))))</f>
        <v>10</v>
      </c>
      <c r="B48" s="103">
        <v>2</v>
      </c>
      <c r="C48" s="103">
        <v>15</v>
      </c>
      <c r="D48" s="104">
        <f t="shared" si="13"/>
        <v>2025</v>
      </c>
      <c r="E48" s="104">
        <v>2</v>
      </c>
      <c r="F48" s="104" t="str">
        <f t="shared" si="15"/>
        <v>SATURDAY</v>
      </c>
      <c r="G48" s="104"/>
      <c r="H48" s="138">
        <v>3</v>
      </c>
      <c r="I48" s="140" t="str">
        <f t="shared" si="14"/>
        <v/>
      </c>
      <c r="J48" s="138" t="str">
        <f t="shared" si="11"/>
        <v>OFF3</v>
      </c>
      <c r="K48" s="138"/>
      <c r="L48" s="138">
        <v>2</v>
      </c>
      <c r="M48" s="140">
        <f t="shared" si="9"/>
        <v>1</v>
      </c>
      <c r="N48" s="138" t="str">
        <f t="shared" si="17"/>
        <v>OFF2</v>
      </c>
      <c r="O48" s="138" t="str">
        <f t="shared" si="2"/>
        <v>2OFF2</v>
      </c>
      <c r="P48" s="104"/>
      <c r="Q48" s="137" t="e">
        <f>VLOOKUP(C48,#REF!,2,FALSE)</f>
        <v>#REF!</v>
      </c>
      <c r="R48" s="138"/>
      <c r="S48" s="137" t="e">
        <f>VLOOKUP(C48,#REF!,2,FALSE)</f>
        <v>#REF!</v>
      </c>
      <c r="T48" s="104"/>
    </row>
    <row r="49" spans="1:27" x14ac:dyDescent="0.2">
      <c r="A49" s="140">
        <f t="shared" si="18"/>
        <v>11</v>
      </c>
      <c r="B49" s="103">
        <v>2</v>
      </c>
      <c r="C49" s="103">
        <v>16</v>
      </c>
      <c r="D49" s="104">
        <f t="shared" si="13"/>
        <v>2025</v>
      </c>
      <c r="E49" s="104"/>
      <c r="F49" s="104" t="str">
        <f t="shared" si="15"/>
        <v>SUNDAY</v>
      </c>
      <c r="G49" s="104"/>
      <c r="H49" s="138">
        <v>3</v>
      </c>
      <c r="I49" s="140" t="str">
        <f t="shared" si="14"/>
        <v/>
      </c>
      <c r="J49" s="138" t="str">
        <f t="shared" si="11"/>
        <v>OFF3</v>
      </c>
      <c r="K49" s="138"/>
      <c r="L49" s="138">
        <v>2</v>
      </c>
      <c r="M49" s="140">
        <f t="shared" si="9"/>
        <v>2</v>
      </c>
      <c r="N49" s="138" t="str">
        <f t="shared" si="17"/>
        <v>OFF2</v>
      </c>
      <c r="O49" s="138" t="str">
        <f t="shared" si="2"/>
        <v>2OFF2</v>
      </c>
      <c r="P49" s="104"/>
      <c r="Q49" s="137" t="e">
        <f>VLOOKUP(C49,#REF!,2,FALSE)</f>
        <v>#REF!</v>
      </c>
      <c r="R49" s="138"/>
      <c r="S49" s="137" t="e">
        <f>VLOOKUP(C49,#REF!,2,FALSE)</f>
        <v>#REF!</v>
      </c>
      <c r="T49" s="104"/>
    </row>
    <row r="50" spans="1:27" x14ac:dyDescent="0.2">
      <c r="A50" s="140">
        <f t="shared" si="18"/>
        <v>12</v>
      </c>
      <c r="B50" s="103">
        <v>2</v>
      </c>
      <c r="C50" s="103">
        <v>17</v>
      </c>
      <c r="D50" s="104">
        <f t="shared" si="13"/>
        <v>2025</v>
      </c>
      <c r="E50" s="104"/>
      <c r="F50" s="104" t="str">
        <f t="shared" si="15"/>
        <v>MONDAY</v>
      </c>
      <c r="G50" s="104"/>
      <c r="H50" s="138">
        <v>3</v>
      </c>
      <c r="I50" s="140" t="str">
        <f t="shared" si="14"/>
        <v/>
      </c>
      <c r="J50" s="138" t="str">
        <f t="shared" si="11"/>
        <v>OFF3</v>
      </c>
      <c r="K50" s="138"/>
      <c r="L50" s="138">
        <v>2</v>
      </c>
      <c r="M50" s="140">
        <f t="shared" si="9"/>
        <v>3</v>
      </c>
      <c r="N50" s="138" t="str">
        <f t="shared" si="17"/>
        <v>OFF2</v>
      </c>
      <c r="O50" s="138" t="str">
        <f t="shared" si="2"/>
        <v>2OFF2</v>
      </c>
      <c r="P50" s="104"/>
      <c r="Q50" s="137" t="e">
        <f>VLOOKUP(C50,#REF!,2,FALSE)</f>
        <v>#REF!</v>
      </c>
      <c r="R50" s="138"/>
      <c r="S50" s="137" t="e">
        <f>VLOOKUP(C50,#REF!,2,FALSE)</f>
        <v>#REF!</v>
      </c>
      <c r="T50" s="104"/>
    </row>
    <row r="51" spans="1:27" x14ac:dyDescent="0.2">
      <c r="A51" s="140">
        <f t="shared" si="18"/>
        <v>13</v>
      </c>
      <c r="B51" s="103">
        <v>2</v>
      </c>
      <c r="C51" s="103">
        <v>18</v>
      </c>
      <c r="D51" s="104">
        <f t="shared" si="13"/>
        <v>2025</v>
      </c>
      <c r="E51" s="104"/>
      <c r="F51" s="104" t="str">
        <f t="shared" si="15"/>
        <v>TUESDAY</v>
      </c>
      <c r="G51" s="104"/>
      <c r="H51" s="138">
        <v>3</v>
      </c>
      <c r="I51" s="140" t="str">
        <f t="shared" si="14"/>
        <v/>
      </c>
      <c r="J51" s="138" t="str">
        <f t="shared" si="11"/>
        <v>OFF3</v>
      </c>
      <c r="K51" s="138"/>
      <c r="L51" s="138">
        <v>2</v>
      </c>
      <c r="M51" s="140">
        <f t="shared" si="9"/>
        <v>4</v>
      </c>
      <c r="N51" s="138" t="str">
        <f t="shared" si="17"/>
        <v>OFF2</v>
      </c>
      <c r="O51" s="138" t="str">
        <f t="shared" si="2"/>
        <v>2OFF2</v>
      </c>
      <c r="P51" s="104"/>
      <c r="Q51" s="137" t="e">
        <f>VLOOKUP(C51,#REF!,2,FALSE)</f>
        <v>#REF!</v>
      </c>
      <c r="R51" s="138"/>
      <c r="S51" s="137" t="e">
        <f>VLOOKUP(C51,#REF!,2,FALSE)</f>
        <v>#REF!</v>
      </c>
      <c r="T51" s="104"/>
    </row>
    <row r="52" spans="1:27" x14ac:dyDescent="0.2">
      <c r="A52" s="140" t="str">
        <f t="shared" si="18"/>
        <v>2PAYDAY2</v>
      </c>
      <c r="B52" s="103">
        <v>2</v>
      </c>
      <c r="C52" s="103">
        <v>19</v>
      </c>
      <c r="D52" s="104">
        <f t="shared" si="13"/>
        <v>2025</v>
      </c>
      <c r="E52" s="104"/>
      <c r="F52" s="104" t="str">
        <f t="shared" si="15"/>
        <v>WEDNESDAY</v>
      </c>
      <c r="G52" s="104"/>
      <c r="H52" s="138">
        <v>3</v>
      </c>
      <c r="I52" s="140" t="str">
        <f t="shared" si="14"/>
        <v/>
      </c>
      <c r="J52" s="138" t="str">
        <f t="shared" si="11"/>
        <v>OFF3</v>
      </c>
      <c r="K52" s="138"/>
      <c r="L52" s="138">
        <v>2</v>
      </c>
      <c r="M52" s="140">
        <f t="shared" si="9"/>
        <v>5</v>
      </c>
      <c r="N52" s="138" t="str">
        <f t="shared" si="17"/>
        <v>OFF2</v>
      </c>
      <c r="O52" s="138" t="str">
        <f t="shared" si="2"/>
        <v>2OFF2</v>
      </c>
      <c r="P52" s="104"/>
      <c r="Q52" s="137" t="e">
        <f>VLOOKUP(C52,#REF!,2,FALSE)</f>
        <v>#REF!</v>
      </c>
      <c r="R52" s="138"/>
      <c r="S52" s="137" t="e">
        <f>VLOOKUP(C52,#REF!,2,FALSE)</f>
        <v>#REF!</v>
      </c>
      <c r="T52" s="104"/>
    </row>
    <row r="53" spans="1:27" x14ac:dyDescent="0.2">
      <c r="A53" s="140">
        <f t="shared" si="18"/>
        <v>1</v>
      </c>
      <c r="B53" s="103">
        <v>2</v>
      </c>
      <c r="C53" s="103">
        <v>20</v>
      </c>
      <c r="D53" s="104">
        <f t="shared" si="13"/>
        <v>2025</v>
      </c>
      <c r="E53" s="104"/>
      <c r="F53" s="104" t="str">
        <f t="shared" si="15"/>
        <v>THURSDAY</v>
      </c>
      <c r="G53" s="104"/>
      <c r="H53" s="138">
        <v>3</v>
      </c>
      <c r="I53" s="140" t="str">
        <f t="shared" si="14"/>
        <v/>
      </c>
      <c r="J53" s="138" t="str">
        <f t="shared" si="11"/>
        <v>OFF3</v>
      </c>
      <c r="K53" s="138"/>
      <c r="L53" s="138">
        <v>2</v>
      </c>
      <c r="M53" s="140">
        <f t="shared" si="9"/>
        <v>6</v>
      </c>
      <c r="N53" s="138" t="str">
        <f t="shared" si="17"/>
        <v>OFF2</v>
      </c>
      <c r="O53" s="138" t="str">
        <f t="shared" si="2"/>
        <v>2OFF2</v>
      </c>
      <c r="P53" s="104"/>
      <c r="Q53" s="137" t="e">
        <f>VLOOKUP(C53,#REF!,2,FALSE)</f>
        <v>#REF!</v>
      </c>
      <c r="R53" s="138"/>
      <c r="S53" s="137" t="e">
        <f>VLOOKUP(C53,#REF!,2,FALSE)</f>
        <v>#REF!</v>
      </c>
      <c r="T53" s="104"/>
    </row>
    <row r="54" spans="1:27" x14ac:dyDescent="0.2">
      <c r="A54" s="140">
        <f t="shared" si="18"/>
        <v>2</v>
      </c>
      <c r="B54" s="103">
        <v>2</v>
      </c>
      <c r="C54" s="103">
        <v>21</v>
      </c>
      <c r="D54" s="104">
        <f t="shared" si="13"/>
        <v>2025</v>
      </c>
      <c r="E54" s="104"/>
      <c r="F54" s="104" t="str">
        <f t="shared" si="15"/>
        <v>FRIDAY</v>
      </c>
      <c r="G54" s="104"/>
      <c r="H54" s="138">
        <v>3</v>
      </c>
      <c r="I54" s="140" t="str">
        <f t="shared" si="14"/>
        <v>2OFF3</v>
      </c>
      <c r="J54" s="138" t="str">
        <f t="shared" si="11"/>
        <v>OFF3</v>
      </c>
      <c r="K54" s="138"/>
      <c r="L54" s="138">
        <v>2</v>
      </c>
      <c r="M54" s="140">
        <f t="shared" si="9"/>
        <v>7</v>
      </c>
      <c r="N54" s="138" t="str">
        <f t="shared" si="17"/>
        <v>OFF2</v>
      </c>
      <c r="O54" s="138" t="str">
        <f t="shared" si="2"/>
        <v>2OFF2</v>
      </c>
      <c r="P54" s="104"/>
      <c r="Q54" s="137" t="e">
        <f>VLOOKUP(C54,#REF!,2,FALSE)</f>
        <v>#REF!</v>
      </c>
      <c r="R54" s="138"/>
      <c r="S54" s="137" t="e">
        <f>VLOOKUP(C54,#REF!,2,FALSE)</f>
        <v>#REF!</v>
      </c>
      <c r="T54" s="104"/>
    </row>
    <row r="55" spans="1:27" x14ac:dyDescent="0.2">
      <c r="A55" s="140">
        <f t="shared" si="18"/>
        <v>3</v>
      </c>
      <c r="B55" s="103">
        <v>2</v>
      </c>
      <c r="C55" s="103">
        <v>22</v>
      </c>
      <c r="D55" s="104">
        <f t="shared" si="13"/>
        <v>2025</v>
      </c>
      <c r="E55" s="104"/>
      <c r="F55" s="104" t="str">
        <f t="shared" si="15"/>
        <v>SATURDAY</v>
      </c>
      <c r="G55" s="104"/>
      <c r="H55" s="138">
        <v>4</v>
      </c>
      <c r="I55" s="140" t="str">
        <f t="shared" si="14"/>
        <v/>
      </c>
      <c r="J55" s="138" t="str">
        <f t="shared" si="11"/>
        <v>OFF4</v>
      </c>
      <c r="K55" s="138"/>
      <c r="L55" s="138">
        <v>2</v>
      </c>
      <c r="M55" s="140">
        <f t="shared" si="9"/>
        <v>8</v>
      </c>
      <c r="N55" s="138" t="str">
        <f t="shared" si="17"/>
        <v>OFF2</v>
      </c>
      <c r="O55" s="138" t="str">
        <f t="shared" si="2"/>
        <v>2OFF2</v>
      </c>
      <c r="P55" s="104"/>
      <c r="Q55" s="137" t="e">
        <f>VLOOKUP(C55,#REF!,2,FALSE)</f>
        <v>#REF!</v>
      </c>
      <c r="R55" s="138"/>
      <c r="S55" s="137" t="e">
        <f>VLOOKUP(C55,#REF!,2,FALSE)</f>
        <v>#REF!</v>
      </c>
      <c r="T55" s="104"/>
    </row>
    <row r="56" spans="1:27" x14ac:dyDescent="0.2">
      <c r="A56" s="140">
        <f t="shared" si="18"/>
        <v>4</v>
      </c>
      <c r="B56" s="103">
        <v>2</v>
      </c>
      <c r="C56" s="103">
        <v>23</v>
      </c>
      <c r="D56" s="104">
        <f t="shared" si="13"/>
        <v>2025</v>
      </c>
      <c r="E56" s="104"/>
      <c r="F56" s="104" t="str">
        <f t="shared" si="15"/>
        <v>SUNDAY</v>
      </c>
      <c r="G56" s="104"/>
      <c r="H56" s="138">
        <v>4</v>
      </c>
      <c r="I56" s="140" t="str">
        <f t="shared" si="14"/>
        <v/>
      </c>
      <c r="J56" s="138" t="str">
        <f t="shared" si="11"/>
        <v>OFF4</v>
      </c>
      <c r="K56" s="138"/>
      <c r="L56" s="138">
        <v>2</v>
      </c>
      <c r="M56" s="140">
        <f t="shared" si="9"/>
        <v>9</v>
      </c>
      <c r="N56" s="138" t="str">
        <f t="shared" si="17"/>
        <v>OFF2</v>
      </c>
      <c r="O56" s="138" t="str">
        <f t="shared" si="2"/>
        <v>2OFF2</v>
      </c>
      <c r="P56" s="104"/>
      <c r="Q56" s="137" t="e">
        <f>VLOOKUP(C56,#REF!,2,FALSE)</f>
        <v>#REF!</v>
      </c>
      <c r="R56" s="138"/>
      <c r="S56" s="137" t="e">
        <f>VLOOKUP(C56,#REF!,2,FALSE)</f>
        <v>#REF!</v>
      </c>
      <c r="T56" s="104"/>
    </row>
    <row r="57" spans="1:27" x14ac:dyDescent="0.2">
      <c r="A57" s="140">
        <f t="shared" si="18"/>
        <v>5</v>
      </c>
      <c r="B57" s="103">
        <v>2</v>
      </c>
      <c r="C57" s="103">
        <v>24</v>
      </c>
      <c r="D57" s="104">
        <f t="shared" si="13"/>
        <v>2025</v>
      </c>
      <c r="E57" s="104"/>
      <c r="F57" s="104" t="str">
        <f t="shared" si="15"/>
        <v>MONDAY</v>
      </c>
      <c r="G57" s="104"/>
      <c r="H57" s="138">
        <v>4</v>
      </c>
      <c r="I57" s="140" t="str">
        <f t="shared" si="14"/>
        <v/>
      </c>
      <c r="J57" s="138" t="str">
        <f t="shared" si="11"/>
        <v>OFF4</v>
      </c>
      <c r="K57" s="138"/>
      <c r="L57" s="138">
        <v>2</v>
      </c>
      <c r="M57" s="140">
        <f t="shared" si="9"/>
        <v>10</v>
      </c>
      <c r="N57" s="138" t="str">
        <f t="shared" si="17"/>
        <v>OFF2</v>
      </c>
      <c r="O57" s="138" t="str">
        <f t="shared" si="2"/>
        <v>2OFF2</v>
      </c>
      <c r="P57" s="104"/>
      <c r="Q57" s="137" t="e">
        <f>VLOOKUP(C57,#REF!,2,FALSE)</f>
        <v>#REF!</v>
      </c>
      <c r="R57" s="138"/>
      <c r="S57" s="137" t="e">
        <f>VLOOKUP(C57,#REF!,2,FALSE)</f>
        <v>#REF!</v>
      </c>
      <c r="T57" s="104"/>
    </row>
    <row r="58" spans="1:27" x14ac:dyDescent="0.2">
      <c r="A58" s="140">
        <f t="shared" si="18"/>
        <v>6</v>
      </c>
      <c r="B58" s="103">
        <v>2</v>
      </c>
      <c r="C58" s="103">
        <v>25</v>
      </c>
      <c r="D58" s="104">
        <f t="shared" si="13"/>
        <v>2025</v>
      </c>
      <c r="E58" s="104"/>
      <c r="F58" s="104" t="str">
        <f t="shared" si="15"/>
        <v>TUESDAY</v>
      </c>
      <c r="G58" s="104"/>
      <c r="H58" s="138">
        <v>4</v>
      </c>
      <c r="I58" s="140" t="str">
        <f t="shared" si="14"/>
        <v/>
      </c>
      <c r="J58" s="138" t="str">
        <f t="shared" si="11"/>
        <v>OFF4</v>
      </c>
      <c r="K58" s="138"/>
      <c r="L58" s="138">
        <v>2</v>
      </c>
      <c r="M58" s="140">
        <f t="shared" si="9"/>
        <v>11</v>
      </c>
      <c r="N58" s="138" t="str">
        <f t="shared" si="17"/>
        <v>OFF2</v>
      </c>
      <c r="O58" s="138" t="str">
        <f t="shared" si="2"/>
        <v>2OFF2</v>
      </c>
      <c r="P58" s="104"/>
      <c r="Q58" s="137" t="e">
        <f>VLOOKUP(C58,#REF!,2,FALSE)</f>
        <v>#REF!</v>
      </c>
      <c r="R58" s="138"/>
      <c r="S58" s="137" t="e">
        <f>VLOOKUP(C58,#REF!,2,FALSE)</f>
        <v>#REF!</v>
      </c>
      <c r="T58" s="104"/>
    </row>
    <row r="59" spans="1:27" x14ac:dyDescent="0.2">
      <c r="A59" s="140">
        <f t="shared" si="18"/>
        <v>7</v>
      </c>
      <c r="B59" s="103">
        <v>2</v>
      </c>
      <c r="C59" s="103">
        <v>26</v>
      </c>
      <c r="D59" s="104">
        <f t="shared" si="13"/>
        <v>2025</v>
      </c>
      <c r="E59" s="104"/>
      <c r="F59" s="104" t="str">
        <f t="shared" si="15"/>
        <v>WEDNESDAY</v>
      </c>
      <c r="G59" s="104"/>
      <c r="H59" s="138">
        <v>4</v>
      </c>
      <c r="I59" s="140" t="str">
        <f t="shared" si="14"/>
        <v/>
      </c>
      <c r="J59" s="138" t="str">
        <f t="shared" si="11"/>
        <v>OFF4</v>
      </c>
      <c r="K59" s="138"/>
      <c r="L59" s="138">
        <v>2</v>
      </c>
      <c r="M59" s="140">
        <f t="shared" si="9"/>
        <v>12</v>
      </c>
      <c r="N59" s="138" t="str">
        <f t="shared" si="17"/>
        <v>OFF2</v>
      </c>
      <c r="O59" s="138" t="str">
        <f t="shared" si="2"/>
        <v>2OFF2</v>
      </c>
      <c r="P59" s="104"/>
      <c r="Q59" s="137" t="e">
        <f>VLOOKUP(C59,#REF!,2,FALSE)</f>
        <v>#REF!</v>
      </c>
      <c r="R59" s="138"/>
      <c r="S59" s="137" t="e">
        <f>VLOOKUP(C59,#REF!,2,FALSE)</f>
        <v>#REF!</v>
      </c>
      <c r="T59" s="104"/>
    </row>
    <row r="60" spans="1:27" x14ac:dyDescent="0.2">
      <c r="A60" s="140">
        <f t="shared" si="18"/>
        <v>8</v>
      </c>
      <c r="B60" s="103">
        <v>2</v>
      </c>
      <c r="C60" s="103">
        <v>27</v>
      </c>
      <c r="D60" s="104">
        <f t="shared" si="13"/>
        <v>2025</v>
      </c>
      <c r="E60" s="104"/>
      <c r="F60" s="104" t="str">
        <f t="shared" si="15"/>
        <v>THURSDAY</v>
      </c>
      <c r="G60" s="104"/>
      <c r="H60" s="138">
        <v>4</v>
      </c>
      <c r="I60" s="140" t="str">
        <f t="shared" si="14"/>
        <v/>
      </c>
      <c r="J60" s="138" t="str">
        <f t="shared" si="11"/>
        <v>OFF4</v>
      </c>
      <c r="K60" s="138"/>
      <c r="L60" s="138">
        <v>2</v>
      </c>
      <c r="M60" s="140">
        <f t="shared" si="9"/>
        <v>13</v>
      </c>
      <c r="N60" s="138" t="str">
        <f t="shared" si="17"/>
        <v>OFF2</v>
      </c>
      <c r="O60" s="138" t="str">
        <f t="shared" si="2"/>
        <v>2OFF2</v>
      </c>
      <c r="P60" s="104"/>
      <c r="Q60" s="137" t="e">
        <f>VLOOKUP(C60,#REF!,2,FALSE)</f>
        <v>#REF!</v>
      </c>
      <c r="R60" s="138"/>
      <c r="S60" s="137" t="e">
        <f>VLOOKUP(C60,#REF!,2,FALSE)</f>
        <v>#REF!</v>
      </c>
      <c r="T60" s="104"/>
    </row>
    <row r="61" spans="1:27" x14ac:dyDescent="0.2">
      <c r="A61" s="140">
        <f t="shared" si="18"/>
        <v>9</v>
      </c>
      <c r="B61" s="103">
        <v>2</v>
      </c>
      <c r="C61" s="103">
        <v>28</v>
      </c>
      <c r="D61" s="104">
        <f t="shared" si="13"/>
        <v>2025</v>
      </c>
      <c r="E61" s="104"/>
      <c r="F61" s="104" t="str">
        <f t="shared" si="15"/>
        <v>FRIDAY</v>
      </c>
      <c r="G61" s="104"/>
      <c r="H61" s="138">
        <v>4</v>
      </c>
      <c r="I61" s="140" t="str">
        <f t="shared" si="14"/>
        <v>2OFF4</v>
      </c>
      <c r="J61" s="138" t="str">
        <f t="shared" si="11"/>
        <v>OFF4</v>
      </c>
      <c r="K61" s="138"/>
      <c r="L61" s="138">
        <v>2</v>
      </c>
      <c r="M61" s="140" t="str">
        <f t="shared" si="9"/>
        <v>2OFF2</v>
      </c>
      <c r="N61" s="138" t="str">
        <f t="shared" si="17"/>
        <v>OFF2</v>
      </c>
      <c r="O61" s="138" t="str">
        <f t="shared" si="2"/>
        <v>2OFF2</v>
      </c>
      <c r="P61" s="104"/>
      <c r="Q61" s="137" t="e">
        <f>VLOOKUP(C61,#REF!,2,FALSE)</f>
        <v>#REF!</v>
      </c>
      <c r="R61" s="138"/>
      <c r="S61" s="137" t="e">
        <f>VLOOKUP(C61,#REF!,2,FALSE)</f>
        <v>#REF!</v>
      </c>
      <c r="T61" s="104"/>
    </row>
    <row r="62" spans="1:27" x14ac:dyDescent="0.2">
      <c r="A62" s="141" t="str">
        <f>IF('YEAR SELECTION'!$E$49="NO","NO",IF(A61=13,"2PAYDAY3",IF(A61="2PAYDAY3",1,IF(A61="2PAYDAY2",1,IF(A61&lt;13,(A61+1))))))</f>
        <v>NO</v>
      </c>
      <c r="B62" s="124" t="str">
        <f>IF('YEAR SELECTION'!$E$49="LEAP",2,"NO")</f>
        <v>NO</v>
      </c>
      <c r="C62" s="124" t="str">
        <f>IF('YEAR SELECTION'!$E$49="LEAP",C61+1,"NO")</f>
        <v>NO</v>
      </c>
      <c r="D62" s="124" t="str">
        <f>IF('YEAR SELECTION'!$E$49="LEAP",$W$4,"NO")</f>
        <v>NO</v>
      </c>
      <c r="E62" s="125" t="str">
        <f>IF('YEAR SELECTION'!E49="LEAP",3,"")</f>
        <v/>
      </c>
      <c r="F62" s="124" t="str">
        <f>IF('YEAR SELECTION'!$E$49="LEAP",IF(F61="SATURDAY",$X$11,IF(F61="SUNDAY",$X$12,IF(F61="MONDAY",$X$13,IF(F61="TUESDAY",$X$14,IF(F61="WEDNESDAY",$X$15,IF(F61="THURSDAY",$X$16,IF(F61="FRIDAY",$X$17,""))))))),"NO")</f>
        <v>NO</v>
      </c>
      <c r="G62" s="125"/>
      <c r="H62" s="141" t="str">
        <f>IF('YEAR SELECTION'!$E$49="NO","NO",5)</f>
        <v>NO</v>
      </c>
      <c r="I62" s="141" t="str">
        <f>IF('YEAR SELECTION'!$E$49="NO","NO",IF($F62=$AA$6,CONCATENATE($B62,J62),""))</f>
        <v>NO</v>
      </c>
      <c r="J62" s="138" t="str">
        <f t="shared" si="11"/>
        <v>OFFNO</v>
      </c>
      <c r="K62" s="138"/>
      <c r="L62" s="141" t="str">
        <f>IF('YEAR SELECTION'!$E$49="NO","NO",3)</f>
        <v>NO</v>
      </c>
      <c r="M62" s="141" t="str">
        <f>IF('YEAR SELECTION'!$E$49="NO","NO",IF(M61=13,O62,IF(M61=O61,1,M61+1)))</f>
        <v>NO</v>
      </c>
      <c r="N62" s="138" t="str">
        <f t="shared" si="7"/>
        <v>OFFNO</v>
      </c>
      <c r="O62" s="138" t="str">
        <f t="shared" si="2"/>
        <v>NOOFFNO</v>
      </c>
      <c r="P62" s="104"/>
      <c r="Q62" s="137" t="e">
        <f>VLOOKUP(C62,#REF!,2,FALSE)</f>
        <v>#REF!</v>
      </c>
      <c r="R62" s="138"/>
      <c r="S62" s="137" t="e">
        <f>VLOOKUP(C62,#REF!,2,FALSE)</f>
        <v>#REF!</v>
      </c>
      <c r="T62" s="104"/>
      <c r="U62" s="126" t="s">
        <v>29</v>
      </c>
      <c r="V62" s="125" t="s">
        <v>30</v>
      </c>
      <c r="W62" s="127"/>
      <c r="X62" s="127"/>
      <c r="Y62" s="127"/>
      <c r="Z62" s="127"/>
    </row>
    <row r="63" spans="1:27" x14ac:dyDescent="0.2">
      <c r="A63" s="141">
        <f>IF(A62=13,"3PAYDAY1",IF(A62="2PAYDAY3",1,IF(A62="2PAYDAY2",1,IF(A62&lt;&gt;"NO",(A62+1),IF(A61=13,"3PAYDAY1",IF(A61="2PAYDAY2",1,A61+1))))))</f>
        <v>10</v>
      </c>
      <c r="B63" s="124">
        <v>3</v>
      </c>
      <c r="C63" s="124">
        <v>1</v>
      </c>
      <c r="D63" s="125">
        <f t="shared" ref="D63:D126" si="19">$W$4</f>
        <v>2025</v>
      </c>
      <c r="E63" s="125">
        <v>1</v>
      </c>
      <c r="F63" s="125" t="str">
        <f>IF('YEAR SELECTION'!$E$49="LEAP",IF(F62="SATURDAY",$X$11,IF(F62="SUNDAY",$X$12,IF(F62="MONDAY",$X$13,IF(F62="TUESDAY",$X$14,IF(F62="WEDNESDAY",$X$15,IF(F62="THURSDAY",$X$16,IF(F62="FRIDAY",$X$17,""))))))),IF(F61="SATURDAY",$X$11,IF(F61="SUNDAY",$X$12,IF(F61="MONDAY",$X$13,IF(F61="TUESDAY",$X$14,IF(F61="WEDNESDAY",$X$15,IF(F61="THURSDAY",$X$16,IF(F61="FRIDAY",$X$17,""))))))))</f>
        <v>SATURDAY</v>
      </c>
      <c r="G63" s="125"/>
      <c r="H63" s="138">
        <v>1</v>
      </c>
      <c r="I63" s="140" t="str">
        <f t="shared" ref="I63:I126" si="20">IF($F63=$AA$6,CONCATENATE($B63,J63),"")</f>
        <v/>
      </c>
      <c r="J63" s="138" t="str">
        <f t="shared" si="11"/>
        <v>OFF1</v>
      </c>
      <c r="K63" s="138"/>
      <c r="L63" s="138">
        <v>1</v>
      </c>
      <c r="M63" s="141">
        <f>IF(M62=13,O63,IF(M62=O62,1,IF(M62&lt;&gt;"NO",(M62+1),IF(M62="NO",IF(M61=O61,1,IF(M62="NO",IF(M61=13,O63,M61+1)))))))</f>
        <v>1</v>
      </c>
      <c r="N63" s="138" t="str">
        <f t="shared" si="7"/>
        <v>OFF1</v>
      </c>
      <c r="O63" s="138" t="str">
        <f t="shared" si="2"/>
        <v>3OFF1</v>
      </c>
      <c r="P63" s="104"/>
      <c r="Q63" s="137" t="e">
        <f>VLOOKUP(C63,#REF!,2,FALSE)</f>
        <v>#REF!</v>
      </c>
      <c r="R63" s="138"/>
      <c r="S63" s="137" t="e">
        <f>VLOOKUP(C63,#REF!,2,FALSE)</f>
        <v>#REF!</v>
      </c>
      <c r="T63" s="104"/>
      <c r="U63" s="126" t="s">
        <v>29</v>
      </c>
      <c r="V63" s="125" t="s">
        <v>30</v>
      </c>
      <c r="W63" s="127"/>
      <c r="X63" s="127"/>
      <c r="Y63" s="127"/>
      <c r="Z63" s="127"/>
    </row>
    <row r="64" spans="1:27" x14ac:dyDescent="0.2">
      <c r="A64" s="140">
        <f t="shared" ref="A64:A76" si="21">IF(A63=13,"3PAYDAY1",IF(A63="3PAYDAY1",1,IF(A63="2PAYDAY2",1,IF(A63="2PAYDAY3",1,(A63+1)))))</f>
        <v>11</v>
      </c>
      <c r="B64" s="103">
        <v>3</v>
      </c>
      <c r="C64" s="103">
        <v>2</v>
      </c>
      <c r="D64" s="104">
        <f t="shared" si="19"/>
        <v>2025</v>
      </c>
      <c r="E64" s="104"/>
      <c r="F64" s="104" t="str">
        <f t="shared" ref="F64:F127" si="22">IF(F63="SATURDAY",$X$11,IF(F63="SUNDAY",$X$12,IF(F63="MONDAY",$X$13,IF(F63="TUESDAY",$X$14,IF(F63="WEDNESDAY",$X$15,IF(F63="THURSDAY",$X$16,IF(F63="FRIDAY",$X$17,"")))))))</f>
        <v>SUNDAY</v>
      </c>
      <c r="G64" s="104"/>
      <c r="H64" s="138">
        <v>1</v>
      </c>
      <c r="I64" s="140" t="str">
        <f t="shared" si="20"/>
        <v/>
      </c>
      <c r="J64" s="138" t="str">
        <f t="shared" si="11"/>
        <v>OFF1</v>
      </c>
      <c r="K64" s="138"/>
      <c r="L64" s="138">
        <v>1</v>
      </c>
      <c r="M64" s="140">
        <f t="shared" ref="M64:M127" si="23">IF(M63=13,O64,IF(M63=O63,1,M63+1))</f>
        <v>2</v>
      </c>
      <c r="N64" s="138" t="str">
        <f t="shared" si="7"/>
        <v>OFF1</v>
      </c>
      <c r="O64" s="138" t="str">
        <f t="shared" si="2"/>
        <v>3OFF1</v>
      </c>
      <c r="P64" s="104"/>
      <c r="Q64" s="137" t="e">
        <f>VLOOKUP(C64,#REF!,2,FALSE)</f>
        <v>#REF!</v>
      </c>
      <c r="R64" s="138"/>
      <c r="S64" s="137" t="e">
        <f>VLOOKUP(C64,#REF!,2,FALSE)</f>
        <v>#REF!</v>
      </c>
      <c r="T64" s="104"/>
      <c r="AA64" s="128"/>
    </row>
    <row r="65" spans="1:27" x14ac:dyDescent="0.2">
      <c r="A65" s="140">
        <f t="shared" si="21"/>
        <v>12</v>
      </c>
      <c r="B65" s="103">
        <v>3</v>
      </c>
      <c r="C65" s="103">
        <v>3</v>
      </c>
      <c r="D65" s="104">
        <f t="shared" si="19"/>
        <v>2025</v>
      </c>
      <c r="E65" s="104"/>
      <c r="F65" s="104" t="str">
        <f t="shared" si="22"/>
        <v>MONDAY</v>
      </c>
      <c r="G65" s="104"/>
      <c r="H65" s="138">
        <v>1</v>
      </c>
      <c r="I65" s="140" t="str">
        <f t="shared" si="20"/>
        <v/>
      </c>
      <c r="J65" s="138" t="str">
        <f t="shared" si="11"/>
        <v>OFF1</v>
      </c>
      <c r="K65" s="138"/>
      <c r="L65" s="138">
        <v>1</v>
      </c>
      <c r="M65" s="140">
        <f t="shared" si="23"/>
        <v>3</v>
      </c>
      <c r="N65" s="138" t="str">
        <f t="shared" ref="N65:N128" si="24">CONCATENATE("OFF",L65)</f>
        <v>OFF1</v>
      </c>
      <c r="O65" s="138" t="str">
        <f t="shared" si="2"/>
        <v>3OFF1</v>
      </c>
      <c r="P65" s="104"/>
      <c r="Q65" s="137" t="e">
        <f>VLOOKUP(C65,#REF!,2,FALSE)</f>
        <v>#REF!</v>
      </c>
      <c r="R65" s="138"/>
      <c r="S65" s="137" t="e">
        <f>VLOOKUP(C65,#REF!,2,FALSE)</f>
        <v>#REF!</v>
      </c>
      <c r="T65" s="104"/>
      <c r="AA65" s="128"/>
    </row>
    <row r="66" spans="1:27" x14ac:dyDescent="0.2">
      <c r="A66" s="140">
        <f t="shared" si="21"/>
        <v>13</v>
      </c>
      <c r="B66" s="103">
        <v>3</v>
      </c>
      <c r="C66" s="103">
        <v>4</v>
      </c>
      <c r="D66" s="104">
        <f t="shared" si="19"/>
        <v>2025</v>
      </c>
      <c r="E66" s="104"/>
      <c r="F66" s="104" t="str">
        <f t="shared" si="22"/>
        <v>TUESDAY</v>
      </c>
      <c r="G66" s="104"/>
      <c r="H66" s="138">
        <v>1</v>
      </c>
      <c r="I66" s="140" t="str">
        <f t="shared" si="20"/>
        <v/>
      </c>
      <c r="J66" s="138" t="str">
        <f t="shared" si="11"/>
        <v>OFF1</v>
      </c>
      <c r="K66" s="138"/>
      <c r="L66" s="138">
        <v>1</v>
      </c>
      <c r="M66" s="140">
        <f t="shared" si="23"/>
        <v>4</v>
      </c>
      <c r="N66" s="138" t="str">
        <f t="shared" si="24"/>
        <v>OFF1</v>
      </c>
      <c r="O66" s="138" t="str">
        <f t="shared" si="2"/>
        <v>3OFF1</v>
      </c>
      <c r="P66" s="104"/>
      <c r="Q66" s="137" t="e">
        <f>VLOOKUP(C66,#REF!,2,FALSE)</f>
        <v>#REF!</v>
      </c>
      <c r="R66" s="138"/>
      <c r="S66" s="137" t="e">
        <f>VLOOKUP(C66,#REF!,2,FALSE)</f>
        <v>#REF!</v>
      </c>
      <c r="T66" s="104"/>
    </row>
    <row r="67" spans="1:27" x14ac:dyDescent="0.2">
      <c r="A67" s="140" t="str">
        <f t="shared" si="21"/>
        <v>3PAYDAY1</v>
      </c>
      <c r="B67" s="103">
        <v>3</v>
      </c>
      <c r="C67" s="103">
        <v>5</v>
      </c>
      <c r="D67" s="104">
        <f t="shared" si="19"/>
        <v>2025</v>
      </c>
      <c r="E67" s="104"/>
      <c r="F67" s="104" t="str">
        <f t="shared" si="22"/>
        <v>WEDNESDAY</v>
      </c>
      <c r="G67" s="104"/>
      <c r="H67" s="138">
        <v>1</v>
      </c>
      <c r="I67" s="140" t="str">
        <f t="shared" si="20"/>
        <v/>
      </c>
      <c r="J67" s="138" t="str">
        <f t="shared" si="11"/>
        <v>OFF1</v>
      </c>
      <c r="K67" s="138"/>
      <c r="L67" s="138">
        <v>1</v>
      </c>
      <c r="M67" s="140">
        <f t="shared" si="23"/>
        <v>5</v>
      </c>
      <c r="N67" s="138" t="str">
        <f t="shared" si="24"/>
        <v>OFF1</v>
      </c>
      <c r="O67" s="138" t="str">
        <f t="shared" ref="O67:O130" si="25">CONCATENATE(B67,N67)</f>
        <v>3OFF1</v>
      </c>
      <c r="P67" s="104"/>
      <c r="Q67" s="137" t="e">
        <f>VLOOKUP(C67,#REF!,2,FALSE)</f>
        <v>#REF!</v>
      </c>
      <c r="R67" s="138"/>
      <c r="S67" s="137" t="e">
        <f>VLOOKUP(C67,#REF!,2,FALSE)</f>
        <v>#REF!</v>
      </c>
      <c r="T67" s="104"/>
    </row>
    <row r="68" spans="1:27" x14ac:dyDescent="0.2">
      <c r="A68" s="140">
        <f t="shared" si="21"/>
        <v>1</v>
      </c>
      <c r="B68" s="103">
        <v>3</v>
      </c>
      <c r="C68" s="103">
        <v>6</v>
      </c>
      <c r="D68" s="104">
        <f t="shared" si="19"/>
        <v>2025</v>
      </c>
      <c r="E68" s="104"/>
      <c r="F68" s="104" t="str">
        <f t="shared" si="22"/>
        <v>THURSDAY</v>
      </c>
      <c r="G68" s="104"/>
      <c r="H68" s="138">
        <v>1</v>
      </c>
      <c r="I68" s="140" t="str">
        <f t="shared" si="20"/>
        <v/>
      </c>
      <c r="J68" s="138" t="str">
        <f t="shared" si="11"/>
        <v>OFF1</v>
      </c>
      <c r="K68" s="138"/>
      <c r="L68" s="138">
        <v>1</v>
      </c>
      <c r="M68" s="140">
        <f t="shared" si="23"/>
        <v>6</v>
      </c>
      <c r="N68" s="138" t="str">
        <f t="shared" si="24"/>
        <v>OFF1</v>
      </c>
      <c r="O68" s="138" t="str">
        <f t="shared" si="25"/>
        <v>3OFF1</v>
      </c>
      <c r="P68" s="104"/>
      <c r="Q68" s="137" t="e">
        <f>VLOOKUP(C68,#REF!,2,FALSE)</f>
        <v>#REF!</v>
      </c>
      <c r="R68" s="138"/>
      <c r="S68" s="137" t="e">
        <f>VLOOKUP(C68,#REF!,2,FALSE)</f>
        <v>#REF!</v>
      </c>
      <c r="T68" s="104"/>
    </row>
    <row r="69" spans="1:27" x14ac:dyDescent="0.2">
      <c r="A69" s="140">
        <f t="shared" si="21"/>
        <v>2</v>
      </c>
      <c r="B69" s="103">
        <v>3</v>
      </c>
      <c r="C69" s="103">
        <v>7</v>
      </c>
      <c r="D69" s="104">
        <f t="shared" si="19"/>
        <v>2025</v>
      </c>
      <c r="E69" s="104"/>
      <c r="F69" s="104" t="str">
        <f t="shared" si="22"/>
        <v>FRIDAY</v>
      </c>
      <c r="G69" s="104"/>
      <c r="H69" s="138">
        <v>1</v>
      </c>
      <c r="I69" s="140" t="str">
        <f t="shared" si="20"/>
        <v>3OFF1</v>
      </c>
      <c r="J69" s="138" t="str">
        <f t="shared" si="11"/>
        <v>OFF1</v>
      </c>
      <c r="K69" s="138"/>
      <c r="L69" s="138">
        <v>1</v>
      </c>
      <c r="M69" s="140">
        <f t="shared" si="23"/>
        <v>7</v>
      </c>
      <c r="N69" s="138" t="str">
        <f t="shared" si="24"/>
        <v>OFF1</v>
      </c>
      <c r="O69" s="138" t="str">
        <f t="shared" si="25"/>
        <v>3OFF1</v>
      </c>
      <c r="P69" s="104"/>
      <c r="Q69" s="137" t="e">
        <f>VLOOKUP(C69,#REF!,2,FALSE)</f>
        <v>#REF!</v>
      </c>
      <c r="R69" s="138"/>
      <c r="S69" s="137" t="e">
        <f>VLOOKUP(C69,#REF!,2,FALSE)</f>
        <v>#REF!</v>
      </c>
      <c r="T69" s="104"/>
    </row>
    <row r="70" spans="1:27" x14ac:dyDescent="0.2">
      <c r="A70" s="140">
        <f t="shared" si="21"/>
        <v>3</v>
      </c>
      <c r="B70" s="103">
        <v>3</v>
      </c>
      <c r="C70" s="103">
        <v>8</v>
      </c>
      <c r="D70" s="104">
        <f t="shared" si="19"/>
        <v>2025</v>
      </c>
      <c r="E70" s="104"/>
      <c r="F70" s="104" t="str">
        <f t="shared" si="22"/>
        <v>SATURDAY</v>
      </c>
      <c r="G70" s="104"/>
      <c r="H70" s="138">
        <v>2</v>
      </c>
      <c r="I70" s="140" t="str">
        <f t="shared" si="20"/>
        <v/>
      </c>
      <c r="J70" s="138" t="str">
        <f t="shared" si="11"/>
        <v>OFF2</v>
      </c>
      <c r="K70" s="138"/>
      <c r="L70" s="138">
        <v>1</v>
      </c>
      <c r="M70" s="140">
        <f t="shared" si="23"/>
        <v>8</v>
      </c>
      <c r="N70" s="138" t="str">
        <f t="shared" si="24"/>
        <v>OFF1</v>
      </c>
      <c r="O70" s="138" t="str">
        <f t="shared" si="25"/>
        <v>3OFF1</v>
      </c>
      <c r="P70" s="104"/>
      <c r="Q70" s="137" t="e">
        <f>VLOOKUP(C70,#REF!,2,FALSE)</f>
        <v>#REF!</v>
      </c>
      <c r="R70" s="138"/>
      <c r="S70" s="137" t="e">
        <f>VLOOKUP(C70,#REF!,2,FALSE)</f>
        <v>#REF!</v>
      </c>
      <c r="T70" s="104"/>
    </row>
    <row r="71" spans="1:27" x14ac:dyDescent="0.2">
      <c r="A71" s="140">
        <f t="shared" si="21"/>
        <v>4</v>
      </c>
      <c r="B71" s="103">
        <v>3</v>
      </c>
      <c r="C71" s="103">
        <v>9</v>
      </c>
      <c r="D71" s="104">
        <f t="shared" si="19"/>
        <v>2025</v>
      </c>
      <c r="E71" s="104"/>
      <c r="F71" s="104" t="str">
        <f t="shared" si="22"/>
        <v>SUNDAY</v>
      </c>
      <c r="G71" s="104"/>
      <c r="H71" s="138">
        <v>2</v>
      </c>
      <c r="I71" s="140" t="str">
        <f t="shared" si="20"/>
        <v/>
      </c>
      <c r="J71" s="138" t="str">
        <f t="shared" si="11"/>
        <v>OFF2</v>
      </c>
      <c r="K71" s="138"/>
      <c r="L71" s="138">
        <v>1</v>
      </c>
      <c r="M71" s="140">
        <f t="shared" si="23"/>
        <v>9</v>
      </c>
      <c r="N71" s="138" t="str">
        <f t="shared" si="24"/>
        <v>OFF1</v>
      </c>
      <c r="O71" s="138" t="str">
        <f t="shared" si="25"/>
        <v>3OFF1</v>
      </c>
      <c r="P71" s="104"/>
      <c r="Q71" s="137" t="e">
        <f>VLOOKUP(C71,#REF!,2,FALSE)</f>
        <v>#REF!</v>
      </c>
      <c r="R71" s="138"/>
      <c r="S71" s="137" t="e">
        <f>VLOOKUP(C71,#REF!,2,FALSE)</f>
        <v>#REF!</v>
      </c>
      <c r="T71" s="104"/>
    </row>
    <row r="72" spans="1:27" x14ac:dyDescent="0.2">
      <c r="A72" s="140">
        <f t="shared" si="21"/>
        <v>5</v>
      </c>
      <c r="B72" s="103">
        <v>3</v>
      </c>
      <c r="C72" s="103">
        <v>10</v>
      </c>
      <c r="D72" s="104">
        <f t="shared" si="19"/>
        <v>2025</v>
      </c>
      <c r="E72" s="104"/>
      <c r="F72" s="104" t="str">
        <f t="shared" si="22"/>
        <v>MONDAY</v>
      </c>
      <c r="G72" s="104"/>
      <c r="H72" s="138">
        <v>2</v>
      </c>
      <c r="I72" s="140" t="str">
        <f t="shared" si="20"/>
        <v/>
      </c>
      <c r="J72" s="138" t="str">
        <f t="shared" si="11"/>
        <v>OFF2</v>
      </c>
      <c r="K72" s="138"/>
      <c r="L72" s="138">
        <v>1</v>
      </c>
      <c r="M72" s="140">
        <f t="shared" si="23"/>
        <v>10</v>
      </c>
      <c r="N72" s="138" t="str">
        <f t="shared" si="24"/>
        <v>OFF1</v>
      </c>
      <c r="O72" s="138" t="str">
        <f t="shared" si="25"/>
        <v>3OFF1</v>
      </c>
      <c r="P72" s="104"/>
      <c r="Q72" s="137" t="e">
        <f>VLOOKUP(C72,#REF!,2,FALSE)</f>
        <v>#REF!</v>
      </c>
      <c r="R72" s="138"/>
      <c r="S72" s="137" t="e">
        <f>VLOOKUP(C72,#REF!,2,FALSE)</f>
        <v>#REF!</v>
      </c>
      <c r="T72" s="104"/>
    </row>
    <row r="73" spans="1:27" x14ac:dyDescent="0.2">
      <c r="A73" s="140">
        <f t="shared" si="21"/>
        <v>6</v>
      </c>
      <c r="B73" s="103">
        <v>3</v>
      </c>
      <c r="C73" s="103">
        <v>11</v>
      </c>
      <c r="D73" s="104">
        <f t="shared" si="19"/>
        <v>2025</v>
      </c>
      <c r="E73" s="104"/>
      <c r="F73" s="104" t="str">
        <f t="shared" si="22"/>
        <v>TUESDAY</v>
      </c>
      <c r="G73" s="104"/>
      <c r="H73" s="138">
        <v>2</v>
      </c>
      <c r="I73" s="140" t="str">
        <f t="shared" si="20"/>
        <v/>
      </c>
      <c r="J73" s="138" t="str">
        <f t="shared" si="11"/>
        <v>OFF2</v>
      </c>
      <c r="K73" s="138"/>
      <c r="L73" s="138">
        <v>1</v>
      </c>
      <c r="M73" s="140">
        <f t="shared" si="23"/>
        <v>11</v>
      </c>
      <c r="N73" s="138" t="str">
        <f t="shared" si="24"/>
        <v>OFF1</v>
      </c>
      <c r="O73" s="138" t="str">
        <f t="shared" si="25"/>
        <v>3OFF1</v>
      </c>
      <c r="P73" s="104"/>
      <c r="Q73" s="137" t="e">
        <f>VLOOKUP(C73,#REF!,2,FALSE)</f>
        <v>#REF!</v>
      </c>
      <c r="R73" s="138"/>
      <c r="S73" s="137" t="e">
        <f>VLOOKUP(C73,#REF!,2,FALSE)</f>
        <v>#REF!</v>
      </c>
      <c r="T73" s="104"/>
    </row>
    <row r="74" spans="1:27" x14ac:dyDescent="0.2">
      <c r="A74" s="140">
        <f t="shared" si="21"/>
        <v>7</v>
      </c>
      <c r="B74" s="103">
        <v>3</v>
      </c>
      <c r="C74" s="103">
        <v>12</v>
      </c>
      <c r="D74" s="104">
        <f t="shared" si="19"/>
        <v>2025</v>
      </c>
      <c r="E74" s="104"/>
      <c r="F74" s="104" t="str">
        <f t="shared" si="22"/>
        <v>WEDNESDAY</v>
      </c>
      <c r="G74" s="104"/>
      <c r="H74" s="138">
        <v>2</v>
      </c>
      <c r="I74" s="140" t="str">
        <f t="shared" si="20"/>
        <v/>
      </c>
      <c r="J74" s="138" t="str">
        <f t="shared" si="11"/>
        <v>OFF2</v>
      </c>
      <c r="K74" s="138"/>
      <c r="L74" s="138">
        <v>1</v>
      </c>
      <c r="M74" s="140">
        <f t="shared" si="23"/>
        <v>12</v>
      </c>
      <c r="N74" s="138" t="str">
        <f t="shared" si="24"/>
        <v>OFF1</v>
      </c>
      <c r="O74" s="138" t="str">
        <f t="shared" si="25"/>
        <v>3OFF1</v>
      </c>
      <c r="P74" s="104"/>
      <c r="Q74" s="137" t="e">
        <f>VLOOKUP(C74,#REF!,2,FALSE)</f>
        <v>#REF!</v>
      </c>
      <c r="R74" s="138"/>
      <c r="S74" s="137" t="e">
        <f>VLOOKUP(C74,#REF!,2,FALSE)</f>
        <v>#REF!</v>
      </c>
      <c r="T74" s="104"/>
    </row>
    <row r="75" spans="1:27" x14ac:dyDescent="0.2">
      <c r="A75" s="140">
        <f t="shared" si="21"/>
        <v>8</v>
      </c>
      <c r="B75" s="103">
        <v>3</v>
      </c>
      <c r="C75" s="103">
        <v>13</v>
      </c>
      <c r="D75" s="104">
        <f t="shared" si="19"/>
        <v>2025</v>
      </c>
      <c r="E75" s="104"/>
      <c r="F75" s="104" t="str">
        <f t="shared" si="22"/>
        <v>THURSDAY</v>
      </c>
      <c r="G75" s="104"/>
      <c r="H75" s="138">
        <v>2</v>
      </c>
      <c r="I75" s="140" t="str">
        <f t="shared" si="20"/>
        <v/>
      </c>
      <c r="J75" s="138" t="str">
        <f t="shared" si="11"/>
        <v>OFF2</v>
      </c>
      <c r="K75" s="138"/>
      <c r="L75" s="138">
        <v>1</v>
      </c>
      <c r="M75" s="140">
        <f t="shared" si="23"/>
        <v>13</v>
      </c>
      <c r="N75" s="138" t="str">
        <f t="shared" si="24"/>
        <v>OFF1</v>
      </c>
      <c r="O75" s="138" t="str">
        <f t="shared" si="25"/>
        <v>3OFF1</v>
      </c>
      <c r="P75" s="104"/>
      <c r="Q75" s="137" t="e">
        <f>VLOOKUP(C75,#REF!,2,FALSE)</f>
        <v>#REF!</v>
      </c>
      <c r="R75" s="138"/>
      <c r="S75" s="137" t="e">
        <f>VLOOKUP(C75,#REF!,2,FALSE)</f>
        <v>#REF!</v>
      </c>
      <c r="T75" s="104"/>
    </row>
    <row r="76" spans="1:27" x14ac:dyDescent="0.2">
      <c r="A76" s="140">
        <f t="shared" si="21"/>
        <v>9</v>
      </c>
      <c r="B76" s="103">
        <v>3</v>
      </c>
      <c r="C76" s="103">
        <v>14</v>
      </c>
      <c r="D76" s="104">
        <f t="shared" si="19"/>
        <v>2025</v>
      </c>
      <c r="E76" s="104"/>
      <c r="F76" s="104" t="str">
        <f t="shared" si="22"/>
        <v>FRIDAY</v>
      </c>
      <c r="G76" s="104"/>
      <c r="H76" s="138">
        <v>2</v>
      </c>
      <c r="I76" s="140" t="str">
        <f t="shared" si="20"/>
        <v>3OFF2</v>
      </c>
      <c r="J76" s="138" t="str">
        <f t="shared" si="11"/>
        <v>OFF2</v>
      </c>
      <c r="K76" s="138"/>
      <c r="L76" s="138">
        <v>1</v>
      </c>
      <c r="M76" s="140" t="str">
        <f t="shared" si="23"/>
        <v>3OFF1</v>
      </c>
      <c r="N76" s="138" t="str">
        <f t="shared" si="24"/>
        <v>OFF1</v>
      </c>
      <c r="O76" s="138" t="str">
        <f t="shared" si="25"/>
        <v>3OFF1</v>
      </c>
      <c r="P76" s="104"/>
      <c r="Q76" s="137" t="e">
        <f>VLOOKUP(C76,#REF!,2,FALSE)</f>
        <v>#REF!</v>
      </c>
      <c r="R76" s="138"/>
      <c r="S76" s="137" t="e">
        <f>VLOOKUP(C76,#REF!,2,FALSE)</f>
        <v>#REF!</v>
      </c>
      <c r="T76" s="104"/>
    </row>
    <row r="77" spans="1:27" x14ac:dyDescent="0.2">
      <c r="A77" s="140">
        <f t="shared" ref="A77:A90" si="26">IF(A76=13,"3PAYDAY2",IF(A76="3PAYDAY2",1,IF(A76="3PAYDAY1",1,IF(A76="2PAYDAY3",1,(A76+1)))))</f>
        <v>10</v>
      </c>
      <c r="B77" s="103">
        <v>3</v>
      </c>
      <c r="C77" s="103">
        <v>15</v>
      </c>
      <c r="D77" s="104">
        <f t="shared" si="19"/>
        <v>2025</v>
      </c>
      <c r="E77" s="104">
        <v>2</v>
      </c>
      <c r="F77" s="104" t="str">
        <f t="shared" si="22"/>
        <v>SATURDAY</v>
      </c>
      <c r="G77" s="104"/>
      <c r="H77" s="138">
        <v>3</v>
      </c>
      <c r="I77" s="140" t="str">
        <f t="shared" si="20"/>
        <v/>
      </c>
      <c r="J77" s="138" t="str">
        <f t="shared" si="11"/>
        <v>OFF3</v>
      </c>
      <c r="K77" s="138"/>
      <c r="L77" s="138">
        <v>2</v>
      </c>
      <c r="M77" s="140">
        <f t="shared" si="23"/>
        <v>1</v>
      </c>
      <c r="N77" s="138" t="str">
        <f t="shared" si="24"/>
        <v>OFF2</v>
      </c>
      <c r="O77" s="138" t="str">
        <f t="shared" si="25"/>
        <v>3OFF2</v>
      </c>
      <c r="P77" s="104"/>
      <c r="Q77" s="137" t="e">
        <f>VLOOKUP(C77,#REF!,2,FALSE)</f>
        <v>#REF!</v>
      </c>
      <c r="R77" s="138"/>
      <c r="S77" s="137" t="e">
        <f>VLOOKUP(C77,#REF!,2,FALSE)</f>
        <v>#REF!</v>
      </c>
      <c r="T77" s="104"/>
    </row>
    <row r="78" spans="1:27" x14ac:dyDescent="0.2">
      <c r="A78" s="140">
        <f t="shared" si="26"/>
        <v>11</v>
      </c>
      <c r="B78" s="103">
        <v>3</v>
      </c>
      <c r="C78" s="103">
        <v>16</v>
      </c>
      <c r="D78" s="104">
        <f t="shared" si="19"/>
        <v>2025</v>
      </c>
      <c r="E78" s="104"/>
      <c r="F78" s="104" t="str">
        <f t="shared" si="22"/>
        <v>SUNDAY</v>
      </c>
      <c r="G78" s="104"/>
      <c r="H78" s="138">
        <v>3</v>
      </c>
      <c r="I78" s="140" t="str">
        <f t="shared" si="20"/>
        <v/>
      </c>
      <c r="J78" s="138" t="str">
        <f t="shared" si="11"/>
        <v>OFF3</v>
      </c>
      <c r="K78" s="138"/>
      <c r="L78" s="138">
        <v>2</v>
      </c>
      <c r="M78" s="140">
        <f t="shared" si="23"/>
        <v>2</v>
      </c>
      <c r="N78" s="138" t="str">
        <f t="shared" si="24"/>
        <v>OFF2</v>
      </c>
      <c r="O78" s="138" t="str">
        <f t="shared" si="25"/>
        <v>3OFF2</v>
      </c>
      <c r="P78" s="104"/>
      <c r="Q78" s="137" t="e">
        <f>VLOOKUP(C78,#REF!,2,FALSE)</f>
        <v>#REF!</v>
      </c>
      <c r="R78" s="138"/>
      <c r="S78" s="137" t="e">
        <f>VLOOKUP(C78,#REF!,2,FALSE)</f>
        <v>#REF!</v>
      </c>
      <c r="T78" s="104"/>
    </row>
    <row r="79" spans="1:27" x14ac:dyDescent="0.2">
      <c r="A79" s="140">
        <f t="shared" si="26"/>
        <v>12</v>
      </c>
      <c r="B79" s="103">
        <v>3</v>
      </c>
      <c r="C79" s="103">
        <v>17</v>
      </c>
      <c r="D79" s="104">
        <f t="shared" si="19"/>
        <v>2025</v>
      </c>
      <c r="E79" s="104"/>
      <c r="F79" s="104" t="str">
        <f t="shared" si="22"/>
        <v>MONDAY</v>
      </c>
      <c r="G79" s="104"/>
      <c r="H79" s="138">
        <v>3</v>
      </c>
      <c r="I79" s="140" t="str">
        <f t="shared" si="20"/>
        <v/>
      </c>
      <c r="J79" s="138" t="str">
        <f t="shared" si="11"/>
        <v>OFF3</v>
      </c>
      <c r="K79" s="138"/>
      <c r="L79" s="138">
        <v>2</v>
      </c>
      <c r="M79" s="140">
        <f t="shared" si="23"/>
        <v>3</v>
      </c>
      <c r="N79" s="138" t="str">
        <f t="shared" si="24"/>
        <v>OFF2</v>
      </c>
      <c r="O79" s="138" t="str">
        <f t="shared" si="25"/>
        <v>3OFF2</v>
      </c>
      <c r="P79" s="104"/>
      <c r="Q79" s="137" t="e">
        <f>VLOOKUP(C79,#REF!,2,FALSE)</f>
        <v>#REF!</v>
      </c>
      <c r="R79" s="138"/>
      <c r="S79" s="137" t="e">
        <f>VLOOKUP(C79,#REF!,2,FALSE)</f>
        <v>#REF!</v>
      </c>
      <c r="T79" s="104"/>
    </row>
    <row r="80" spans="1:27" x14ac:dyDescent="0.2">
      <c r="A80" s="140">
        <f t="shared" si="26"/>
        <v>13</v>
      </c>
      <c r="B80" s="103">
        <v>3</v>
      </c>
      <c r="C80" s="103">
        <v>18</v>
      </c>
      <c r="D80" s="104">
        <f t="shared" si="19"/>
        <v>2025</v>
      </c>
      <c r="E80" s="104"/>
      <c r="F80" s="104" t="str">
        <f t="shared" si="22"/>
        <v>TUESDAY</v>
      </c>
      <c r="G80" s="104"/>
      <c r="H80" s="138">
        <v>3</v>
      </c>
      <c r="I80" s="140" t="str">
        <f t="shared" si="20"/>
        <v/>
      </c>
      <c r="J80" s="138" t="str">
        <f t="shared" si="11"/>
        <v>OFF3</v>
      </c>
      <c r="K80" s="138"/>
      <c r="L80" s="138">
        <v>2</v>
      </c>
      <c r="M80" s="140">
        <f t="shared" si="23"/>
        <v>4</v>
      </c>
      <c r="N80" s="138" t="str">
        <f t="shared" si="24"/>
        <v>OFF2</v>
      </c>
      <c r="O80" s="138" t="str">
        <f t="shared" si="25"/>
        <v>3OFF2</v>
      </c>
      <c r="P80" s="104"/>
      <c r="Q80" s="137" t="e">
        <f>VLOOKUP(C80,#REF!,2,FALSE)</f>
        <v>#REF!</v>
      </c>
      <c r="R80" s="138"/>
      <c r="S80" s="137" t="e">
        <f>VLOOKUP(C80,#REF!,2,FALSE)</f>
        <v>#REF!</v>
      </c>
      <c r="T80" s="104"/>
    </row>
    <row r="81" spans="1:20" x14ac:dyDescent="0.2">
      <c r="A81" s="140" t="str">
        <f t="shared" si="26"/>
        <v>3PAYDAY2</v>
      </c>
      <c r="B81" s="103">
        <v>3</v>
      </c>
      <c r="C81" s="103">
        <v>19</v>
      </c>
      <c r="D81" s="104">
        <f t="shared" si="19"/>
        <v>2025</v>
      </c>
      <c r="E81" s="104"/>
      <c r="F81" s="104" t="str">
        <f t="shared" si="22"/>
        <v>WEDNESDAY</v>
      </c>
      <c r="G81" s="104"/>
      <c r="H81" s="138">
        <v>3</v>
      </c>
      <c r="I81" s="140" t="str">
        <f t="shared" si="20"/>
        <v/>
      </c>
      <c r="J81" s="138" t="str">
        <f t="shared" si="11"/>
        <v>OFF3</v>
      </c>
      <c r="K81" s="138"/>
      <c r="L81" s="138">
        <v>2</v>
      </c>
      <c r="M81" s="140">
        <f t="shared" si="23"/>
        <v>5</v>
      </c>
      <c r="N81" s="138" t="str">
        <f t="shared" si="24"/>
        <v>OFF2</v>
      </c>
      <c r="O81" s="138" t="str">
        <f t="shared" si="25"/>
        <v>3OFF2</v>
      </c>
      <c r="P81" s="104"/>
      <c r="Q81" s="137" t="e">
        <f>VLOOKUP(C81,#REF!,2,FALSE)</f>
        <v>#REF!</v>
      </c>
      <c r="R81" s="138"/>
      <c r="S81" s="137" t="e">
        <f>VLOOKUP(C81,#REF!,2,FALSE)</f>
        <v>#REF!</v>
      </c>
      <c r="T81" s="104"/>
    </row>
    <row r="82" spans="1:20" x14ac:dyDescent="0.2">
      <c r="A82" s="140">
        <f t="shared" si="26"/>
        <v>1</v>
      </c>
      <c r="B82" s="103">
        <v>3</v>
      </c>
      <c r="C82" s="103">
        <v>20</v>
      </c>
      <c r="D82" s="104">
        <f t="shared" si="19"/>
        <v>2025</v>
      </c>
      <c r="E82" s="104"/>
      <c r="F82" s="104" t="str">
        <f t="shared" si="22"/>
        <v>THURSDAY</v>
      </c>
      <c r="G82" s="104"/>
      <c r="H82" s="138">
        <v>3</v>
      </c>
      <c r="I82" s="140" t="str">
        <f t="shared" si="20"/>
        <v/>
      </c>
      <c r="J82" s="138" t="str">
        <f t="shared" si="11"/>
        <v>OFF3</v>
      </c>
      <c r="K82" s="138"/>
      <c r="L82" s="138">
        <v>2</v>
      </c>
      <c r="M82" s="140">
        <f t="shared" si="23"/>
        <v>6</v>
      </c>
      <c r="N82" s="138" t="str">
        <f t="shared" si="24"/>
        <v>OFF2</v>
      </c>
      <c r="O82" s="138" t="str">
        <f t="shared" si="25"/>
        <v>3OFF2</v>
      </c>
      <c r="P82" s="104"/>
      <c r="Q82" s="137" t="e">
        <f>VLOOKUP(C82,#REF!,2,FALSE)</f>
        <v>#REF!</v>
      </c>
      <c r="R82" s="138"/>
      <c r="S82" s="137" t="e">
        <f>VLOOKUP(C82,#REF!,2,FALSE)</f>
        <v>#REF!</v>
      </c>
      <c r="T82" s="104"/>
    </row>
    <row r="83" spans="1:20" x14ac:dyDescent="0.2">
      <c r="A83" s="140">
        <f t="shared" si="26"/>
        <v>2</v>
      </c>
      <c r="B83" s="103">
        <v>3</v>
      </c>
      <c r="C83" s="103">
        <v>21</v>
      </c>
      <c r="D83" s="104">
        <f t="shared" si="19"/>
        <v>2025</v>
      </c>
      <c r="E83" s="104"/>
      <c r="F83" s="104" t="str">
        <f t="shared" si="22"/>
        <v>FRIDAY</v>
      </c>
      <c r="G83" s="104"/>
      <c r="H83" s="138">
        <v>3</v>
      </c>
      <c r="I83" s="140" t="str">
        <f t="shared" si="20"/>
        <v>3OFF3</v>
      </c>
      <c r="J83" s="138" t="str">
        <f t="shared" si="11"/>
        <v>OFF3</v>
      </c>
      <c r="K83" s="138"/>
      <c r="L83" s="138">
        <v>2</v>
      </c>
      <c r="M83" s="140">
        <f t="shared" si="23"/>
        <v>7</v>
      </c>
      <c r="N83" s="138" t="str">
        <f t="shared" si="24"/>
        <v>OFF2</v>
      </c>
      <c r="O83" s="138" t="str">
        <f t="shared" si="25"/>
        <v>3OFF2</v>
      </c>
      <c r="P83" s="104"/>
      <c r="Q83" s="137" t="e">
        <f>VLOOKUP(C83,#REF!,2,FALSE)</f>
        <v>#REF!</v>
      </c>
      <c r="R83" s="138"/>
      <c r="S83" s="137" t="e">
        <f>VLOOKUP(C83,#REF!,2,FALSE)</f>
        <v>#REF!</v>
      </c>
      <c r="T83" s="104"/>
    </row>
    <row r="84" spans="1:20" x14ac:dyDescent="0.2">
      <c r="A84" s="140">
        <f t="shared" si="26"/>
        <v>3</v>
      </c>
      <c r="B84" s="103">
        <v>3</v>
      </c>
      <c r="C84" s="103">
        <v>22</v>
      </c>
      <c r="D84" s="104">
        <f t="shared" si="19"/>
        <v>2025</v>
      </c>
      <c r="E84" s="104"/>
      <c r="F84" s="104" t="str">
        <f t="shared" si="22"/>
        <v>SATURDAY</v>
      </c>
      <c r="G84" s="104"/>
      <c r="H84" s="138">
        <v>4</v>
      </c>
      <c r="I84" s="140" t="str">
        <f t="shared" si="20"/>
        <v/>
      </c>
      <c r="J84" s="138" t="str">
        <f t="shared" si="11"/>
        <v>OFF4</v>
      </c>
      <c r="K84" s="138"/>
      <c r="L84" s="138">
        <v>2</v>
      </c>
      <c r="M84" s="140">
        <f t="shared" si="23"/>
        <v>8</v>
      </c>
      <c r="N84" s="138" t="str">
        <f t="shared" si="24"/>
        <v>OFF2</v>
      </c>
      <c r="O84" s="138" t="str">
        <f t="shared" si="25"/>
        <v>3OFF2</v>
      </c>
      <c r="P84" s="104"/>
      <c r="Q84" s="137" t="e">
        <f>VLOOKUP(C84,#REF!,2,FALSE)</f>
        <v>#REF!</v>
      </c>
      <c r="R84" s="138"/>
      <c r="S84" s="137" t="e">
        <f>VLOOKUP(C84,#REF!,2,FALSE)</f>
        <v>#REF!</v>
      </c>
      <c r="T84" s="104"/>
    </row>
    <row r="85" spans="1:20" x14ac:dyDescent="0.2">
      <c r="A85" s="140">
        <f t="shared" si="26"/>
        <v>4</v>
      </c>
      <c r="B85" s="103">
        <v>3</v>
      </c>
      <c r="C85" s="103">
        <v>23</v>
      </c>
      <c r="D85" s="104">
        <f t="shared" si="19"/>
        <v>2025</v>
      </c>
      <c r="E85" s="104"/>
      <c r="F85" s="104" t="str">
        <f t="shared" si="22"/>
        <v>SUNDAY</v>
      </c>
      <c r="G85" s="104"/>
      <c r="H85" s="138">
        <v>4</v>
      </c>
      <c r="I85" s="140" t="str">
        <f t="shared" si="20"/>
        <v/>
      </c>
      <c r="J85" s="138" t="str">
        <f t="shared" si="11"/>
        <v>OFF4</v>
      </c>
      <c r="K85" s="138"/>
      <c r="L85" s="138">
        <v>2</v>
      </c>
      <c r="M85" s="140">
        <f t="shared" si="23"/>
        <v>9</v>
      </c>
      <c r="N85" s="138" t="str">
        <f t="shared" si="24"/>
        <v>OFF2</v>
      </c>
      <c r="O85" s="138" t="str">
        <f t="shared" si="25"/>
        <v>3OFF2</v>
      </c>
      <c r="P85" s="104"/>
      <c r="Q85" s="137" t="e">
        <f>VLOOKUP(C85,#REF!,2,FALSE)</f>
        <v>#REF!</v>
      </c>
      <c r="R85" s="138"/>
      <c r="S85" s="137" t="e">
        <f>VLOOKUP(C85,#REF!,2,FALSE)</f>
        <v>#REF!</v>
      </c>
      <c r="T85" s="104"/>
    </row>
    <row r="86" spans="1:20" x14ac:dyDescent="0.2">
      <c r="A86" s="140">
        <f t="shared" si="26"/>
        <v>5</v>
      </c>
      <c r="B86" s="103">
        <v>3</v>
      </c>
      <c r="C86" s="103">
        <v>24</v>
      </c>
      <c r="D86" s="104">
        <f t="shared" si="19"/>
        <v>2025</v>
      </c>
      <c r="E86" s="104"/>
      <c r="F86" s="104" t="str">
        <f t="shared" si="22"/>
        <v>MONDAY</v>
      </c>
      <c r="G86" s="104"/>
      <c r="H86" s="138">
        <v>4</v>
      </c>
      <c r="I86" s="140" t="str">
        <f t="shared" si="20"/>
        <v/>
      </c>
      <c r="J86" s="138" t="str">
        <f t="shared" si="11"/>
        <v>OFF4</v>
      </c>
      <c r="K86" s="138"/>
      <c r="L86" s="138">
        <v>2</v>
      </c>
      <c r="M86" s="140">
        <f t="shared" si="23"/>
        <v>10</v>
      </c>
      <c r="N86" s="138" t="str">
        <f t="shared" si="24"/>
        <v>OFF2</v>
      </c>
      <c r="O86" s="138" t="str">
        <f t="shared" si="25"/>
        <v>3OFF2</v>
      </c>
      <c r="P86" s="104"/>
      <c r="Q86" s="137" t="e">
        <f>VLOOKUP(C86,#REF!,2,FALSE)</f>
        <v>#REF!</v>
      </c>
      <c r="R86" s="138"/>
      <c r="S86" s="137" t="e">
        <f>VLOOKUP(C86,#REF!,2,FALSE)</f>
        <v>#REF!</v>
      </c>
      <c r="T86" s="104"/>
    </row>
    <row r="87" spans="1:20" x14ac:dyDescent="0.2">
      <c r="A87" s="140">
        <f t="shared" si="26"/>
        <v>6</v>
      </c>
      <c r="B87" s="103">
        <v>3</v>
      </c>
      <c r="C87" s="103">
        <v>25</v>
      </c>
      <c r="D87" s="104">
        <f t="shared" si="19"/>
        <v>2025</v>
      </c>
      <c r="E87" s="104"/>
      <c r="F87" s="104" t="str">
        <f t="shared" si="22"/>
        <v>TUESDAY</v>
      </c>
      <c r="G87" s="104"/>
      <c r="H87" s="138">
        <v>4</v>
      </c>
      <c r="I87" s="140" t="str">
        <f t="shared" si="20"/>
        <v/>
      </c>
      <c r="J87" s="138" t="str">
        <f t="shared" si="11"/>
        <v>OFF4</v>
      </c>
      <c r="K87" s="138"/>
      <c r="L87" s="138">
        <v>2</v>
      </c>
      <c r="M87" s="140">
        <f t="shared" si="23"/>
        <v>11</v>
      </c>
      <c r="N87" s="138" t="str">
        <f t="shared" si="24"/>
        <v>OFF2</v>
      </c>
      <c r="O87" s="138" t="str">
        <f t="shared" si="25"/>
        <v>3OFF2</v>
      </c>
      <c r="P87" s="104"/>
      <c r="Q87" s="137" t="e">
        <f>VLOOKUP(C87,#REF!,2,FALSE)</f>
        <v>#REF!</v>
      </c>
      <c r="R87" s="138"/>
      <c r="S87" s="137" t="e">
        <f>VLOOKUP(C87,#REF!,2,FALSE)</f>
        <v>#REF!</v>
      </c>
      <c r="T87" s="104"/>
    </row>
    <row r="88" spans="1:20" x14ac:dyDescent="0.2">
      <c r="A88" s="140">
        <f t="shared" si="26"/>
        <v>7</v>
      </c>
      <c r="B88" s="103">
        <v>3</v>
      </c>
      <c r="C88" s="103">
        <v>26</v>
      </c>
      <c r="D88" s="104">
        <f t="shared" si="19"/>
        <v>2025</v>
      </c>
      <c r="E88" s="104"/>
      <c r="F88" s="104" t="str">
        <f t="shared" si="22"/>
        <v>WEDNESDAY</v>
      </c>
      <c r="G88" s="104"/>
      <c r="H88" s="138">
        <v>4</v>
      </c>
      <c r="I88" s="140" t="str">
        <f t="shared" si="20"/>
        <v/>
      </c>
      <c r="J88" s="138" t="str">
        <f t="shared" si="11"/>
        <v>OFF4</v>
      </c>
      <c r="K88" s="138"/>
      <c r="L88" s="138">
        <v>2</v>
      </c>
      <c r="M88" s="140">
        <f t="shared" si="23"/>
        <v>12</v>
      </c>
      <c r="N88" s="138" t="str">
        <f t="shared" si="24"/>
        <v>OFF2</v>
      </c>
      <c r="O88" s="138" t="str">
        <f t="shared" si="25"/>
        <v>3OFF2</v>
      </c>
      <c r="P88" s="104"/>
      <c r="Q88" s="137" t="e">
        <f>VLOOKUP(C88,#REF!,2,FALSE)</f>
        <v>#REF!</v>
      </c>
      <c r="R88" s="138"/>
      <c r="S88" s="137" t="e">
        <f>VLOOKUP(C88,#REF!,2,FALSE)</f>
        <v>#REF!</v>
      </c>
      <c r="T88" s="104"/>
    </row>
    <row r="89" spans="1:20" x14ac:dyDescent="0.2">
      <c r="A89" s="140">
        <f t="shared" si="26"/>
        <v>8</v>
      </c>
      <c r="B89" s="103">
        <v>3</v>
      </c>
      <c r="C89" s="103">
        <v>27</v>
      </c>
      <c r="D89" s="104">
        <f t="shared" si="19"/>
        <v>2025</v>
      </c>
      <c r="E89" s="104"/>
      <c r="F89" s="104" t="str">
        <f t="shared" si="22"/>
        <v>THURSDAY</v>
      </c>
      <c r="G89" s="104"/>
      <c r="H89" s="138">
        <v>4</v>
      </c>
      <c r="I89" s="140" t="str">
        <f t="shared" si="20"/>
        <v/>
      </c>
      <c r="J89" s="138" t="str">
        <f t="shared" si="11"/>
        <v>OFF4</v>
      </c>
      <c r="K89" s="138"/>
      <c r="L89" s="138">
        <v>2</v>
      </c>
      <c r="M89" s="140">
        <f t="shared" si="23"/>
        <v>13</v>
      </c>
      <c r="N89" s="138" t="str">
        <f t="shared" si="24"/>
        <v>OFF2</v>
      </c>
      <c r="O89" s="138" t="str">
        <f t="shared" si="25"/>
        <v>3OFF2</v>
      </c>
      <c r="P89" s="104"/>
      <c r="Q89" s="137" t="e">
        <f>VLOOKUP(C89,#REF!,2,FALSE)</f>
        <v>#REF!</v>
      </c>
      <c r="R89" s="138"/>
      <c r="S89" s="137" t="e">
        <f>VLOOKUP(C89,#REF!,2,FALSE)</f>
        <v>#REF!</v>
      </c>
      <c r="T89" s="104"/>
    </row>
    <row r="90" spans="1:20" x14ac:dyDescent="0.2">
      <c r="A90" s="140">
        <f t="shared" si="26"/>
        <v>9</v>
      </c>
      <c r="B90" s="102">
        <v>3</v>
      </c>
      <c r="C90" s="102">
        <v>28</v>
      </c>
      <c r="D90" s="111">
        <f t="shared" si="19"/>
        <v>2025</v>
      </c>
      <c r="E90" s="111"/>
      <c r="F90" s="104" t="str">
        <f t="shared" si="22"/>
        <v>FRIDAY</v>
      </c>
      <c r="G90" s="104"/>
      <c r="H90" s="138">
        <v>4</v>
      </c>
      <c r="I90" s="140" t="str">
        <f t="shared" si="20"/>
        <v>3OFF4</v>
      </c>
      <c r="J90" s="138" t="str">
        <f t="shared" si="11"/>
        <v>OFF4</v>
      </c>
      <c r="K90" s="138"/>
      <c r="L90" s="138">
        <v>2</v>
      </c>
      <c r="M90" s="140" t="str">
        <f t="shared" si="23"/>
        <v>3OFF2</v>
      </c>
      <c r="N90" s="138" t="str">
        <f t="shared" si="24"/>
        <v>OFF2</v>
      </c>
      <c r="O90" s="138" t="str">
        <f t="shared" si="25"/>
        <v>3OFF2</v>
      </c>
      <c r="P90" s="104"/>
      <c r="Q90" s="137" t="e">
        <f>VLOOKUP(C90,#REF!,2,FALSE)</f>
        <v>#REF!</v>
      </c>
      <c r="R90" s="138"/>
      <c r="S90" s="137" t="e">
        <f>VLOOKUP(C90,#REF!,2,FALSE)</f>
        <v>#REF!</v>
      </c>
      <c r="T90" s="104"/>
    </row>
    <row r="91" spans="1:20" x14ac:dyDescent="0.2">
      <c r="A91" s="140">
        <f>IF(A90=13,"3PAYDAY3",IF(A90="3PAYDAY3",1,IF(A90="3PAYDAY2",1,IF(A90="3PAYDAY1",1,(A90+1)))))</f>
        <v>10</v>
      </c>
      <c r="B91" s="102">
        <v>3</v>
      </c>
      <c r="C91" s="102">
        <v>29</v>
      </c>
      <c r="D91" s="111">
        <f t="shared" si="19"/>
        <v>2025</v>
      </c>
      <c r="E91" s="111">
        <v>3</v>
      </c>
      <c r="F91" s="104" t="str">
        <f t="shared" si="22"/>
        <v>SATURDAY</v>
      </c>
      <c r="G91" s="104"/>
      <c r="H91" s="138">
        <v>5</v>
      </c>
      <c r="I91" s="140" t="str">
        <f t="shared" si="20"/>
        <v/>
      </c>
      <c r="J91" s="138" t="str">
        <f t="shared" si="11"/>
        <v>OFF5</v>
      </c>
      <c r="K91" s="138"/>
      <c r="L91" s="138">
        <v>3</v>
      </c>
      <c r="M91" s="140">
        <f t="shared" si="23"/>
        <v>1</v>
      </c>
      <c r="N91" s="138" t="str">
        <f t="shared" si="24"/>
        <v>OFF3</v>
      </c>
      <c r="O91" s="138" t="str">
        <f t="shared" si="25"/>
        <v>3OFF3</v>
      </c>
      <c r="P91" s="104"/>
      <c r="Q91" s="137" t="e">
        <f>VLOOKUP(C91,#REF!,2,FALSE)</f>
        <v>#REF!</v>
      </c>
      <c r="R91" s="138"/>
      <c r="S91" s="137" t="e">
        <f>VLOOKUP(C91,#REF!,2,FALSE)</f>
        <v>#REF!</v>
      </c>
      <c r="T91" s="104"/>
    </row>
    <row r="92" spans="1:20" x14ac:dyDescent="0.2">
      <c r="A92" s="140">
        <f>IF(A91=13,"3PAYDAY3",IF(A91="3PAYDAY3",1,IF(A91="3PAYDAY2",1,IF(A91="3PAYDAY1",1,(A91+1)))))</f>
        <v>11</v>
      </c>
      <c r="B92" s="103">
        <v>3</v>
      </c>
      <c r="C92" s="103">
        <v>30</v>
      </c>
      <c r="D92" s="104">
        <f t="shared" si="19"/>
        <v>2025</v>
      </c>
      <c r="E92" s="104"/>
      <c r="F92" s="104" t="str">
        <f t="shared" si="22"/>
        <v>SUNDAY</v>
      </c>
      <c r="G92" s="104"/>
      <c r="H92" s="138">
        <v>5</v>
      </c>
      <c r="I92" s="140" t="str">
        <f t="shared" si="20"/>
        <v/>
      </c>
      <c r="J92" s="138" t="str">
        <f t="shared" si="11"/>
        <v>OFF5</v>
      </c>
      <c r="K92" s="138"/>
      <c r="L92" s="138">
        <v>3</v>
      </c>
      <c r="M92" s="140">
        <f t="shared" si="23"/>
        <v>2</v>
      </c>
      <c r="N92" s="138" t="str">
        <f t="shared" si="24"/>
        <v>OFF3</v>
      </c>
      <c r="O92" s="138" t="str">
        <f t="shared" si="25"/>
        <v>3OFF3</v>
      </c>
      <c r="P92" s="104"/>
      <c r="Q92" s="137" t="e">
        <f>VLOOKUP(C92,#REF!,2,FALSE)</f>
        <v>#REF!</v>
      </c>
      <c r="R92" s="138"/>
      <c r="S92" s="137" t="e">
        <f>VLOOKUP(C92,#REF!,2,FALSE)</f>
        <v>#REF!</v>
      </c>
      <c r="T92" s="104"/>
    </row>
    <row r="93" spans="1:20" x14ac:dyDescent="0.2">
      <c r="A93" s="140">
        <f>IF(A92=13,"3PAYDAY3",IF(A92="3PAYDAY3",1,IF(A92="3PAYDAY2",1,IF(A92="3PAYDAY1",1,(A92+1)))))</f>
        <v>12</v>
      </c>
      <c r="B93" s="103">
        <v>3</v>
      </c>
      <c r="C93" s="103">
        <v>31</v>
      </c>
      <c r="D93" s="104">
        <f t="shared" si="19"/>
        <v>2025</v>
      </c>
      <c r="E93" s="104"/>
      <c r="F93" s="104" t="str">
        <f t="shared" si="22"/>
        <v>MONDAY</v>
      </c>
      <c r="G93" s="104"/>
      <c r="H93" s="138">
        <v>5</v>
      </c>
      <c r="I93" s="140" t="str">
        <f t="shared" si="20"/>
        <v/>
      </c>
      <c r="J93" s="138" t="str">
        <f t="shared" si="11"/>
        <v>OFF5</v>
      </c>
      <c r="K93" s="138"/>
      <c r="L93" s="138">
        <v>3</v>
      </c>
      <c r="M93" s="140">
        <f t="shared" si="23"/>
        <v>3</v>
      </c>
      <c r="N93" s="138" t="str">
        <f t="shared" si="24"/>
        <v>OFF3</v>
      </c>
      <c r="O93" s="138" t="str">
        <f t="shared" si="25"/>
        <v>3OFF3</v>
      </c>
      <c r="P93" s="104"/>
      <c r="Q93" s="137" t="e">
        <f>VLOOKUP(C93,#REF!,2,FALSE)</f>
        <v>#REF!</v>
      </c>
      <c r="R93" s="138"/>
      <c r="S93" s="137" t="e">
        <f>VLOOKUP(C93,#REF!,2,FALSE)</f>
        <v>#REF!</v>
      </c>
      <c r="T93" s="104"/>
    </row>
    <row r="94" spans="1:20" x14ac:dyDescent="0.2">
      <c r="A94" s="140">
        <f t="shared" ref="A94:A107" si="27">IF(A93=13,"4PAYDAY1",IF(A93="4PAYDAY1",1,IF(A93="3PAYDAY3",1,IF(A93="3PAYDAY2",1,(A93+1)))))</f>
        <v>13</v>
      </c>
      <c r="B94" s="103">
        <v>4</v>
      </c>
      <c r="C94" s="103">
        <v>1</v>
      </c>
      <c r="D94" s="104">
        <f t="shared" si="19"/>
        <v>2025</v>
      </c>
      <c r="E94" s="104">
        <v>1</v>
      </c>
      <c r="F94" s="104" t="str">
        <f t="shared" si="22"/>
        <v>TUESDAY</v>
      </c>
      <c r="G94" s="104"/>
      <c r="H94" s="138">
        <v>1</v>
      </c>
      <c r="I94" s="140" t="str">
        <f t="shared" si="20"/>
        <v/>
      </c>
      <c r="J94" s="138" t="str">
        <f t="shared" ref="J94:J157" si="28">CONCATENATE("OFF",H94)</f>
        <v>OFF1</v>
      </c>
      <c r="K94" s="138"/>
      <c r="L94" s="138">
        <v>1</v>
      </c>
      <c r="M94" s="140">
        <f t="shared" si="23"/>
        <v>4</v>
      </c>
      <c r="N94" s="138" t="str">
        <f t="shared" si="24"/>
        <v>OFF1</v>
      </c>
      <c r="O94" s="138" t="str">
        <f t="shared" si="25"/>
        <v>4OFF1</v>
      </c>
      <c r="P94" s="104"/>
      <c r="Q94" s="137" t="e">
        <f>VLOOKUP(C94,#REF!,2,FALSE)</f>
        <v>#REF!</v>
      </c>
      <c r="R94" s="138"/>
      <c r="S94" s="137" t="e">
        <f>VLOOKUP(C94,#REF!,2,FALSE)</f>
        <v>#REF!</v>
      </c>
      <c r="T94" s="104"/>
    </row>
    <row r="95" spans="1:20" x14ac:dyDescent="0.2">
      <c r="A95" s="140" t="str">
        <f t="shared" si="27"/>
        <v>4PAYDAY1</v>
      </c>
      <c r="B95" s="103">
        <v>4</v>
      </c>
      <c r="C95" s="103">
        <v>2</v>
      </c>
      <c r="D95" s="104">
        <f t="shared" si="19"/>
        <v>2025</v>
      </c>
      <c r="E95" s="104"/>
      <c r="F95" s="104" t="str">
        <f t="shared" si="22"/>
        <v>WEDNESDAY</v>
      </c>
      <c r="G95" s="104"/>
      <c r="H95" s="138">
        <v>1</v>
      </c>
      <c r="I95" s="140" t="str">
        <f t="shared" si="20"/>
        <v/>
      </c>
      <c r="J95" s="138" t="str">
        <f t="shared" si="28"/>
        <v>OFF1</v>
      </c>
      <c r="K95" s="138"/>
      <c r="L95" s="138">
        <v>1</v>
      </c>
      <c r="M95" s="140">
        <f t="shared" si="23"/>
        <v>5</v>
      </c>
      <c r="N95" s="138" t="str">
        <f t="shared" si="24"/>
        <v>OFF1</v>
      </c>
      <c r="O95" s="138" t="str">
        <f t="shared" si="25"/>
        <v>4OFF1</v>
      </c>
      <c r="P95" s="104"/>
      <c r="Q95" s="137" t="e">
        <f>VLOOKUP(C95,#REF!,2,FALSE)</f>
        <v>#REF!</v>
      </c>
      <c r="R95" s="138"/>
      <c r="S95" s="137" t="e">
        <f>VLOOKUP(C95,#REF!,2,FALSE)</f>
        <v>#REF!</v>
      </c>
      <c r="T95" s="104"/>
    </row>
    <row r="96" spans="1:20" x14ac:dyDescent="0.2">
      <c r="A96" s="140">
        <f t="shared" si="27"/>
        <v>1</v>
      </c>
      <c r="B96" s="103">
        <v>4</v>
      </c>
      <c r="C96" s="103">
        <v>3</v>
      </c>
      <c r="D96" s="104">
        <f t="shared" si="19"/>
        <v>2025</v>
      </c>
      <c r="E96" s="104"/>
      <c r="F96" s="104" t="str">
        <f t="shared" si="22"/>
        <v>THURSDAY</v>
      </c>
      <c r="G96" s="104"/>
      <c r="H96" s="138">
        <v>1</v>
      </c>
      <c r="I96" s="140" t="str">
        <f t="shared" si="20"/>
        <v/>
      </c>
      <c r="J96" s="138" t="str">
        <f t="shared" si="28"/>
        <v>OFF1</v>
      </c>
      <c r="K96" s="138"/>
      <c r="L96" s="138">
        <v>1</v>
      </c>
      <c r="M96" s="140">
        <f t="shared" si="23"/>
        <v>6</v>
      </c>
      <c r="N96" s="138" t="str">
        <f t="shared" si="24"/>
        <v>OFF1</v>
      </c>
      <c r="O96" s="138" t="str">
        <f t="shared" si="25"/>
        <v>4OFF1</v>
      </c>
      <c r="P96" s="104"/>
      <c r="Q96" s="137" t="e">
        <f>VLOOKUP(C96,#REF!,2,FALSE)</f>
        <v>#REF!</v>
      </c>
      <c r="R96" s="138"/>
      <c r="S96" s="137" t="e">
        <f>VLOOKUP(C96,#REF!,2,FALSE)</f>
        <v>#REF!</v>
      </c>
      <c r="T96" s="104"/>
    </row>
    <row r="97" spans="1:20" x14ac:dyDescent="0.2">
      <c r="A97" s="140">
        <f t="shared" si="27"/>
        <v>2</v>
      </c>
      <c r="B97" s="103">
        <v>4</v>
      </c>
      <c r="C97" s="103">
        <v>4</v>
      </c>
      <c r="D97" s="104">
        <f t="shared" si="19"/>
        <v>2025</v>
      </c>
      <c r="E97" s="104"/>
      <c r="F97" s="104" t="str">
        <f t="shared" si="22"/>
        <v>FRIDAY</v>
      </c>
      <c r="G97" s="104"/>
      <c r="H97" s="138">
        <v>1</v>
      </c>
      <c r="I97" s="140" t="str">
        <f t="shared" si="20"/>
        <v>4OFF1</v>
      </c>
      <c r="J97" s="138" t="str">
        <f t="shared" si="28"/>
        <v>OFF1</v>
      </c>
      <c r="K97" s="138"/>
      <c r="L97" s="138">
        <v>1</v>
      </c>
      <c r="M97" s="140">
        <f t="shared" si="23"/>
        <v>7</v>
      </c>
      <c r="N97" s="138" t="str">
        <f t="shared" si="24"/>
        <v>OFF1</v>
      </c>
      <c r="O97" s="138" t="str">
        <f t="shared" si="25"/>
        <v>4OFF1</v>
      </c>
      <c r="P97" s="104"/>
      <c r="Q97" s="137" t="e">
        <f>VLOOKUP(C97,#REF!,2,FALSE)</f>
        <v>#REF!</v>
      </c>
      <c r="R97" s="138"/>
      <c r="S97" s="137" t="e">
        <f>VLOOKUP(C97,#REF!,2,FALSE)</f>
        <v>#REF!</v>
      </c>
      <c r="T97" s="104"/>
    </row>
    <row r="98" spans="1:20" x14ac:dyDescent="0.2">
      <c r="A98" s="140">
        <f t="shared" si="27"/>
        <v>3</v>
      </c>
      <c r="B98" s="103">
        <v>4</v>
      </c>
      <c r="C98" s="103">
        <v>5</v>
      </c>
      <c r="D98" s="104">
        <f t="shared" si="19"/>
        <v>2025</v>
      </c>
      <c r="E98" s="104"/>
      <c r="F98" s="104" t="str">
        <f t="shared" si="22"/>
        <v>SATURDAY</v>
      </c>
      <c r="G98" s="104"/>
      <c r="H98" s="138">
        <v>1</v>
      </c>
      <c r="I98" s="140" t="str">
        <f t="shared" si="20"/>
        <v/>
      </c>
      <c r="J98" s="138" t="str">
        <f t="shared" si="28"/>
        <v>OFF1</v>
      </c>
      <c r="K98" s="138"/>
      <c r="L98" s="138">
        <v>1</v>
      </c>
      <c r="M98" s="140">
        <f t="shared" si="23"/>
        <v>8</v>
      </c>
      <c r="N98" s="138" t="str">
        <f t="shared" si="24"/>
        <v>OFF1</v>
      </c>
      <c r="O98" s="138" t="str">
        <f t="shared" si="25"/>
        <v>4OFF1</v>
      </c>
      <c r="P98" s="104"/>
      <c r="Q98" s="137" t="e">
        <f>VLOOKUP(C98,#REF!,2,FALSE)</f>
        <v>#REF!</v>
      </c>
      <c r="R98" s="138"/>
      <c r="S98" s="137" t="e">
        <f>VLOOKUP(C98,#REF!,2,FALSE)</f>
        <v>#REF!</v>
      </c>
      <c r="T98" s="104"/>
    </row>
    <row r="99" spans="1:20" x14ac:dyDescent="0.2">
      <c r="A99" s="140">
        <f t="shared" si="27"/>
        <v>4</v>
      </c>
      <c r="B99" s="103">
        <v>4</v>
      </c>
      <c r="C99" s="103">
        <v>6</v>
      </c>
      <c r="D99" s="104">
        <f t="shared" si="19"/>
        <v>2025</v>
      </c>
      <c r="E99" s="104"/>
      <c r="F99" s="104" t="str">
        <f t="shared" si="22"/>
        <v>SUNDAY</v>
      </c>
      <c r="G99" s="104"/>
      <c r="H99" s="138">
        <v>1</v>
      </c>
      <c r="I99" s="140" t="str">
        <f t="shared" si="20"/>
        <v/>
      </c>
      <c r="J99" s="138" t="str">
        <f t="shared" si="28"/>
        <v>OFF1</v>
      </c>
      <c r="K99" s="138"/>
      <c r="L99" s="138">
        <v>1</v>
      </c>
      <c r="M99" s="140">
        <f t="shared" si="23"/>
        <v>9</v>
      </c>
      <c r="N99" s="138" t="str">
        <f t="shared" si="24"/>
        <v>OFF1</v>
      </c>
      <c r="O99" s="138" t="str">
        <f t="shared" si="25"/>
        <v>4OFF1</v>
      </c>
      <c r="P99" s="104"/>
      <c r="Q99" s="137" t="e">
        <f>VLOOKUP(C99,#REF!,2,FALSE)</f>
        <v>#REF!</v>
      </c>
      <c r="R99" s="138"/>
      <c r="S99" s="137" t="e">
        <f>VLOOKUP(C99,#REF!,2,FALSE)</f>
        <v>#REF!</v>
      </c>
      <c r="T99" s="104"/>
    </row>
    <row r="100" spans="1:20" x14ac:dyDescent="0.2">
      <c r="A100" s="140">
        <f t="shared" si="27"/>
        <v>5</v>
      </c>
      <c r="B100" s="103">
        <v>4</v>
      </c>
      <c r="C100" s="103">
        <v>7</v>
      </c>
      <c r="D100" s="104">
        <f t="shared" si="19"/>
        <v>2025</v>
      </c>
      <c r="E100" s="104"/>
      <c r="F100" s="104" t="str">
        <f t="shared" si="22"/>
        <v>MONDAY</v>
      </c>
      <c r="G100" s="104"/>
      <c r="H100" s="138">
        <v>1</v>
      </c>
      <c r="I100" s="140" t="str">
        <f t="shared" si="20"/>
        <v/>
      </c>
      <c r="J100" s="138" t="str">
        <f t="shared" si="28"/>
        <v>OFF1</v>
      </c>
      <c r="K100" s="138"/>
      <c r="L100" s="138">
        <v>1</v>
      </c>
      <c r="M100" s="140">
        <f t="shared" si="23"/>
        <v>10</v>
      </c>
      <c r="N100" s="138" t="str">
        <f t="shared" si="24"/>
        <v>OFF1</v>
      </c>
      <c r="O100" s="138" t="str">
        <f t="shared" si="25"/>
        <v>4OFF1</v>
      </c>
      <c r="P100" s="104"/>
      <c r="Q100" s="137" t="e">
        <f>VLOOKUP(C100,#REF!,2,FALSE)</f>
        <v>#REF!</v>
      </c>
      <c r="R100" s="138"/>
      <c r="S100" s="137" t="e">
        <f>VLOOKUP(C100,#REF!,2,FALSE)</f>
        <v>#REF!</v>
      </c>
      <c r="T100" s="104"/>
    </row>
    <row r="101" spans="1:20" x14ac:dyDescent="0.2">
      <c r="A101" s="140">
        <f t="shared" si="27"/>
        <v>6</v>
      </c>
      <c r="B101" s="103">
        <v>4</v>
      </c>
      <c r="C101" s="103">
        <v>8</v>
      </c>
      <c r="D101" s="104">
        <f t="shared" si="19"/>
        <v>2025</v>
      </c>
      <c r="E101" s="104"/>
      <c r="F101" s="104" t="str">
        <f t="shared" si="22"/>
        <v>TUESDAY</v>
      </c>
      <c r="G101" s="104"/>
      <c r="H101" s="138">
        <v>2</v>
      </c>
      <c r="I101" s="140" t="str">
        <f t="shared" si="20"/>
        <v/>
      </c>
      <c r="J101" s="138" t="str">
        <f t="shared" si="28"/>
        <v>OFF2</v>
      </c>
      <c r="K101" s="138"/>
      <c r="L101" s="138">
        <v>1</v>
      </c>
      <c r="M101" s="140">
        <f t="shared" si="23"/>
        <v>11</v>
      </c>
      <c r="N101" s="138" t="str">
        <f t="shared" si="24"/>
        <v>OFF1</v>
      </c>
      <c r="O101" s="138" t="str">
        <f t="shared" si="25"/>
        <v>4OFF1</v>
      </c>
      <c r="P101" s="104"/>
      <c r="Q101" s="137" t="e">
        <f>VLOOKUP(C101,#REF!,2,FALSE)</f>
        <v>#REF!</v>
      </c>
      <c r="R101" s="138"/>
      <c r="S101" s="137" t="e">
        <f>VLOOKUP(C101,#REF!,2,FALSE)</f>
        <v>#REF!</v>
      </c>
      <c r="T101" s="104"/>
    </row>
    <row r="102" spans="1:20" x14ac:dyDescent="0.2">
      <c r="A102" s="140">
        <f t="shared" si="27"/>
        <v>7</v>
      </c>
      <c r="B102" s="103">
        <v>4</v>
      </c>
      <c r="C102" s="103">
        <v>9</v>
      </c>
      <c r="D102" s="104">
        <f t="shared" si="19"/>
        <v>2025</v>
      </c>
      <c r="E102" s="104"/>
      <c r="F102" s="104" t="str">
        <f t="shared" si="22"/>
        <v>WEDNESDAY</v>
      </c>
      <c r="G102" s="104"/>
      <c r="H102" s="138">
        <v>2</v>
      </c>
      <c r="I102" s="140" t="str">
        <f t="shared" si="20"/>
        <v/>
      </c>
      <c r="J102" s="138" t="str">
        <f t="shared" si="28"/>
        <v>OFF2</v>
      </c>
      <c r="K102" s="138"/>
      <c r="L102" s="138">
        <v>1</v>
      </c>
      <c r="M102" s="140">
        <f t="shared" si="23"/>
        <v>12</v>
      </c>
      <c r="N102" s="138" t="str">
        <f t="shared" si="24"/>
        <v>OFF1</v>
      </c>
      <c r="O102" s="138" t="str">
        <f t="shared" si="25"/>
        <v>4OFF1</v>
      </c>
      <c r="P102" s="104"/>
      <c r="Q102" s="137" t="e">
        <f>VLOOKUP(C102,#REF!,2,FALSE)</f>
        <v>#REF!</v>
      </c>
      <c r="R102" s="138"/>
      <c r="S102" s="137" t="e">
        <f>VLOOKUP(C102,#REF!,2,FALSE)</f>
        <v>#REF!</v>
      </c>
      <c r="T102" s="104"/>
    </row>
    <row r="103" spans="1:20" x14ac:dyDescent="0.2">
      <c r="A103" s="140">
        <f t="shared" si="27"/>
        <v>8</v>
      </c>
      <c r="B103" s="103">
        <v>4</v>
      </c>
      <c r="C103" s="103">
        <v>10</v>
      </c>
      <c r="D103" s="104">
        <f t="shared" si="19"/>
        <v>2025</v>
      </c>
      <c r="E103" s="104"/>
      <c r="F103" s="104" t="str">
        <f t="shared" si="22"/>
        <v>THURSDAY</v>
      </c>
      <c r="G103" s="104"/>
      <c r="H103" s="138">
        <v>2</v>
      </c>
      <c r="I103" s="140" t="str">
        <f t="shared" si="20"/>
        <v/>
      </c>
      <c r="J103" s="138" t="str">
        <f t="shared" si="28"/>
        <v>OFF2</v>
      </c>
      <c r="K103" s="138"/>
      <c r="L103" s="138">
        <v>1</v>
      </c>
      <c r="M103" s="140">
        <f t="shared" si="23"/>
        <v>13</v>
      </c>
      <c r="N103" s="138" t="str">
        <f t="shared" si="24"/>
        <v>OFF1</v>
      </c>
      <c r="O103" s="138" t="str">
        <f t="shared" si="25"/>
        <v>4OFF1</v>
      </c>
      <c r="P103" s="104"/>
      <c r="Q103" s="137" t="e">
        <f>VLOOKUP(C103,#REF!,2,FALSE)</f>
        <v>#REF!</v>
      </c>
      <c r="R103" s="138"/>
      <c r="S103" s="137" t="e">
        <f>VLOOKUP(C103,#REF!,2,FALSE)</f>
        <v>#REF!</v>
      </c>
      <c r="T103" s="104"/>
    </row>
    <row r="104" spans="1:20" x14ac:dyDescent="0.2">
      <c r="A104" s="140">
        <f t="shared" si="27"/>
        <v>9</v>
      </c>
      <c r="B104" s="103">
        <v>4</v>
      </c>
      <c r="C104" s="103">
        <v>11</v>
      </c>
      <c r="D104" s="104">
        <f t="shared" si="19"/>
        <v>2025</v>
      </c>
      <c r="E104" s="104"/>
      <c r="F104" s="104" t="str">
        <f t="shared" si="22"/>
        <v>FRIDAY</v>
      </c>
      <c r="G104" s="104"/>
      <c r="H104" s="138">
        <v>2</v>
      </c>
      <c r="I104" s="140" t="str">
        <f t="shared" si="20"/>
        <v>4OFF2</v>
      </c>
      <c r="J104" s="138" t="str">
        <f t="shared" si="28"/>
        <v>OFF2</v>
      </c>
      <c r="K104" s="138"/>
      <c r="L104" s="138">
        <v>1</v>
      </c>
      <c r="M104" s="140" t="str">
        <f t="shared" si="23"/>
        <v>4OFF1</v>
      </c>
      <c r="N104" s="138" t="str">
        <f t="shared" si="24"/>
        <v>OFF1</v>
      </c>
      <c r="O104" s="138" t="str">
        <f t="shared" si="25"/>
        <v>4OFF1</v>
      </c>
      <c r="P104" s="104"/>
      <c r="Q104" s="137" t="e">
        <f>VLOOKUP(C104,#REF!,2,FALSE)</f>
        <v>#REF!</v>
      </c>
      <c r="R104" s="138"/>
      <c r="S104" s="137" t="e">
        <f>VLOOKUP(C104,#REF!,2,FALSE)</f>
        <v>#REF!</v>
      </c>
      <c r="T104" s="104"/>
    </row>
    <row r="105" spans="1:20" x14ac:dyDescent="0.2">
      <c r="A105" s="140">
        <f t="shared" si="27"/>
        <v>10</v>
      </c>
      <c r="B105" s="103">
        <v>4</v>
      </c>
      <c r="C105" s="103">
        <v>12</v>
      </c>
      <c r="D105" s="104">
        <f t="shared" si="19"/>
        <v>2025</v>
      </c>
      <c r="E105" s="104"/>
      <c r="F105" s="104" t="str">
        <f t="shared" si="22"/>
        <v>SATURDAY</v>
      </c>
      <c r="G105" s="104"/>
      <c r="H105" s="138">
        <v>2</v>
      </c>
      <c r="I105" s="140" t="str">
        <f t="shared" si="20"/>
        <v/>
      </c>
      <c r="J105" s="138" t="str">
        <f t="shared" si="28"/>
        <v>OFF2</v>
      </c>
      <c r="K105" s="138"/>
      <c r="L105" s="138">
        <v>1</v>
      </c>
      <c r="M105" s="140">
        <f t="shared" si="23"/>
        <v>1</v>
      </c>
      <c r="N105" s="138" t="str">
        <f t="shared" si="24"/>
        <v>OFF1</v>
      </c>
      <c r="O105" s="138" t="str">
        <f t="shared" si="25"/>
        <v>4OFF1</v>
      </c>
      <c r="P105" s="104"/>
      <c r="Q105" s="137" t="e">
        <f>VLOOKUP(C105,#REF!,2,FALSE)</f>
        <v>#REF!</v>
      </c>
      <c r="R105" s="138"/>
      <c r="S105" s="137" t="e">
        <f>VLOOKUP(C105,#REF!,2,FALSE)</f>
        <v>#REF!</v>
      </c>
      <c r="T105" s="104"/>
    </row>
    <row r="106" spans="1:20" x14ac:dyDescent="0.2">
      <c r="A106" s="140">
        <f t="shared" si="27"/>
        <v>11</v>
      </c>
      <c r="B106" s="103">
        <v>4</v>
      </c>
      <c r="C106" s="103">
        <v>13</v>
      </c>
      <c r="D106" s="104">
        <f t="shared" si="19"/>
        <v>2025</v>
      </c>
      <c r="E106" s="104"/>
      <c r="F106" s="104" t="str">
        <f t="shared" si="22"/>
        <v>SUNDAY</v>
      </c>
      <c r="G106" s="104"/>
      <c r="H106" s="138">
        <v>2</v>
      </c>
      <c r="I106" s="140" t="str">
        <f t="shared" si="20"/>
        <v/>
      </c>
      <c r="J106" s="138" t="str">
        <f t="shared" si="28"/>
        <v>OFF2</v>
      </c>
      <c r="K106" s="138"/>
      <c r="L106" s="138">
        <v>1</v>
      </c>
      <c r="M106" s="140">
        <f t="shared" si="23"/>
        <v>2</v>
      </c>
      <c r="N106" s="138" t="str">
        <f t="shared" si="24"/>
        <v>OFF1</v>
      </c>
      <c r="O106" s="138" t="str">
        <f t="shared" si="25"/>
        <v>4OFF1</v>
      </c>
      <c r="P106" s="104"/>
      <c r="Q106" s="137" t="e">
        <f>VLOOKUP(C106,#REF!,2,FALSE)</f>
        <v>#REF!</v>
      </c>
      <c r="R106" s="138"/>
      <c r="S106" s="137" t="e">
        <f>VLOOKUP(C106,#REF!,2,FALSE)</f>
        <v>#REF!</v>
      </c>
      <c r="T106" s="104"/>
    </row>
    <row r="107" spans="1:20" x14ac:dyDescent="0.2">
      <c r="A107" s="140">
        <f t="shared" si="27"/>
        <v>12</v>
      </c>
      <c r="B107" s="103">
        <v>4</v>
      </c>
      <c r="C107" s="103">
        <v>14</v>
      </c>
      <c r="D107" s="104">
        <f t="shared" si="19"/>
        <v>2025</v>
      </c>
      <c r="E107" s="104"/>
      <c r="F107" s="104" t="str">
        <f t="shared" si="22"/>
        <v>MONDAY</v>
      </c>
      <c r="G107" s="104"/>
      <c r="H107" s="138">
        <v>2</v>
      </c>
      <c r="I107" s="140" t="str">
        <f t="shared" si="20"/>
        <v/>
      </c>
      <c r="J107" s="138" t="str">
        <f t="shared" si="28"/>
        <v>OFF2</v>
      </c>
      <c r="K107" s="138"/>
      <c r="L107" s="138">
        <v>1</v>
      </c>
      <c r="M107" s="140">
        <f t="shared" si="23"/>
        <v>3</v>
      </c>
      <c r="N107" s="138" t="str">
        <f t="shared" si="24"/>
        <v>OFF1</v>
      </c>
      <c r="O107" s="138" t="str">
        <f t="shared" si="25"/>
        <v>4OFF1</v>
      </c>
      <c r="P107" s="104"/>
      <c r="Q107" s="137" t="e">
        <f>VLOOKUP(C107,#REF!,2,FALSE)</f>
        <v>#REF!</v>
      </c>
      <c r="R107" s="138"/>
      <c r="S107" s="137" t="e">
        <f>VLOOKUP(C107,#REF!,2,FALSE)</f>
        <v>#REF!</v>
      </c>
      <c r="T107" s="104"/>
    </row>
    <row r="108" spans="1:20" x14ac:dyDescent="0.2">
      <c r="A108" s="140">
        <f t="shared" ref="A108:A121" si="29">IF(A107=13,"4PAYDAY2",IF(A107="4PAYDAY2",1,IF(A107="4PAYDAY1",1,IF(A107="3PAYDAY3",1,(A107+1)))))</f>
        <v>13</v>
      </c>
      <c r="B108" s="103">
        <v>4</v>
      </c>
      <c r="C108" s="103">
        <v>15</v>
      </c>
      <c r="D108" s="104">
        <f t="shared" si="19"/>
        <v>2025</v>
      </c>
      <c r="E108" s="104">
        <v>2</v>
      </c>
      <c r="F108" s="104" t="str">
        <f t="shared" si="22"/>
        <v>TUESDAY</v>
      </c>
      <c r="G108" s="104"/>
      <c r="H108" s="138">
        <v>3</v>
      </c>
      <c r="I108" s="140" t="str">
        <f t="shared" si="20"/>
        <v/>
      </c>
      <c r="J108" s="138" t="str">
        <f t="shared" si="28"/>
        <v>OFF3</v>
      </c>
      <c r="K108" s="138"/>
      <c r="L108" s="138">
        <v>2</v>
      </c>
      <c r="M108" s="140">
        <f t="shared" si="23"/>
        <v>4</v>
      </c>
      <c r="N108" s="138" t="str">
        <f t="shared" si="24"/>
        <v>OFF2</v>
      </c>
      <c r="O108" s="138" t="str">
        <f t="shared" si="25"/>
        <v>4OFF2</v>
      </c>
      <c r="P108" s="104"/>
      <c r="Q108" s="137" t="e">
        <f>VLOOKUP(C108,#REF!,2,FALSE)</f>
        <v>#REF!</v>
      </c>
      <c r="R108" s="138"/>
      <c r="S108" s="137" t="e">
        <f>VLOOKUP(C108,#REF!,2,FALSE)</f>
        <v>#REF!</v>
      </c>
      <c r="T108" s="104"/>
    </row>
    <row r="109" spans="1:20" x14ac:dyDescent="0.2">
      <c r="A109" s="140" t="str">
        <f t="shared" si="29"/>
        <v>4PAYDAY2</v>
      </c>
      <c r="B109" s="103">
        <v>4</v>
      </c>
      <c r="C109" s="103">
        <v>16</v>
      </c>
      <c r="D109" s="104">
        <f t="shared" si="19"/>
        <v>2025</v>
      </c>
      <c r="E109" s="104"/>
      <c r="F109" s="104" t="str">
        <f t="shared" si="22"/>
        <v>WEDNESDAY</v>
      </c>
      <c r="G109" s="104"/>
      <c r="H109" s="138">
        <v>3</v>
      </c>
      <c r="I109" s="140" t="str">
        <f t="shared" si="20"/>
        <v/>
      </c>
      <c r="J109" s="138" t="str">
        <f t="shared" si="28"/>
        <v>OFF3</v>
      </c>
      <c r="K109" s="138"/>
      <c r="L109" s="138">
        <v>2</v>
      </c>
      <c r="M109" s="140">
        <f t="shared" si="23"/>
        <v>5</v>
      </c>
      <c r="N109" s="138" t="str">
        <f t="shared" si="24"/>
        <v>OFF2</v>
      </c>
      <c r="O109" s="138" t="str">
        <f t="shared" si="25"/>
        <v>4OFF2</v>
      </c>
      <c r="P109" s="104"/>
      <c r="Q109" s="137" t="e">
        <f>VLOOKUP(C109,#REF!,2,FALSE)</f>
        <v>#REF!</v>
      </c>
      <c r="R109" s="138"/>
      <c r="S109" s="137" t="e">
        <f>VLOOKUP(C109,#REF!,2,FALSE)</f>
        <v>#REF!</v>
      </c>
      <c r="T109" s="104"/>
    </row>
    <row r="110" spans="1:20" x14ac:dyDescent="0.2">
      <c r="A110" s="140">
        <f t="shared" si="29"/>
        <v>1</v>
      </c>
      <c r="B110" s="103">
        <v>4</v>
      </c>
      <c r="C110" s="103">
        <v>17</v>
      </c>
      <c r="D110" s="104">
        <f t="shared" si="19"/>
        <v>2025</v>
      </c>
      <c r="E110" s="104"/>
      <c r="F110" s="104" t="str">
        <f t="shared" si="22"/>
        <v>THURSDAY</v>
      </c>
      <c r="G110" s="104"/>
      <c r="H110" s="138">
        <v>3</v>
      </c>
      <c r="I110" s="140" t="str">
        <f t="shared" si="20"/>
        <v/>
      </c>
      <c r="J110" s="138" t="str">
        <f t="shared" si="28"/>
        <v>OFF3</v>
      </c>
      <c r="K110" s="138"/>
      <c r="L110" s="138">
        <v>2</v>
      </c>
      <c r="M110" s="140">
        <f t="shared" si="23"/>
        <v>6</v>
      </c>
      <c r="N110" s="138" t="str">
        <f t="shared" si="24"/>
        <v>OFF2</v>
      </c>
      <c r="O110" s="138" t="str">
        <f t="shared" si="25"/>
        <v>4OFF2</v>
      </c>
      <c r="P110" s="104"/>
      <c r="Q110" s="137" t="e">
        <f>VLOOKUP(C110,#REF!,2,FALSE)</f>
        <v>#REF!</v>
      </c>
      <c r="R110" s="138"/>
      <c r="S110" s="137" t="e">
        <f>VLOOKUP(C110,#REF!,2,FALSE)</f>
        <v>#REF!</v>
      </c>
      <c r="T110" s="104"/>
    </row>
    <row r="111" spans="1:20" x14ac:dyDescent="0.2">
      <c r="A111" s="140">
        <f t="shared" si="29"/>
        <v>2</v>
      </c>
      <c r="B111" s="103">
        <v>4</v>
      </c>
      <c r="C111" s="103">
        <v>18</v>
      </c>
      <c r="D111" s="104">
        <f t="shared" si="19"/>
        <v>2025</v>
      </c>
      <c r="E111" s="104"/>
      <c r="F111" s="104" t="str">
        <f t="shared" si="22"/>
        <v>FRIDAY</v>
      </c>
      <c r="G111" s="104"/>
      <c r="H111" s="138">
        <v>3</v>
      </c>
      <c r="I111" s="140" t="str">
        <f t="shared" si="20"/>
        <v>4OFF3</v>
      </c>
      <c r="J111" s="138" t="str">
        <f t="shared" si="28"/>
        <v>OFF3</v>
      </c>
      <c r="K111" s="138"/>
      <c r="L111" s="138">
        <v>2</v>
      </c>
      <c r="M111" s="140">
        <f t="shared" si="23"/>
        <v>7</v>
      </c>
      <c r="N111" s="138" t="str">
        <f t="shared" si="24"/>
        <v>OFF2</v>
      </c>
      <c r="O111" s="138" t="str">
        <f t="shared" si="25"/>
        <v>4OFF2</v>
      </c>
      <c r="P111" s="104"/>
      <c r="Q111" s="137" t="e">
        <f>VLOOKUP(C111,#REF!,2,FALSE)</f>
        <v>#REF!</v>
      </c>
      <c r="R111" s="138"/>
      <c r="S111" s="137" t="e">
        <f>VLOOKUP(C111,#REF!,2,FALSE)</f>
        <v>#REF!</v>
      </c>
      <c r="T111" s="104"/>
    </row>
    <row r="112" spans="1:20" x14ac:dyDescent="0.2">
      <c r="A112" s="140">
        <f t="shared" si="29"/>
        <v>3</v>
      </c>
      <c r="B112" s="103">
        <v>4</v>
      </c>
      <c r="C112" s="103">
        <v>19</v>
      </c>
      <c r="D112" s="104">
        <f t="shared" si="19"/>
        <v>2025</v>
      </c>
      <c r="E112" s="104"/>
      <c r="F112" s="104" t="str">
        <f t="shared" si="22"/>
        <v>SATURDAY</v>
      </c>
      <c r="G112" s="104"/>
      <c r="H112" s="138">
        <v>3</v>
      </c>
      <c r="I112" s="140" t="str">
        <f t="shared" si="20"/>
        <v/>
      </c>
      <c r="J112" s="138" t="str">
        <f t="shared" si="28"/>
        <v>OFF3</v>
      </c>
      <c r="K112" s="138"/>
      <c r="L112" s="138">
        <v>2</v>
      </c>
      <c r="M112" s="140">
        <f t="shared" si="23"/>
        <v>8</v>
      </c>
      <c r="N112" s="138" t="str">
        <f t="shared" si="24"/>
        <v>OFF2</v>
      </c>
      <c r="O112" s="138" t="str">
        <f t="shared" si="25"/>
        <v>4OFF2</v>
      </c>
      <c r="P112" s="104"/>
      <c r="Q112" s="137" t="e">
        <f>VLOOKUP(C112,#REF!,2,FALSE)</f>
        <v>#REF!</v>
      </c>
      <c r="R112" s="138"/>
      <c r="S112" s="137" t="e">
        <f>VLOOKUP(C112,#REF!,2,FALSE)</f>
        <v>#REF!</v>
      </c>
      <c r="T112" s="104"/>
    </row>
    <row r="113" spans="1:20" x14ac:dyDescent="0.2">
      <c r="A113" s="140">
        <f t="shared" si="29"/>
        <v>4</v>
      </c>
      <c r="B113" s="103">
        <v>4</v>
      </c>
      <c r="C113" s="103">
        <v>20</v>
      </c>
      <c r="D113" s="104">
        <f t="shared" si="19"/>
        <v>2025</v>
      </c>
      <c r="E113" s="104"/>
      <c r="F113" s="104" t="str">
        <f t="shared" si="22"/>
        <v>SUNDAY</v>
      </c>
      <c r="G113" s="104"/>
      <c r="H113" s="138">
        <v>3</v>
      </c>
      <c r="I113" s="140" t="str">
        <f t="shared" si="20"/>
        <v/>
      </c>
      <c r="J113" s="138" t="str">
        <f t="shared" si="28"/>
        <v>OFF3</v>
      </c>
      <c r="K113" s="138"/>
      <c r="L113" s="138">
        <v>2</v>
      </c>
      <c r="M113" s="140">
        <f t="shared" si="23"/>
        <v>9</v>
      </c>
      <c r="N113" s="138" t="str">
        <f t="shared" si="24"/>
        <v>OFF2</v>
      </c>
      <c r="O113" s="138" t="str">
        <f t="shared" si="25"/>
        <v>4OFF2</v>
      </c>
      <c r="P113" s="104"/>
      <c r="Q113" s="137" t="e">
        <f>VLOOKUP(C113,#REF!,2,FALSE)</f>
        <v>#REF!</v>
      </c>
      <c r="R113" s="138"/>
      <c r="S113" s="137" t="e">
        <f>VLOOKUP(C113,#REF!,2,FALSE)</f>
        <v>#REF!</v>
      </c>
      <c r="T113" s="104"/>
    </row>
    <row r="114" spans="1:20" x14ac:dyDescent="0.2">
      <c r="A114" s="140">
        <f t="shared" si="29"/>
        <v>5</v>
      </c>
      <c r="B114" s="103">
        <v>4</v>
      </c>
      <c r="C114" s="103">
        <v>21</v>
      </c>
      <c r="D114" s="104">
        <f t="shared" si="19"/>
        <v>2025</v>
      </c>
      <c r="E114" s="104"/>
      <c r="F114" s="104" t="str">
        <f t="shared" si="22"/>
        <v>MONDAY</v>
      </c>
      <c r="G114" s="104"/>
      <c r="H114" s="138">
        <v>3</v>
      </c>
      <c r="I114" s="140" t="str">
        <f t="shared" si="20"/>
        <v/>
      </c>
      <c r="J114" s="138" t="str">
        <f t="shared" si="28"/>
        <v>OFF3</v>
      </c>
      <c r="K114" s="138"/>
      <c r="L114" s="138">
        <v>2</v>
      </c>
      <c r="M114" s="140">
        <f t="shared" si="23"/>
        <v>10</v>
      </c>
      <c r="N114" s="138" t="str">
        <f t="shared" si="24"/>
        <v>OFF2</v>
      </c>
      <c r="O114" s="138" t="str">
        <f t="shared" si="25"/>
        <v>4OFF2</v>
      </c>
      <c r="P114" s="104"/>
      <c r="Q114" s="137" t="e">
        <f>VLOOKUP(C114,#REF!,2,FALSE)</f>
        <v>#REF!</v>
      </c>
      <c r="R114" s="138"/>
      <c r="S114" s="137" t="e">
        <f>VLOOKUP(C114,#REF!,2,FALSE)</f>
        <v>#REF!</v>
      </c>
      <c r="T114" s="104"/>
    </row>
    <row r="115" spans="1:20" x14ac:dyDescent="0.2">
      <c r="A115" s="140">
        <f t="shared" si="29"/>
        <v>6</v>
      </c>
      <c r="B115" s="103">
        <v>4</v>
      </c>
      <c r="C115" s="103">
        <v>22</v>
      </c>
      <c r="D115" s="104">
        <f t="shared" si="19"/>
        <v>2025</v>
      </c>
      <c r="E115" s="104"/>
      <c r="F115" s="104" t="str">
        <f t="shared" si="22"/>
        <v>TUESDAY</v>
      </c>
      <c r="G115" s="104"/>
      <c r="H115" s="138">
        <v>4</v>
      </c>
      <c r="I115" s="140" t="str">
        <f t="shared" si="20"/>
        <v/>
      </c>
      <c r="J115" s="138" t="str">
        <f t="shared" si="28"/>
        <v>OFF4</v>
      </c>
      <c r="K115" s="138"/>
      <c r="L115" s="138">
        <v>2</v>
      </c>
      <c r="M115" s="140">
        <f t="shared" si="23"/>
        <v>11</v>
      </c>
      <c r="N115" s="138" t="str">
        <f t="shared" si="24"/>
        <v>OFF2</v>
      </c>
      <c r="O115" s="138" t="str">
        <f t="shared" si="25"/>
        <v>4OFF2</v>
      </c>
      <c r="P115" s="104"/>
      <c r="Q115" s="137" t="e">
        <f>VLOOKUP(C115,#REF!,2,FALSE)</f>
        <v>#REF!</v>
      </c>
      <c r="R115" s="138"/>
      <c r="S115" s="137" t="e">
        <f>VLOOKUP(C115,#REF!,2,FALSE)</f>
        <v>#REF!</v>
      </c>
      <c r="T115" s="104"/>
    </row>
    <row r="116" spans="1:20" x14ac:dyDescent="0.2">
      <c r="A116" s="140">
        <f t="shared" si="29"/>
        <v>7</v>
      </c>
      <c r="B116" s="103">
        <v>4</v>
      </c>
      <c r="C116" s="103">
        <v>23</v>
      </c>
      <c r="D116" s="104">
        <f t="shared" si="19"/>
        <v>2025</v>
      </c>
      <c r="E116" s="104"/>
      <c r="F116" s="104" t="str">
        <f t="shared" si="22"/>
        <v>WEDNESDAY</v>
      </c>
      <c r="G116" s="104"/>
      <c r="H116" s="138">
        <v>4</v>
      </c>
      <c r="I116" s="140" t="str">
        <f t="shared" si="20"/>
        <v/>
      </c>
      <c r="J116" s="138" t="str">
        <f t="shared" si="28"/>
        <v>OFF4</v>
      </c>
      <c r="K116" s="138"/>
      <c r="L116" s="138">
        <v>2</v>
      </c>
      <c r="M116" s="140">
        <f t="shared" si="23"/>
        <v>12</v>
      </c>
      <c r="N116" s="138" t="str">
        <f t="shared" si="24"/>
        <v>OFF2</v>
      </c>
      <c r="O116" s="138" t="str">
        <f t="shared" si="25"/>
        <v>4OFF2</v>
      </c>
      <c r="P116" s="104"/>
      <c r="Q116" s="137" t="e">
        <f>VLOOKUP(C116,#REF!,2,FALSE)</f>
        <v>#REF!</v>
      </c>
      <c r="R116" s="138"/>
      <c r="S116" s="137" t="e">
        <f>VLOOKUP(C116,#REF!,2,FALSE)</f>
        <v>#REF!</v>
      </c>
      <c r="T116" s="104"/>
    </row>
    <row r="117" spans="1:20" x14ac:dyDescent="0.2">
      <c r="A117" s="140">
        <f t="shared" si="29"/>
        <v>8</v>
      </c>
      <c r="B117" s="103">
        <v>4</v>
      </c>
      <c r="C117" s="103">
        <v>24</v>
      </c>
      <c r="D117" s="104">
        <f t="shared" si="19"/>
        <v>2025</v>
      </c>
      <c r="E117" s="104"/>
      <c r="F117" s="104" t="str">
        <f t="shared" si="22"/>
        <v>THURSDAY</v>
      </c>
      <c r="G117" s="104"/>
      <c r="H117" s="138">
        <v>4</v>
      </c>
      <c r="I117" s="140" t="str">
        <f t="shared" si="20"/>
        <v/>
      </c>
      <c r="J117" s="138" t="str">
        <f t="shared" si="28"/>
        <v>OFF4</v>
      </c>
      <c r="K117" s="138"/>
      <c r="L117" s="138">
        <v>2</v>
      </c>
      <c r="M117" s="140">
        <f t="shared" si="23"/>
        <v>13</v>
      </c>
      <c r="N117" s="138" t="str">
        <f t="shared" si="24"/>
        <v>OFF2</v>
      </c>
      <c r="O117" s="138" t="str">
        <f t="shared" si="25"/>
        <v>4OFF2</v>
      </c>
      <c r="P117" s="104"/>
      <c r="Q117" s="137" t="e">
        <f>VLOOKUP(C117,#REF!,2,FALSE)</f>
        <v>#REF!</v>
      </c>
      <c r="R117" s="138"/>
      <c r="S117" s="137" t="e">
        <f>VLOOKUP(C117,#REF!,2,FALSE)</f>
        <v>#REF!</v>
      </c>
      <c r="T117" s="104"/>
    </row>
    <row r="118" spans="1:20" x14ac:dyDescent="0.2">
      <c r="A118" s="140">
        <f t="shared" si="29"/>
        <v>9</v>
      </c>
      <c r="B118" s="103">
        <v>4</v>
      </c>
      <c r="C118" s="103">
        <v>25</v>
      </c>
      <c r="D118" s="104">
        <f t="shared" si="19"/>
        <v>2025</v>
      </c>
      <c r="E118" s="104"/>
      <c r="F118" s="104" t="str">
        <f t="shared" si="22"/>
        <v>FRIDAY</v>
      </c>
      <c r="G118" s="104"/>
      <c r="H118" s="138">
        <v>4</v>
      </c>
      <c r="I118" s="140" t="str">
        <f t="shared" si="20"/>
        <v>4OFF4</v>
      </c>
      <c r="J118" s="138" t="str">
        <f t="shared" si="28"/>
        <v>OFF4</v>
      </c>
      <c r="K118" s="138"/>
      <c r="L118" s="138">
        <v>2</v>
      </c>
      <c r="M118" s="140" t="str">
        <f t="shared" si="23"/>
        <v>4OFF2</v>
      </c>
      <c r="N118" s="138" t="str">
        <f t="shared" si="24"/>
        <v>OFF2</v>
      </c>
      <c r="O118" s="138" t="str">
        <f t="shared" si="25"/>
        <v>4OFF2</v>
      </c>
      <c r="P118" s="104"/>
      <c r="Q118" s="137" t="e">
        <f>VLOOKUP(C118,#REF!,2,FALSE)</f>
        <v>#REF!</v>
      </c>
      <c r="R118" s="138"/>
      <c r="S118" s="137" t="e">
        <f>VLOOKUP(C118,#REF!,2,FALSE)</f>
        <v>#REF!</v>
      </c>
      <c r="T118" s="104"/>
    </row>
    <row r="119" spans="1:20" x14ac:dyDescent="0.2">
      <c r="A119" s="140">
        <f t="shared" si="29"/>
        <v>10</v>
      </c>
      <c r="B119" s="103">
        <v>4</v>
      </c>
      <c r="C119" s="103">
        <v>26</v>
      </c>
      <c r="D119" s="104">
        <f t="shared" si="19"/>
        <v>2025</v>
      </c>
      <c r="E119" s="104"/>
      <c r="F119" s="104" t="str">
        <f t="shared" si="22"/>
        <v>SATURDAY</v>
      </c>
      <c r="G119" s="104"/>
      <c r="H119" s="138">
        <v>4</v>
      </c>
      <c r="I119" s="140" t="str">
        <f t="shared" si="20"/>
        <v/>
      </c>
      <c r="J119" s="138" t="str">
        <f t="shared" si="28"/>
        <v>OFF4</v>
      </c>
      <c r="K119" s="138"/>
      <c r="L119" s="138">
        <v>2</v>
      </c>
      <c r="M119" s="140">
        <f t="shared" si="23"/>
        <v>1</v>
      </c>
      <c r="N119" s="138" t="str">
        <f t="shared" si="24"/>
        <v>OFF2</v>
      </c>
      <c r="O119" s="138" t="str">
        <f t="shared" si="25"/>
        <v>4OFF2</v>
      </c>
      <c r="P119" s="104"/>
      <c r="Q119" s="137" t="e">
        <f>VLOOKUP(C119,#REF!,2,FALSE)</f>
        <v>#REF!</v>
      </c>
      <c r="R119" s="138"/>
      <c r="S119" s="137" t="e">
        <f>VLOOKUP(C119,#REF!,2,FALSE)</f>
        <v>#REF!</v>
      </c>
      <c r="T119" s="104"/>
    </row>
    <row r="120" spans="1:20" x14ac:dyDescent="0.2">
      <c r="A120" s="140">
        <f t="shared" si="29"/>
        <v>11</v>
      </c>
      <c r="B120" s="103">
        <v>4</v>
      </c>
      <c r="C120" s="103">
        <v>27</v>
      </c>
      <c r="D120" s="104">
        <f t="shared" si="19"/>
        <v>2025</v>
      </c>
      <c r="E120" s="104"/>
      <c r="F120" s="104" t="str">
        <f t="shared" si="22"/>
        <v>SUNDAY</v>
      </c>
      <c r="G120" s="104"/>
      <c r="H120" s="138">
        <v>4</v>
      </c>
      <c r="I120" s="140" t="str">
        <f t="shared" si="20"/>
        <v/>
      </c>
      <c r="J120" s="138" t="str">
        <f t="shared" si="28"/>
        <v>OFF4</v>
      </c>
      <c r="K120" s="138"/>
      <c r="L120" s="138">
        <v>2</v>
      </c>
      <c r="M120" s="140">
        <f t="shared" si="23"/>
        <v>2</v>
      </c>
      <c r="N120" s="138" t="str">
        <f t="shared" si="24"/>
        <v>OFF2</v>
      </c>
      <c r="O120" s="138" t="str">
        <f t="shared" si="25"/>
        <v>4OFF2</v>
      </c>
      <c r="P120" s="104"/>
      <c r="Q120" s="137" t="e">
        <f>VLOOKUP(C120,#REF!,2,FALSE)</f>
        <v>#REF!</v>
      </c>
      <c r="R120" s="138"/>
      <c r="S120" s="137" t="e">
        <f>VLOOKUP(C120,#REF!,2,FALSE)</f>
        <v>#REF!</v>
      </c>
      <c r="T120" s="104"/>
    </row>
    <row r="121" spans="1:20" x14ac:dyDescent="0.2">
      <c r="A121" s="140">
        <f t="shared" si="29"/>
        <v>12</v>
      </c>
      <c r="B121" s="103">
        <v>4</v>
      </c>
      <c r="C121" s="103">
        <v>28</v>
      </c>
      <c r="D121" s="104">
        <f t="shared" si="19"/>
        <v>2025</v>
      </c>
      <c r="E121" s="104"/>
      <c r="F121" s="104" t="str">
        <f t="shared" si="22"/>
        <v>MONDAY</v>
      </c>
      <c r="G121" s="104"/>
      <c r="H121" s="138">
        <v>4</v>
      </c>
      <c r="I121" s="140" t="str">
        <f t="shared" si="20"/>
        <v/>
      </c>
      <c r="J121" s="138" t="str">
        <f t="shared" si="28"/>
        <v>OFF4</v>
      </c>
      <c r="K121" s="138"/>
      <c r="L121" s="138">
        <v>2</v>
      </c>
      <c r="M121" s="140">
        <f t="shared" si="23"/>
        <v>3</v>
      </c>
      <c r="N121" s="138" t="str">
        <f t="shared" si="24"/>
        <v>OFF2</v>
      </c>
      <c r="O121" s="138" t="str">
        <f t="shared" si="25"/>
        <v>4OFF2</v>
      </c>
      <c r="P121" s="104"/>
      <c r="Q121" s="137" t="e">
        <f>VLOOKUP(C121,#REF!,2,FALSE)</f>
        <v>#REF!</v>
      </c>
      <c r="R121" s="138"/>
      <c r="S121" s="137" t="e">
        <f>VLOOKUP(C121,#REF!,2,FALSE)</f>
        <v>#REF!</v>
      </c>
      <c r="T121" s="104"/>
    </row>
    <row r="122" spans="1:20" x14ac:dyDescent="0.2">
      <c r="A122" s="140">
        <f>IF(A121=13,"4PAYDAY3",IF(A121="4PAYDAY3",1,IF(A121="4PAYDAY2",1,IF(A121="4PAYDAY1",1,(A121+1)))))</f>
        <v>13</v>
      </c>
      <c r="B122" s="103">
        <v>4</v>
      </c>
      <c r="C122" s="103">
        <v>29</v>
      </c>
      <c r="D122" s="104">
        <f t="shared" si="19"/>
        <v>2025</v>
      </c>
      <c r="E122" s="104">
        <v>3</v>
      </c>
      <c r="F122" s="104" t="str">
        <f t="shared" si="22"/>
        <v>TUESDAY</v>
      </c>
      <c r="G122" s="104"/>
      <c r="H122" s="138">
        <v>5</v>
      </c>
      <c r="I122" s="140" t="str">
        <f t="shared" si="20"/>
        <v/>
      </c>
      <c r="J122" s="138" t="str">
        <f t="shared" si="28"/>
        <v>OFF5</v>
      </c>
      <c r="K122" s="138"/>
      <c r="L122" s="138">
        <v>3</v>
      </c>
      <c r="M122" s="140">
        <f t="shared" si="23"/>
        <v>4</v>
      </c>
      <c r="N122" s="138" t="str">
        <f t="shared" si="24"/>
        <v>OFF3</v>
      </c>
      <c r="O122" s="138" t="str">
        <f t="shared" si="25"/>
        <v>4OFF3</v>
      </c>
      <c r="P122" s="104"/>
      <c r="Q122" s="137" t="e">
        <f>VLOOKUP(C122,#REF!,2,FALSE)</f>
        <v>#REF!</v>
      </c>
      <c r="R122" s="138"/>
      <c r="S122" s="137" t="e">
        <f>VLOOKUP(C122,#REF!,2,FALSE)</f>
        <v>#REF!</v>
      </c>
      <c r="T122" s="104"/>
    </row>
    <row r="123" spans="1:20" x14ac:dyDescent="0.2">
      <c r="A123" s="140" t="str">
        <f>IF(A122=13,"4PAYDAY3",IF(A122="4PAYDAY3",1,IF(A122="4PAYDAY2",1,IF(A122="4PAYDAY1",1,(A122+1)))))</f>
        <v>4PAYDAY3</v>
      </c>
      <c r="B123" s="103">
        <v>4</v>
      </c>
      <c r="C123" s="103">
        <v>30</v>
      </c>
      <c r="D123" s="104">
        <f t="shared" si="19"/>
        <v>2025</v>
      </c>
      <c r="E123" s="104"/>
      <c r="F123" s="104" t="str">
        <f t="shared" si="22"/>
        <v>WEDNESDAY</v>
      </c>
      <c r="G123" s="104"/>
      <c r="H123" s="138">
        <v>5</v>
      </c>
      <c r="I123" s="140" t="str">
        <f t="shared" si="20"/>
        <v/>
      </c>
      <c r="J123" s="138" t="str">
        <f t="shared" si="28"/>
        <v>OFF5</v>
      </c>
      <c r="K123" s="138"/>
      <c r="L123" s="138">
        <v>3</v>
      </c>
      <c r="M123" s="140">
        <f t="shared" si="23"/>
        <v>5</v>
      </c>
      <c r="N123" s="138" t="str">
        <f t="shared" si="24"/>
        <v>OFF3</v>
      </c>
      <c r="O123" s="138" t="str">
        <f t="shared" si="25"/>
        <v>4OFF3</v>
      </c>
      <c r="P123" s="104"/>
      <c r="Q123" s="137" t="e">
        <f>VLOOKUP(C123,#REF!,2,FALSE)</f>
        <v>#REF!</v>
      </c>
      <c r="R123" s="138"/>
      <c r="S123" s="137" t="e">
        <f>VLOOKUP(C123,#REF!,2,FALSE)</f>
        <v>#REF!</v>
      </c>
      <c r="T123" s="104"/>
    </row>
    <row r="124" spans="1:20" x14ac:dyDescent="0.2">
      <c r="A124" s="140">
        <f t="shared" ref="A124:A137" si="30">IF(A123=13,"5PAYDAY1",IF(A123="5PAYDAY1",1,IF(A123="4PAYDAY3",1,IF(A123="4PAYDAY2",1,(A123+1)))))</f>
        <v>1</v>
      </c>
      <c r="B124" s="103">
        <v>5</v>
      </c>
      <c r="C124" s="103">
        <v>1</v>
      </c>
      <c r="D124" s="104">
        <f t="shared" si="19"/>
        <v>2025</v>
      </c>
      <c r="E124" s="104">
        <v>1</v>
      </c>
      <c r="F124" s="104" t="str">
        <f t="shared" si="22"/>
        <v>THURSDAY</v>
      </c>
      <c r="G124" s="104"/>
      <c r="H124" s="138">
        <v>1</v>
      </c>
      <c r="I124" s="140" t="str">
        <f t="shared" si="20"/>
        <v/>
      </c>
      <c r="J124" s="138" t="str">
        <f t="shared" si="28"/>
        <v>OFF1</v>
      </c>
      <c r="K124" s="138"/>
      <c r="L124" s="138">
        <v>1</v>
      </c>
      <c r="M124" s="140">
        <f t="shared" si="23"/>
        <v>6</v>
      </c>
      <c r="N124" s="138" t="str">
        <f t="shared" si="24"/>
        <v>OFF1</v>
      </c>
      <c r="O124" s="138" t="str">
        <f t="shared" si="25"/>
        <v>5OFF1</v>
      </c>
      <c r="P124" s="104"/>
      <c r="Q124" s="137" t="e">
        <f>VLOOKUP(C124,#REF!,2,FALSE)</f>
        <v>#REF!</v>
      </c>
      <c r="R124" s="138"/>
      <c r="S124" s="137" t="e">
        <f>VLOOKUP(C124,#REF!,2,FALSE)</f>
        <v>#REF!</v>
      </c>
      <c r="T124" s="104"/>
    </row>
    <row r="125" spans="1:20" x14ac:dyDescent="0.2">
      <c r="A125" s="140">
        <f t="shared" si="30"/>
        <v>2</v>
      </c>
      <c r="B125" s="103">
        <v>5</v>
      </c>
      <c r="C125" s="103">
        <v>2</v>
      </c>
      <c r="D125" s="104">
        <f t="shared" si="19"/>
        <v>2025</v>
      </c>
      <c r="E125" s="104"/>
      <c r="F125" s="104" t="str">
        <f t="shared" si="22"/>
        <v>FRIDAY</v>
      </c>
      <c r="G125" s="104"/>
      <c r="H125" s="138">
        <v>1</v>
      </c>
      <c r="I125" s="140" t="str">
        <f t="shared" si="20"/>
        <v>5OFF1</v>
      </c>
      <c r="J125" s="138" t="str">
        <f t="shared" si="28"/>
        <v>OFF1</v>
      </c>
      <c r="K125" s="138"/>
      <c r="L125" s="138">
        <v>1</v>
      </c>
      <c r="M125" s="140">
        <f t="shared" si="23"/>
        <v>7</v>
      </c>
      <c r="N125" s="138" t="str">
        <f t="shared" si="24"/>
        <v>OFF1</v>
      </c>
      <c r="O125" s="138" t="str">
        <f t="shared" si="25"/>
        <v>5OFF1</v>
      </c>
      <c r="P125" s="104"/>
      <c r="Q125" s="137" t="e">
        <f>VLOOKUP(C125,#REF!,2,FALSE)</f>
        <v>#REF!</v>
      </c>
      <c r="R125" s="138"/>
      <c r="S125" s="137" t="e">
        <f>VLOOKUP(C125,#REF!,2,FALSE)</f>
        <v>#REF!</v>
      </c>
      <c r="T125" s="104"/>
    </row>
    <row r="126" spans="1:20" x14ac:dyDescent="0.2">
      <c r="A126" s="140">
        <f t="shared" si="30"/>
        <v>3</v>
      </c>
      <c r="B126" s="103">
        <v>5</v>
      </c>
      <c r="C126" s="103">
        <v>3</v>
      </c>
      <c r="D126" s="104">
        <f t="shared" si="19"/>
        <v>2025</v>
      </c>
      <c r="E126" s="104"/>
      <c r="F126" s="104" t="str">
        <f t="shared" si="22"/>
        <v>SATURDAY</v>
      </c>
      <c r="G126" s="104"/>
      <c r="H126" s="138">
        <v>1</v>
      </c>
      <c r="I126" s="140" t="str">
        <f t="shared" si="20"/>
        <v/>
      </c>
      <c r="J126" s="138" t="str">
        <f t="shared" si="28"/>
        <v>OFF1</v>
      </c>
      <c r="K126" s="138"/>
      <c r="L126" s="138">
        <v>1</v>
      </c>
      <c r="M126" s="140">
        <f t="shared" si="23"/>
        <v>8</v>
      </c>
      <c r="N126" s="138" t="str">
        <f t="shared" si="24"/>
        <v>OFF1</v>
      </c>
      <c r="O126" s="138" t="str">
        <f t="shared" si="25"/>
        <v>5OFF1</v>
      </c>
      <c r="P126" s="104"/>
      <c r="Q126" s="137" t="e">
        <f>VLOOKUP(C126,#REF!,2,FALSE)</f>
        <v>#REF!</v>
      </c>
      <c r="R126" s="138"/>
      <c r="S126" s="137" t="e">
        <f>VLOOKUP(C126,#REF!,2,FALSE)</f>
        <v>#REF!</v>
      </c>
      <c r="T126" s="104"/>
    </row>
    <row r="127" spans="1:20" x14ac:dyDescent="0.2">
      <c r="A127" s="140">
        <f t="shared" si="30"/>
        <v>4</v>
      </c>
      <c r="B127" s="103">
        <v>5</v>
      </c>
      <c r="C127" s="103">
        <v>4</v>
      </c>
      <c r="D127" s="104">
        <f t="shared" ref="D127:D190" si="31">$W$4</f>
        <v>2025</v>
      </c>
      <c r="E127" s="104"/>
      <c r="F127" s="104" t="str">
        <f t="shared" si="22"/>
        <v>SUNDAY</v>
      </c>
      <c r="G127" s="104"/>
      <c r="H127" s="138">
        <v>1</v>
      </c>
      <c r="I127" s="140" t="str">
        <f t="shared" ref="I127:I190" si="32">IF($F127=$AA$6,CONCATENATE($B127,J127),"")</f>
        <v/>
      </c>
      <c r="J127" s="138" t="str">
        <f t="shared" si="28"/>
        <v>OFF1</v>
      </c>
      <c r="K127" s="138"/>
      <c r="L127" s="138">
        <v>1</v>
      </c>
      <c r="M127" s="140">
        <f t="shared" si="23"/>
        <v>9</v>
      </c>
      <c r="N127" s="138" t="str">
        <f t="shared" si="24"/>
        <v>OFF1</v>
      </c>
      <c r="O127" s="138" t="str">
        <f t="shared" si="25"/>
        <v>5OFF1</v>
      </c>
      <c r="P127" s="104"/>
      <c r="Q127" s="137" t="e">
        <f>VLOOKUP(C127,#REF!,2,FALSE)</f>
        <v>#REF!</v>
      </c>
      <c r="R127" s="138"/>
      <c r="S127" s="137" t="e">
        <f>VLOOKUP(C127,#REF!,2,FALSE)</f>
        <v>#REF!</v>
      </c>
      <c r="T127" s="104"/>
    </row>
    <row r="128" spans="1:20" x14ac:dyDescent="0.2">
      <c r="A128" s="140">
        <f t="shared" si="30"/>
        <v>5</v>
      </c>
      <c r="B128" s="103">
        <v>5</v>
      </c>
      <c r="C128" s="103">
        <v>5</v>
      </c>
      <c r="D128" s="104">
        <f t="shared" si="31"/>
        <v>2025</v>
      </c>
      <c r="E128" s="104"/>
      <c r="F128" s="104" t="str">
        <f t="shared" ref="F128:F191" si="33">IF(F127="SATURDAY",$X$11,IF(F127="SUNDAY",$X$12,IF(F127="MONDAY",$X$13,IF(F127="TUESDAY",$X$14,IF(F127="WEDNESDAY",$X$15,IF(F127="THURSDAY",$X$16,IF(F127="FRIDAY",$X$17,"")))))))</f>
        <v>MONDAY</v>
      </c>
      <c r="G128" s="104"/>
      <c r="H128" s="138">
        <v>1</v>
      </c>
      <c r="I128" s="140" t="str">
        <f t="shared" si="32"/>
        <v/>
      </c>
      <c r="J128" s="138" t="str">
        <f t="shared" si="28"/>
        <v>OFF1</v>
      </c>
      <c r="K128" s="138"/>
      <c r="L128" s="138">
        <v>1</v>
      </c>
      <c r="M128" s="140">
        <f t="shared" ref="M128:M191" si="34">IF(M127=13,O128,IF(M127=O127,1,M127+1))</f>
        <v>10</v>
      </c>
      <c r="N128" s="138" t="str">
        <f t="shared" si="24"/>
        <v>OFF1</v>
      </c>
      <c r="O128" s="138" t="str">
        <f t="shared" si="25"/>
        <v>5OFF1</v>
      </c>
      <c r="P128" s="104"/>
      <c r="Q128" s="137" t="e">
        <f>VLOOKUP(C128,#REF!,2,FALSE)</f>
        <v>#REF!</v>
      </c>
      <c r="R128" s="138"/>
      <c r="S128" s="137" t="e">
        <f>VLOOKUP(C128,#REF!,2,FALSE)</f>
        <v>#REF!</v>
      </c>
      <c r="T128" s="104"/>
    </row>
    <row r="129" spans="1:20" x14ac:dyDescent="0.2">
      <c r="A129" s="140">
        <f t="shared" si="30"/>
        <v>6</v>
      </c>
      <c r="B129" s="103">
        <v>5</v>
      </c>
      <c r="C129" s="103">
        <v>6</v>
      </c>
      <c r="D129" s="104">
        <f t="shared" si="31"/>
        <v>2025</v>
      </c>
      <c r="E129" s="104"/>
      <c r="F129" s="104" t="str">
        <f t="shared" si="33"/>
        <v>TUESDAY</v>
      </c>
      <c r="G129" s="104"/>
      <c r="H129" s="138">
        <v>1</v>
      </c>
      <c r="I129" s="140" t="str">
        <f t="shared" si="32"/>
        <v/>
      </c>
      <c r="J129" s="138" t="str">
        <f t="shared" si="28"/>
        <v>OFF1</v>
      </c>
      <c r="K129" s="138"/>
      <c r="L129" s="138">
        <v>1</v>
      </c>
      <c r="M129" s="140">
        <f t="shared" si="34"/>
        <v>11</v>
      </c>
      <c r="N129" s="138" t="str">
        <f t="shared" ref="N129:N192" si="35">CONCATENATE("OFF",L129)</f>
        <v>OFF1</v>
      </c>
      <c r="O129" s="138" t="str">
        <f t="shared" si="25"/>
        <v>5OFF1</v>
      </c>
      <c r="P129" s="104"/>
      <c r="Q129" s="137" t="e">
        <f>VLOOKUP(C129,#REF!,2,FALSE)</f>
        <v>#REF!</v>
      </c>
      <c r="R129" s="138"/>
      <c r="S129" s="137" t="e">
        <f>VLOOKUP(C129,#REF!,2,FALSE)</f>
        <v>#REF!</v>
      </c>
      <c r="T129" s="104"/>
    </row>
    <row r="130" spans="1:20" x14ac:dyDescent="0.2">
      <c r="A130" s="140">
        <f t="shared" si="30"/>
        <v>7</v>
      </c>
      <c r="B130" s="103">
        <v>5</v>
      </c>
      <c r="C130" s="103">
        <v>7</v>
      </c>
      <c r="D130" s="104">
        <f t="shared" si="31"/>
        <v>2025</v>
      </c>
      <c r="E130" s="104"/>
      <c r="F130" s="104" t="str">
        <f t="shared" si="33"/>
        <v>WEDNESDAY</v>
      </c>
      <c r="G130" s="104"/>
      <c r="H130" s="138">
        <v>1</v>
      </c>
      <c r="I130" s="140" t="str">
        <f t="shared" si="32"/>
        <v/>
      </c>
      <c r="J130" s="138" t="str">
        <f t="shared" si="28"/>
        <v>OFF1</v>
      </c>
      <c r="K130" s="138"/>
      <c r="L130" s="138">
        <v>1</v>
      </c>
      <c r="M130" s="140">
        <f t="shared" si="34"/>
        <v>12</v>
      </c>
      <c r="N130" s="138" t="str">
        <f t="shared" si="35"/>
        <v>OFF1</v>
      </c>
      <c r="O130" s="138" t="str">
        <f t="shared" si="25"/>
        <v>5OFF1</v>
      </c>
      <c r="P130" s="104"/>
      <c r="Q130" s="137" t="e">
        <f>VLOOKUP(C130,#REF!,2,FALSE)</f>
        <v>#REF!</v>
      </c>
      <c r="R130" s="138"/>
      <c r="S130" s="137" t="e">
        <f>VLOOKUP(C130,#REF!,2,FALSE)</f>
        <v>#REF!</v>
      </c>
      <c r="T130" s="104"/>
    </row>
    <row r="131" spans="1:20" x14ac:dyDescent="0.2">
      <c r="A131" s="140">
        <f t="shared" si="30"/>
        <v>8</v>
      </c>
      <c r="B131" s="103">
        <v>5</v>
      </c>
      <c r="C131" s="103">
        <v>8</v>
      </c>
      <c r="D131" s="104">
        <f t="shared" si="31"/>
        <v>2025</v>
      </c>
      <c r="E131" s="104"/>
      <c r="F131" s="104" t="str">
        <f t="shared" si="33"/>
        <v>THURSDAY</v>
      </c>
      <c r="G131" s="104"/>
      <c r="H131" s="138">
        <v>2</v>
      </c>
      <c r="I131" s="140" t="str">
        <f t="shared" si="32"/>
        <v/>
      </c>
      <c r="J131" s="138" t="str">
        <f t="shared" si="28"/>
        <v>OFF2</v>
      </c>
      <c r="K131" s="138"/>
      <c r="L131" s="138">
        <v>1</v>
      </c>
      <c r="M131" s="140">
        <f t="shared" si="34"/>
        <v>13</v>
      </c>
      <c r="N131" s="138" t="str">
        <f t="shared" si="35"/>
        <v>OFF1</v>
      </c>
      <c r="O131" s="138" t="str">
        <f t="shared" ref="O131:O194" si="36">CONCATENATE(B131,N131)</f>
        <v>5OFF1</v>
      </c>
      <c r="P131" s="104"/>
      <c r="Q131" s="137" t="e">
        <f>VLOOKUP(C131,#REF!,2,FALSE)</f>
        <v>#REF!</v>
      </c>
      <c r="R131" s="138"/>
      <c r="S131" s="137" t="e">
        <f>VLOOKUP(C131,#REF!,2,FALSE)</f>
        <v>#REF!</v>
      </c>
      <c r="T131" s="104"/>
    </row>
    <row r="132" spans="1:20" x14ac:dyDescent="0.2">
      <c r="A132" s="140">
        <f t="shared" si="30"/>
        <v>9</v>
      </c>
      <c r="B132" s="103">
        <v>5</v>
      </c>
      <c r="C132" s="103">
        <v>9</v>
      </c>
      <c r="D132" s="104">
        <f t="shared" si="31"/>
        <v>2025</v>
      </c>
      <c r="E132" s="104"/>
      <c r="F132" s="104" t="str">
        <f t="shared" si="33"/>
        <v>FRIDAY</v>
      </c>
      <c r="G132" s="104"/>
      <c r="H132" s="138">
        <v>2</v>
      </c>
      <c r="I132" s="140" t="str">
        <f t="shared" si="32"/>
        <v>5OFF2</v>
      </c>
      <c r="J132" s="138" t="str">
        <f t="shared" si="28"/>
        <v>OFF2</v>
      </c>
      <c r="K132" s="138"/>
      <c r="L132" s="138">
        <v>1</v>
      </c>
      <c r="M132" s="140" t="str">
        <f t="shared" si="34"/>
        <v>5OFF1</v>
      </c>
      <c r="N132" s="138" t="str">
        <f t="shared" si="35"/>
        <v>OFF1</v>
      </c>
      <c r="O132" s="138" t="str">
        <f t="shared" si="36"/>
        <v>5OFF1</v>
      </c>
      <c r="P132" s="104"/>
      <c r="Q132" s="137" t="e">
        <f>VLOOKUP(C132,#REF!,2,FALSE)</f>
        <v>#REF!</v>
      </c>
      <c r="R132" s="138"/>
      <c r="S132" s="137" t="e">
        <f>VLOOKUP(C132,#REF!,2,FALSE)</f>
        <v>#REF!</v>
      </c>
      <c r="T132" s="104"/>
    </row>
    <row r="133" spans="1:20" x14ac:dyDescent="0.2">
      <c r="A133" s="140">
        <f t="shared" si="30"/>
        <v>10</v>
      </c>
      <c r="B133" s="103">
        <v>5</v>
      </c>
      <c r="C133" s="103">
        <v>10</v>
      </c>
      <c r="D133" s="104">
        <f t="shared" si="31"/>
        <v>2025</v>
      </c>
      <c r="E133" s="104"/>
      <c r="F133" s="104" t="str">
        <f t="shared" si="33"/>
        <v>SATURDAY</v>
      </c>
      <c r="G133" s="104"/>
      <c r="H133" s="138">
        <v>2</v>
      </c>
      <c r="I133" s="140" t="str">
        <f t="shared" si="32"/>
        <v/>
      </c>
      <c r="J133" s="138" t="str">
        <f t="shared" si="28"/>
        <v>OFF2</v>
      </c>
      <c r="K133" s="138"/>
      <c r="L133" s="138">
        <v>1</v>
      </c>
      <c r="M133" s="140">
        <f t="shared" si="34"/>
        <v>1</v>
      </c>
      <c r="N133" s="138" t="str">
        <f t="shared" si="35"/>
        <v>OFF1</v>
      </c>
      <c r="O133" s="138" t="str">
        <f t="shared" si="36"/>
        <v>5OFF1</v>
      </c>
      <c r="P133" s="104"/>
      <c r="Q133" s="137" t="e">
        <f>VLOOKUP(C133,#REF!,2,FALSE)</f>
        <v>#REF!</v>
      </c>
      <c r="R133" s="138"/>
      <c r="S133" s="137" t="e">
        <f>VLOOKUP(C133,#REF!,2,FALSE)</f>
        <v>#REF!</v>
      </c>
      <c r="T133" s="104"/>
    </row>
    <row r="134" spans="1:20" x14ac:dyDescent="0.2">
      <c r="A134" s="140">
        <f t="shared" si="30"/>
        <v>11</v>
      </c>
      <c r="B134" s="103">
        <v>5</v>
      </c>
      <c r="C134" s="103">
        <v>11</v>
      </c>
      <c r="D134" s="104">
        <f t="shared" si="31"/>
        <v>2025</v>
      </c>
      <c r="E134" s="104"/>
      <c r="F134" s="104" t="str">
        <f t="shared" si="33"/>
        <v>SUNDAY</v>
      </c>
      <c r="G134" s="104"/>
      <c r="H134" s="138">
        <v>2</v>
      </c>
      <c r="I134" s="140" t="str">
        <f t="shared" si="32"/>
        <v/>
      </c>
      <c r="J134" s="138" t="str">
        <f t="shared" si="28"/>
        <v>OFF2</v>
      </c>
      <c r="K134" s="138"/>
      <c r="L134" s="138">
        <v>1</v>
      </c>
      <c r="M134" s="140">
        <f t="shared" si="34"/>
        <v>2</v>
      </c>
      <c r="N134" s="138" t="str">
        <f t="shared" si="35"/>
        <v>OFF1</v>
      </c>
      <c r="O134" s="138" t="str">
        <f t="shared" si="36"/>
        <v>5OFF1</v>
      </c>
      <c r="P134" s="104"/>
      <c r="Q134" s="137" t="e">
        <f>VLOOKUP(C134,#REF!,2,FALSE)</f>
        <v>#REF!</v>
      </c>
      <c r="R134" s="138"/>
      <c r="S134" s="137" t="e">
        <f>VLOOKUP(C134,#REF!,2,FALSE)</f>
        <v>#REF!</v>
      </c>
      <c r="T134" s="104"/>
    </row>
    <row r="135" spans="1:20" x14ac:dyDescent="0.2">
      <c r="A135" s="140">
        <f t="shared" si="30"/>
        <v>12</v>
      </c>
      <c r="B135" s="103">
        <v>5</v>
      </c>
      <c r="C135" s="103">
        <v>12</v>
      </c>
      <c r="D135" s="104">
        <f t="shared" si="31"/>
        <v>2025</v>
      </c>
      <c r="E135" s="104"/>
      <c r="F135" s="104" t="str">
        <f t="shared" si="33"/>
        <v>MONDAY</v>
      </c>
      <c r="G135" s="104"/>
      <c r="H135" s="138">
        <v>2</v>
      </c>
      <c r="I135" s="140" t="str">
        <f t="shared" si="32"/>
        <v/>
      </c>
      <c r="J135" s="138" t="str">
        <f t="shared" si="28"/>
        <v>OFF2</v>
      </c>
      <c r="K135" s="138"/>
      <c r="L135" s="138">
        <v>1</v>
      </c>
      <c r="M135" s="140">
        <f t="shared" si="34"/>
        <v>3</v>
      </c>
      <c r="N135" s="138" t="str">
        <f t="shared" si="35"/>
        <v>OFF1</v>
      </c>
      <c r="O135" s="138" t="str">
        <f t="shared" si="36"/>
        <v>5OFF1</v>
      </c>
      <c r="P135" s="104"/>
      <c r="Q135" s="137" t="e">
        <f>VLOOKUP(C135,#REF!,2,FALSE)</f>
        <v>#REF!</v>
      </c>
      <c r="R135" s="138"/>
      <c r="S135" s="137" t="e">
        <f>VLOOKUP(C135,#REF!,2,FALSE)</f>
        <v>#REF!</v>
      </c>
      <c r="T135" s="104"/>
    </row>
    <row r="136" spans="1:20" x14ac:dyDescent="0.2">
      <c r="A136" s="140">
        <f t="shared" si="30"/>
        <v>13</v>
      </c>
      <c r="B136" s="103">
        <v>5</v>
      </c>
      <c r="C136" s="103">
        <v>13</v>
      </c>
      <c r="D136" s="104">
        <f t="shared" si="31"/>
        <v>2025</v>
      </c>
      <c r="E136" s="104"/>
      <c r="F136" s="104" t="str">
        <f t="shared" si="33"/>
        <v>TUESDAY</v>
      </c>
      <c r="G136" s="104"/>
      <c r="H136" s="138">
        <v>2</v>
      </c>
      <c r="I136" s="140" t="str">
        <f t="shared" si="32"/>
        <v/>
      </c>
      <c r="J136" s="138" t="str">
        <f t="shared" si="28"/>
        <v>OFF2</v>
      </c>
      <c r="K136" s="138"/>
      <c r="L136" s="138">
        <v>1</v>
      </c>
      <c r="M136" s="140">
        <f t="shared" si="34"/>
        <v>4</v>
      </c>
      <c r="N136" s="138" t="str">
        <f t="shared" si="35"/>
        <v>OFF1</v>
      </c>
      <c r="O136" s="138" t="str">
        <f t="shared" si="36"/>
        <v>5OFF1</v>
      </c>
      <c r="P136" s="104"/>
      <c r="Q136" s="137" t="e">
        <f>VLOOKUP(C136,#REF!,2,FALSE)</f>
        <v>#REF!</v>
      </c>
      <c r="R136" s="138"/>
      <c r="S136" s="137" t="e">
        <f>VLOOKUP(C136,#REF!,2,FALSE)</f>
        <v>#REF!</v>
      </c>
      <c r="T136" s="104"/>
    </row>
    <row r="137" spans="1:20" x14ac:dyDescent="0.2">
      <c r="A137" s="140" t="str">
        <f t="shared" si="30"/>
        <v>5PAYDAY1</v>
      </c>
      <c r="B137" s="103">
        <v>5</v>
      </c>
      <c r="C137" s="103">
        <v>14</v>
      </c>
      <c r="D137" s="104">
        <f t="shared" si="31"/>
        <v>2025</v>
      </c>
      <c r="E137" s="104"/>
      <c r="F137" s="104" t="str">
        <f t="shared" si="33"/>
        <v>WEDNESDAY</v>
      </c>
      <c r="G137" s="104"/>
      <c r="H137" s="138">
        <v>2</v>
      </c>
      <c r="I137" s="140" t="str">
        <f t="shared" si="32"/>
        <v/>
      </c>
      <c r="J137" s="138" t="str">
        <f t="shared" si="28"/>
        <v>OFF2</v>
      </c>
      <c r="K137" s="138"/>
      <c r="L137" s="138">
        <v>1</v>
      </c>
      <c r="M137" s="140">
        <f t="shared" si="34"/>
        <v>5</v>
      </c>
      <c r="N137" s="138" t="str">
        <f t="shared" si="35"/>
        <v>OFF1</v>
      </c>
      <c r="O137" s="138" t="str">
        <f t="shared" si="36"/>
        <v>5OFF1</v>
      </c>
      <c r="P137" s="104"/>
      <c r="Q137" s="137" t="e">
        <f>VLOOKUP(C137,#REF!,2,FALSE)</f>
        <v>#REF!</v>
      </c>
      <c r="R137" s="138"/>
      <c r="S137" s="137" t="e">
        <f>VLOOKUP(C137,#REF!,2,FALSE)</f>
        <v>#REF!</v>
      </c>
      <c r="T137" s="104"/>
    </row>
    <row r="138" spans="1:20" x14ac:dyDescent="0.2">
      <c r="A138" s="140">
        <f t="shared" ref="A138:A151" si="37">IF(A137=13,"5PAYDAY2",IF(A137="5PAYDAY2",1,IF(A137="5PAYDAY1",1,IF(A137="4PAYDAY3",1,(A137+1)))))</f>
        <v>1</v>
      </c>
      <c r="B138" s="103">
        <v>5</v>
      </c>
      <c r="C138" s="103">
        <v>15</v>
      </c>
      <c r="D138" s="104">
        <f t="shared" si="31"/>
        <v>2025</v>
      </c>
      <c r="E138" s="104">
        <v>2</v>
      </c>
      <c r="F138" s="104" t="str">
        <f t="shared" si="33"/>
        <v>THURSDAY</v>
      </c>
      <c r="G138" s="104"/>
      <c r="H138" s="138">
        <v>3</v>
      </c>
      <c r="I138" s="140" t="str">
        <f t="shared" si="32"/>
        <v/>
      </c>
      <c r="J138" s="138" t="str">
        <f t="shared" si="28"/>
        <v>OFF3</v>
      </c>
      <c r="K138" s="138"/>
      <c r="L138" s="138">
        <v>2</v>
      </c>
      <c r="M138" s="140">
        <f t="shared" si="34"/>
        <v>6</v>
      </c>
      <c r="N138" s="138" t="str">
        <f t="shared" si="35"/>
        <v>OFF2</v>
      </c>
      <c r="O138" s="138" t="str">
        <f t="shared" si="36"/>
        <v>5OFF2</v>
      </c>
      <c r="P138" s="104"/>
      <c r="Q138" s="137" t="e">
        <f>VLOOKUP(C138,#REF!,2,FALSE)</f>
        <v>#REF!</v>
      </c>
      <c r="R138" s="138"/>
      <c r="S138" s="137" t="e">
        <f>VLOOKUP(C138,#REF!,2,FALSE)</f>
        <v>#REF!</v>
      </c>
      <c r="T138" s="104"/>
    </row>
    <row r="139" spans="1:20" x14ac:dyDescent="0.2">
      <c r="A139" s="140">
        <f t="shared" si="37"/>
        <v>2</v>
      </c>
      <c r="B139" s="103">
        <v>5</v>
      </c>
      <c r="C139" s="103">
        <v>16</v>
      </c>
      <c r="D139" s="104">
        <f t="shared" si="31"/>
        <v>2025</v>
      </c>
      <c r="E139" s="104"/>
      <c r="F139" s="104" t="str">
        <f t="shared" si="33"/>
        <v>FRIDAY</v>
      </c>
      <c r="G139" s="104"/>
      <c r="H139" s="138">
        <v>3</v>
      </c>
      <c r="I139" s="140" t="str">
        <f t="shared" si="32"/>
        <v>5OFF3</v>
      </c>
      <c r="J139" s="138" t="str">
        <f t="shared" si="28"/>
        <v>OFF3</v>
      </c>
      <c r="K139" s="138"/>
      <c r="L139" s="138">
        <v>2</v>
      </c>
      <c r="M139" s="140">
        <f t="shared" si="34"/>
        <v>7</v>
      </c>
      <c r="N139" s="138" t="str">
        <f t="shared" si="35"/>
        <v>OFF2</v>
      </c>
      <c r="O139" s="138" t="str">
        <f t="shared" si="36"/>
        <v>5OFF2</v>
      </c>
      <c r="P139" s="104"/>
      <c r="Q139" s="137" t="e">
        <f>VLOOKUP(C139,#REF!,2,FALSE)</f>
        <v>#REF!</v>
      </c>
      <c r="R139" s="138"/>
      <c r="S139" s="137" t="e">
        <f>VLOOKUP(C139,#REF!,2,FALSE)</f>
        <v>#REF!</v>
      </c>
      <c r="T139" s="104"/>
    </row>
    <row r="140" spans="1:20" x14ac:dyDescent="0.2">
      <c r="A140" s="140">
        <f t="shared" si="37"/>
        <v>3</v>
      </c>
      <c r="B140" s="103">
        <v>5</v>
      </c>
      <c r="C140" s="103">
        <v>17</v>
      </c>
      <c r="D140" s="104">
        <f t="shared" si="31"/>
        <v>2025</v>
      </c>
      <c r="E140" s="104"/>
      <c r="F140" s="104" t="str">
        <f t="shared" si="33"/>
        <v>SATURDAY</v>
      </c>
      <c r="G140" s="104"/>
      <c r="H140" s="138">
        <v>3</v>
      </c>
      <c r="I140" s="140" t="str">
        <f t="shared" si="32"/>
        <v/>
      </c>
      <c r="J140" s="138" t="str">
        <f t="shared" si="28"/>
        <v>OFF3</v>
      </c>
      <c r="K140" s="138"/>
      <c r="L140" s="138">
        <v>2</v>
      </c>
      <c r="M140" s="140">
        <f t="shared" si="34"/>
        <v>8</v>
      </c>
      <c r="N140" s="138" t="str">
        <f t="shared" si="35"/>
        <v>OFF2</v>
      </c>
      <c r="O140" s="138" t="str">
        <f t="shared" si="36"/>
        <v>5OFF2</v>
      </c>
      <c r="P140" s="104"/>
      <c r="Q140" s="137" t="e">
        <f>VLOOKUP(C140,#REF!,2,FALSE)</f>
        <v>#REF!</v>
      </c>
      <c r="R140" s="138"/>
      <c r="S140" s="137" t="e">
        <f>VLOOKUP(C140,#REF!,2,FALSE)</f>
        <v>#REF!</v>
      </c>
      <c r="T140" s="104"/>
    </row>
    <row r="141" spans="1:20" x14ac:dyDescent="0.2">
      <c r="A141" s="140">
        <f t="shared" si="37"/>
        <v>4</v>
      </c>
      <c r="B141" s="103">
        <v>5</v>
      </c>
      <c r="C141" s="103">
        <v>18</v>
      </c>
      <c r="D141" s="104">
        <f t="shared" si="31"/>
        <v>2025</v>
      </c>
      <c r="E141" s="104"/>
      <c r="F141" s="104" t="str">
        <f t="shared" si="33"/>
        <v>SUNDAY</v>
      </c>
      <c r="G141" s="104"/>
      <c r="H141" s="138">
        <v>3</v>
      </c>
      <c r="I141" s="140" t="str">
        <f t="shared" si="32"/>
        <v/>
      </c>
      <c r="J141" s="138" t="str">
        <f t="shared" si="28"/>
        <v>OFF3</v>
      </c>
      <c r="K141" s="138"/>
      <c r="L141" s="138">
        <v>2</v>
      </c>
      <c r="M141" s="140">
        <f t="shared" si="34"/>
        <v>9</v>
      </c>
      <c r="N141" s="138" t="str">
        <f t="shared" si="35"/>
        <v>OFF2</v>
      </c>
      <c r="O141" s="138" t="str">
        <f t="shared" si="36"/>
        <v>5OFF2</v>
      </c>
      <c r="P141" s="104"/>
      <c r="Q141" s="137" t="e">
        <f>VLOOKUP(C141,#REF!,2,FALSE)</f>
        <v>#REF!</v>
      </c>
      <c r="R141" s="138"/>
      <c r="S141" s="137" t="e">
        <f>VLOOKUP(C141,#REF!,2,FALSE)</f>
        <v>#REF!</v>
      </c>
      <c r="T141" s="104"/>
    </row>
    <row r="142" spans="1:20" x14ac:dyDescent="0.2">
      <c r="A142" s="140">
        <f t="shared" si="37"/>
        <v>5</v>
      </c>
      <c r="B142" s="103">
        <v>5</v>
      </c>
      <c r="C142" s="103">
        <v>19</v>
      </c>
      <c r="D142" s="104">
        <f t="shared" si="31"/>
        <v>2025</v>
      </c>
      <c r="E142" s="104"/>
      <c r="F142" s="104" t="str">
        <f t="shared" si="33"/>
        <v>MONDAY</v>
      </c>
      <c r="G142" s="104"/>
      <c r="H142" s="138">
        <v>3</v>
      </c>
      <c r="I142" s="140" t="str">
        <f t="shared" si="32"/>
        <v/>
      </c>
      <c r="J142" s="138" t="str">
        <f t="shared" si="28"/>
        <v>OFF3</v>
      </c>
      <c r="K142" s="138"/>
      <c r="L142" s="138">
        <v>2</v>
      </c>
      <c r="M142" s="140">
        <f t="shared" si="34"/>
        <v>10</v>
      </c>
      <c r="N142" s="138" t="str">
        <f t="shared" si="35"/>
        <v>OFF2</v>
      </c>
      <c r="O142" s="138" t="str">
        <f t="shared" si="36"/>
        <v>5OFF2</v>
      </c>
      <c r="P142" s="104"/>
      <c r="Q142" s="137" t="e">
        <f>VLOOKUP(C142,#REF!,2,FALSE)</f>
        <v>#REF!</v>
      </c>
      <c r="R142" s="138"/>
      <c r="S142" s="137" t="e">
        <f>VLOOKUP(C142,#REF!,2,FALSE)</f>
        <v>#REF!</v>
      </c>
      <c r="T142" s="104"/>
    </row>
    <row r="143" spans="1:20" x14ac:dyDescent="0.2">
      <c r="A143" s="140">
        <f t="shared" si="37"/>
        <v>6</v>
      </c>
      <c r="B143" s="103">
        <v>5</v>
      </c>
      <c r="C143" s="103">
        <v>20</v>
      </c>
      <c r="D143" s="104">
        <f t="shared" si="31"/>
        <v>2025</v>
      </c>
      <c r="E143" s="104"/>
      <c r="F143" s="104" t="str">
        <f t="shared" si="33"/>
        <v>TUESDAY</v>
      </c>
      <c r="G143" s="104"/>
      <c r="H143" s="138">
        <v>3</v>
      </c>
      <c r="I143" s="140" t="str">
        <f t="shared" si="32"/>
        <v/>
      </c>
      <c r="J143" s="138" t="str">
        <f t="shared" si="28"/>
        <v>OFF3</v>
      </c>
      <c r="K143" s="138"/>
      <c r="L143" s="138">
        <v>2</v>
      </c>
      <c r="M143" s="140">
        <f t="shared" si="34"/>
        <v>11</v>
      </c>
      <c r="N143" s="138" t="str">
        <f t="shared" si="35"/>
        <v>OFF2</v>
      </c>
      <c r="O143" s="138" t="str">
        <f t="shared" si="36"/>
        <v>5OFF2</v>
      </c>
      <c r="P143" s="104"/>
      <c r="Q143" s="137" t="e">
        <f>VLOOKUP(C143,#REF!,2,FALSE)</f>
        <v>#REF!</v>
      </c>
      <c r="R143" s="138"/>
      <c r="S143" s="137" t="e">
        <f>VLOOKUP(C143,#REF!,2,FALSE)</f>
        <v>#REF!</v>
      </c>
      <c r="T143" s="104"/>
    </row>
    <row r="144" spans="1:20" x14ac:dyDescent="0.2">
      <c r="A144" s="140">
        <f t="shared" si="37"/>
        <v>7</v>
      </c>
      <c r="B144" s="103">
        <v>5</v>
      </c>
      <c r="C144" s="103">
        <v>21</v>
      </c>
      <c r="D144" s="104">
        <f t="shared" si="31"/>
        <v>2025</v>
      </c>
      <c r="E144" s="104"/>
      <c r="F144" s="104" t="str">
        <f t="shared" si="33"/>
        <v>WEDNESDAY</v>
      </c>
      <c r="G144" s="104"/>
      <c r="H144" s="138">
        <v>3</v>
      </c>
      <c r="I144" s="140" t="str">
        <f t="shared" si="32"/>
        <v/>
      </c>
      <c r="J144" s="138" t="str">
        <f t="shared" si="28"/>
        <v>OFF3</v>
      </c>
      <c r="K144" s="138"/>
      <c r="L144" s="138">
        <v>2</v>
      </c>
      <c r="M144" s="140">
        <f t="shared" si="34"/>
        <v>12</v>
      </c>
      <c r="N144" s="138" t="str">
        <f t="shared" si="35"/>
        <v>OFF2</v>
      </c>
      <c r="O144" s="138" t="str">
        <f t="shared" si="36"/>
        <v>5OFF2</v>
      </c>
      <c r="P144" s="104"/>
      <c r="Q144" s="137" t="e">
        <f>VLOOKUP(C144,#REF!,2,FALSE)</f>
        <v>#REF!</v>
      </c>
      <c r="R144" s="138"/>
      <c r="S144" s="137" t="e">
        <f>VLOOKUP(C144,#REF!,2,FALSE)</f>
        <v>#REF!</v>
      </c>
      <c r="T144" s="104"/>
    </row>
    <row r="145" spans="1:20" x14ac:dyDescent="0.2">
      <c r="A145" s="140">
        <f t="shared" si="37"/>
        <v>8</v>
      </c>
      <c r="B145" s="103">
        <v>5</v>
      </c>
      <c r="C145" s="103">
        <v>22</v>
      </c>
      <c r="D145" s="104">
        <f t="shared" si="31"/>
        <v>2025</v>
      </c>
      <c r="E145" s="104"/>
      <c r="F145" s="104" t="str">
        <f t="shared" si="33"/>
        <v>THURSDAY</v>
      </c>
      <c r="G145" s="104"/>
      <c r="H145" s="138">
        <v>4</v>
      </c>
      <c r="I145" s="140" t="str">
        <f t="shared" si="32"/>
        <v/>
      </c>
      <c r="J145" s="138" t="str">
        <f t="shared" si="28"/>
        <v>OFF4</v>
      </c>
      <c r="K145" s="138"/>
      <c r="L145" s="138">
        <v>2</v>
      </c>
      <c r="M145" s="140">
        <f t="shared" si="34"/>
        <v>13</v>
      </c>
      <c r="N145" s="138" t="str">
        <f t="shared" si="35"/>
        <v>OFF2</v>
      </c>
      <c r="O145" s="138" t="str">
        <f t="shared" si="36"/>
        <v>5OFF2</v>
      </c>
      <c r="P145" s="104"/>
      <c r="Q145" s="137" t="e">
        <f>VLOOKUP(C145,#REF!,2,FALSE)</f>
        <v>#REF!</v>
      </c>
      <c r="R145" s="138"/>
      <c r="S145" s="137" t="e">
        <f>VLOOKUP(C145,#REF!,2,FALSE)</f>
        <v>#REF!</v>
      </c>
      <c r="T145" s="104"/>
    </row>
    <row r="146" spans="1:20" x14ac:dyDescent="0.2">
      <c r="A146" s="140">
        <f t="shared" si="37"/>
        <v>9</v>
      </c>
      <c r="B146" s="103">
        <v>5</v>
      </c>
      <c r="C146" s="103">
        <v>23</v>
      </c>
      <c r="D146" s="104">
        <f t="shared" si="31"/>
        <v>2025</v>
      </c>
      <c r="E146" s="104"/>
      <c r="F146" s="104" t="str">
        <f t="shared" si="33"/>
        <v>FRIDAY</v>
      </c>
      <c r="G146" s="104"/>
      <c r="H146" s="138">
        <v>4</v>
      </c>
      <c r="I146" s="140" t="str">
        <f t="shared" si="32"/>
        <v>5OFF4</v>
      </c>
      <c r="J146" s="138" t="str">
        <f t="shared" si="28"/>
        <v>OFF4</v>
      </c>
      <c r="K146" s="138"/>
      <c r="L146" s="138">
        <v>2</v>
      </c>
      <c r="M146" s="140" t="str">
        <f t="shared" si="34"/>
        <v>5OFF2</v>
      </c>
      <c r="N146" s="138" t="str">
        <f t="shared" si="35"/>
        <v>OFF2</v>
      </c>
      <c r="O146" s="138" t="str">
        <f t="shared" si="36"/>
        <v>5OFF2</v>
      </c>
      <c r="P146" s="104"/>
      <c r="Q146" s="137" t="e">
        <f>VLOOKUP(C146,#REF!,2,FALSE)</f>
        <v>#REF!</v>
      </c>
      <c r="R146" s="138"/>
      <c r="S146" s="137" t="e">
        <f>VLOOKUP(C146,#REF!,2,FALSE)</f>
        <v>#REF!</v>
      </c>
      <c r="T146" s="104"/>
    </row>
    <row r="147" spans="1:20" x14ac:dyDescent="0.2">
      <c r="A147" s="140">
        <f t="shared" si="37"/>
        <v>10</v>
      </c>
      <c r="B147" s="103">
        <v>5</v>
      </c>
      <c r="C147" s="103">
        <v>24</v>
      </c>
      <c r="D147" s="104">
        <f t="shared" si="31"/>
        <v>2025</v>
      </c>
      <c r="E147" s="104"/>
      <c r="F147" s="104" t="str">
        <f t="shared" si="33"/>
        <v>SATURDAY</v>
      </c>
      <c r="G147" s="104"/>
      <c r="H147" s="138">
        <v>4</v>
      </c>
      <c r="I147" s="140" t="str">
        <f t="shared" si="32"/>
        <v/>
      </c>
      <c r="J147" s="138" t="str">
        <f t="shared" si="28"/>
        <v>OFF4</v>
      </c>
      <c r="K147" s="138"/>
      <c r="L147" s="138">
        <v>2</v>
      </c>
      <c r="M147" s="140">
        <f t="shared" si="34"/>
        <v>1</v>
      </c>
      <c r="N147" s="138" t="str">
        <f t="shared" si="35"/>
        <v>OFF2</v>
      </c>
      <c r="O147" s="138" t="str">
        <f t="shared" si="36"/>
        <v>5OFF2</v>
      </c>
      <c r="P147" s="104"/>
      <c r="Q147" s="137" t="e">
        <f>VLOOKUP(C147,#REF!,2,FALSE)</f>
        <v>#REF!</v>
      </c>
      <c r="R147" s="138"/>
      <c r="S147" s="137" t="e">
        <f>VLOOKUP(C147,#REF!,2,FALSE)</f>
        <v>#REF!</v>
      </c>
      <c r="T147" s="104"/>
    </row>
    <row r="148" spans="1:20" x14ac:dyDescent="0.2">
      <c r="A148" s="140">
        <f t="shared" si="37"/>
        <v>11</v>
      </c>
      <c r="B148" s="103">
        <v>5</v>
      </c>
      <c r="C148" s="103">
        <v>25</v>
      </c>
      <c r="D148" s="104">
        <f t="shared" si="31"/>
        <v>2025</v>
      </c>
      <c r="E148" s="104"/>
      <c r="F148" s="104" t="str">
        <f t="shared" si="33"/>
        <v>SUNDAY</v>
      </c>
      <c r="G148" s="104"/>
      <c r="H148" s="138">
        <v>4</v>
      </c>
      <c r="I148" s="140" t="str">
        <f t="shared" si="32"/>
        <v/>
      </c>
      <c r="J148" s="138" t="str">
        <f t="shared" si="28"/>
        <v>OFF4</v>
      </c>
      <c r="K148" s="138"/>
      <c r="L148" s="138">
        <v>2</v>
      </c>
      <c r="M148" s="140">
        <f t="shared" si="34"/>
        <v>2</v>
      </c>
      <c r="N148" s="138" t="str">
        <f t="shared" si="35"/>
        <v>OFF2</v>
      </c>
      <c r="O148" s="138" t="str">
        <f t="shared" si="36"/>
        <v>5OFF2</v>
      </c>
      <c r="P148" s="104"/>
      <c r="Q148" s="137" t="e">
        <f>VLOOKUP(C148,#REF!,2,FALSE)</f>
        <v>#REF!</v>
      </c>
      <c r="R148" s="138"/>
      <c r="S148" s="137" t="e">
        <f>VLOOKUP(C148,#REF!,2,FALSE)</f>
        <v>#REF!</v>
      </c>
      <c r="T148" s="104"/>
    </row>
    <row r="149" spans="1:20" x14ac:dyDescent="0.2">
      <c r="A149" s="140">
        <f t="shared" si="37"/>
        <v>12</v>
      </c>
      <c r="B149" s="103">
        <v>5</v>
      </c>
      <c r="C149" s="103">
        <v>26</v>
      </c>
      <c r="D149" s="104">
        <f t="shared" si="31"/>
        <v>2025</v>
      </c>
      <c r="E149" s="104"/>
      <c r="F149" s="104" t="str">
        <f t="shared" si="33"/>
        <v>MONDAY</v>
      </c>
      <c r="G149" s="104"/>
      <c r="H149" s="138">
        <v>4</v>
      </c>
      <c r="I149" s="140" t="str">
        <f t="shared" si="32"/>
        <v/>
      </c>
      <c r="J149" s="138" t="str">
        <f t="shared" si="28"/>
        <v>OFF4</v>
      </c>
      <c r="K149" s="138"/>
      <c r="L149" s="138">
        <v>2</v>
      </c>
      <c r="M149" s="140">
        <f t="shared" si="34"/>
        <v>3</v>
      </c>
      <c r="N149" s="138" t="str">
        <f t="shared" si="35"/>
        <v>OFF2</v>
      </c>
      <c r="O149" s="138" t="str">
        <f t="shared" si="36"/>
        <v>5OFF2</v>
      </c>
      <c r="P149" s="104"/>
      <c r="Q149" s="137" t="e">
        <f>VLOOKUP(C149,#REF!,2,FALSE)</f>
        <v>#REF!</v>
      </c>
      <c r="R149" s="138"/>
      <c r="S149" s="137" t="e">
        <f>VLOOKUP(C149,#REF!,2,FALSE)</f>
        <v>#REF!</v>
      </c>
      <c r="T149" s="104"/>
    </row>
    <row r="150" spans="1:20" x14ac:dyDescent="0.2">
      <c r="A150" s="140">
        <f t="shared" si="37"/>
        <v>13</v>
      </c>
      <c r="B150" s="103">
        <v>5</v>
      </c>
      <c r="C150" s="103">
        <v>27</v>
      </c>
      <c r="D150" s="104">
        <f t="shared" si="31"/>
        <v>2025</v>
      </c>
      <c r="E150" s="104"/>
      <c r="F150" s="104" t="str">
        <f t="shared" si="33"/>
        <v>TUESDAY</v>
      </c>
      <c r="G150" s="104"/>
      <c r="H150" s="138">
        <v>4</v>
      </c>
      <c r="I150" s="140" t="str">
        <f t="shared" si="32"/>
        <v/>
      </c>
      <c r="J150" s="138" t="str">
        <f t="shared" si="28"/>
        <v>OFF4</v>
      </c>
      <c r="K150" s="138"/>
      <c r="L150" s="138">
        <v>2</v>
      </c>
      <c r="M150" s="140">
        <f t="shared" si="34"/>
        <v>4</v>
      </c>
      <c r="N150" s="138" t="str">
        <f t="shared" si="35"/>
        <v>OFF2</v>
      </c>
      <c r="O150" s="138" t="str">
        <f t="shared" si="36"/>
        <v>5OFF2</v>
      </c>
      <c r="P150" s="104"/>
      <c r="Q150" s="137" t="e">
        <f>VLOOKUP(C150,#REF!,2,FALSE)</f>
        <v>#REF!</v>
      </c>
      <c r="R150" s="138"/>
      <c r="S150" s="137" t="e">
        <f>VLOOKUP(C150,#REF!,2,FALSE)</f>
        <v>#REF!</v>
      </c>
      <c r="T150" s="104"/>
    </row>
    <row r="151" spans="1:20" x14ac:dyDescent="0.2">
      <c r="A151" s="140" t="str">
        <f t="shared" si="37"/>
        <v>5PAYDAY2</v>
      </c>
      <c r="B151" s="103">
        <v>5</v>
      </c>
      <c r="C151" s="103">
        <v>28</v>
      </c>
      <c r="D151" s="104">
        <f t="shared" si="31"/>
        <v>2025</v>
      </c>
      <c r="E151" s="104"/>
      <c r="F151" s="104" t="str">
        <f t="shared" si="33"/>
        <v>WEDNESDAY</v>
      </c>
      <c r="G151" s="104"/>
      <c r="H151" s="138">
        <v>4</v>
      </c>
      <c r="I151" s="140" t="str">
        <f t="shared" si="32"/>
        <v/>
      </c>
      <c r="J151" s="138" t="str">
        <f t="shared" si="28"/>
        <v>OFF4</v>
      </c>
      <c r="K151" s="138"/>
      <c r="L151" s="138">
        <v>2</v>
      </c>
      <c r="M151" s="140">
        <f t="shared" si="34"/>
        <v>5</v>
      </c>
      <c r="N151" s="138" t="str">
        <f t="shared" si="35"/>
        <v>OFF2</v>
      </c>
      <c r="O151" s="138" t="str">
        <f t="shared" si="36"/>
        <v>5OFF2</v>
      </c>
      <c r="P151" s="104"/>
      <c r="Q151" s="137" t="e">
        <f>VLOOKUP(C151,#REF!,2,FALSE)</f>
        <v>#REF!</v>
      </c>
      <c r="R151" s="138"/>
      <c r="S151" s="137" t="e">
        <f>VLOOKUP(C151,#REF!,2,FALSE)</f>
        <v>#REF!</v>
      </c>
      <c r="T151" s="104"/>
    </row>
    <row r="152" spans="1:20" x14ac:dyDescent="0.2">
      <c r="A152" s="140">
        <f>IF(A151=13,"5PAYDAY3",IF(A151="5PAYDAY3",1,IF(A151="5PAYDAY2",1,IF(A151="5PAYDAY1",1,(A151+1)))))</f>
        <v>1</v>
      </c>
      <c r="B152" s="103">
        <v>5</v>
      </c>
      <c r="C152" s="103">
        <v>29</v>
      </c>
      <c r="D152" s="104">
        <f t="shared" si="31"/>
        <v>2025</v>
      </c>
      <c r="E152" s="104">
        <v>3</v>
      </c>
      <c r="F152" s="104" t="str">
        <f t="shared" si="33"/>
        <v>THURSDAY</v>
      </c>
      <c r="G152" s="104"/>
      <c r="H152" s="138">
        <v>5</v>
      </c>
      <c r="I152" s="140" t="str">
        <f t="shared" si="32"/>
        <v/>
      </c>
      <c r="J152" s="138" t="str">
        <f t="shared" si="28"/>
        <v>OFF5</v>
      </c>
      <c r="K152" s="138"/>
      <c r="L152" s="138">
        <v>3</v>
      </c>
      <c r="M152" s="140">
        <f t="shared" si="34"/>
        <v>6</v>
      </c>
      <c r="N152" s="138" t="str">
        <f t="shared" si="35"/>
        <v>OFF3</v>
      </c>
      <c r="O152" s="138" t="str">
        <f t="shared" si="36"/>
        <v>5OFF3</v>
      </c>
      <c r="P152" s="104"/>
      <c r="Q152" s="137" t="e">
        <f>VLOOKUP(C152,#REF!,2,FALSE)</f>
        <v>#REF!</v>
      </c>
      <c r="R152" s="138"/>
      <c r="S152" s="137" t="e">
        <f>VLOOKUP(C152,#REF!,2,FALSE)</f>
        <v>#REF!</v>
      </c>
      <c r="T152" s="104"/>
    </row>
    <row r="153" spans="1:20" x14ac:dyDescent="0.2">
      <c r="A153" s="140">
        <f>IF(A152=13,"5PAYDAY3",IF(A152="5PAYDAY3",1,IF(A152="5PAYDAY2",1,IF(A152="5PAYDAY1",1,(A152+1)))))</f>
        <v>2</v>
      </c>
      <c r="B153" s="103">
        <v>5</v>
      </c>
      <c r="C153" s="103">
        <v>30</v>
      </c>
      <c r="D153" s="104">
        <f t="shared" si="31"/>
        <v>2025</v>
      </c>
      <c r="E153" s="104"/>
      <c r="F153" s="104" t="str">
        <f t="shared" si="33"/>
        <v>FRIDAY</v>
      </c>
      <c r="G153" s="104"/>
      <c r="H153" s="138">
        <v>5</v>
      </c>
      <c r="I153" s="140" t="str">
        <f t="shared" si="32"/>
        <v>5OFF5</v>
      </c>
      <c r="J153" s="138" t="str">
        <f t="shared" si="28"/>
        <v>OFF5</v>
      </c>
      <c r="K153" s="138"/>
      <c r="L153" s="138">
        <v>3</v>
      </c>
      <c r="M153" s="140">
        <f t="shared" si="34"/>
        <v>7</v>
      </c>
      <c r="N153" s="138" t="str">
        <f t="shared" si="35"/>
        <v>OFF3</v>
      </c>
      <c r="O153" s="138" t="str">
        <f t="shared" si="36"/>
        <v>5OFF3</v>
      </c>
      <c r="P153" s="104"/>
      <c r="Q153" s="137" t="e">
        <f>VLOOKUP(C153,#REF!,2,FALSE)</f>
        <v>#REF!</v>
      </c>
      <c r="R153" s="138"/>
      <c r="S153" s="137" t="e">
        <f>VLOOKUP(C153,#REF!,2,FALSE)</f>
        <v>#REF!</v>
      </c>
      <c r="T153" s="104"/>
    </row>
    <row r="154" spans="1:20" x14ac:dyDescent="0.2">
      <c r="A154" s="140">
        <f>IF(A153=13,"5PAYDAY3",IF(A153="5PAYDAY3",1,IF(A153="5PAYDAY2",1,IF(A153="5PAYDAY1",1,(A153+1)))))</f>
        <v>3</v>
      </c>
      <c r="B154" s="103">
        <v>5</v>
      </c>
      <c r="C154" s="103">
        <v>31</v>
      </c>
      <c r="D154" s="104">
        <f t="shared" si="31"/>
        <v>2025</v>
      </c>
      <c r="E154" s="104"/>
      <c r="F154" s="104" t="str">
        <f t="shared" si="33"/>
        <v>SATURDAY</v>
      </c>
      <c r="G154" s="104"/>
      <c r="H154" s="138">
        <v>5</v>
      </c>
      <c r="I154" s="140" t="str">
        <f t="shared" si="32"/>
        <v/>
      </c>
      <c r="J154" s="138" t="str">
        <f t="shared" si="28"/>
        <v>OFF5</v>
      </c>
      <c r="K154" s="138"/>
      <c r="L154" s="138">
        <v>3</v>
      </c>
      <c r="M154" s="140">
        <f t="shared" si="34"/>
        <v>8</v>
      </c>
      <c r="N154" s="138" t="str">
        <f t="shared" si="35"/>
        <v>OFF3</v>
      </c>
      <c r="O154" s="138" t="str">
        <f t="shared" si="36"/>
        <v>5OFF3</v>
      </c>
      <c r="P154" s="104"/>
      <c r="Q154" s="137" t="e">
        <f>VLOOKUP(C154,#REF!,2,FALSE)</f>
        <v>#REF!</v>
      </c>
      <c r="R154" s="138"/>
      <c r="S154" s="137" t="e">
        <f>VLOOKUP(C154,#REF!,2,FALSE)</f>
        <v>#REF!</v>
      </c>
      <c r="T154" s="104"/>
    </row>
    <row r="155" spans="1:20" x14ac:dyDescent="0.2">
      <c r="A155" s="140">
        <f t="shared" ref="A155:A168" si="38">IF(A154=13,"6PAYDAY1",IF(A154="6PAYDAY1",1,IF(A154="5PAYDAY3",1,IF(A154="5PAYDAY2",1,(A154+1)))))</f>
        <v>4</v>
      </c>
      <c r="B155" s="102">
        <v>6</v>
      </c>
      <c r="C155" s="102">
        <v>1</v>
      </c>
      <c r="D155" s="111">
        <f t="shared" si="31"/>
        <v>2025</v>
      </c>
      <c r="E155" s="111">
        <v>1</v>
      </c>
      <c r="F155" s="104" t="str">
        <f t="shared" si="33"/>
        <v>SUNDAY</v>
      </c>
      <c r="G155" s="104"/>
      <c r="H155" s="138">
        <v>1</v>
      </c>
      <c r="I155" s="140" t="str">
        <f t="shared" si="32"/>
        <v/>
      </c>
      <c r="J155" s="138" t="str">
        <f t="shared" si="28"/>
        <v>OFF1</v>
      </c>
      <c r="K155" s="138"/>
      <c r="L155" s="138">
        <v>1</v>
      </c>
      <c r="M155" s="140">
        <f t="shared" si="34"/>
        <v>9</v>
      </c>
      <c r="N155" s="138" t="str">
        <f t="shared" si="35"/>
        <v>OFF1</v>
      </c>
      <c r="O155" s="138" t="str">
        <f t="shared" si="36"/>
        <v>6OFF1</v>
      </c>
      <c r="P155" s="104"/>
      <c r="Q155" s="137" t="e">
        <f>VLOOKUP(C155,#REF!,2,FALSE)</f>
        <v>#REF!</v>
      </c>
      <c r="R155" s="138"/>
      <c r="S155" s="137" t="e">
        <f>VLOOKUP(C155,#REF!,2,FALSE)</f>
        <v>#REF!</v>
      </c>
      <c r="T155" s="104"/>
    </row>
    <row r="156" spans="1:20" x14ac:dyDescent="0.2">
      <c r="A156" s="140">
        <f t="shared" si="38"/>
        <v>5</v>
      </c>
      <c r="B156" s="103">
        <v>6</v>
      </c>
      <c r="C156" s="103">
        <v>2</v>
      </c>
      <c r="D156" s="104">
        <f t="shared" si="31"/>
        <v>2025</v>
      </c>
      <c r="E156" s="104"/>
      <c r="F156" s="104" t="str">
        <f t="shared" si="33"/>
        <v>MONDAY</v>
      </c>
      <c r="G156" s="104"/>
      <c r="H156" s="138">
        <v>1</v>
      </c>
      <c r="I156" s="140" t="str">
        <f t="shared" si="32"/>
        <v/>
      </c>
      <c r="J156" s="138" t="str">
        <f t="shared" si="28"/>
        <v>OFF1</v>
      </c>
      <c r="K156" s="138"/>
      <c r="L156" s="138">
        <v>1</v>
      </c>
      <c r="M156" s="140">
        <f t="shared" si="34"/>
        <v>10</v>
      </c>
      <c r="N156" s="138" t="str">
        <f t="shared" si="35"/>
        <v>OFF1</v>
      </c>
      <c r="O156" s="138" t="str">
        <f t="shared" si="36"/>
        <v>6OFF1</v>
      </c>
      <c r="P156" s="104"/>
      <c r="Q156" s="137" t="e">
        <f>VLOOKUP(C156,#REF!,2,FALSE)</f>
        <v>#REF!</v>
      </c>
      <c r="R156" s="138"/>
      <c r="S156" s="137" t="e">
        <f>VLOOKUP(C156,#REF!,2,FALSE)</f>
        <v>#REF!</v>
      </c>
      <c r="T156" s="104"/>
    </row>
    <row r="157" spans="1:20" x14ac:dyDescent="0.2">
      <c r="A157" s="140">
        <f t="shared" si="38"/>
        <v>6</v>
      </c>
      <c r="B157" s="103">
        <v>6</v>
      </c>
      <c r="C157" s="103">
        <v>3</v>
      </c>
      <c r="D157" s="104">
        <f t="shared" si="31"/>
        <v>2025</v>
      </c>
      <c r="E157" s="104"/>
      <c r="F157" s="104" t="str">
        <f t="shared" si="33"/>
        <v>TUESDAY</v>
      </c>
      <c r="G157" s="104"/>
      <c r="H157" s="138">
        <v>1</v>
      </c>
      <c r="I157" s="140" t="str">
        <f t="shared" si="32"/>
        <v/>
      </c>
      <c r="J157" s="138" t="str">
        <f t="shared" si="28"/>
        <v>OFF1</v>
      </c>
      <c r="K157" s="138"/>
      <c r="L157" s="138">
        <v>1</v>
      </c>
      <c r="M157" s="140">
        <f t="shared" si="34"/>
        <v>11</v>
      </c>
      <c r="N157" s="138" t="str">
        <f t="shared" si="35"/>
        <v>OFF1</v>
      </c>
      <c r="O157" s="138" t="str">
        <f t="shared" si="36"/>
        <v>6OFF1</v>
      </c>
      <c r="P157" s="104"/>
      <c r="Q157" s="137" t="e">
        <f>VLOOKUP(C157,#REF!,2,FALSE)</f>
        <v>#REF!</v>
      </c>
      <c r="R157" s="138"/>
      <c r="S157" s="137" t="e">
        <f>VLOOKUP(C157,#REF!,2,FALSE)</f>
        <v>#REF!</v>
      </c>
      <c r="T157" s="104"/>
    </row>
    <row r="158" spans="1:20" x14ac:dyDescent="0.2">
      <c r="A158" s="140">
        <f t="shared" si="38"/>
        <v>7</v>
      </c>
      <c r="B158" s="103">
        <v>6</v>
      </c>
      <c r="C158" s="103">
        <v>4</v>
      </c>
      <c r="D158" s="104">
        <f t="shared" si="31"/>
        <v>2025</v>
      </c>
      <c r="E158" s="104"/>
      <c r="F158" s="104" t="str">
        <f t="shared" si="33"/>
        <v>WEDNESDAY</v>
      </c>
      <c r="G158" s="104"/>
      <c r="H158" s="138">
        <v>1</v>
      </c>
      <c r="I158" s="140" t="str">
        <f t="shared" si="32"/>
        <v/>
      </c>
      <c r="J158" s="138" t="str">
        <f t="shared" ref="J158:J221" si="39">CONCATENATE("OFF",H158)</f>
        <v>OFF1</v>
      </c>
      <c r="K158" s="138"/>
      <c r="L158" s="138">
        <v>1</v>
      </c>
      <c r="M158" s="140">
        <f t="shared" si="34"/>
        <v>12</v>
      </c>
      <c r="N158" s="138" t="str">
        <f t="shared" si="35"/>
        <v>OFF1</v>
      </c>
      <c r="O158" s="138" t="str">
        <f t="shared" si="36"/>
        <v>6OFF1</v>
      </c>
      <c r="P158" s="104"/>
      <c r="Q158" s="137" t="e">
        <f>VLOOKUP(C158,#REF!,2,FALSE)</f>
        <v>#REF!</v>
      </c>
      <c r="R158" s="138"/>
      <c r="S158" s="137" t="e">
        <f>VLOOKUP(C158,#REF!,2,FALSE)</f>
        <v>#REF!</v>
      </c>
      <c r="T158" s="104"/>
    </row>
    <row r="159" spans="1:20" x14ac:dyDescent="0.2">
      <c r="A159" s="140">
        <f t="shared" si="38"/>
        <v>8</v>
      </c>
      <c r="B159" s="103">
        <v>6</v>
      </c>
      <c r="C159" s="103">
        <v>5</v>
      </c>
      <c r="D159" s="104">
        <f t="shared" si="31"/>
        <v>2025</v>
      </c>
      <c r="E159" s="104"/>
      <c r="F159" s="104" t="str">
        <f t="shared" si="33"/>
        <v>THURSDAY</v>
      </c>
      <c r="G159" s="104"/>
      <c r="H159" s="138">
        <v>1</v>
      </c>
      <c r="I159" s="140" t="str">
        <f t="shared" si="32"/>
        <v/>
      </c>
      <c r="J159" s="138" t="str">
        <f t="shared" si="39"/>
        <v>OFF1</v>
      </c>
      <c r="K159" s="138"/>
      <c r="L159" s="138">
        <v>1</v>
      </c>
      <c r="M159" s="140">
        <f t="shared" si="34"/>
        <v>13</v>
      </c>
      <c r="N159" s="138" t="str">
        <f t="shared" si="35"/>
        <v>OFF1</v>
      </c>
      <c r="O159" s="138" t="str">
        <f t="shared" si="36"/>
        <v>6OFF1</v>
      </c>
      <c r="P159" s="104"/>
      <c r="Q159" s="137" t="e">
        <f>VLOOKUP(C159,#REF!,2,FALSE)</f>
        <v>#REF!</v>
      </c>
      <c r="R159" s="138"/>
      <c r="S159" s="137" t="e">
        <f>VLOOKUP(C159,#REF!,2,FALSE)</f>
        <v>#REF!</v>
      </c>
      <c r="T159" s="104"/>
    </row>
    <row r="160" spans="1:20" x14ac:dyDescent="0.2">
      <c r="A160" s="140">
        <f t="shared" si="38"/>
        <v>9</v>
      </c>
      <c r="B160" s="103">
        <v>6</v>
      </c>
      <c r="C160" s="103">
        <v>6</v>
      </c>
      <c r="D160" s="104">
        <f t="shared" si="31"/>
        <v>2025</v>
      </c>
      <c r="E160" s="104"/>
      <c r="F160" s="104" t="str">
        <f t="shared" si="33"/>
        <v>FRIDAY</v>
      </c>
      <c r="G160" s="104"/>
      <c r="H160" s="138">
        <v>1</v>
      </c>
      <c r="I160" s="140" t="str">
        <f t="shared" si="32"/>
        <v>6OFF1</v>
      </c>
      <c r="J160" s="138" t="str">
        <f t="shared" si="39"/>
        <v>OFF1</v>
      </c>
      <c r="K160" s="138"/>
      <c r="L160" s="138">
        <v>1</v>
      </c>
      <c r="M160" s="140" t="str">
        <f t="shared" si="34"/>
        <v>6OFF1</v>
      </c>
      <c r="N160" s="138" t="str">
        <f t="shared" si="35"/>
        <v>OFF1</v>
      </c>
      <c r="O160" s="138" t="str">
        <f t="shared" si="36"/>
        <v>6OFF1</v>
      </c>
      <c r="P160" s="104"/>
      <c r="Q160" s="137" t="e">
        <f>VLOOKUP(C160,#REF!,2,FALSE)</f>
        <v>#REF!</v>
      </c>
      <c r="R160" s="138"/>
      <c r="S160" s="137" t="e">
        <f>VLOOKUP(C160,#REF!,2,FALSE)</f>
        <v>#REF!</v>
      </c>
      <c r="T160" s="104"/>
    </row>
    <row r="161" spans="1:20" x14ac:dyDescent="0.2">
      <c r="A161" s="140">
        <f t="shared" si="38"/>
        <v>10</v>
      </c>
      <c r="B161" s="103">
        <v>6</v>
      </c>
      <c r="C161" s="103">
        <v>7</v>
      </c>
      <c r="D161" s="104">
        <f t="shared" si="31"/>
        <v>2025</v>
      </c>
      <c r="E161" s="104"/>
      <c r="F161" s="104" t="str">
        <f t="shared" si="33"/>
        <v>SATURDAY</v>
      </c>
      <c r="G161" s="104"/>
      <c r="H161" s="138">
        <v>1</v>
      </c>
      <c r="I161" s="140" t="str">
        <f t="shared" si="32"/>
        <v/>
      </c>
      <c r="J161" s="138" t="str">
        <f t="shared" si="39"/>
        <v>OFF1</v>
      </c>
      <c r="K161" s="138"/>
      <c r="L161" s="138">
        <v>1</v>
      </c>
      <c r="M161" s="140">
        <f t="shared" si="34"/>
        <v>1</v>
      </c>
      <c r="N161" s="138" t="str">
        <f t="shared" si="35"/>
        <v>OFF1</v>
      </c>
      <c r="O161" s="138" t="str">
        <f t="shared" si="36"/>
        <v>6OFF1</v>
      </c>
      <c r="P161" s="104"/>
      <c r="Q161" s="137" t="e">
        <f>VLOOKUP(C161,#REF!,2,FALSE)</f>
        <v>#REF!</v>
      </c>
      <c r="R161" s="138"/>
      <c r="S161" s="137" t="e">
        <f>VLOOKUP(C161,#REF!,2,FALSE)</f>
        <v>#REF!</v>
      </c>
      <c r="T161" s="104"/>
    </row>
    <row r="162" spans="1:20" x14ac:dyDescent="0.2">
      <c r="A162" s="140">
        <f t="shared" si="38"/>
        <v>11</v>
      </c>
      <c r="B162" s="103">
        <v>6</v>
      </c>
      <c r="C162" s="103">
        <v>8</v>
      </c>
      <c r="D162" s="104">
        <f t="shared" si="31"/>
        <v>2025</v>
      </c>
      <c r="E162" s="104"/>
      <c r="F162" s="104" t="str">
        <f t="shared" si="33"/>
        <v>SUNDAY</v>
      </c>
      <c r="G162" s="104"/>
      <c r="H162" s="138">
        <v>2</v>
      </c>
      <c r="I162" s="140" t="str">
        <f t="shared" si="32"/>
        <v/>
      </c>
      <c r="J162" s="138" t="str">
        <f t="shared" si="39"/>
        <v>OFF2</v>
      </c>
      <c r="K162" s="138"/>
      <c r="L162" s="138">
        <v>1</v>
      </c>
      <c r="M162" s="140">
        <f t="shared" si="34"/>
        <v>2</v>
      </c>
      <c r="N162" s="138" t="str">
        <f t="shared" si="35"/>
        <v>OFF1</v>
      </c>
      <c r="O162" s="138" t="str">
        <f t="shared" si="36"/>
        <v>6OFF1</v>
      </c>
      <c r="P162" s="104"/>
      <c r="Q162" s="137" t="e">
        <f>VLOOKUP(C162,#REF!,2,FALSE)</f>
        <v>#REF!</v>
      </c>
      <c r="R162" s="138"/>
      <c r="S162" s="137" t="e">
        <f>VLOOKUP(C162,#REF!,2,FALSE)</f>
        <v>#REF!</v>
      </c>
      <c r="T162" s="104"/>
    </row>
    <row r="163" spans="1:20" x14ac:dyDescent="0.2">
      <c r="A163" s="140">
        <f t="shared" si="38"/>
        <v>12</v>
      </c>
      <c r="B163" s="103">
        <v>6</v>
      </c>
      <c r="C163" s="103">
        <v>9</v>
      </c>
      <c r="D163" s="104">
        <f t="shared" si="31"/>
        <v>2025</v>
      </c>
      <c r="E163" s="104"/>
      <c r="F163" s="104" t="str">
        <f t="shared" si="33"/>
        <v>MONDAY</v>
      </c>
      <c r="G163" s="104"/>
      <c r="H163" s="138">
        <v>2</v>
      </c>
      <c r="I163" s="140" t="str">
        <f t="shared" si="32"/>
        <v/>
      </c>
      <c r="J163" s="138" t="str">
        <f t="shared" si="39"/>
        <v>OFF2</v>
      </c>
      <c r="K163" s="138"/>
      <c r="L163" s="138">
        <v>1</v>
      </c>
      <c r="M163" s="140">
        <f t="shared" si="34"/>
        <v>3</v>
      </c>
      <c r="N163" s="138" t="str">
        <f t="shared" si="35"/>
        <v>OFF1</v>
      </c>
      <c r="O163" s="138" t="str">
        <f t="shared" si="36"/>
        <v>6OFF1</v>
      </c>
      <c r="P163" s="104"/>
      <c r="Q163" s="137" t="e">
        <f>VLOOKUP(C163,#REF!,2,FALSE)</f>
        <v>#REF!</v>
      </c>
      <c r="R163" s="138"/>
      <c r="S163" s="137" t="e">
        <f>VLOOKUP(C163,#REF!,2,FALSE)</f>
        <v>#REF!</v>
      </c>
      <c r="T163" s="104"/>
    </row>
    <row r="164" spans="1:20" x14ac:dyDescent="0.2">
      <c r="A164" s="140">
        <f t="shared" si="38"/>
        <v>13</v>
      </c>
      <c r="B164" s="103">
        <v>6</v>
      </c>
      <c r="C164" s="103">
        <v>10</v>
      </c>
      <c r="D164" s="104">
        <f t="shared" si="31"/>
        <v>2025</v>
      </c>
      <c r="E164" s="104"/>
      <c r="F164" s="104" t="str">
        <f t="shared" si="33"/>
        <v>TUESDAY</v>
      </c>
      <c r="G164" s="104"/>
      <c r="H164" s="138">
        <v>2</v>
      </c>
      <c r="I164" s="140" t="str">
        <f t="shared" si="32"/>
        <v/>
      </c>
      <c r="J164" s="138" t="str">
        <f t="shared" si="39"/>
        <v>OFF2</v>
      </c>
      <c r="K164" s="138"/>
      <c r="L164" s="138">
        <v>1</v>
      </c>
      <c r="M164" s="140">
        <f t="shared" si="34"/>
        <v>4</v>
      </c>
      <c r="N164" s="138" t="str">
        <f t="shared" si="35"/>
        <v>OFF1</v>
      </c>
      <c r="O164" s="138" t="str">
        <f t="shared" si="36"/>
        <v>6OFF1</v>
      </c>
      <c r="P164" s="104"/>
      <c r="Q164" s="137" t="e">
        <f>VLOOKUP(C164,#REF!,2,FALSE)</f>
        <v>#REF!</v>
      </c>
      <c r="R164" s="138"/>
      <c r="S164" s="137" t="e">
        <f>VLOOKUP(C164,#REF!,2,FALSE)</f>
        <v>#REF!</v>
      </c>
      <c r="T164" s="104"/>
    </row>
    <row r="165" spans="1:20" x14ac:dyDescent="0.2">
      <c r="A165" s="140" t="str">
        <f t="shared" si="38"/>
        <v>6PAYDAY1</v>
      </c>
      <c r="B165" s="103">
        <v>6</v>
      </c>
      <c r="C165" s="103">
        <v>11</v>
      </c>
      <c r="D165" s="104">
        <f t="shared" si="31"/>
        <v>2025</v>
      </c>
      <c r="E165" s="104"/>
      <c r="F165" s="104" t="str">
        <f t="shared" si="33"/>
        <v>WEDNESDAY</v>
      </c>
      <c r="G165" s="104"/>
      <c r="H165" s="138">
        <v>2</v>
      </c>
      <c r="I165" s="140" t="str">
        <f t="shared" si="32"/>
        <v/>
      </c>
      <c r="J165" s="138" t="str">
        <f t="shared" si="39"/>
        <v>OFF2</v>
      </c>
      <c r="K165" s="138"/>
      <c r="L165" s="138">
        <v>1</v>
      </c>
      <c r="M165" s="140">
        <f t="shared" si="34"/>
        <v>5</v>
      </c>
      <c r="N165" s="138" t="str">
        <f t="shared" si="35"/>
        <v>OFF1</v>
      </c>
      <c r="O165" s="138" t="str">
        <f t="shared" si="36"/>
        <v>6OFF1</v>
      </c>
      <c r="P165" s="104"/>
      <c r="Q165" s="137" t="e">
        <f>VLOOKUP(C165,#REF!,2,FALSE)</f>
        <v>#REF!</v>
      </c>
      <c r="R165" s="138"/>
      <c r="S165" s="137" t="e">
        <f>VLOOKUP(C165,#REF!,2,FALSE)</f>
        <v>#REF!</v>
      </c>
      <c r="T165" s="104"/>
    </row>
    <row r="166" spans="1:20" x14ac:dyDescent="0.2">
      <c r="A166" s="140">
        <f t="shared" si="38"/>
        <v>1</v>
      </c>
      <c r="B166" s="103">
        <v>6</v>
      </c>
      <c r="C166" s="103">
        <v>12</v>
      </c>
      <c r="D166" s="104">
        <f t="shared" si="31"/>
        <v>2025</v>
      </c>
      <c r="E166" s="104"/>
      <c r="F166" s="104" t="str">
        <f t="shared" si="33"/>
        <v>THURSDAY</v>
      </c>
      <c r="G166" s="104"/>
      <c r="H166" s="138">
        <v>2</v>
      </c>
      <c r="I166" s="140" t="str">
        <f t="shared" si="32"/>
        <v/>
      </c>
      <c r="J166" s="138" t="str">
        <f t="shared" si="39"/>
        <v>OFF2</v>
      </c>
      <c r="K166" s="138"/>
      <c r="L166" s="138">
        <v>1</v>
      </c>
      <c r="M166" s="140">
        <f t="shared" si="34"/>
        <v>6</v>
      </c>
      <c r="N166" s="138" t="str">
        <f t="shared" si="35"/>
        <v>OFF1</v>
      </c>
      <c r="O166" s="138" t="str">
        <f t="shared" si="36"/>
        <v>6OFF1</v>
      </c>
      <c r="P166" s="104"/>
      <c r="Q166" s="137" t="e">
        <f>VLOOKUP(C166,#REF!,2,FALSE)</f>
        <v>#REF!</v>
      </c>
      <c r="R166" s="138"/>
      <c r="S166" s="137" t="e">
        <f>VLOOKUP(C166,#REF!,2,FALSE)</f>
        <v>#REF!</v>
      </c>
      <c r="T166" s="104"/>
    </row>
    <row r="167" spans="1:20" x14ac:dyDescent="0.2">
      <c r="A167" s="140">
        <f t="shared" si="38"/>
        <v>2</v>
      </c>
      <c r="B167" s="103">
        <v>6</v>
      </c>
      <c r="C167" s="103">
        <v>13</v>
      </c>
      <c r="D167" s="104">
        <f t="shared" si="31"/>
        <v>2025</v>
      </c>
      <c r="E167" s="104"/>
      <c r="F167" s="104" t="str">
        <f t="shared" si="33"/>
        <v>FRIDAY</v>
      </c>
      <c r="G167" s="104"/>
      <c r="H167" s="138">
        <v>2</v>
      </c>
      <c r="I167" s="140" t="str">
        <f t="shared" si="32"/>
        <v>6OFF2</v>
      </c>
      <c r="J167" s="138" t="str">
        <f t="shared" si="39"/>
        <v>OFF2</v>
      </c>
      <c r="K167" s="138"/>
      <c r="L167" s="138">
        <v>1</v>
      </c>
      <c r="M167" s="140">
        <f t="shared" si="34"/>
        <v>7</v>
      </c>
      <c r="N167" s="138" t="str">
        <f t="shared" si="35"/>
        <v>OFF1</v>
      </c>
      <c r="O167" s="138" t="str">
        <f t="shared" si="36"/>
        <v>6OFF1</v>
      </c>
      <c r="P167" s="104"/>
      <c r="Q167" s="137" t="e">
        <f>VLOOKUP(C167,#REF!,2,FALSE)</f>
        <v>#REF!</v>
      </c>
      <c r="R167" s="138"/>
      <c r="S167" s="137" t="e">
        <f>VLOOKUP(C167,#REF!,2,FALSE)</f>
        <v>#REF!</v>
      </c>
      <c r="T167" s="104"/>
    </row>
    <row r="168" spans="1:20" x14ac:dyDescent="0.2">
      <c r="A168" s="140">
        <f t="shared" si="38"/>
        <v>3</v>
      </c>
      <c r="B168" s="103">
        <v>6</v>
      </c>
      <c r="C168" s="103">
        <v>14</v>
      </c>
      <c r="D168" s="104">
        <f t="shared" si="31"/>
        <v>2025</v>
      </c>
      <c r="E168" s="104"/>
      <c r="F168" s="104" t="str">
        <f t="shared" si="33"/>
        <v>SATURDAY</v>
      </c>
      <c r="G168" s="104"/>
      <c r="H168" s="138">
        <v>2</v>
      </c>
      <c r="I168" s="140" t="str">
        <f t="shared" si="32"/>
        <v/>
      </c>
      <c r="J168" s="138" t="str">
        <f t="shared" si="39"/>
        <v>OFF2</v>
      </c>
      <c r="K168" s="138"/>
      <c r="L168" s="138">
        <v>1</v>
      </c>
      <c r="M168" s="140">
        <f t="shared" si="34"/>
        <v>8</v>
      </c>
      <c r="N168" s="138" t="str">
        <f t="shared" si="35"/>
        <v>OFF1</v>
      </c>
      <c r="O168" s="138" t="str">
        <f t="shared" si="36"/>
        <v>6OFF1</v>
      </c>
      <c r="P168" s="104"/>
      <c r="Q168" s="137" t="e">
        <f>VLOOKUP(C168,#REF!,2,FALSE)</f>
        <v>#REF!</v>
      </c>
      <c r="R168" s="138"/>
      <c r="S168" s="137" t="e">
        <f>VLOOKUP(C168,#REF!,2,FALSE)</f>
        <v>#REF!</v>
      </c>
      <c r="T168" s="104"/>
    </row>
    <row r="169" spans="1:20" x14ac:dyDescent="0.2">
      <c r="A169" s="140">
        <f t="shared" ref="A169:A182" si="40">IF(A168=13,"6PAYDAY2",IF(A168="6PAYDAY2",1,IF(A168="6PAYDAY1",1,IF(A168="5PAYDAY3",1,(A168+1)))))</f>
        <v>4</v>
      </c>
      <c r="B169" s="103">
        <v>6</v>
      </c>
      <c r="C169" s="103">
        <v>15</v>
      </c>
      <c r="D169" s="104">
        <f t="shared" si="31"/>
        <v>2025</v>
      </c>
      <c r="E169" s="104">
        <v>2</v>
      </c>
      <c r="F169" s="104" t="str">
        <f t="shared" si="33"/>
        <v>SUNDAY</v>
      </c>
      <c r="G169" s="104"/>
      <c r="H169" s="138">
        <v>3</v>
      </c>
      <c r="I169" s="140" t="str">
        <f t="shared" si="32"/>
        <v/>
      </c>
      <c r="J169" s="138" t="str">
        <f t="shared" si="39"/>
        <v>OFF3</v>
      </c>
      <c r="K169" s="138"/>
      <c r="L169" s="138">
        <v>2</v>
      </c>
      <c r="M169" s="140">
        <f t="shared" si="34"/>
        <v>9</v>
      </c>
      <c r="N169" s="138" t="str">
        <f t="shared" si="35"/>
        <v>OFF2</v>
      </c>
      <c r="O169" s="138" t="str">
        <f t="shared" si="36"/>
        <v>6OFF2</v>
      </c>
      <c r="P169" s="104"/>
      <c r="Q169" s="137" t="e">
        <f>VLOOKUP(C169,#REF!,2,FALSE)</f>
        <v>#REF!</v>
      </c>
      <c r="R169" s="138"/>
      <c r="S169" s="137" t="e">
        <f>VLOOKUP(C169,#REF!,2,FALSE)</f>
        <v>#REF!</v>
      </c>
      <c r="T169" s="104"/>
    </row>
    <row r="170" spans="1:20" x14ac:dyDescent="0.2">
      <c r="A170" s="140">
        <f t="shared" si="40"/>
        <v>5</v>
      </c>
      <c r="B170" s="103">
        <v>6</v>
      </c>
      <c r="C170" s="103">
        <v>16</v>
      </c>
      <c r="D170" s="104">
        <f t="shared" si="31"/>
        <v>2025</v>
      </c>
      <c r="E170" s="104"/>
      <c r="F170" s="104" t="str">
        <f t="shared" si="33"/>
        <v>MONDAY</v>
      </c>
      <c r="G170" s="104"/>
      <c r="H170" s="138">
        <v>3</v>
      </c>
      <c r="I170" s="140" t="str">
        <f t="shared" si="32"/>
        <v/>
      </c>
      <c r="J170" s="138" t="str">
        <f t="shared" si="39"/>
        <v>OFF3</v>
      </c>
      <c r="K170" s="138"/>
      <c r="L170" s="138">
        <v>2</v>
      </c>
      <c r="M170" s="140">
        <f t="shared" si="34"/>
        <v>10</v>
      </c>
      <c r="N170" s="138" t="str">
        <f t="shared" si="35"/>
        <v>OFF2</v>
      </c>
      <c r="O170" s="138" t="str">
        <f t="shared" si="36"/>
        <v>6OFF2</v>
      </c>
      <c r="P170" s="104"/>
      <c r="Q170" s="137" t="e">
        <f>VLOOKUP(C170,#REF!,2,FALSE)</f>
        <v>#REF!</v>
      </c>
      <c r="R170" s="138"/>
      <c r="S170" s="137" t="e">
        <f>VLOOKUP(C170,#REF!,2,FALSE)</f>
        <v>#REF!</v>
      </c>
      <c r="T170" s="104"/>
    </row>
    <row r="171" spans="1:20" x14ac:dyDescent="0.2">
      <c r="A171" s="140">
        <f t="shared" si="40"/>
        <v>6</v>
      </c>
      <c r="B171" s="103">
        <v>6</v>
      </c>
      <c r="C171" s="103">
        <v>17</v>
      </c>
      <c r="D171" s="104">
        <f t="shared" si="31"/>
        <v>2025</v>
      </c>
      <c r="E171" s="104"/>
      <c r="F171" s="104" t="str">
        <f t="shared" si="33"/>
        <v>TUESDAY</v>
      </c>
      <c r="G171" s="104"/>
      <c r="H171" s="138">
        <v>3</v>
      </c>
      <c r="I171" s="140" t="str">
        <f t="shared" si="32"/>
        <v/>
      </c>
      <c r="J171" s="138" t="str">
        <f t="shared" si="39"/>
        <v>OFF3</v>
      </c>
      <c r="K171" s="138"/>
      <c r="L171" s="138">
        <v>2</v>
      </c>
      <c r="M171" s="140">
        <f t="shared" si="34"/>
        <v>11</v>
      </c>
      <c r="N171" s="138" t="str">
        <f t="shared" si="35"/>
        <v>OFF2</v>
      </c>
      <c r="O171" s="138" t="str">
        <f t="shared" si="36"/>
        <v>6OFF2</v>
      </c>
      <c r="P171" s="104"/>
      <c r="Q171" s="137" t="e">
        <f>VLOOKUP(C171,#REF!,2,FALSE)</f>
        <v>#REF!</v>
      </c>
      <c r="R171" s="138"/>
      <c r="S171" s="137" t="e">
        <f>VLOOKUP(C171,#REF!,2,FALSE)</f>
        <v>#REF!</v>
      </c>
      <c r="T171" s="104"/>
    </row>
    <row r="172" spans="1:20" x14ac:dyDescent="0.2">
      <c r="A172" s="140">
        <f t="shared" si="40"/>
        <v>7</v>
      </c>
      <c r="B172" s="103">
        <v>6</v>
      </c>
      <c r="C172" s="103">
        <v>18</v>
      </c>
      <c r="D172" s="104">
        <f t="shared" si="31"/>
        <v>2025</v>
      </c>
      <c r="E172" s="104"/>
      <c r="F172" s="104" t="str">
        <f t="shared" si="33"/>
        <v>WEDNESDAY</v>
      </c>
      <c r="G172" s="104"/>
      <c r="H172" s="138">
        <v>3</v>
      </c>
      <c r="I172" s="140" t="str">
        <f t="shared" si="32"/>
        <v/>
      </c>
      <c r="J172" s="138" t="str">
        <f t="shared" si="39"/>
        <v>OFF3</v>
      </c>
      <c r="K172" s="138"/>
      <c r="L172" s="138">
        <v>2</v>
      </c>
      <c r="M172" s="140">
        <f t="shared" si="34"/>
        <v>12</v>
      </c>
      <c r="N172" s="138" t="str">
        <f t="shared" si="35"/>
        <v>OFF2</v>
      </c>
      <c r="O172" s="138" t="str">
        <f t="shared" si="36"/>
        <v>6OFF2</v>
      </c>
      <c r="P172" s="104"/>
      <c r="Q172" s="137" t="e">
        <f>VLOOKUP(C172,#REF!,2,FALSE)</f>
        <v>#REF!</v>
      </c>
      <c r="R172" s="138"/>
      <c r="S172" s="137" t="e">
        <f>VLOOKUP(C172,#REF!,2,FALSE)</f>
        <v>#REF!</v>
      </c>
      <c r="T172" s="104"/>
    </row>
    <row r="173" spans="1:20" x14ac:dyDescent="0.2">
      <c r="A173" s="140">
        <f t="shared" si="40"/>
        <v>8</v>
      </c>
      <c r="B173" s="103">
        <v>6</v>
      </c>
      <c r="C173" s="103">
        <v>19</v>
      </c>
      <c r="D173" s="104">
        <f t="shared" si="31"/>
        <v>2025</v>
      </c>
      <c r="E173" s="104"/>
      <c r="F173" s="104" t="str">
        <f t="shared" si="33"/>
        <v>THURSDAY</v>
      </c>
      <c r="G173" s="104"/>
      <c r="H173" s="138">
        <v>3</v>
      </c>
      <c r="I173" s="140" t="str">
        <f t="shared" si="32"/>
        <v/>
      </c>
      <c r="J173" s="138" t="str">
        <f t="shared" si="39"/>
        <v>OFF3</v>
      </c>
      <c r="K173" s="138"/>
      <c r="L173" s="138">
        <v>2</v>
      </c>
      <c r="M173" s="140">
        <f t="shared" si="34"/>
        <v>13</v>
      </c>
      <c r="N173" s="138" t="str">
        <f t="shared" si="35"/>
        <v>OFF2</v>
      </c>
      <c r="O173" s="138" t="str">
        <f t="shared" si="36"/>
        <v>6OFF2</v>
      </c>
      <c r="P173" s="104"/>
      <c r="Q173" s="137" t="e">
        <f>VLOOKUP(C173,#REF!,2,FALSE)</f>
        <v>#REF!</v>
      </c>
      <c r="R173" s="138"/>
      <c r="S173" s="137" t="e">
        <f>VLOOKUP(C173,#REF!,2,FALSE)</f>
        <v>#REF!</v>
      </c>
      <c r="T173" s="104"/>
    </row>
    <row r="174" spans="1:20" x14ac:dyDescent="0.2">
      <c r="A174" s="140">
        <f t="shared" si="40"/>
        <v>9</v>
      </c>
      <c r="B174" s="103">
        <v>6</v>
      </c>
      <c r="C174" s="103">
        <v>20</v>
      </c>
      <c r="D174" s="104">
        <f t="shared" si="31"/>
        <v>2025</v>
      </c>
      <c r="E174" s="104"/>
      <c r="F174" s="104" t="str">
        <f t="shared" si="33"/>
        <v>FRIDAY</v>
      </c>
      <c r="G174" s="104"/>
      <c r="H174" s="138">
        <v>3</v>
      </c>
      <c r="I174" s="140" t="str">
        <f t="shared" si="32"/>
        <v>6OFF3</v>
      </c>
      <c r="J174" s="138" t="str">
        <f t="shared" si="39"/>
        <v>OFF3</v>
      </c>
      <c r="K174" s="138"/>
      <c r="L174" s="138">
        <v>2</v>
      </c>
      <c r="M174" s="140" t="str">
        <f t="shared" si="34"/>
        <v>6OFF2</v>
      </c>
      <c r="N174" s="138" t="str">
        <f t="shared" si="35"/>
        <v>OFF2</v>
      </c>
      <c r="O174" s="138" t="str">
        <f t="shared" si="36"/>
        <v>6OFF2</v>
      </c>
      <c r="P174" s="104"/>
      <c r="Q174" s="137" t="e">
        <f>VLOOKUP(C174,#REF!,2,FALSE)</f>
        <v>#REF!</v>
      </c>
      <c r="R174" s="138"/>
      <c r="S174" s="137" t="e">
        <f>VLOOKUP(C174,#REF!,2,FALSE)</f>
        <v>#REF!</v>
      </c>
      <c r="T174" s="104"/>
    </row>
    <row r="175" spans="1:20" x14ac:dyDescent="0.2">
      <c r="A175" s="140">
        <f t="shared" si="40"/>
        <v>10</v>
      </c>
      <c r="B175" s="103">
        <v>6</v>
      </c>
      <c r="C175" s="103">
        <v>21</v>
      </c>
      <c r="D175" s="104">
        <f t="shared" si="31"/>
        <v>2025</v>
      </c>
      <c r="E175" s="104"/>
      <c r="F175" s="104" t="str">
        <f t="shared" si="33"/>
        <v>SATURDAY</v>
      </c>
      <c r="G175" s="104"/>
      <c r="H175" s="138">
        <v>3</v>
      </c>
      <c r="I175" s="140" t="str">
        <f t="shared" si="32"/>
        <v/>
      </c>
      <c r="J175" s="138" t="str">
        <f t="shared" si="39"/>
        <v>OFF3</v>
      </c>
      <c r="K175" s="138"/>
      <c r="L175" s="138">
        <v>2</v>
      </c>
      <c r="M175" s="140">
        <f t="shared" si="34"/>
        <v>1</v>
      </c>
      <c r="N175" s="138" t="str">
        <f t="shared" si="35"/>
        <v>OFF2</v>
      </c>
      <c r="O175" s="138" t="str">
        <f t="shared" si="36"/>
        <v>6OFF2</v>
      </c>
      <c r="P175" s="104"/>
      <c r="Q175" s="137" t="e">
        <f>VLOOKUP(C175,#REF!,2,FALSE)</f>
        <v>#REF!</v>
      </c>
      <c r="R175" s="138"/>
      <c r="S175" s="137" t="e">
        <f>VLOOKUP(C175,#REF!,2,FALSE)</f>
        <v>#REF!</v>
      </c>
      <c r="T175" s="104"/>
    </row>
    <row r="176" spans="1:20" x14ac:dyDescent="0.2">
      <c r="A176" s="140">
        <f t="shared" si="40"/>
        <v>11</v>
      </c>
      <c r="B176" s="103">
        <v>6</v>
      </c>
      <c r="C176" s="103">
        <v>22</v>
      </c>
      <c r="D176" s="104">
        <f t="shared" si="31"/>
        <v>2025</v>
      </c>
      <c r="E176" s="104"/>
      <c r="F176" s="104" t="str">
        <f t="shared" si="33"/>
        <v>SUNDAY</v>
      </c>
      <c r="G176" s="104"/>
      <c r="H176" s="138">
        <v>4</v>
      </c>
      <c r="I176" s="140" t="str">
        <f t="shared" si="32"/>
        <v/>
      </c>
      <c r="J176" s="138" t="str">
        <f t="shared" si="39"/>
        <v>OFF4</v>
      </c>
      <c r="K176" s="138"/>
      <c r="L176" s="138">
        <v>2</v>
      </c>
      <c r="M176" s="140">
        <f t="shared" si="34"/>
        <v>2</v>
      </c>
      <c r="N176" s="138" t="str">
        <f t="shared" si="35"/>
        <v>OFF2</v>
      </c>
      <c r="O176" s="138" t="str">
        <f t="shared" si="36"/>
        <v>6OFF2</v>
      </c>
      <c r="P176" s="104"/>
      <c r="Q176" s="137" t="e">
        <f>VLOOKUP(C176,#REF!,2,FALSE)</f>
        <v>#REF!</v>
      </c>
      <c r="R176" s="138"/>
      <c r="S176" s="137" t="e">
        <f>VLOOKUP(C176,#REF!,2,FALSE)</f>
        <v>#REF!</v>
      </c>
      <c r="T176" s="104"/>
    </row>
    <row r="177" spans="1:20" x14ac:dyDescent="0.2">
      <c r="A177" s="140">
        <f t="shared" si="40"/>
        <v>12</v>
      </c>
      <c r="B177" s="103">
        <v>6</v>
      </c>
      <c r="C177" s="103">
        <v>23</v>
      </c>
      <c r="D177" s="104">
        <f t="shared" si="31"/>
        <v>2025</v>
      </c>
      <c r="E177" s="104"/>
      <c r="F177" s="104" t="str">
        <f t="shared" si="33"/>
        <v>MONDAY</v>
      </c>
      <c r="G177" s="104"/>
      <c r="H177" s="138">
        <v>4</v>
      </c>
      <c r="I177" s="140" t="str">
        <f t="shared" si="32"/>
        <v/>
      </c>
      <c r="J177" s="138" t="str">
        <f t="shared" si="39"/>
        <v>OFF4</v>
      </c>
      <c r="K177" s="138"/>
      <c r="L177" s="138">
        <v>2</v>
      </c>
      <c r="M177" s="140">
        <f t="shared" si="34"/>
        <v>3</v>
      </c>
      <c r="N177" s="138" t="str">
        <f t="shared" si="35"/>
        <v>OFF2</v>
      </c>
      <c r="O177" s="138" t="str">
        <f t="shared" si="36"/>
        <v>6OFF2</v>
      </c>
      <c r="P177" s="104"/>
      <c r="Q177" s="137" t="e">
        <f>VLOOKUP(C177,#REF!,2,FALSE)</f>
        <v>#REF!</v>
      </c>
      <c r="R177" s="138"/>
      <c r="S177" s="137" t="e">
        <f>VLOOKUP(C177,#REF!,2,FALSE)</f>
        <v>#REF!</v>
      </c>
      <c r="T177" s="104"/>
    </row>
    <row r="178" spans="1:20" x14ac:dyDescent="0.2">
      <c r="A178" s="140">
        <f t="shared" si="40"/>
        <v>13</v>
      </c>
      <c r="B178" s="103">
        <v>6</v>
      </c>
      <c r="C178" s="103">
        <v>24</v>
      </c>
      <c r="D178" s="104">
        <f t="shared" si="31"/>
        <v>2025</v>
      </c>
      <c r="E178" s="104"/>
      <c r="F178" s="104" t="str">
        <f t="shared" si="33"/>
        <v>TUESDAY</v>
      </c>
      <c r="G178" s="104"/>
      <c r="H178" s="138">
        <v>4</v>
      </c>
      <c r="I178" s="140" t="str">
        <f t="shared" si="32"/>
        <v/>
      </c>
      <c r="J178" s="138" t="str">
        <f t="shared" si="39"/>
        <v>OFF4</v>
      </c>
      <c r="K178" s="138"/>
      <c r="L178" s="138">
        <v>2</v>
      </c>
      <c r="M178" s="140">
        <f t="shared" si="34"/>
        <v>4</v>
      </c>
      <c r="N178" s="138" t="str">
        <f t="shared" si="35"/>
        <v>OFF2</v>
      </c>
      <c r="O178" s="138" t="str">
        <f t="shared" si="36"/>
        <v>6OFF2</v>
      </c>
      <c r="P178" s="104"/>
      <c r="Q178" s="137" t="e">
        <f>VLOOKUP(C178,#REF!,2,FALSE)</f>
        <v>#REF!</v>
      </c>
      <c r="R178" s="138"/>
      <c r="S178" s="137" t="e">
        <f>VLOOKUP(C178,#REF!,2,FALSE)</f>
        <v>#REF!</v>
      </c>
      <c r="T178" s="104"/>
    </row>
    <row r="179" spans="1:20" x14ac:dyDescent="0.2">
      <c r="A179" s="140" t="str">
        <f t="shared" si="40"/>
        <v>6PAYDAY2</v>
      </c>
      <c r="B179" s="103">
        <v>6</v>
      </c>
      <c r="C179" s="103">
        <v>25</v>
      </c>
      <c r="D179" s="104">
        <f t="shared" si="31"/>
        <v>2025</v>
      </c>
      <c r="E179" s="104"/>
      <c r="F179" s="104" t="str">
        <f t="shared" si="33"/>
        <v>WEDNESDAY</v>
      </c>
      <c r="G179" s="104"/>
      <c r="H179" s="138">
        <v>4</v>
      </c>
      <c r="I179" s="140" t="str">
        <f t="shared" si="32"/>
        <v/>
      </c>
      <c r="J179" s="138" t="str">
        <f t="shared" si="39"/>
        <v>OFF4</v>
      </c>
      <c r="K179" s="138"/>
      <c r="L179" s="138">
        <v>2</v>
      </c>
      <c r="M179" s="140">
        <f t="shared" si="34"/>
        <v>5</v>
      </c>
      <c r="N179" s="138" t="str">
        <f t="shared" si="35"/>
        <v>OFF2</v>
      </c>
      <c r="O179" s="138" t="str">
        <f t="shared" si="36"/>
        <v>6OFF2</v>
      </c>
      <c r="P179" s="104"/>
      <c r="Q179" s="137" t="e">
        <f>VLOOKUP(C179,#REF!,2,FALSE)</f>
        <v>#REF!</v>
      </c>
      <c r="R179" s="138"/>
      <c r="S179" s="137" t="e">
        <f>VLOOKUP(C179,#REF!,2,FALSE)</f>
        <v>#REF!</v>
      </c>
      <c r="T179" s="104"/>
    </row>
    <row r="180" spans="1:20" x14ac:dyDescent="0.2">
      <c r="A180" s="140">
        <f t="shared" si="40"/>
        <v>1</v>
      </c>
      <c r="B180" s="103">
        <v>6</v>
      </c>
      <c r="C180" s="103">
        <v>26</v>
      </c>
      <c r="D180" s="104">
        <f t="shared" si="31"/>
        <v>2025</v>
      </c>
      <c r="E180" s="104"/>
      <c r="F180" s="104" t="str">
        <f t="shared" si="33"/>
        <v>THURSDAY</v>
      </c>
      <c r="G180" s="104"/>
      <c r="H180" s="138">
        <v>4</v>
      </c>
      <c r="I180" s="140" t="str">
        <f t="shared" si="32"/>
        <v/>
      </c>
      <c r="J180" s="138" t="str">
        <f t="shared" si="39"/>
        <v>OFF4</v>
      </c>
      <c r="K180" s="138"/>
      <c r="L180" s="138">
        <v>2</v>
      </c>
      <c r="M180" s="140">
        <f t="shared" si="34"/>
        <v>6</v>
      </c>
      <c r="N180" s="138" t="str">
        <f t="shared" si="35"/>
        <v>OFF2</v>
      </c>
      <c r="O180" s="138" t="str">
        <f t="shared" si="36"/>
        <v>6OFF2</v>
      </c>
      <c r="P180" s="104"/>
      <c r="Q180" s="137" t="e">
        <f>VLOOKUP(C180,#REF!,2,FALSE)</f>
        <v>#REF!</v>
      </c>
      <c r="R180" s="138"/>
      <c r="S180" s="137" t="e">
        <f>VLOOKUP(C180,#REF!,2,FALSE)</f>
        <v>#REF!</v>
      </c>
      <c r="T180" s="104"/>
    </row>
    <row r="181" spans="1:20" x14ac:dyDescent="0.2">
      <c r="A181" s="140">
        <f t="shared" si="40"/>
        <v>2</v>
      </c>
      <c r="B181" s="103">
        <v>6</v>
      </c>
      <c r="C181" s="103">
        <v>27</v>
      </c>
      <c r="D181" s="104">
        <f t="shared" si="31"/>
        <v>2025</v>
      </c>
      <c r="E181" s="104"/>
      <c r="F181" s="104" t="str">
        <f t="shared" si="33"/>
        <v>FRIDAY</v>
      </c>
      <c r="G181" s="104"/>
      <c r="H181" s="138">
        <v>4</v>
      </c>
      <c r="I181" s="140" t="str">
        <f t="shared" si="32"/>
        <v>6OFF4</v>
      </c>
      <c r="J181" s="138" t="str">
        <f t="shared" si="39"/>
        <v>OFF4</v>
      </c>
      <c r="K181" s="138"/>
      <c r="L181" s="138">
        <v>2</v>
      </c>
      <c r="M181" s="140">
        <f t="shared" si="34"/>
        <v>7</v>
      </c>
      <c r="N181" s="138" t="str">
        <f t="shared" si="35"/>
        <v>OFF2</v>
      </c>
      <c r="O181" s="138" t="str">
        <f t="shared" si="36"/>
        <v>6OFF2</v>
      </c>
      <c r="P181" s="104"/>
      <c r="Q181" s="137" t="e">
        <f>VLOOKUP(C181,#REF!,2,FALSE)</f>
        <v>#REF!</v>
      </c>
      <c r="R181" s="138"/>
      <c r="S181" s="137" t="e">
        <f>VLOOKUP(C181,#REF!,2,FALSE)</f>
        <v>#REF!</v>
      </c>
      <c r="T181" s="104"/>
    </row>
    <row r="182" spans="1:20" x14ac:dyDescent="0.2">
      <c r="A182" s="140">
        <f t="shared" si="40"/>
        <v>3</v>
      </c>
      <c r="B182" s="103">
        <v>6</v>
      </c>
      <c r="C182" s="103">
        <v>28</v>
      </c>
      <c r="D182" s="104">
        <f t="shared" si="31"/>
        <v>2025</v>
      </c>
      <c r="E182" s="104"/>
      <c r="F182" s="104" t="str">
        <f t="shared" si="33"/>
        <v>SATURDAY</v>
      </c>
      <c r="G182" s="104"/>
      <c r="H182" s="138">
        <v>4</v>
      </c>
      <c r="I182" s="140" t="str">
        <f t="shared" si="32"/>
        <v/>
      </c>
      <c r="J182" s="138" t="str">
        <f t="shared" si="39"/>
        <v>OFF4</v>
      </c>
      <c r="K182" s="138"/>
      <c r="L182" s="138">
        <v>2</v>
      </c>
      <c r="M182" s="140">
        <f t="shared" si="34"/>
        <v>8</v>
      </c>
      <c r="N182" s="138" t="str">
        <f t="shared" si="35"/>
        <v>OFF2</v>
      </c>
      <c r="O182" s="138" t="str">
        <f t="shared" si="36"/>
        <v>6OFF2</v>
      </c>
      <c r="P182" s="104"/>
      <c r="Q182" s="137" t="e">
        <f>VLOOKUP(C182,#REF!,2,FALSE)</f>
        <v>#REF!</v>
      </c>
      <c r="R182" s="138"/>
      <c r="S182" s="137" t="e">
        <f>VLOOKUP(C182,#REF!,2,FALSE)</f>
        <v>#REF!</v>
      </c>
      <c r="T182" s="104"/>
    </row>
    <row r="183" spans="1:20" x14ac:dyDescent="0.2">
      <c r="A183" s="140">
        <f>IF(A182=13,"6PAYDAY3",IF(A182="6PAYDAY3",1,IF(A182="6PAYDAY2",1,IF(A182="6PAYDAY1",1,(A182+1)))))</f>
        <v>4</v>
      </c>
      <c r="B183" s="103">
        <v>6</v>
      </c>
      <c r="C183" s="103">
        <v>29</v>
      </c>
      <c r="D183" s="104">
        <f t="shared" si="31"/>
        <v>2025</v>
      </c>
      <c r="E183" s="104">
        <v>3</v>
      </c>
      <c r="F183" s="104" t="str">
        <f t="shared" si="33"/>
        <v>SUNDAY</v>
      </c>
      <c r="G183" s="104"/>
      <c r="H183" s="138">
        <v>5</v>
      </c>
      <c r="I183" s="140" t="str">
        <f t="shared" si="32"/>
        <v/>
      </c>
      <c r="J183" s="138" t="str">
        <f t="shared" si="39"/>
        <v>OFF5</v>
      </c>
      <c r="K183" s="138"/>
      <c r="L183" s="138">
        <v>3</v>
      </c>
      <c r="M183" s="140">
        <f t="shared" si="34"/>
        <v>9</v>
      </c>
      <c r="N183" s="138" t="str">
        <f t="shared" si="35"/>
        <v>OFF3</v>
      </c>
      <c r="O183" s="138" t="str">
        <f t="shared" si="36"/>
        <v>6OFF3</v>
      </c>
      <c r="P183" s="104"/>
      <c r="Q183" s="137" t="e">
        <f>VLOOKUP(C183,#REF!,2,FALSE)</f>
        <v>#REF!</v>
      </c>
      <c r="R183" s="138"/>
      <c r="S183" s="137" t="e">
        <f>VLOOKUP(C183,#REF!,2,FALSE)</f>
        <v>#REF!</v>
      </c>
      <c r="T183" s="104"/>
    </row>
    <row r="184" spans="1:20" x14ac:dyDescent="0.2">
      <c r="A184" s="140">
        <f>IF(A183=13,"6PAYDAY3",IF(A183="6PAYDAY3",1,IF(A183="6PAYDAY2",1,IF(A183="6PAYDAY1",1,(A183+1)))))</f>
        <v>5</v>
      </c>
      <c r="B184" s="103">
        <v>6</v>
      </c>
      <c r="C184" s="103">
        <v>30</v>
      </c>
      <c r="D184" s="104">
        <f t="shared" si="31"/>
        <v>2025</v>
      </c>
      <c r="E184" s="104"/>
      <c r="F184" s="104" t="str">
        <f t="shared" si="33"/>
        <v>MONDAY</v>
      </c>
      <c r="G184" s="104"/>
      <c r="H184" s="138">
        <v>5</v>
      </c>
      <c r="I184" s="140" t="str">
        <f t="shared" si="32"/>
        <v/>
      </c>
      <c r="J184" s="138" t="str">
        <f t="shared" si="39"/>
        <v>OFF5</v>
      </c>
      <c r="K184" s="138"/>
      <c r="L184" s="138">
        <v>3</v>
      </c>
      <c r="M184" s="140">
        <f t="shared" si="34"/>
        <v>10</v>
      </c>
      <c r="N184" s="138" t="str">
        <f t="shared" si="35"/>
        <v>OFF3</v>
      </c>
      <c r="O184" s="138" t="str">
        <f t="shared" si="36"/>
        <v>6OFF3</v>
      </c>
      <c r="P184" s="104"/>
      <c r="Q184" s="137" t="e">
        <f>VLOOKUP(C184,#REF!,2,FALSE)</f>
        <v>#REF!</v>
      </c>
      <c r="R184" s="138"/>
      <c r="S184" s="137" t="e">
        <f>VLOOKUP(C184,#REF!,2,FALSE)</f>
        <v>#REF!</v>
      </c>
      <c r="T184" s="104"/>
    </row>
    <row r="185" spans="1:20" x14ac:dyDescent="0.2">
      <c r="A185" s="140">
        <f t="shared" ref="A185:A198" si="41">IF(A184=13,"7PAYDAY1",IF(A184="7PAYDAY1",1,IF(A184="6PAYDAY3",1,IF(A184="6PAYDAY2",1,(A184+1)))))</f>
        <v>6</v>
      </c>
      <c r="B185" s="103">
        <v>7</v>
      </c>
      <c r="C185" s="103">
        <v>1</v>
      </c>
      <c r="D185" s="104">
        <f t="shared" si="31"/>
        <v>2025</v>
      </c>
      <c r="E185" s="104">
        <v>1</v>
      </c>
      <c r="F185" s="104" t="str">
        <f t="shared" si="33"/>
        <v>TUESDAY</v>
      </c>
      <c r="G185" s="104"/>
      <c r="H185" s="138">
        <v>1</v>
      </c>
      <c r="I185" s="140" t="str">
        <f t="shared" si="32"/>
        <v/>
      </c>
      <c r="J185" s="138" t="str">
        <f t="shared" si="39"/>
        <v>OFF1</v>
      </c>
      <c r="K185" s="138"/>
      <c r="L185" s="138">
        <v>1</v>
      </c>
      <c r="M185" s="140">
        <f t="shared" si="34"/>
        <v>11</v>
      </c>
      <c r="N185" s="138" t="str">
        <f t="shared" si="35"/>
        <v>OFF1</v>
      </c>
      <c r="O185" s="138" t="str">
        <f t="shared" si="36"/>
        <v>7OFF1</v>
      </c>
      <c r="P185" s="104"/>
      <c r="Q185" s="137" t="e">
        <f>VLOOKUP(C185,#REF!,2,FALSE)</f>
        <v>#REF!</v>
      </c>
      <c r="R185" s="138"/>
      <c r="S185" s="137" t="e">
        <f>VLOOKUP(C185,#REF!,2,FALSE)</f>
        <v>#REF!</v>
      </c>
      <c r="T185" s="104"/>
    </row>
    <row r="186" spans="1:20" x14ac:dyDescent="0.2">
      <c r="A186" s="140">
        <f t="shared" si="41"/>
        <v>7</v>
      </c>
      <c r="B186" s="103">
        <v>7</v>
      </c>
      <c r="C186" s="103">
        <v>2</v>
      </c>
      <c r="D186" s="104">
        <f t="shared" si="31"/>
        <v>2025</v>
      </c>
      <c r="E186" s="104"/>
      <c r="F186" s="104" t="str">
        <f t="shared" si="33"/>
        <v>WEDNESDAY</v>
      </c>
      <c r="G186" s="104"/>
      <c r="H186" s="138">
        <v>1</v>
      </c>
      <c r="I186" s="140" t="str">
        <f t="shared" si="32"/>
        <v/>
      </c>
      <c r="J186" s="138" t="str">
        <f t="shared" si="39"/>
        <v>OFF1</v>
      </c>
      <c r="K186" s="138"/>
      <c r="L186" s="138">
        <v>1</v>
      </c>
      <c r="M186" s="140">
        <f t="shared" si="34"/>
        <v>12</v>
      </c>
      <c r="N186" s="138" t="str">
        <f t="shared" si="35"/>
        <v>OFF1</v>
      </c>
      <c r="O186" s="138" t="str">
        <f t="shared" si="36"/>
        <v>7OFF1</v>
      </c>
      <c r="P186" s="104"/>
      <c r="Q186" s="137" t="e">
        <f>VLOOKUP(C186,#REF!,2,FALSE)</f>
        <v>#REF!</v>
      </c>
      <c r="R186" s="138"/>
      <c r="S186" s="137" t="e">
        <f>VLOOKUP(C186,#REF!,2,FALSE)</f>
        <v>#REF!</v>
      </c>
      <c r="T186" s="104"/>
    </row>
    <row r="187" spans="1:20" x14ac:dyDescent="0.2">
      <c r="A187" s="140">
        <f t="shared" si="41"/>
        <v>8</v>
      </c>
      <c r="B187" s="103">
        <v>7</v>
      </c>
      <c r="C187" s="103">
        <v>3</v>
      </c>
      <c r="D187" s="104">
        <f t="shared" si="31"/>
        <v>2025</v>
      </c>
      <c r="E187" s="104"/>
      <c r="F187" s="104" t="str">
        <f t="shared" si="33"/>
        <v>THURSDAY</v>
      </c>
      <c r="G187" s="104"/>
      <c r="H187" s="138">
        <v>1</v>
      </c>
      <c r="I187" s="140" t="str">
        <f t="shared" si="32"/>
        <v/>
      </c>
      <c r="J187" s="138" t="str">
        <f t="shared" si="39"/>
        <v>OFF1</v>
      </c>
      <c r="K187" s="138"/>
      <c r="L187" s="138">
        <v>1</v>
      </c>
      <c r="M187" s="140">
        <f t="shared" si="34"/>
        <v>13</v>
      </c>
      <c r="N187" s="138" t="str">
        <f t="shared" si="35"/>
        <v>OFF1</v>
      </c>
      <c r="O187" s="138" t="str">
        <f t="shared" si="36"/>
        <v>7OFF1</v>
      </c>
      <c r="P187" s="104"/>
      <c r="Q187" s="137" t="e">
        <f>VLOOKUP(C187,#REF!,2,FALSE)</f>
        <v>#REF!</v>
      </c>
      <c r="R187" s="138"/>
      <c r="S187" s="137" t="e">
        <f>VLOOKUP(C187,#REF!,2,FALSE)</f>
        <v>#REF!</v>
      </c>
      <c r="T187" s="104"/>
    </row>
    <row r="188" spans="1:20" x14ac:dyDescent="0.2">
      <c r="A188" s="140">
        <f t="shared" si="41"/>
        <v>9</v>
      </c>
      <c r="B188" s="103">
        <v>7</v>
      </c>
      <c r="C188" s="103">
        <v>4</v>
      </c>
      <c r="D188" s="104">
        <f t="shared" si="31"/>
        <v>2025</v>
      </c>
      <c r="E188" s="104"/>
      <c r="F188" s="104" t="str">
        <f t="shared" si="33"/>
        <v>FRIDAY</v>
      </c>
      <c r="G188" s="104"/>
      <c r="H188" s="138">
        <v>1</v>
      </c>
      <c r="I188" s="140" t="str">
        <f t="shared" si="32"/>
        <v>7OFF1</v>
      </c>
      <c r="J188" s="138" t="str">
        <f t="shared" si="39"/>
        <v>OFF1</v>
      </c>
      <c r="K188" s="138"/>
      <c r="L188" s="138">
        <v>1</v>
      </c>
      <c r="M188" s="140" t="str">
        <f t="shared" si="34"/>
        <v>7OFF1</v>
      </c>
      <c r="N188" s="138" t="str">
        <f t="shared" si="35"/>
        <v>OFF1</v>
      </c>
      <c r="O188" s="138" t="str">
        <f t="shared" si="36"/>
        <v>7OFF1</v>
      </c>
      <c r="P188" s="104"/>
      <c r="Q188" s="137" t="e">
        <f>VLOOKUP(C188,#REF!,2,FALSE)</f>
        <v>#REF!</v>
      </c>
      <c r="R188" s="138"/>
      <c r="S188" s="137" t="e">
        <f>VLOOKUP(C188,#REF!,2,FALSE)</f>
        <v>#REF!</v>
      </c>
      <c r="T188" s="104"/>
    </row>
    <row r="189" spans="1:20" x14ac:dyDescent="0.2">
      <c r="A189" s="140">
        <f t="shared" si="41"/>
        <v>10</v>
      </c>
      <c r="B189" s="103">
        <v>7</v>
      </c>
      <c r="C189" s="103">
        <v>5</v>
      </c>
      <c r="D189" s="104">
        <f t="shared" si="31"/>
        <v>2025</v>
      </c>
      <c r="E189" s="104"/>
      <c r="F189" s="104" t="str">
        <f t="shared" si="33"/>
        <v>SATURDAY</v>
      </c>
      <c r="G189" s="104"/>
      <c r="H189" s="138">
        <v>1</v>
      </c>
      <c r="I189" s="140" t="str">
        <f t="shared" si="32"/>
        <v/>
      </c>
      <c r="J189" s="138" t="str">
        <f t="shared" si="39"/>
        <v>OFF1</v>
      </c>
      <c r="K189" s="138"/>
      <c r="L189" s="138">
        <v>1</v>
      </c>
      <c r="M189" s="140">
        <f t="shared" si="34"/>
        <v>1</v>
      </c>
      <c r="N189" s="138" t="str">
        <f t="shared" si="35"/>
        <v>OFF1</v>
      </c>
      <c r="O189" s="138" t="str">
        <f t="shared" si="36"/>
        <v>7OFF1</v>
      </c>
      <c r="P189" s="104"/>
      <c r="Q189" s="137" t="e">
        <f>VLOOKUP(C189,#REF!,2,FALSE)</f>
        <v>#REF!</v>
      </c>
      <c r="R189" s="138"/>
      <c r="S189" s="137" t="e">
        <f>VLOOKUP(C189,#REF!,2,FALSE)</f>
        <v>#REF!</v>
      </c>
      <c r="T189" s="104"/>
    </row>
    <row r="190" spans="1:20" x14ac:dyDescent="0.2">
      <c r="A190" s="140">
        <f t="shared" si="41"/>
        <v>11</v>
      </c>
      <c r="B190" s="103">
        <v>7</v>
      </c>
      <c r="C190" s="103">
        <v>6</v>
      </c>
      <c r="D190" s="104">
        <f t="shared" si="31"/>
        <v>2025</v>
      </c>
      <c r="E190" s="104"/>
      <c r="F190" s="104" t="str">
        <f t="shared" si="33"/>
        <v>SUNDAY</v>
      </c>
      <c r="G190" s="104"/>
      <c r="H190" s="138">
        <v>1</v>
      </c>
      <c r="I190" s="140" t="str">
        <f t="shared" si="32"/>
        <v/>
      </c>
      <c r="J190" s="138" t="str">
        <f t="shared" si="39"/>
        <v>OFF1</v>
      </c>
      <c r="K190" s="138"/>
      <c r="L190" s="138">
        <v>1</v>
      </c>
      <c r="M190" s="140">
        <f t="shared" si="34"/>
        <v>2</v>
      </c>
      <c r="N190" s="138" t="str">
        <f t="shared" si="35"/>
        <v>OFF1</v>
      </c>
      <c r="O190" s="138" t="str">
        <f t="shared" si="36"/>
        <v>7OFF1</v>
      </c>
      <c r="P190" s="104"/>
      <c r="Q190" s="137" t="e">
        <f>VLOOKUP(C190,#REF!,2,FALSE)</f>
        <v>#REF!</v>
      </c>
      <c r="R190" s="138"/>
      <c r="S190" s="137" t="e">
        <f>VLOOKUP(C190,#REF!,2,FALSE)</f>
        <v>#REF!</v>
      </c>
      <c r="T190" s="104"/>
    </row>
    <row r="191" spans="1:20" x14ac:dyDescent="0.2">
      <c r="A191" s="140">
        <f t="shared" si="41"/>
        <v>12</v>
      </c>
      <c r="B191" s="103">
        <v>7</v>
      </c>
      <c r="C191" s="103">
        <v>7</v>
      </c>
      <c r="D191" s="104">
        <f t="shared" ref="D191:D254" si="42">$W$4</f>
        <v>2025</v>
      </c>
      <c r="E191" s="104"/>
      <c r="F191" s="104" t="str">
        <f t="shared" si="33"/>
        <v>MONDAY</v>
      </c>
      <c r="G191" s="104"/>
      <c r="H191" s="138">
        <v>1</v>
      </c>
      <c r="I191" s="140" t="str">
        <f t="shared" ref="I191:I254" si="43">IF($F191=$AA$6,CONCATENATE($B191,J191),"")</f>
        <v/>
      </c>
      <c r="J191" s="138" t="str">
        <f t="shared" si="39"/>
        <v>OFF1</v>
      </c>
      <c r="K191" s="138"/>
      <c r="L191" s="138">
        <v>1</v>
      </c>
      <c r="M191" s="140">
        <f t="shared" si="34"/>
        <v>3</v>
      </c>
      <c r="N191" s="138" t="str">
        <f t="shared" si="35"/>
        <v>OFF1</v>
      </c>
      <c r="O191" s="138" t="str">
        <f t="shared" si="36"/>
        <v>7OFF1</v>
      </c>
      <c r="P191" s="104"/>
      <c r="Q191" s="137" t="e">
        <f>VLOOKUP(C191,#REF!,2,FALSE)</f>
        <v>#REF!</v>
      </c>
      <c r="R191" s="138"/>
      <c r="S191" s="137" t="e">
        <f>VLOOKUP(C191,#REF!,2,FALSE)</f>
        <v>#REF!</v>
      </c>
      <c r="T191" s="104"/>
    </row>
    <row r="192" spans="1:20" x14ac:dyDescent="0.2">
      <c r="A192" s="140">
        <f t="shared" si="41"/>
        <v>13</v>
      </c>
      <c r="B192" s="103">
        <v>7</v>
      </c>
      <c r="C192" s="103">
        <v>8</v>
      </c>
      <c r="D192" s="104">
        <f t="shared" si="42"/>
        <v>2025</v>
      </c>
      <c r="E192" s="104"/>
      <c r="F192" s="104" t="str">
        <f t="shared" ref="F192:F255" si="44">IF(F191="SATURDAY",$X$11,IF(F191="SUNDAY",$X$12,IF(F191="MONDAY",$X$13,IF(F191="TUESDAY",$X$14,IF(F191="WEDNESDAY",$X$15,IF(F191="THURSDAY",$X$16,IF(F191="FRIDAY",$X$17,"")))))))</f>
        <v>TUESDAY</v>
      </c>
      <c r="G192" s="104"/>
      <c r="H192" s="138">
        <v>2</v>
      </c>
      <c r="I192" s="140" t="str">
        <f t="shared" si="43"/>
        <v/>
      </c>
      <c r="J192" s="138" t="str">
        <f t="shared" si="39"/>
        <v>OFF2</v>
      </c>
      <c r="K192" s="138"/>
      <c r="L192" s="138">
        <v>1</v>
      </c>
      <c r="M192" s="140">
        <f t="shared" ref="M192:M255" si="45">IF(M191=13,O192,IF(M191=O191,1,M191+1))</f>
        <v>4</v>
      </c>
      <c r="N192" s="138" t="str">
        <f t="shared" si="35"/>
        <v>OFF1</v>
      </c>
      <c r="O192" s="138" t="str">
        <f t="shared" si="36"/>
        <v>7OFF1</v>
      </c>
      <c r="P192" s="104"/>
      <c r="Q192" s="137" t="e">
        <f>VLOOKUP(C192,#REF!,2,FALSE)</f>
        <v>#REF!</v>
      </c>
      <c r="R192" s="138"/>
      <c r="S192" s="137" t="e">
        <f>VLOOKUP(C192,#REF!,2,FALSE)</f>
        <v>#REF!</v>
      </c>
      <c r="T192" s="104"/>
    </row>
    <row r="193" spans="1:20" x14ac:dyDescent="0.2">
      <c r="A193" s="140" t="str">
        <f t="shared" si="41"/>
        <v>7PAYDAY1</v>
      </c>
      <c r="B193" s="103">
        <v>7</v>
      </c>
      <c r="C193" s="103">
        <v>9</v>
      </c>
      <c r="D193" s="104">
        <f t="shared" si="42"/>
        <v>2025</v>
      </c>
      <c r="E193" s="104"/>
      <c r="F193" s="104" t="str">
        <f t="shared" si="44"/>
        <v>WEDNESDAY</v>
      </c>
      <c r="G193" s="104"/>
      <c r="H193" s="138">
        <v>2</v>
      </c>
      <c r="I193" s="140" t="str">
        <f t="shared" si="43"/>
        <v/>
      </c>
      <c r="J193" s="138" t="str">
        <f t="shared" si="39"/>
        <v>OFF2</v>
      </c>
      <c r="K193" s="138"/>
      <c r="L193" s="138">
        <v>1</v>
      </c>
      <c r="M193" s="140">
        <f t="shared" si="45"/>
        <v>5</v>
      </c>
      <c r="N193" s="138" t="str">
        <f t="shared" ref="N193:N256" si="46">CONCATENATE("OFF",L193)</f>
        <v>OFF1</v>
      </c>
      <c r="O193" s="138" t="str">
        <f t="shared" si="36"/>
        <v>7OFF1</v>
      </c>
      <c r="P193" s="104"/>
      <c r="Q193" s="137" t="e">
        <f>VLOOKUP(C193,#REF!,2,FALSE)</f>
        <v>#REF!</v>
      </c>
      <c r="R193" s="138"/>
      <c r="S193" s="137" t="e">
        <f>VLOOKUP(C193,#REF!,2,FALSE)</f>
        <v>#REF!</v>
      </c>
      <c r="T193" s="104"/>
    </row>
    <row r="194" spans="1:20" x14ac:dyDescent="0.2">
      <c r="A194" s="140">
        <f t="shared" si="41"/>
        <v>1</v>
      </c>
      <c r="B194" s="103">
        <v>7</v>
      </c>
      <c r="C194" s="103">
        <v>10</v>
      </c>
      <c r="D194" s="104">
        <f t="shared" si="42"/>
        <v>2025</v>
      </c>
      <c r="E194" s="104"/>
      <c r="F194" s="104" t="str">
        <f t="shared" si="44"/>
        <v>THURSDAY</v>
      </c>
      <c r="G194" s="104"/>
      <c r="H194" s="138">
        <v>2</v>
      </c>
      <c r="I194" s="140" t="str">
        <f t="shared" si="43"/>
        <v/>
      </c>
      <c r="J194" s="138" t="str">
        <f t="shared" si="39"/>
        <v>OFF2</v>
      </c>
      <c r="K194" s="138"/>
      <c r="L194" s="138">
        <v>1</v>
      </c>
      <c r="M194" s="140">
        <f t="shared" si="45"/>
        <v>6</v>
      </c>
      <c r="N194" s="138" t="str">
        <f t="shared" si="46"/>
        <v>OFF1</v>
      </c>
      <c r="O194" s="138" t="str">
        <f t="shared" si="36"/>
        <v>7OFF1</v>
      </c>
      <c r="P194" s="104"/>
      <c r="Q194" s="137" t="e">
        <f>VLOOKUP(C194,#REF!,2,FALSE)</f>
        <v>#REF!</v>
      </c>
      <c r="R194" s="138"/>
      <c r="S194" s="137" t="e">
        <f>VLOOKUP(C194,#REF!,2,FALSE)</f>
        <v>#REF!</v>
      </c>
      <c r="T194" s="104"/>
    </row>
    <row r="195" spans="1:20" x14ac:dyDescent="0.2">
      <c r="A195" s="140">
        <f t="shared" si="41"/>
        <v>2</v>
      </c>
      <c r="B195" s="103">
        <v>7</v>
      </c>
      <c r="C195" s="103">
        <v>11</v>
      </c>
      <c r="D195" s="104">
        <f t="shared" si="42"/>
        <v>2025</v>
      </c>
      <c r="E195" s="104"/>
      <c r="F195" s="104" t="str">
        <f t="shared" si="44"/>
        <v>FRIDAY</v>
      </c>
      <c r="G195" s="104"/>
      <c r="H195" s="138">
        <v>2</v>
      </c>
      <c r="I195" s="140" t="str">
        <f t="shared" si="43"/>
        <v>7OFF2</v>
      </c>
      <c r="J195" s="138" t="str">
        <f t="shared" si="39"/>
        <v>OFF2</v>
      </c>
      <c r="K195" s="138"/>
      <c r="L195" s="138">
        <v>1</v>
      </c>
      <c r="M195" s="140">
        <f t="shared" si="45"/>
        <v>7</v>
      </c>
      <c r="N195" s="138" t="str">
        <f t="shared" si="46"/>
        <v>OFF1</v>
      </c>
      <c r="O195" s="138" t="str">
        <f t="shared" ref="O195:O258" si="47">CONCATENATE(B195,N195)</f>
        <v>7OFF1</v>
      </c>
      <c r="P195" s="104"/>
      <c r="Q195" s="137" t="e">
        <f>VLOOKUP(C195,#REF!,2,FALSE)</f>
        <v>#REF!</v>
      </c>
      <c r="R195" s="138"/>
      <c r="S195" s="137" t="e">
        <f>VLOOKUP(C195,#REF!,2,FALSE)</f>
        <v>#REF!</v>
      </c>
      <c r="T195" s="104"/>
    </row>
    <row r="196" spans="1:20" x14ac:dyDescent="0.2">
      <c r="A196" s="140">
        <f t="shared" si="41"/>
        <v>3</v>
      </c>
      <c r="B196" s="103">
        <v>7</v>
      </c>
      <c r="C196" s="103">
        <v>12</v>
      </c>
      <c r="D196" s="104">
        <f t="shared" si="42"/>
        <v>2025</v>
      </c>
      <c r="E196" s="104"/>
      <c r="F196" s="104" t="str">
        <f t="shared" si="44"/>
        <v>SATURDAY</v>
      </c>
      <c r="G196" s="104"/>
      <c r="H196" s="138">
        <v>2</v>
      </c>
      <c r="I196" s="140" t="str">
        <f t="shared" si="43"/>
        <v/>
      </c>
      <c r="J196" s="138" t="str">
        <f t="shared" si="39"/>
        <v>OFF2</v>
      </c>
      <c r="K196" s="138"/>
      <c r="L196" s="138">
        <v>1</v>
      </c>
      <c r="M196" s="140">
        <f t="shared" si="45"/>
        <v>8</v>
      </c>
      <c r="N196" s="138" t="str">
        <f t="shared" si="46"/>
        <v>OFF1</v>
      </c>
      <c r="O196" s="138" t="str">
        <f t="shared" si="47"/>
        <v>7OFF1</v>
      </c>
      <c r="P196" s="104"/>
      <c r="Q196" s="137" t="e">
        <f>VLOOKUP(C196,#REF!,2,FALSE)</f>
        <v>#REF!</v>
      </c>
      <c r="R196" s="138"/>
      <c r="S196" s="137" t="e">
        <f>VLOOKUP(C196,#REF!,2,FALSE)</f>
        <v>#REF!</v>
      </c>
      <c r="T196" s="104"/>
    </row>
    <row r="197" spans="1:20" x14ac:dyDescent="0.2">
      <c r="A197" s="140">
        <f t="shared" si="41"/>
        <v>4</v>
      </c>
      <c r="B197" s="103">
        <v>7</v>
      </c>
      <c r="C197" s="103">
        <v>13</v>
      </c>
      <c r="D197" s="104">
        <f t="shared" si="42"/>
        <v>2025</v>
      </c>
      <c r="E197" s="104"/>
      <c r="F197" s="104" t="str">
        <f t="shared" si="44"/>
        <v>SUNDAY</v>
      </c>
      <c r="G197" s="104"/>
      <c r="H197" s="138">
        <v>2</v>
      </c>
      <c r="I197" s="140" t="str">
        <f t="shared" si="43"/>
        <v/>
      </c>
      <c r="J197" s="138" t="str">
        <f t="shared" si="39"/>
        <v>OFF2</v>
      </c>
      <c r="K197" s="138"/>
      <c r="L197" s="138">
        <v>1</v>
      </c>
      <c r="M197" s="140">
        <f t="shared" si="45"/>
        <v>9</v>
      </c>
      <c r="N197" s="138" t="str">
        <f t="shared" si="46"/>
        <v>OFF1</v>
      </c>
      <c r="O197" s="138" t="str">
        <f t="shared" si="47"/>
        <v>7OFF1</v>
      </c>
      <c r="P197" s="104"/>
      <c r="Q197" s="137" t="e">
        <f>VLOOKUP(C197,#REF!,2,FALSE)</f>
        <v>#REF!</v>
      </c>
      <c r="R197" s="138"/>
      <c r="S197" s="137" t="e">
        <f>VLOOKUP(C197,#REF!,2,FALSE)</f>
        <v>#REF!</v>
      </c>
      <c r="T197" s="104"/>
    </row>
    <row r="198" spans="1:20" x14ac:dyDescent="0.2">
      <c r="A198" s="140">
        <f t="shared" si="41"/>
        <v>5</v>
      </c>
      <c r="B198" s="103">
        <v>7</v>
      </c>
      <c r="C198" s="103">
        <v>14</v>
      </c>
      <c r="D198" s="104">
        <f t="shared" si="42"/>
        <v>2025</v>
      </c>
      <c r="E198" s="104"/>
      <c r="F198" s="104" t="str">
        <f t="shared" si="44"/>
        <v>MONDAY</v>
      </c>
      <c r="G198" s="104"/>
      <c r="H198" s="138">
        <v>2</v>
      </c>
      <c r="I198" s="140" t="str">
        <f t="shared" si="43"/>
        <v/>
      </c>
      <c r="J198" s="138" t="str">
        <f t="shared" si="39"/>
        <v>OFF2</v>
      </c>
      <c r="K198" s="138"/>
      <c r="L198" s="138">
        <v>1</v>
      </c>
      <c r="M198" s="140">
        <f t="shared" si="45"/>
        <v>10</v>
      </c>
      <c r="N198" s="138" t="str">
        <f t="shared" si="46"/>
        <v>OFF1</v>
      </c>
      <c r="O198" s="138" t="str">
        <f t="shared" si="47"/>
        <v>7OFF1</v>
      </c>
      <c r="P198" s="104"/>
      <c r="Q198" s="137" t="e">
        <f>VLOOKUP(C198,#REF!,2,FALSE)</f>
        <v>#REF!</v>
      </c>
      <c r="R198" s="138"/>
      <c r="S198" s="137" t="e">
        <f>VLOOKUP(C198,#REF!,2,FALSE)</f>
        <v>#REF!</v>
      </c>
      <c r="T198" s="104"/>
    </row>
    <row r="199" spans="1:20" x14ac:dyDescent="0.2">
      <c r="A199" s="140">
        <f t="shared" ref="A199:A212" si="48">IF(A198=13,"7PAYDAY2",IF(A198="7PAYDAY2",1,IF(A198="7PAYDAY1",1,IF(A198="6PAYDAY3",1,(A198+1)))))</f>
        <v>6</v>
      </c>
      <c r="B199" s="103">
        <v>7</v>
      </c>
      <c r="C199" s="103">
        <v>15</v>
      </c>
      <c r="D199" s="104">
        <f t="shared" si="42"/>
        <v>2025</v>
      </c>
      <c r="E199" s="104">
        <v>2</v>
      </c>
      <c r="F199" s="104" t="str">
        <f t="shared" si="44"/>
        <v>TUESDAY</v>
      </c>
      <c r="G199" s="104"/>
      <c r="H199" s="138">
        <v>3</v>
      </c>
      <c r="I199" s="140" t="str">
        <f t="shared" si="43"/>
        <v/>
      </c>
      <c r="J199" s="138" t="str">
        <f t="shared" si="39"/>
        <v>OFF3</v>
      </c>
      <c r="K199" s="138"/>
      <c r="L199" s="138">
        <v>2</v>
      </c>
      <c r="M199" s="140">
        <f t="shared" si="45"/>
        <v>11</v>
      </c>
      <c r="N199" s="138" t="str">
        <f t="shared" si="46"/>
        <v>OFF2</v>
      </c>
      <c r="O199" s="138" t="str">
        <f t="shared" si="47"/>
        <v>7OFF2</v>
      </c>
      <c r="P199" s="104"/>
      <c r="Q199" s="137" t="e">
        <f>VLOOKUP(C199,#REF!,2,FALSE)</f>
        <v>#REF!</v>
      </c>
      <c r="R199" s="138"/>
      <c r="S199" s="137" t="e">
        <f>VLOOKUP(C199,#REF!,2,FALSE)</f>
        <v>#REF!</v>
      </c>
      <c r="T199" s="104"/>
    </row>
    <row r="200" spans="1:20" x14ac:dyDescent="0.2">
      <c r="A200" s="140">
        <f t="shared" si="48"/>
        <v>7</v>
      </c>
      <c r="B200" s="103">
        <v>7</v>
      </c>
      <c r="C200" s="103">
        <v>16</v>
      </c>
      <c r="D200" s="104">
        <f t="shared" si="42"/>
        <v>2025</v>
      </c>
      <c r="E200" s="104"/>
      <c r="F200" s="104" t="str">
        <f t="shared" si="44"/>
        <v>WEDNESDAY</v>
      </c>
      <c r="G200" s="104"/>
      <c r="H200" s="138">
        <v>3</v>
      </c>
      <c r="I200" s="140" t="str">
        <f t="shared" si="43"/>
        <v/>
      </c>
      <c r="J200" s="138" t="str">
        <f t="shared" si="39"/>
        <v>OFF3</v>
      </c>
      <c r="K200" s="138"/>
      <c r="L200" s="138">
        <v>2</v>
      </c>
      <c r="M200" s="140">
        <f t="shared" si="45"/>
        <v>12</v>
      </c>
      <c r="N200" s="138" t="str">
        <f t="shared" si="46"/>
        <v>OFF2</v>
      </c>
      <c r="O200" s="138" t="str">
        <f t="shared" si="47"/>
        <v>7OFF2</v>
      </c>
      <c r="P200" s="104"/>
      <c r="Q200" s="137" t="e">
        <f>VLOOKUP(C200,#REF!,2,FALSE)</f>
        <v>#REF!</v>
      </c>
      <c r="R200" s="138"/>
      <c r="S200" s="137" t="e">
        <f>VLOOKUP(C200,#REF!,2,FALSE)</f>
        <v>#REF!</v>
      </c>
      <c r="T200" s="104"/>
    </row>
    <row r="201" spans="1:20" x14ac:dyDescent="0.2">
      <c r="A201" s="140">
        <f t="shared" si="48"/>
        <v>8</v>
      </c>
      <c r="B201" s="103">
        <v>7</v>
      </c>
      <c r="C201" s="103">
        <v>17</v>
      </c>
      <c r="D201" s="104">
        <f t="shared" si="42"/>
        <v>2025</v>
      </c>
      <c r="E201" s="104"/>
      <c r="F201" s="104" t="str">
        <f t="shared" si="44"/>
        <v>THURSDAY</v>
      </c>
      <c r="G201" s="104"/>
      <c r="H201" s="138">
        <v>3</v>
      </c>
      <c r="I201" s="140" t="str">
        <f t="shared" si="43"/>
        <v/>
      </c>
      <c r="J201" s="138" t="str">
        <f t="shared" si="39"/>
        <v>OFF3</v>
      </c>
      <c r="K201" s="138"/>
      <c r="L201" s="138">
        <v>2</v>
      </c>
      <c r="M201" s="140">
        <f t="shared" si="45"/>
        <v>13</v>
      </c>
      <c r="N201" s="138" t="str">
        <f t="shared" si="46"/>
        <v>OFF2</v>
      </c>
      <c r="O201" s="138" t="str">
        <f t="shared" si="47"/>
        <v>7OFF2</v>
      </c>
      <c r="P201" s="104"/>
      <c r="Q201" s="137" t="e">
        <f>VLOOKUP(C201,#REF!,2,FALSE)</f>
        <v>#REF!</v>
      </c>
      <c r="R201" s="138"/>
      <c r="S201" s="137" t="e">
        <f>VLOOKUP(C201,#REF!,2,FALSE)</f>
        <v>#REF!</v>
      </c>
      <c r="T201" s="104"/>
    </row>
    <row r="202" spans="1:20" x14ac:dyDescent="0.2">
      <c r="A202" s="140">
        <f t="shared" si="48"/>
        <v>9</v>
      </c>
      <c r="B202" s="103">
        <v>7</v>
      </c>
      <c r="C202" s="103">
        <v>18</v>
      </c>
      <c r="D202" s="104">
        <f t="shared" si="42"/>
        <v>2025</v>
      </c>
      <c r="E202" s="104"/>
      <c r="F202" s="104" t="str">
        <f t="shared" si="44"/>
        <v>FRIDAY</v>
      </c>
      <c r="G202" s="104"/>
      <c r="H202" s="138">
        <v>3</v>
      </c>
      <c r="I202" s="140" t="str">
        <f t="shared" si="43"/>
        <v>7OFF3</v>
      </c>
      <c r="J202" s="138" t="str">
        <f t="shared" si="39"/>
        <v>OFF3</v>
      </c>
      <c r="K202" s="138"/>
      <c r="L202" s="138">
        <v>2</v>
      </c>
      <c r="M202" s="140" t="str">
        <f t="shared" si="45"/>
        <v>7OFF2</v>
      </c>
      <c r="N202" s="138" t="str">
        <f t="shared" si="46"/>
        <v>OFF2</v>
      </c>
      <c r="O202" s="138" t="str">
        <f t="shared" si="47"/>
        <v>7OFF2</v>
      </c>
      <c r="P202" s="104"/>
      <c r="Q202" s="137" t="e">
        <f>VLOOKUP(C202,#REF!,2,FALSE)</f>
        <v>#REF!</v>
      </c>
      <c r="R202" s="138"/>
      <c r="S202" s="137" t="e">
        <f>VLOOKUP(C202,#REF!,2,FALSE)</f>
        <v>#REF!</v>
      </c>
      <c r="T202" s="104"/>
    </row>
    <row r="203" spans="1:20" x14ac:dyDescent="0.2">
      <c r="A203" s="140">
        <f t="shared" si="48"/>
        <v>10</v>
      </c>
      <c r="B203" s="103">
        <v>7</v>
      </c>
      <c r="C203" s="103">
        <v>19</v>
      </c>
      <c r="D203" s="104">
        <f t="shared" si="42"/>
        <v>2025</v>
      </c>
      <c r="E203" s="104"/>
      <c r="F203" s="104" t="str">
        <f t="shared" si="44"/>
        <v>SATURDAY</v>
      </c>
      <c r="G203" s="104"/>
      <c r="H203" s="138">
        <v>3</v>
      </c>
      <c r="I203" s="140" t="str">
        <f t="shared" si="43"/>
        <v/>
      </c>
      <c r="J203" s="138" t="str">
        <f t="shared" si="39"/>
        <v>OFF3</v>
      </c>
      <c r="K203" s="138"/>
      <c r="L203" s="138">
        <v>2</v>
      </c>
      <c r="M203" s="140">
        <f t="shared" si="45"/>
        <v>1</v>
      </c>
      <c r="N203" s="138" t="str">
        <f t="shared" si="46"/>
        <v>OFF2</v>
      </c>
      <c r="O203" s="138" t="str">
        <f t="shared" si="47"/>
        <v>7OFF2</v>
      </c>
      <c r="P203" s="104"/>
      <c r="Q203" s="137" t="e">
        <f>VLOOKUP(C203,#REF!,2,FALSE)</f>
        <v>#REF!</v>
      </c>
      <c r="R203" s="138"/>
      <c r="S203" s="137" t="e">
        <f>VLOOKUP(C203,#REF!,2,FALSE)</f>
        <v>#REF!</v>
      </c>
      <c r="T203" s="104"/>
    </row>
    <row r="204" spans="1:20" x14ac:dyDescent="0.2">
      <c r="A204" s="140">
        <f t="shared" si="48"/>
        <v>11</v>
      </c>
      <c r="B204" s="103">
        <v>7</v>
      </c>
      <c r="C204" s="103">
        <v>20</v>
      </c>
      <c r="D204" s="104">
        <f t="shared" si="42"/>
        <v>2025</v>
      </c>
      <c r="E204" s="104"/>
      <c r="F204" s="104" t="str">
        <f t="shared" si="44"/>
        <v>SUNDAY</v>
      </c>
      <c r="G204" s="104"/>
      <c r="H204" s="138">
        <v>3</v>
      </c>
      <c r="I204" s="140" t="str">
        <f t="shared" si="43"/>
        <v/>
      </c>
      <c r="J204" s="138" t="str">
        <f t="shared" si="39"/>
        <v>OFF3</v>
      </c>
      <c r="K204" s="138"/>
      <c r="L204" s="138">
        <v>2</v>
      </c>
      <c r="M204" s="140">
        <f t="shared" si="45"/>
        <v>2</v>
      </c>
      <c r="N204" s="138" t="str">
        <f t="shared" si="46"/>
        <v>OFF2</v>
      </c>
      <c r="O204" s="138" t="str">
        <f t="shared" si="47"/>
        <v>7OFF2</v>
      </c>
      <c r="P204" s="104"/>
      <c r="Q204" s="137" t="e">
        <f>VLOOKUP(C204,#REF!,2,FALSE)</f>
        <v>#REF!</v>
      </c>
      <c r="R204" s="138"/>
      <c r="S204" s="137" t="e">
        <f>VLOOKUP(C204,#REF!,2,FALSE)</f>
        <v>#REF!</v>
      </c>
      <c r="T204" s="104"/>
    </row>
    <row r="205" spans="1:20" x14ac:dyDescent="0.2">
      <c r="A205" s="140">
        <f t="shared" si="48"/>
        <v>12</v>
      </c>
      <c r="B205" s="103">
        <v>7</v>
      </c>
      <c r="C205" s="103">
        <v>21</v>
      </c>
      <c r="D205" s="104">
        <f t="shared" si="42"/>
        <v>2025</v>
      </c>
      <c r="E205" s="104"/>
      <c r="F205" s="104" t="str">
        <f t="shared" si="44"/>
        <v>MONDAY</v>
      </c>
      <c r="G205" s="104"/>
      <c r="H205" s="138">
        <v>3</v>
      </c>
      <c r="I205" s="140" t="str">
        <f t="shared" si="43"/>
        <v/>
      </c>
      <c r="J205" s="138" t="str">
        <f t="shared" si="39"/>
        <v>OFF3</v>
      </c>
      <c r="K205" s="138"/>
      <c r="L205" s="138">
        <v>2</v>
      </c>
      <c r="M205" s="140">
        <f t="shared" si="45"/>
        <v>3</v>
      </c>
      <c r="N205" s="138" t="str">
        <f t="shared" si="46"/>
        <v>OFF2</v>
      </c>
      <c r="O205" s="138" t="str">
        <f t="shared" si="47"/>
        <v>7OFF2</v>
      </c>
      <c r="P205" s="104"/>
      <c r="Q205" s="137" t="e">
        <f>VLOOKUP(C205,#REF!,2,FALSE)</f>
        <v>#REF!</v>
      </c>
      <c r="R205" s="138"/>
      <c r="S205" s="137" t="e">
        <f>VLOOKUP(C205,#REF!,2,FALSE)</f>
        <v>#REF!</v>
      </c>
      <c r="T205" s="104"/>
    </row>
    <row r="206" spans="1:20" x14ac:dyDescent="0.2">
      <c r="A206" s="140">
        <f t="shared" si="48"/>
        <v>13</v>
      </c>
      <c r="B206" s="103">
        <v>7</v>
      </c>
      <c r="C206" s="103">
        <v>22</v>
      </c>
      <c r="D206" s="104">
        <f t="shared" si="42"/>
        <v>2025</v>
      </c>
      <c r="E206" s="104"/>
      <c r="F206" s="104" t="str">
        <f t="shared" si="44"/>
        <v>TUESDAY</v>
      </c>
      <c r="G206" s="104"/>
      <c r="H206" s="138">
        <v>4</v>
      </c>
      <c r="I206" s="140" t="str">
        <f t="shared" si="43"/>
        <v/>
      </c>
      <c r="J206" s="138" t="str">
        <f t="shared" si="39"/>
        <v>OFF4</v>
      </c>
      <c r="K206" s="138"/>
      <c r="L206" s="138">
        <v>2</v>
      </c>
      <c r="M206" s="140">
        <f t="shared" si="45"/>
        <v>4</v>
      </c>
      <c r="N206" s="138" t="str">
        <f t="shared" si="46"/>
        <v>OFF2</v>
      </c>
      <c r="O206" s="138" t="str">
        <f t="shared" si="47"/>
        <v>7OFF2</v>
      </c>
      <c r="P206" s="104"/>
      <c r="Q206" s="137" t="e">
        <f>VLOOKUP(C206,#REF!,2,FALSE)</f>
        <v>#REF!</v>
      </c>
      <c r="R206" s="138"/>
      <c r="S206" s="137" t="e">
        <f>VLOOKUP(C206,#REF!,2,FALSE)</f>
        <v>#REF!</v>
      </c>
      <c r="T206" s="104"/>
    </row>
    <row r="207" spans="1:20" x14ac:dyDescent="0.2">
      <c r="A207" s="140" t="str">
        <f t="shared" si="48"/>
        <v>7PAYDAY2</v>
      </c>
      <c r="B207" s="103">
        <v>7</v>
      </c>
      <c r="C207" s="103">
        <v>23</v>
      </c>
      <c r="D207" s="104">
        <f t="shared" si="42"/>
        <v>2025</v>
      </c>
      <c r="E207" s="104"/>
      <c r="F207" s="104" t="str">
        <f t="shared" si="44"/>
        <v>WEDNESDAY</v>
      </c>
      <c r="G207" s="104"/>
      <c r="H207" s="138">
        <v>4</v>
      </c>
      <c r="I207" s="140" t="str">
        <f t="shared" si="43"/>
        <v/>
      </c>
      <c r="J207" s="138" t="str">
        <f t="shared" si="39"/>
        <v>OFF4</v>
      </c>
      <c r="K207" s="138"/>
      <c r="L207" s="138">
        <v>2</v>
      </c>
      <c r="M207" s="140">
        <f t="shared" si="45"/>
        <v>5</v>
      </c>
      <c r="N207" s="138" t="str">
        <f t="shared" si="46"/>
        <v>OFF2</v>
      </c>
      <c r="O207" s="138" t="str">
        <f t="shared" si="47"/>
        <v>7OFF2</v>
      </c>
      <c r="P207" s="104"/>
      <c r="Q207" s="137" t="e">
        <f>VLOOKUP(C207,#REF!,2,FALSE)</f>
        <v>#REF!</v>
      </c>
      <c r="R207" s="138"/>
      <c r="S207" s="137" t="e">
        <f>VLOOKUP(C207,#REF!,2,FALSE)</f>
        <v>#REF!</v>
      </c>
      <c r="T207" s="104"/>
    </row>
    <row r="208" spans="1:20" x14ac:dyDescent="0.2">
      <c r="A208" s="140">
        <f t="shared" si="48"/>
        <v>1</v>
      </c>
      <c r="B208" s="103">
        <v>7</v>
      </c>
      <c r="C208" s="103">
        <v>24</v>
      </c>
      <c r="D208" s="104">
        <f t="shared" si="42"/>
        <v>2025</v>
      </c>
      <c r="E208" s="104"/>
      <c r="F208" s="104" t="str">
        <f t="shared" si="44"/>
        <v>THURSDAY</v>
      </c>
      <c r="G208" s="104"/>
      <c r="H208" s="138">
        <v>4</v>
      </c>
      <c r="I208" s="140" t="str">
        <f t="shared" si="43"/>
        <v/>
      </c>
      <c r="J208" s="138" t="str">
        <f t="shared" si="39"/>
        <v>OFF4</v>
      </c>
      <c r="K208" s="138"/>
      <c r="L208" s="138">
        <v>2</v>
      </c>
      <c r="M208" s="140">
        <f t="shared" si="45"/>
        <v>6</v>
      </c>
      <c r="N208" s="138" t="str">
        <f t="shared" si="46"/>
        <v>OFF2</v>
      </c>
      <c r="O208" s="138" t="str">
        <f t="shared" si="47"/>
        <v>7OFF2</v>
      </c>
      <c r="P208" s="104"/>
      <c r="Q208" s="137" t="e">
        <f>VLOOKUP(C208,#REF!,2,FALSE)</f>
        <v>#REF!</v>
      </c>
      <c r="R208" s="138"/>
      <c r="S208" s="137" t="e">
        <f>VLOOKUP(C208,#REF!,2,FALSE)</f>
        <v>#REF!</v>
      </c>
      <c r="T208" s="104"/>
    </row>
    <row r="209" spans="1:20" x14ac:dyDescent="0.2">
      <c r="A209" s="140">
        <f t="shared" si="48"/>
        <v>2</v>
      </c>
      <c r="B209" s="103">
        <v>7</v>
      </c>
      <c r="C209" s="103">
        <v>25</v>
      </c>
      <c r="D209" s="104">
        <f t="shared" si="42"/>
        <v>2025</v>
      </c>
      <c r="E209" s="104"/>
      <c r="F209" s="104" t="str">
        <f t="shared" si="44"/>
        <v>FRIDAY</v>
      </c>
      <c r="G209" s="104"/>
      <c r="H209" s="138">
        <v>4</v>
      </c>
      <c r="I209" s="140" t="str">
        <f t="shared" si="43"/>
        <v>7OFF4</v>
      </c>
      <c r="J209" s="138" t="str">
        <f t="shared" si="39"/>
        <v>OFF4</v>
      </c>
      <c r="K209" s="138"/>
      <c r="L209" s="138">
        <v>2</v>
      </c>
      <c r="M209" s="140">
        <f t="shared" si="45"/>
        <v>7</v>
      </c>
      <c r="N209" s="138" t="str">
        <f t="shared" si="46"/>
        <v>OFF2</v>
      </c>
      <c r="O209" s="138" t="str">
        <f t="shared" si="47"/>
        <v>7OFF2</v>
      </c>
      <c r="P209" s="104"/>
      <c r="Q209" s="137" t="e">
        <f>VLOOKUP(C209,#REF!,2,FALSE)</f>
        <v>#REF!</v>
      </c>
      <c r="R209" s="138"/>
      <c r="S209" s="137" t="e">
        <f>VLOOKUP(C209,#REF!,2,FALSE)</f>
        <v>#REF!</v>
      </c>
      <c r="T209" s="104"/>
    </row>
    <row r="210" spans="1:20" x14ac:dyDescent="0.2">
      <c r="A210" s="140">
        <f t="shared" si="48"/>
        <v>3</v>
      </c>
      <c r="B210" s="103">
        <v>7</v>
      </c>
      <c r="C210" s="103">
        <v>26</v>
      </c>
      <c r="D210" s="104">
        <f t="shared" si="42"/>
        <v>2025</v>
      </c>
      <c r="E210" s="104"/>
      <c r="F210" s="104" t="str">
        <f t="shared" si="44"/>
        <v>SATURDAY</v>
      </c>
      <c r="G210" s="104"/>
      <c r="H210" s="138">
        <v>4</v>
      </c>
      <c r="I210" s="140" t="str">
        <f t="shared" si="43"/>
        <v/>
      </c>
      <c r="J210" s="138" t="str">
        <f t="shared" si="39"/>
        <v>OFF4</v>
      </c>
      <c r="K210" s="138"/>
      <c r="L210" s="138">
        <v>2</v>
      </c>
      <c r="M210" s="140">
        <f t="shared" si="45"/>
        <v>8</v>
      </c>
      <c r="N210" s="138" t="str">
        <f t="shared" si="46"/>
        <v>OFF2</v>
      </c>
      <c r="O210" s="138" t="str">
        <f t="shared" si="47"/>
        <v>7OFF2</v>
      </c>
      <c r="P210" s="104"/>
      <c r="Q210" s="137" t="e">
        <f>VLOOKUP(C210,#REF!,2,FALSE)</f>
        <v>#REF!</v>
      </c>
      <c r="R210" s="138"/>
      <c r="S210" s="137" t="e">
        <f>VLOOKUP(C210,#REF!,2,FALSE)</f>
        <v>#REF!</v>
      </c>
      <c r="T210" s="104"/>
    </row>
    <row r="211" spans="1:20" x14ac:dyDescent="0.2">
      <c r="A211" s="140">
        <f t="shared" si="48"/>
        <v>4</v>
      </c>
      <c r="B211" s="103">
        <v>7</v>
      </c>
      <c r="C211" s="103">
        <v>27</v>
      </c>
      <c r="D211" s="104">
        <f t="shared" si="42"/>
        <v>2025</v>
      </c>
      <c r="E211" s="104"/>
      <c r="F211" s="104" t="str">
        <f t="shared" si="44"/>
        <v>SUNDAY</v>
      </c>
      <c r="G211" s="104"/>
      <c r="H211" s="138">
        <v>4</v>
      </c>
      <c r="I211" s="140" t="str">
        <f t="shared" si="43"/>
        <v/>
      </c>
      <c r="J211" s="138" t="str">
        <f t="shared" si="39"/>
        <v>OFF4</v>
      </c>
      <c r="K211" s="138"/>
      <c r="L211" s="138">
        <v>2</v>
      </c>
      <c r="M211" s="140">
        <f t="shared" si="45"/>
        <v>9</v>
      </c>
      <c r="N211" s="138" t="str">
        <f t="shared" si="46"/>
        <v>OFF2</v>
      </c>
      <c r="O211" s="138" t="str">
        <f t="shared" si="47"/>
        <v>7OFF2</v>
      </c>
      <c r="P211" s="104"/>
      <c r="Q211" s="137" t="e">
        <f>VLOOKUP(C211,#REF!,2,FALSE)</f>
        <v>#REF!</v>
      </c>
      <c r="R211" s="138"/>
      <c r="S211" s="137" t="e">
        <f>VLOOKUP(C211,#REF!,2,FALSE)</f>
        <v>#REF!</v>
      </c>
      <c r="T211" s="104"/>
    </row>
    <row r="212" spans="1:20" x14ac:dyDescent="0.2">
      <c r="A212" s="140">
        <f t="shared" si="48"/>
        <v>5</v>
      </c>
      <c r="B212" s="103">
        <v>7</v>
      </c>
      <c r="C212" s="103">
        <v>28</v>
      </c>
      <c r="D212" s="104">
        <f t="shared" si="42"/>
        <v>2025</v>
      </c>
      <c r="E212" s="104"/>
      <c r="F212" s="104" t="str">
        <f t="shared" si="44"/>
        <v>MONDAY</v>
      </c>
      <c r="G212" s="104"/>
      <c r="H212" s="138">
        <v>4</v>
      </c>
      <c r="I212" s="140" t="str">
        <f t="shared" si="43"/>
        <v/>
      </c>
      <c r="J212" s="138" t="str">
        <f t="shared" si="39"/>
        <v>OFF4</v>
      </c>
      <c r="K212" s="138"/>
      <c r="L212" s="138">
        <v>2</v>
      </c>
      <c r="M212" s="140">
        <f t="shared" si="45"/>
        <v>10</v>
      </c>
      <c r="N212" s="138" t="str">
        <f t="shared" si="46"/>
        <v>OFF2</v>
      </c>
      <c r="O212" s="138" t="str">
        <f t="shared" si="47"/>
        <v>7OFF2</v>
      </c>
      <c r="P212" s="104"/>
      <c r="Q212" s="137" t="e">
        <f>VLOOKUP(C212,#REF!,2,FALSE)</f>
        <v>#REF!</v>
      </c>
      <c r="R212" s="138"/>
      <c r="S212" s="137" t="e">
        <f>VLOOKUP(C212,#REF!,2,FALSE)</f>
        <v>#REF!</v>
      </c>
      <c r="T212" s="104"/>
    </row>
    <row r="213" spans="1:20" x14ac:dyDescent="0.2">
      <c r="A213" s="140">
        <f>IF(A212=13,"7PAYDAY3",IF(A212="7PAYDAY3",1,IF(A212="7PAYDAY2",1,IF(A212="7PAYDAY1",1,(A212+1)))))</f>
        <v>6</v>
      </c>
      <c r="B213" s="103">
        <v>7</v>
      </c>
      <c r="C213" s="103">
        <v>29</v>
      </c>
      <c r="D213" s="104">
        <f t="shared" si="42"/>
        <v>2025</v>
      </c>
      <c r="E213" s="104">
        <v>3</v>
      </c>
      <c r="F213" s="104" t="str">
        <f t="shared" si="44"/>
        <v>TUESDAY</v>
      </c>
      <c r="G213" s="104"/>
      <c r="H213" s="138">
        <v>5</v>
      </c>
      <c r="I213" s="140" t="str">
        <f t="shared" si="43"/>
        <v/>
      </c>
      <c r="J213" s="138" t="str">
        <f t="shared" si="39"/>
        <v>OFF5</v>
      </c>
      <c r="K213" s="138"/>
      <c r="L213" s="138">
        <v>3</v>
      </c>
      <c r="M213" s="140">
        <f t="shared" si="45"/>
        <v>11</v>
      </c>
      <c r="N213" s="138" t="str">
        <f t="shared" si="46"/>
        <v>OFF3</v>
      </c>
      <c r="O213" s="138" t="str">
        <f t="shared" si="47"/>
        <v>7OFF3</v>
      </c>
      <c r="P213" s="104"/>
      <c r="Q213" s="137" t="e">
        <f>VLOOKUP(C213,#REF!,2,FALSE)</f>
        <v>#REF!</v>
      </c>
      <c r="R213" s="138"/>
      <c r="S213" s="137" t="e">
        <f>VLOOKUP(C213,#REF!,2,FALSE)</f>
        <v>#REF!</v>
      </c>
      <c r="T213" s="104"/>
    </row>
    <row r="214" spans="1:20" x14ac:dyDescent="0.2">
      <c r="A214" s="140">
        <f>IF(A213=13,"7PAYDAY3",IF(A213="7PAYDAY3",1,IF(A213="7PAYDAY2",1,IF(A213="7PAYDAY1",1,(A213+1)))))</f>
        <v>7</v>
      </c>
      <c r="B214" s="103">
        <v>7</v>
      </c>
      <c r="C214" s="103">
        <v>30</v>
      </c>
      <c r="D214" s="104">
        <f t="shared" si="42"/>
        <v>2025</v>
      </c>
      <c r="E214" s="104"/>
      <c r="F214" s="104" t="str">
        <f t="shared" si="44"/>
        <v>WEDNESDAY</v>
      </c>
      <c r="G214" s="104"/>
      <c r="H214" s="138">
        <v>5</v>
      </c>
      <c r="I214" s="140" t="str">
        <f t="shared" si="43"/>
        <v/>
      </c>
      <c r="J214" s="138" t="str">
        <f t="shared" si="39"/>
        <v>OFF5</v>
      </c>
      <c r="K214" s="138"/>
      <c r="L214" s="138">
        <v>3</v>
      </c>
      <c r="M214" s="140">
        <f t="shared" si="45"/>
        <v>12</v>
      </c>
      <c r="N214" s="138" t="str">
        <f t="shared" si="46"/>
        <v>OFF3</v>
      </c>
      <c r="O214" s="138" t="str">
        <f t="shared" si="47"/>
        <v>7OFF3</v>
      </c>
      <c r="P214" s="104"/>
      <c r="Q214" s="137" t="e">
        <f>VLOOKUP(C214,#REF!,2,FALSE)</f>
        <v>#REF!</v>
      </c>
      <c r="R214" s="138"/>
      <c r="S214" s="137" t="e">
        <f>VLOOKUP(C214,#REF!,2,FALSE)</f>
        <v>#REF!</v>
      </c>
      <c r="T214" s="104"/>
    </row>
    <row r="215" spans="1:20" x14ac:dyDescent="0.2">
      <c r="A215" s="140">
        <f>IF(A214=13,"7PAYDAY3",IF(A214="7PAYDAY3",1,IF(A214="7PAYDAY2",1,IF(A214="7PAYDAY1",1,(A214+1)))))</f>
        <v>8</v>
      </c>
      <c r="B215" s="103">
        <v>7</v>
      </c>
      <c r="C215" s="103">
        <v>31</v>
      </c>
      <c r="D215" s="104">
        <f t="shared" si="42"/>
        <v>2025</v>
      </c>
      <c r="E215" s="104"/>
      <c r="F215" s="104" t="str">
        <f t="shared" si="44"/>
        <v>THURSDAY</v>
      </c>
      <c r="G215" s="104"/>
      <c r="H215" s="138">
        <v>5</v>
      </c>
      <c r="I215" s="140" t="str">
        <f t="shared" si="43"/>
        <v/>
      </c>
      <c r="J215" s="138" t="str">
        <f t="shared" si="39"/>
        <v>OFF5</v>
      </c>
      <c r="K215" s="138"/>
      <c r="L215" s="138">
        <v>3</v>
      </c>
      <c r="M215" s="140">
        <f t="shared" si="45"/>
        <v>13</v>
      </c>
      <c r="N215" s="138" t="str">
        <f t="shared" si="46"/>
        <v>OFF3</v>
      </c>
      <c r="O215" s="138" t="str">
        <f t="shared" si="47"/>
        <v>7OFF3</v>
      </c>
      <c r="P215" s="104"/>
      <c r="Q215" s="137" t="e">
        <f>VLOOKUP(C215,#REF!,2,FALSE)</f>
        <v>#REF!</v>
      </c>
      <c r="R215" s="138"/>
      <c r="S215" s="137" t="e">
        <f>VLOOKUP(C215,#REF!,2,FALSE)</f>
        <v>#REF!</v>
      </c>
      <c r="T215" s="104"/>
    </row>
    <row r="216" spans="1:20" x14ac:dyDescent="0.2">
      <c r="A216" s="140">
        <f t="shared" ref="A216:A229" si="49">IF(A215=13,"8PAYDAY1",IF(A215="8PAYDAY1",1,IF(A215="7PAYDAY3",1,IF(A215="7PAYDAY2",1,(A215+1)))))</f>
        <v>9</v>
      </c>
      <c r="B216" s="103">
        <v>8</v>
      </c>
      <c r="C216" s="103">
        <v>1</v>
      </c>
      <c r="D216" s="104">
        <f t="shared" si="42"/>
        <v>2025</v>
      </c>
      <c r="E216" s="104">
        <v>1</v>
      </c>
      <c r="F216" s="104" t="str">
        <f t="shared" si="44"/>
        <v>FRIDAY</v>
      </c>
      <c r="G216" s="104"/>
      <c r="H216" s="138">
        <v>1</v>
      </c>
      <c r="I216" s="140" t="str">
        <f t="shared" si="43"/>
        <v>8OFF1</v>
      </c>
      <c r="J216" s="138" t="str">
        <f t="shared" si="39"/>
        <v>OFF1</v>
      </c>
      <c r="K216" s="138"/>
      <c r="L216" s="138">
        <v>1</v>
      </c>
      <c r="M216" s="140" t="str">
        <f t="shared" si="45"/>
        <v>8OFF1</v>
      </c>
      <c r="N216" s="138" t="str">
        <f t="shared" si="46"/>
        <v>OFF1</v>
      </c>
      <c r="O216" s="138" t="str">
        <f t="shared" si="47"/>
        <v>8OFF1</v>
      </c>
      <c r="P216" s="104"/>
      <c r="Q216" s="137" t="e">
        <f>VLOOKUP(C216,#REF!,2,FALSE)</f>
        <v>#REF!</v>
      </c>
      <c r="R216" s="138"/>
      <c r="S216" s="137" t="e">
        <f>VLOOKUP(C216,#REF!,2,FALSE)</f>
        <v>#REF!</v>
      </c>
      <c r="T216" s="104"/>
    </row>
    <row r="217" spans="1:20" x14ac:dyDescent="0.2">
      <c r="A217" s="140">
        <f t="shared" si="49"/>
        <v>10</v>
      </c>
      <c r="B217" s="103">
        <v>8</v>
      </c>
      <c r="C217" s="103">
        <v>2</v>
      </c>
      <c r="D217" s="104">
        <f t="shared" si="42"/>
        <v>2025</v>
      </c>
      <c r="E217" s="104"/>
      <c r="F217" s="104" t="str">
        <f t="shared" si="44"/>
        <v>SATURDAY</v>
      </c>
      <c r="G217" s="104"/>
      <c r="H217" s="138">
        <v>1</v>
      </c>
      <c r="I217" s="140" t="str">
        <f t="shared" si="43"/>
        <v/>
      </c>
      <c r="J217" s="138" t="str">
        <f t="shared" si="39"/>
        <v>OFF1</v>
      </c>
      <c r="K217" s="138"/>
      <c r="L217" s="138">
        <v>1</v>
      </c>
      <c r="M217" s="140">
        <f t="shared" si="45"/>
        <v>1</v>
      </c>
      <c r="N217" s="138" t="str">
        <f t="shared" si="46"/>
        <v>OFF1</v>
      </c>
      <c r="O217" s="138" t="str">
        <f t="shared" si="47"/>
        <v>8OFF1</v>
      </c>
      <c r="P217" s="104"/>
      <c r="Q217" s="137" t="e">
        <f>VLOOKUP(C217,#REF!,2,FALSE)</f>
        <v>#REF!</v>
      </c>
      <c r="R217" s="138"/>
      <c r="S217" s="137" t="e">
        <f>VLOOKUP(C217,#REF!,2,FALSE)</f>
        <v>#REF!</v>
      </c>
      <c r="T217" s="104"/>
    </row>
    <row r="218" spans="1:20" x14ac:dyDescent="0.2">
      <c r="A218" s="140">
        <f t="shared" si="49"/>
        <v>11</v>
      </c>
      <c r="B218" s="103">
        <v>8</v>
      </c>
      <c r="C218" s="103">
        <v>3</v>
      </c>
      <c r="D218" s="104">
        <f t="shared" si="42"/>
        <v>2025</v>
      </c>
      <c r="E218" s="104"/>
      <c r="F218" s="104" t="str">
        <f t="shared" si="44"/>
        <v>SUNDAY</v>
      </c>
      <c r="G218" s="104"/>
      <c r="H218" s="138">
        <v>1</v>
      </c>
      <c r="I218" s="140" t="str">
        <f t="shared" si="43"/>
        <v/>
      </c>
      <c r="J218" s="138" t="str">
        <f t="shared" si="39"/>
        <v>OFF1</v>
      </c>
      <c r="K218" s="138"/>
      <c r="L218" s="138">
        <v>1</v>
      </c>
      <c r="M218" s="140">
        <f t="shared" si="45"/>
        <v>2</v>
      </c>
      <c r="N218" s="138" t="str">
        <f t="shared" si="46"/>
        <v>OFF1</v>
      </c>
      <c r="O218" s="138" t="str">
        <f t="shared" si="47"/>
        <v>8OFF1</v>
      </c>
      <c r="P218" s="104"/>
      <c r="Q218" s="137" t="e">
        <f>VLOOKUP(C218,#REF!,2,FALSE)</f>
        <v>#REF!</v>
      </c>
      <c r="R218" s="138"/>
      <c r="S218" s="137" t="e">
        <f>VLOOKUP(C218,#REF!,2,FALSE)</f>
        <v>#REF!</v>
      </c>
      <c r="T218" s="104"/>
    </row>
    <row r="219" spans="1:20" x14ac:dyDescent="0.2">
      <c r="A219" s="140">
        <f t="shared" si="49"/>
        <v>12</v>
      </c>
      <c r="B219" s="103">
        <v>8</v>
      </c>
      <c r="C219" s="103">
        <v>4</v>
      </c>
      <c r="D219" s="104">
        <f t="shared" si="42"/>
        <v>2025</v>
      </c>
      <c r="E219" s="104"/>
      <c r="F219" s="104" t="str">
        <f t="shared" si="44"/>
        <v>MONDAY</v>
      </c>
      <c r="G219" s="104"/>
      <c r="H219" s="138">
        <v>1</v>
      </c>
      <c r="I219" s="140" t="str">
        <f t="shared" si="43"/>
        <v/>
      </c>
      <c r="J219" s="138" t="str">
        <f t="shared" si="39"/>
        <v>OFF1</v>
      </c>
      <c r="K219" s="138"/>
      <c r="L219" s="138">
        <v>1</v>
      </c>
      <c r="M219" s="140">
        <f t="shared" si="45"/>
        <v>3</v>
      </c>
      <c r="N219" s="138" t="str">
        <f t="shared" si="46"/>
        <v>OFF1</v>
      </c>
      <c r="O219" s="138" t="str">
        <f t="shared" si="47"/>
        <v>8OFF1</v>
      </c>
      <c r="P219" s="104"/>
      <c r="Q219" s="137" t="e">
        <f>VLOOKUP(C219,#REF!,2,FALSE)</f>
        <v>#REF!</v>
      </c>
      <c r="R219" s="138"/>
      <c r="S219" s="137" t="e">
        <f>VLOOKUP(C219,#REF!,2,FALSE)</f>
        <v>#REF!</v>
      </c>
      <c r="T219" s="104"/>
    </row>
    <row r="220" spans="1:20" x14ac:dyDescent="0.2">
      <c r="A220" s="140">
        <f t="shared" si="49"/>
        <v>13</v>
      </c>
      <c r="B220" s="103">
        <v>8</v>
      </c>
      <c r="C220" s="103">
        <v>5</v>
      </c>
      <c r="D220" s="104">
        <f t="shared" si="42"/>
        <v>2025</v>
      </c>
      <c r="E220" s="104"/>
      <c r="F220" s="104" t="str">
        <f t="shared" si="44"/>
        <v>TUESDAY</v>
      </c>
      <c r="G220" s="104"/>
      <c r="H220" s="138">
        <v>1</v>
      </c>
      <c r="I220" s="140" t="str">
        <f t="shared" si="43"/>
        <v/>
      </c>
      <c r="J220" s="138" t="str">
        <f t="shared" si="39"/>
        <v>OFF1</v>
      </c>
      <c r="K220" s="138"/>
      <c r="L220" s="138">
        <v>1</v>
      </c>
      <c r="M220" s="140">
        <f t="shared" si="45"/>
        <v>4</v>
      </c>
      <c r="N220" s="138" t="str">
        <f t="shared" si="46"/>
        <v>OFF1</v>
      </c>
      <c r="O220" s="138" t="str">
        <f t="shared" si="47"/>
        <v>8OFF1</v>
      </c>
      <c r="P220" s="104"/>
      <c r="Q220" s="137" t="e">
        <f>VLOOKUP(C220,#REF!,2,FALSE)</f>
        <v>#REF!</v>
      </c>
      <c r="R220" s="138"/>
      <c r="S220" s="137" t="e">
        <f>VLOOKUP(C220,#REF!,2,FALSE)</f>
        <v>#REF!</v>
      </c>
      <c r="T220" s="104"/>
    </row>
    <row r="221" spans="1:20" x14ac:dyDescent="0.2">
      <c r="A221" s="140" t="str">
        <f t="shared" si="49"/>
        <v>8PAYDAY1</v>
      </c>
      <c r="B221" s="103">
        <v>8</v>
      </c>
      <c r="C221" s="103">
        <v>6</v>
      </c>
      <c r="D221" s="104">
        <f t="shared" si="42"/>
        <v>2025</v>
      </c>
      <c r="E221" s="104"/>
      <c r="F221" s="104" t="str">
        <f t="shared" si="44"/>
        <v>WEDNESDAY</v>
      </c>
      <c r="G221" s="104"/>
      <c r="H221" s="138">
        <v>1</v>
      </c>
      <c r="I221" s="140" t="str">
        <f t="shared" si="43"/>
        <v/>
      </c>
      <c r="J221" s="138" t="str">
        <f t="shared" si="39"/>
        <v>OFF1</v>
      </c>
      <c r="K221" s="138"/>
      <c r="L221" s="138">
        <v>1</v>
      </c>
      <c r="M221" s="140">
        <f t="shared" si="45"/>
        <v>5</v>
      </c>
      <c r="N221" s="138" t="str">
        <f t="shared" si="46"/>
        <v>OFF1</v>
      </c>
      <c r="O221" s="138" t="str">
        <f t="shared" si="47"/>
        <v>8OFF1</v>
      </c>
      <c r="P221" s="104"/>
      <c r="Q221" s="137" t="e">
        <f>VLOOKUP(C221,#REF!,2,FALSE)</f>
        <v>#REF!</v>
      </c>
      <c r="R221" s="138"/>
      <c r="S221" s="137" t="e">
        <f>VLOOKUP(C221,#REF!,2,FALSE)</f>
        <v>#REF!</v>
      </c>
      <c r="T221" s="104"/>
    </row>
    <row r="222" spans="1:20" x14ac:dyDescent="0.2">
      <c r="A222" s="140">
        <f t="shared" si="49"/>
        <v>1</v>
      </c>
      <c r="B222" s="103">
        <v>8</v>
      </c>
      <c r="C222" s="103">
        <v>7</v>
      </c>
      <c r="D222" s="104">
        <f t="shared" si="42"/>
        <v>2025</v>
      </c>
      <c r="E222" s="104"/>
      <c r="F222" s="104" t="str">
        <f t="shared" si="44"/>
        <v>THURSDAY</v>
      </c>
      <c r="G222" s="104"/>
      <c r="H222" s="138">
        <v>1</v>
      </c>
      <c r="I222" s="140" t="str">
        <f t="shared" si="43"/>
        <v/>
      </c>
      <c r="J222" s="138" t="str">
        <f t="shared" ref="J222:J285" si="50">CONCATENATE("OFF",H222)</f>
        <v>OFF1</v>
      </c>
      <c r="K222" s="138"/>
      <c r="L222" s="138">
        <v>1</v>
      </c>
      <c r="M222" s="140">
        <f t="shared" si="45"/>
        <v>6</v>
      </c>
      <c r="N222" s="138" t="str">
        <f t="shared" si="46"/>
        <v>OFF1</v>
      </c>
      <c r="O222" s="138" t="str">
        <f t="shared" si="47"/>
        <v>8OFF1</v>
      </c>
      <c r="P222" s="104"/>
      <c r="Q222" s="137" t="e">
        <f>VLOOKUP(C222,#REF!,2,FALSE)</f>
        <v>#REF!</v>
      </c>
      <c r="R222" s="138"/>
      <c r="S222" s="137" t="e">
        <f>VLOOKUP(C222,#REF!,2,FALSE)</f>
        <v>#REF!</v>
      </c>
      <c r="T222" s="104"/>
    </row>
    <row r="223" spans="1:20" x14ac:dyDescent="0.2">
      <c r="A223" s="140">
        <f t="shared" si="49"/>
        <v>2</v>
      </c>
      <c r="B223" s="103">
        <v>8</v>
      </c>
      <c r="C223" s="103">
        <v>8</v>
      </c>
      <c r="D223" s="104">
        <f t="shared" si="42"/>
        <v>2025</v>
      </c>
      <c r="E223" s="104"/>
      <c r="F223" s="104" t="str">
        <f t="shared" si="44"/>
        <v>FRIDAY</v>
      </c>
      <c r="G223" s="104"/>
      <c r="H223" s="138">
        <v>2</v>
      </c>
      <c r="I223" s="140" t="str">
        <f t="shared" si="43"/>
        <v>8OFF2</v>
      </c>
      <c r="J223" s="138" t="str">
        <f t="shared" si="50"/>
        <v>OFF2</v>
      </c>
      <c r="K223" s="138"/>
      <c r="L223" s="138">
        <v>1</v>
      </c>
      <c r="M223" s="140">
        <f t="shared" si="45"/>
        <v>7</v>
      </c>
      <c r="N223" s="138" t="str">
        <f t="shared" si="46"/>
        <v>OFF1</v>
      </c>
      <c r="O223" s="138" t="str">
        <f t="shared" si="47"/>
        <v>8OFF1</v>
      </c>
      <c r="P223" s="104"/>
      <c r="Q223" s="137" t="e">
        <f>VLOOKUP(C223,#REF!,2,FALSE)</f>
        <v>#REF!</v>
      </c>
      <c r="R223" s="138"/>
      <c r="S223" s="137" t="e">
        <f>VLOOKUP(C223,#REF!,2,FALSE)</f>
        <v>#REF!</v>
      </c>
      <c r="T223" s="104"/>
    </row>
    <row r="224" spans="1:20" x14ac:dyDescent="0.2">
      <c r="A224" s="140">
        <f t="shared" si="49"/>
        <v>3</v>
      </c>
      <c r="B224" s="103">
        <v>8</v>
      </c>
      <c r="C224" s="103">
        <v>9</v>
      </c>
      <c r="D224" s="104">
        <f t="shared" si="42"/>
        <v>2025</v>
      </c>
      <c r="E224" s="104"/>
      <c r="F224" s="104" t="str">
        <f t="shared" si="44"/>
        <v>SATURDAY</v>
      </c>
      <c r="G224" s="104"/>
      <c r="H224" s="138">
        <v>2</v>
      </c>
      <c r="I224" s="140" t="str">
        <f t="shared" si="43"/>
        <v/>
      </c>
      <c r="J224" s="138" t="str">
        <f t="shared" si="50"/>
        <v>OFF2</v>
      </c>
      <c r="K224" s="138"/>
      <c r="L224" s="138">
        <v>1</v>
      </c>
      <c r="M224" s="140">
        <f t="shared" si="45"/>
        <v>8</v>
      </c>
      <c r="N224" s="138" t="str">
        <f t="shared" si="46"/>
        <v>OFF1</v>
      </c>
      <c r="O224" s="138" t="str">
        <f t="shared" si="47"/>
        <v>8OFF1</v>
      </c>
      <c r="P224" s="104"/>
      <c r="Q224" s="137" t="e">
        <f>VLOOKUP(C224,#REF!,2,FALSE)</f>
        <v>#REF!</v>
      </c>
      <c r="R224" s="138"/>
      <c r="S224" s="137" t="e">
        <f>VLOOKUP(C224,#REF!,2,FALSE)</f>
        <v>#REF!</v>
      </c>
      <c r="T224" s="104"/>
    </row>
    <row r="225" spans="1:20" x14ac:dyDescent="0.2">
      <c r="A225" s="140">
        <f t="shared" si="49"/>
        <v>4</v>
      </c>
      <c r="B225" s="103">
        <v>8</v>
      </c>
      <c r="C225" s="103">
        <v>10</v>
      </c>
      <c r="D225" s="104">
        <f t="shared" si="42"/>
        <v>2025</v>
      </c>
      <c r="E225" s="104"/>
      <c r="F225" s="104" t="str">
        <f t="shared" si="44"/>
        <v>SUNDAY</v>
      </c>
      <c r="G225" s="104"/>
      <c r="H225" s="138">
        <v>2</v>
      </c>
      <c r="I225" s="140" t="str">
        <f t="shared" si="43"/>
        <v/>
      </c>
      <c r="J225" s="138" t="str">
        <f t="shared" si="50"/>
        <v>OFF2</v>
      </c>
      <c r="K225" s="138"/>
      <c r="L225" s="138">
        <v>1</v>
      </c>
      <c r="M225" s="140">
        <f t="shared" si="45"/>
        <v>9</v>
      </c>
      <c r="N225" s="138" t="str">
        <f t="shared" si="46"/>
        <v>OFF1</v>
      </c>
      <c r="O225" s="138" t="str">
        <f t="shared" si="47"/>
        <v>8OFF1</v>
      </c>
      <c r="P225" s="104"/>
      <c r="Q225" s="137" t="e">
        <f>VLOOKUP(C225,#REF!,2,FALSE)</f>
        <v>#REF!</v>
      </c>
      <c r="R225" s="138"/>
      <c r="S225" s="137" t="e">
        <f>VLOOKUP(C225,#REF!,2,FALSE)</f>
        <v>#REF!</v>
      </c>
      <c r="T225" s="104"/>
    </row>
    <row r="226" spans="1:20" x14ac:dyDescent="0.2">
      <c r="A226" s="140">
        <f t="shared" si="49"/>
        <v>5</v>
      </c>
      <c r="B226" s="103">
        <v>8</v>
      </c>
      <c r="C226" s="103">
        <v>11</v>
      </c>
      <c r="D226" s="104">
        <f t="shared" si="42"/>
        <v>2025</v>
      </c>
      <c r="E226" s="104"/>
      <c r="F226" s="104" t="str">
        <f t="shared" si="44"/>
        <v>MONDAY</v>
      </c>
      <c r="G226" s="104"/>
      <c r="H226" s="138">
        <v>2</v>
      </c>
      <c r="I226" s="140" t="str">
        <f t="shared" si="43"/>
        <v/>
      </c>
      <c r="J226" s="138" t="str">
        <f t="shared" si="50"/>
        <v>OFF2</v>
      </c>
      <c r="K226" s="138"/>
      <c r="L226" s="138">
        <v>1</v>
      </c>
      <c r="M226" s="140">
        <f t="shared" si="45"/>
        <v>10</v>
      </c>
      <c r="N226" s="138" t="str">
        <f t="shared" si="46"/>
        <v>OFF1</v>
      </c>
      <c r="O226" s="138" t="str">
        <f t="shared" si="47"/>
        <v>8OFF1</v>
      </c>
      <c r="P226" s="104"/>
      <c r="Q226" s="137" t="e">
        <f>VLOOKUP(C226,#REF!,2,FALSE)</f>
        <v>#REF!</v>
      </c>
      <c r="R226" s="138"/>
      <c r="S226" s="137" t="e">
        <f>VLOOKUP(C226,#REF!,2,FALSE)</f>
        <v>#REF!</v>
      </c>
      <c r="T226" s="104"/>
    </row>
    <row r="227" spans="1:20" x14ac:dyDescent="0.2">
      <c r="A227" s="140">
        <f t="shared" si="49"/>
        <v>6</v>
      </c>
      <c r="B227" s="103">
        <v>8</v>
      </c>
      <c r="C227" s="103">
        <v>12</v>
      </c>
      <c r="D227" s="104">
        <f t="shared" si="42"/>
        <v>2025</v>
      </c>
      <c r="E227" s="104"/>
      <c r="F227" s="104" t="str">
        <f t="shared" si="44"/>
        <v>TUESDAY</v>
      </c>
      <c r="G227" s="104"/>
      <c r="H227" s="138">
        <v>2</v>
      </c>
      <c r="I227" s="140" t="str">
        <f t="shared" si="43"/>
        <v/>
      </c>
      <c r="J227" s="138" t="str">
        <f t="shared" si="50"/>
        <v>OFF2</v>
      </c>
      <c r="K227" s="138"/>
      <c r="L227" s="138">
        <v>1</v>
      </c>
      <c r="M227" s="140">
        <f t="shared" si="45"/>
        <v>11</v>
      </c>
      <c r="N227" s="138" t="str">
        <f t="shared" si="46"/>
        <v>OFF1</v>
      </c>
      <c r="O227" s="138" t="str">
        <f t="shared" si="47"/>
        <v>8OFF1</v>
      </c>
      <c r="P227" s="104"/>
      <c r="Q227" s="137" t="e">
        <f>VLOOKUP(C227,#REF!,2,FALSE)</f>
        <v>#REF!</v>
      </c>
      <c r="R227" s="138"/>
      <c r="S227" s="137" t="e">
        <f>VLOOKUP(C227,#REF!,2,FALSE)</f>
        <v>#REF!</v>
      </c>
      <c r="T227" s="104"/>
    </row>
    <row r="228" spans="1:20" x14ac:dyDescent="0.2">
      <c r="A228" s="140">
        <f t="shared" si="49"/>
        <v>7</v>
      </c>
      <c r="B228" s="103">
        <v>8</v>
      </c>
      <c r="C228" s="103">
        <v>13</v>
      </c>
      <c r="D228" s="104">
        <f t="shared" si="42"/>
        <v>2025</v>
      </c>
      <c r="E228" s="104"/>
      <c r="F228" s="104" t="str">
        <f t="shared" si="44"/>
        <v>WEDNESDAY</v>
      </c>
      <c r="G228" s="104"/>
      <c r="H228" s="138">
        <v>2</v>
      </c>
      <c r="I228" s="140" t="str">
        <f t="shared" si="43"/>
        <v/>
      </c>
      <c r="J228" s="138" t="str">
        <f t="shared" si="50"/>
        <v>OFF2</v>
      </c>
      <c r="K228" s="138"/>
      <c r="L228" s="138">
        <v>1</v>
      </c>
      <c r="M228" s="140">
        <f t="shared" si="45"/>
        <v>12</v>
      </c>
      <c r="N228" s="138" t="str">
        <f t="shared" si="46"/>
        <v>OFF1</v>
      </c>
      <c r="O228" s="138" t="str">
        <f t="shared" si="47"/>
        <v>8OFF1</v>
      </c>
      <c r="P228" s="104"/>
      <c r="Q228" s="137" t="e">
        <f>VLOOKUP(C228,#REF!,2,FALSE)</f>
        <v>#REF!</v>
      </c>
      <c r="R228" s="138"/>
      <c r="S228" s="137" t="e">
        <f>VLOOKUP(C228,#REF!,2,FALSE)</f>
        <v>#REF!</v>
      </c>
      <c r="T228" s="104"/>
    </row>
    <row r="229" spans="1:20" x14ac:dyDescent="0.2">
      <c r="A229" s="140">
        <f t="shared" si="49"/>
        <v>8</v>
      </c>
      <c r="B229" s="103">
        <v>8</v>
      </c>
      <c r="C229" s="103">
        <v>14</v>
      </c>
      <c r="D229" s="104">
        <f t="shared" si="42"/>
        <v>2025</v>
      </c>
      <c r="E229" s="104"/>
      <c r="F229" s="104" t="str">
        <f t="shared" si="44"/>
        <v>THURSDAY</v>
      </c>
      <c r="G229" s="104"/>
      <c r="H229" s="138">
        <v>2</v>
      </c>
      <c r="I229" s="140" t="str">
        <f t="shared" si="43"/>
        <v/>
      </c>
      <c r="J229" s="138" t="str">
        <f t="shared" si="50"/>
        <v>OFF2</v>
      </c>
      <c r="K229" s="138"/>
      <c r="L229" s="138">
        <v>1</v>
      </c>
      <c r="M229" s="140">
        <f t="shared" si="45"/>
        <v>13</v>
      </c>
      <c r="N229" s="138" t="str">
        <f t="shared" si="46"/>
        <v>OFF1</v>
      </c>
      <c r="O229" s="138" t="str">
        <f t="shared" si="47"/>
        <v>8OFF1</v>
      </c>
      <c r="P229" s="104"/>
      <c r="Q229" s="137" t="e">
        <f>VLOOKUP(C229,#REF!,2,FALSE)</f>
        <v>#REF!</v>
      </c>
      <c r="R229" s="138"/>
      <c r="S229" s="137" t="e">
        <f>VLOOKUP(C229,#REF!,2,FALSE)</f>
        <v>#REF!</v>
      </c>
      <c r="T229" s="104"/>
    </row>
    <row r="230" spans="1:20" x14ac:dyDescent="0.2">
      <c r="A230" s="140">
        <f t="shared" ref="A230:A243" si="51">IF(A229=13,"8PAYDAY2",IF(A229="8PAYDAY2",1,IF(A229="8PAYDAY1",1,IF(A229="7PAYDAY3",1,(A229+1)))))</f>
        <v>9</v>
      </c>
      <c r="B230" s="103">
        <v>8</v>
      </c>
      <c r="C230" s="103">
        <v>15</v>
      </c>
      <c r="D230" s="104">
        <f t="shared" si="42"/>
        <v>2025</v>
      </c>
      <c r="E230" s="104">
        <v>2</v>
      </c>
      <c r="F230" s="104" t="str">
        <f t="shared" si="44"/>
        <v>FRIDAY</v>
      </c>
      <c r="G230" s="104"/>
      <c r="H230" s="138">
        <v>3</v>
      </c>
      <c r="I230" s="140" t="str">
        <f t="shared" si="43"/>
        <v>8OFF3</v>
      </c>
      <c r="J230" s="138" t="str">
        <f t="shared" si="50"/>
        <v>OFF3</v>
      </c>
      <c r="K230" s="138"/>
      <c r="L230" s="138">
        <v>2</v>
      </c>
      <c r="M230" s="140" t="str">
        <f t="shared" si="45"/>
        <v>8OFF2</v>
      </c>
      <c r="N230" s="138" t="str">
        <f t="shared" si="46"/>
        <v>OFF2</v>
      </c>
      <c r="O230" s="138" t="str">
        <f t="shared" si="47"/>
        <v>8OFF2</v>
      </c>
      <c r="P230" s="104"/>
      <c r="Q230" s="137" t="e">
        <f>VLOOKUP(C230,#REF!,2,FALSE)</f>
        <v>#REF!</v>
      </c>
      <c r="R230" s="138"/>
      <c r="S230" s="137" t="e">
        <f>VLOOKUP(C230,#REF!,2,FALSE)</f>
        <v>#REF!</v>
      </c>
      <c r="T230" s="104"/>
    </row>
    <row r="231" spans="1:20" x14ac:dyDescent="0.2">
      <c r="A231" s="140">
        <f t="shared" si="51"/>
        <v>10</v>
      </c>
      <c r="B231" s="103">
        <v>8</v>
      </c>
      <c r="C231" s="103">
        <v>16</v>
      </c>
      <c r="D231" s="104">
        <f t="shared" si="42"/>
        <v>2025</v>
      </c>
      <c r="E231" s="104"/>
      <c r="F231" s="104" t="str">
        <f t="shared" si="44"/>
        <v>SATURDAY</v>
      </c>
      <c r="G231" s="104"/>
      <c r="H231" s="138">
        <v>3</v>
      </c>
      <c r="I231" s="140" t="str">
        <f t="shared" si="43"/>
        <v/>
      </c>
      <c r="J231" s="138" t="str">
        <f t="shared" si="50"/>
        <v>OFF3</v>
      </c>
      <c r="K231" s="138"/>
      <c r="L231" s="138">
        <v>2</v>
      </c>
      <c r="M231" s="140">
        <f t="shared" si="45"/>
        <v>1</v>
      </c>
      <c r="N231" s="138" t="str">
        <f t="shared" si="46"/>
        <v>OFF2</v>
      </c>
      <c r="O231" s="138" t="str">
        <f t="shared" si="47"/>
        <v>8OFF2</v>
      </c>
      <c r="P231" s="104"/>
      <c r="Q231" s="137" t="e">
        <f>VLOOKUP(C231,#REF!,2,FALSE)</f>
        <v>#REF!</v>
      </c>
      <c r="R231" s="138"/>
      <c r="S231" s="137" t="e">
        <f>VLOOKUP(C231,#REF!,2,FALSE)</f>
        <v>#REF!</v>
      </c>
      <c r="T231" s="104"/>
    </row>
    <row r="232" spans="1:20" x14ac:dyDescent="0.2">
      <c r="A232" s="140">
        <f t="shared" si="51"/>
        <v>11</v>
      </c>
      <c r="B232" s="103">
        <v>8</v>
      </c>
      <c r="C232" s="103">
        <v>17</v>
      </c>
      <c r="D232" s="104">
        <f t="shared" si="42"/>
        <v>2025</v>
      </c>
      <c r="E232" s="104"/>
      <c r="F232" s="104" t="str">
        <f t="shared" si="44"/>
        <v>SUNDAY</v>
      </c>
      <c r="G232" s="104"/>
      <c r="H232" s="138">
        <v>3</v>
      </c>
      <c r="I232" s="140" t="str">
        <f t="shared" si="43"/>
        <v/>
      </c>
      <c r="J232" s="138" t="str">
        <f t="shared" si="50"/>
        <v>OFF3</v>
      </c>
      <c r="K232" s="138"/>
      <c r="L232" s="138">
        <v>2</v>
      </c>
      <c r="M232" s="140">
        <f t="shared" si="45"/>
        <v>2</v>
      </c>
      <c r="N232" s="138" t="str">
        <f t="shared" si="46"/>
        <v>OFF2</v>
      </c>
      <c r="O232" s="138" t="str">
        <f t="shared" si="47"/>
        <v>8OFF2</v>
      </c>
      <c r="P232" s="104"/>
      <c r="Q232" s="137" t="e">
        <f>VLOOKUP(C232,#REF!,2,FALSE)</f>
        <v>#REF!</v>
      </c>
      <c r="R232" s="138"/>
      <c r="S232" s="137" t="e">
        <f>VLOOKUP(C232,#REF!,2,FALSE)</f>
        <v>#REF!</v>
      </c>
      <c r="T232" s="104"/>
    </row>
    <row r="233" spans="1:20" x14ac:dyDescent="0.2">
      <c r="A233" s="140">
        <f t="shared" si="51"/>
        <v>12</v>
      </c>
      <c r="B233" s="103">
        <v>8</v>
      </c>
      <c r="C233" s="103">
        <v>18</v>
      </c>
      <c r="D233" s="104">
        <f t="shared" si="42"/>
        <v>2025</v>
      </c>
      <c r="E233" s="104"/>
      <c r="F233" s="104" t="str">
        <f t="shared" si="44"/>
        <v>MONDAY</v>
      </c>
      <c r="G233" s="104"/>
      <c r="H233" s="138">
        <v>3</v>
      </c>
      <c r="I233" s="140" t="str">
        <f t="shared" si="43"/>
        <v/>
      </c>
      <c r="J233" s="138" t="str">
        <f t="shared" si="50"/>
        <v>OFF3</v>
      </c>
      <c r="K233" s="138"/>
      <c r="L233" s="138">
        <v>2</v>
      </c>
      <c r="M233" s="140">
        <f t="shared" si="45"/>
        <v>3</v>
      </c>
      <c r="N233" s="138" t="str">
        <f t="shared" si="46"/>
        <v>OFF2</v>
      </c>
      <c r="O233" s="138" t="str">
        <f t="shared" si="47"/>
        <v>8OFF2</v>
      </c>
      <c r="P233" s="104"/>
      <c r="Q233" s="137" t="e">
        <f>VLOOKUP(C233,#REF!,2,FALSE)</f>
        <v>#REF!</v>
      </c>
      <c r="R233" s="138"/>
      <c r="S233" s="137" t="e">
        <f>VLOOKUP(C233,#REF!,2,FALSE)</f>
        <v>#REF!</v>
      </c>
      <c r="T233" s="104"/>
    </row>
    <row r="234" spans="1:20" x14ac:dyDescent="0.2">
      <c r="A234" s="140">
        <f t="shared" si="51"/>
        <v>13</v>
      </c>
      <c r="B234" s="103">
        <v>8</v>
      </c>
      <c r="C234" s="103">
        <v>19</v>
      </c>
      <c r="D234" s="104">
        <f t="shared" si="42"/>
        <v>2025</v>
      </c>
      <c r="E234" s="104"/>
      <c r="F234" s="104" t="str">
        <f t="shared" si="44"/>
        <v>TUESDAY</v>
      </c>
      <c r="G234" s="104"/>
      <c r="H234" s="138">
        <v>3</v>
      </c>
      <c r="I234" s="140" t="str">
        <f t="shared" si="43"/>
        <v/>
      </c>
      <c r="J234" s="138" t="str">
        <f t="shared" si="50"/>
        <v>OFF3</v>
      </c>
      <c r="K234" s="138"/>
      <c r="L234" s="138">
        <v>2</v>
      </c>
      <c r="M234" s="140">
        <f t="shared" si="45"/>
        <v>4</v>
      </c>
      <c r="N234" s="138" t="str">
        <f t="shared" si="46"/>
        <v>OFF2</v>
      </c>
      <c r="O234" s="138" t="str">
        <f t="shared" si="47"/>
        <v>8OFF2</v>
      </c>
      <c r="P234" s="104"/>
      <c r="Q234" s="137" t="e">
        <f>VLOOKUP(C234,#REF!,2,FALSE)</f>
        <v>#REF!</v>
      </c>
      <c r="R234" s="138"/>
      <c r="S234" s="137" t="e">
        <f>VLOOKUP(C234,#REF!,2,FALSE)</f>
        <v>#REF!</v>
      </c>
      <c r="T234" s="104"/>
    </row>
    <row r="235" spans="1:20" x14ac:dyDescent="0.2">
      <c r="A235" s="140" t="str">
        <f t="shared" si="51"/>
        <v>8PAYDAY2</v>
      </c>
      <c r="B235" s="103">
        <v>8</v>
      </c>
      <c r="C235" s="103">
        <v>20</v>
      </c>
      <c r="D235" s="104">
        <f t="shared" si="42"/>
        <v>2025</v>
      </c>
      <c r="E235" s="104"/>
      <c r="F235" s="104" t="str">
        <f t="shared" si="44"/>
        <v>WEDNESDAY</v>
      </c>
      <c r="G235" s="104"/>
      <c r="H235" s="138">
        <v>3</v>
      </c>
      <c r="I235" s="140" t="str">
        <f t="shared" si="43"/>
        <v/>
      </c>
      <c r="J235" s="138" t="str">
        <f t="shared" si="50"/>
        <v>OFF3</v>
      </c>
      <c r="K235" s="138"/>
      <c r="L235" s="138">
        <v>2</v>
      </c>
      <c r="M235" s="140">
        <f t="shared" si="45"/>
        <v>5</v>
      </c>
      <c r="N235" s="138" t="str">
        <f t="shared" si="46"/>
        <v>OFF2</v>
      </c>
      <c r="O235" s="138" t="str">
        <f t="shared" si="47"/>
        <v>8OFF2</v>
      </c>
      <c r="P235" s="104"/>
      <c r="Q235" s="137" t="e">
        <f>VLOOKUP(C235,#REF!,2,FALSE)</f>
        <v>#REF!</v>
      </c>
      <c r="R235" s="138"/>
      <c r="S235" s="137" t="e">
        <f>VLOOKUP(C235,#REF!,2,FALSE)</f>
        <v>#REF!</v>
      </c>
      <c r="T235" s="104"/>
    </row>
    <row r="236" spans="1:20" x14ac:dyDescent="0.2">
      <c r="A236" s="140">
        <f t="shared" si="51"/>
        <v>1</v>
      </c>
      <c r="B236" s="103">
        <v>8</v>
      </c>
      <c r="C236" s="103">
        <v>21</v>
      </c>
      <c r="D236" s="104">
        <f t="shared" si="42"/>
        <v>2025</v>
      </c>
      <c r="E236" s="104"/>
      <c r="F236" s="104" t="str">
        <f t="shared" si="44"/>
        <v>THURSDAY</v>
      </c>
      <c r="G236" s="104"/>
      <c r="H236" s="138">
        <v>3</v>
      </c>
      <c r="I236" s="140" t="str">
        <f t="shared" si="43"/>
        <v/>
      </c>
      <c r="J236" s="138" t="str">
        <f t="shared" si="50"/>
        <v>OFF3</v>
      </c>
      <c r="K236" s="138"/>
      <c r="L236" s="138">
        <v>2</v>
      </c>
      <c r="M236" s="140">
        <f t="shared" si="45"/>
        <v>6</v>
      </c>
      <c r="N236" s="138" t="str">
        <f t="shared" si="46"/>
        <v>OFF2</v>
      </c>
      <c r="O236" s="138" t="str">
        <f t="shared" si="47"/>
        <v>8OFF2</v>
      </c>
      <c r="P236" s="104"/>
      <c r="Q236" s="137" t="e">
        <f>VLOOKUP(C236,#REF!,2,FALSE)</f>
        <v>#REF!</v>
      </c>
      <c r="R236" s="138"/>
      <c r="S236" s="137" t="e">
        <f>VLOOKUP(C236,#REF!,2,FALSE)</f>
        <v>#REF!</v>
      </c>
      <c r="T236" s="104"/>
    </row>
    <row r="237" spans="1:20" x14ac:dyDescent="0.2">
      <c r="A237" s="140">
        <f t="shared" si="51"/>
        <v>2</v>
      </c>
      <c r="B237" s="103">
        <v>8</v>
      </c>
      <c r="C237" s="103">
        <v>22</v>
      </c>
      <c r="D237" s="104">
        <f t="shared" si="42"/>
        <v>2025</v>
      </c>
      <c r="E237" s="104"/>
      <c r="F237" s="104" t="str">
        <f t="shared" si="44"/>
        <v>FRIDAY</v>
      </c>
      <c r="G237" s="104"/>
      <c r="H237" s="138">
        <v>4</v>
      </c>
      <c r="I237" s="140" t="str">
        <f t="shared" si="43"/>
        <v>8OFF4</v>
      </c>
      <c r="J237" s="138" t="str">
        <f t="shared" si="50"/>
        <v>OFF4</v>
      </c>
      <c r="K237" s="138"/>
      <c r="L237" s="138">
        <v>2</v>
      </c>
      <c r="M237" s="140">
        <f t="shared" si="45"/>
        <v>7</v>
      </c>
      <c r="N237" s="138" t="str">
        <f t="shared" si="46"/>
        <v>OFF2</v>
      </c>
      <c r="O237" s="138" t="str">
        <f t="shared" si="47"/>
        <v>8OFF2</v>
      </c>
      <c r="P237" s="104"/>
      <c r="Q237" s="137" t="e">
        <f>VLOOKUP(C237,#REF!,2,FALSE)</f>
        <v>#REF!</v>
      </c>
      <c r="R237" s="138"/>
      <c r="S237" s="137" t="e">
        <f>VLOOKUP(C237,#REF!,2,FALSE)</f>
        <v>#REF!</v>
      </c>
      <c r="T237" s="104"/>
    </row>
    <row r="238" spans="1:20" x14ac:dyDescent="0.2">
      <c r="A238" s="140">
        <f t="shared" si="51"/>
        <v>3</v>
      </c>
      <c r="B238" s="103">
        <v>8</v>
      </c>
      <c r="C238" s="103">
        <v>23</v>
      </c>
      <c r="D238" s="104">
        <f t="shared" si="42"/>
        <v>2025</v>
      </c>
      <c r="E238" s="104"/>
      <c r="F238" s="104" t="str">
        <f t="shared" si="44"/>
        <v>SATURDAY</v>
      </c>
      <c r="G238" s="104"/>
      <c r="H238" s="138">
        <v>4</v>
      </c>
      <c r="I238" s="140" t="str">
        <f t="shared" si="43"/>
        <v/>
      </c>
      <c r="J238" s="138" t="str">
        <f t="shared" si="50"/>
        <v>OFF4</v>
      </c>
      <c r="K238" s="138"/>
      <c r="L238" s="138">
        <v>2</v>
      </c>
      <c r="M238" s="140">
        <f t="shared" si="45"/>
        <v>8</v>
      </c>
      <c r="N238" s="138" t="str">
        <f t="shared" si="46"/>
        <v>OFF2</v>
      </c>
      <c r="O238" s="138" t="str">
        <f t="shared" si="47"/>
        <v>8OFF2</v>
      </c>
      <c r="P238" s="104"/>
      <c r="Q238" s="137" t="e">
        <f>VLOOKUP(C238,#REF!,2,FALSE)</f>
        <v>#REF!</v>
      </c>
      <c r="R238" s="138"/>
      <c r="S238" s="137" t="e">
        <f>VLOOKUP(C238,#REF!,2,FALSE)</f>
        <v>#REF!</v>
      </c>
      <c r="T238" s="104"/>
    </row>
    <row r="239" spans="1:20" x14ac:dyDescent="0.2">
      <c r="A239" s="140">
        <f t="shared" si="51"/>
        <v>4</v>
      </c>
      <c r="B239" s="103">
        <v>8</v>
      </c>
      <c r="C239" s="103">
        <v>24</v>
      </c>
      <c r="D239" s="104">
        <f t="shared" si="42"/>
        <v>2025</v>
      </c>
      <c r="E239" s="104"/>
      <c r="F239" s="104" t="str">
        <f t="shared" si="44"/>
        <v>SUNDAY</v>
      </c>
      <c r="G239" s="104"/>
      <c r="H239" s="138">
        <v>4</v>
      </c>
      <c r="I239" s="140" t="str">
        <f t="shared" si="43"/>
        <v/>
      </c>
      <c r="J239" s="138" t="str">
        <f t="shared" si="50"/>
        <v>OFF4</v>
      </c>
      <c r="K239" s="138"/>
      <c r="L239" s="138">
        <v>2</v>
      </c>
      <c r="M239" s="140">
        <f t="shared" si="45"/>
        <v>9</v>
      </c>
      <c r="N239" s="138" t="str">
        <f t="shared" si="46"/>
        <v>OFF2</v>
      </c>
      <c r="O239" s="138" t="str">
        <f t="shared" si="47"/>
        <v>8OFF2</v>
      </c>
      <c r="P239" s="104"/>
      <c r="Q239" s="137" t="e">
        <f>VLOOKUP(C239,#REF!,2,FALSE)</f>
        <v>#REF!</v>
      </c>
      <c r="R239" s="138"/>
      <c r="S239" s="137" t="e">
        <f>VLOOKUP(C239,#REF!,2,FALSE)</f>
        <v>#REF!</v>
      </c>
      <c r="T239" s="104"/>
    </row>
    <row r="240" spans="1:20" x14ac:dyDescent="0.2">
      <c r="A240" s="140">
        <f t="shared" si="51"/>
        <v>5</v>
      </c>
      <c r="B240" s="103">
        <v>8</v>
      </c>
      <c r="C240" s="103">
        <v>25</v>
      </c>
      <c r="D240" s="104">
        <f t="shared" si="42"/>
        <v>2025</v>
      </c>
      <c r="E240" s="104"/>
      <c r="F240" s="104" t="str">
        <f t="shared" si="44"/>
        <v>MONDAY</v>
      </c>
      <c r="G240" s="104"/>
      <c r="H240" s="138">
        <v>4</v>
      </c>
      <c r="I240" s="140" t="str">
        <f t="shared" si="43"/>
        <v/>
      </c>
      <c r="J240" s="138" t="str">
        <f t="shared" si="50"/>
        <v>OFF4</v>
      </c>
      <c r="K240" s="138"/>
      <c r="L240" s="138">
        <v>2</v>
      </c>
      <c r="M240" s="140">
        <f t="shared" si="45"/>
        <v>10</v>
      </c>
      <c r="N240" s="138" t="str">
        <f t="shared" si="46"/>
        <v>OFF2</v>
      </c>
      <c r="O240" s="138" t="str">
        <f t="shared" si="47"/>
        <v>8OFF2</v>
      </c>
      <c r="P240" s="104"/>
      <c r="Q240" s="137" t="e">
        <f>VLOOKUP(C240,#REF!,2,FALSE)</f>
        <v>#REF!</v>
      </c>
      <c r="R240" s="138"/>
      <c r="S240" s="137" t="e">
        <f>VLOOKUP(C240,#REF!,2,FALSE)</f>
        <v>#REF!</v>
      </c>
      <c r="T240" s="104"/>
    </row>
    <row r="241" spans="1:20" x14ac:dyDescent="0.2">
      <c r="A241" s="140">
        <f t="shared" si="51"/>
        <v>6</v>
      </c>
      <c r="B241" s="103">
        <v>8</v>
      </c>
      <c r="C241" s="103">
        <v>26</v>
      </c>
      <c r="D241" s="104">
        <f t="shared" si="42"/>
        <v>2025</v>
      </c>
      <c r="E241" s="104"/>
      <c r="F241" s="104" t="str">
        <f t="shared" si="44"/>
        <v>TUESDAY</v>
      </c>
      <c r="G241" s="104"/>
      <c r="H241" s="138">
        <v>4</v>
      </c>
      <c r="I241" s="140" t="str">
        <f t="shared" si="43"/>
        <v/>
      </c>
      <c r="J241" s="138" t="str">
        <f t="shared" si="50"/>
        <v>OFF4</v>
      </c>
      <c r="K241" s="138"/>
      <c r="L241" s="138">
        <v>2</v>
      </c>
      <c r="M241" s="140">
        <f t="shared" si="45"/>
        <v>11</v>
      </c>
      <c r="N241" s="138" t="str">
        <f t="shared" si="46"/>
        <v>OFF2</v>
      </c>
      <c r="O241" s="138" t="str">
        <f t="shared" si="47"/>
        <v>8OFF2</v>
      </c>
      <c r="P241" s="104"/>
      <c r="Q241" s="137" t="e">
        <f>VLOOKUP(C241,#REF!,2,FALSE)</f>
        <v>#REF!</v>
      </c>
      <c r="R241" s="138"/>
      <c r="S241" s="137" t="e">
        <f>VLOOKUP(C241,#REF!,2,FALSE)</f>
        <v>#REF!</v>
      </c>
      <c r="T241" s="104"/>
    </row>
    <row r="242" spans="1:20" x14ac:dyDescent="0.2">
      <c r="A242" s="140">
        <f t="shared" si="51"/>
        <v>7</v>
      </c>
      <c r="B242" s="103">
        <v>8</v>
      </c>
      <c r="C242" s="103">
        <v>27</v>
      </c>
      <c r="D242" s="104">
        <f t="shared" si="42"/>
        <v>2025</v>
      </c>
      <c r="E242" s="104"/>
      <c r="F242" s="104" t="str">
        <f t="shared" si="44"/>
        <v>WEDNESDAY</v>
      </c>
      <c r="G242" s="104"/>
      <c r="H242" s="138">
        <v>4</v>
      </c>
      <c r="I242" s="140" t="str">
        <f t="shared" si="43"/>
        <v/>
      </c>
      <c r="J242" s="138" t="str">
        <f t="shared" si="50"/>
        <v>OFF4</v>
      </c>
      <c r="K242" s="138"/>
      <c r="L242" s="138">
        <v>2</v>
      </c>
      <c r="M242" s="140">
        <f t="shared" si="45"/>
        <v>12</v>
      </c>
      <c r="N242" s="138" t="str">
        <f t="shared" si="46"/>
        <v>OFF2</v>
      </c>
      <c r="O242" s="138" t="str">
        <f t="shared" si="47"/>
        <v>8OFF2</v>
      </c>
      <c r="P242" s="104"/>
      <c r="Q242" s="137" t="e">
        <f>VLOOKUP(C242,#REF!,2,FALSE)</f>
        <v>#REF!</v>
      </c>
      <c r="R242" s="138"/>
      <c r="S242" s="137" t="e">
        <f>VLOOKUP(C242,#REF!,2,FALSE)</f>
        <v>#REF!</v>
      </c>
      <c r="T242" s="104"/>
    </row>
    <row r="243" spans="1:20" x14ac:dyDescent="0.2">
      <c r="A243" s="140">
        <f t="shared" si="51"/>
        <v>8</v>
      </c>
      <c r="B243" s="103">
        <v>8</v>
      </c>
      <c r="C243" s="103">
        <v>28</v>
      </c>
      <c r="D243" s="104">
        <f t="shared" si="42"/>
        <v>2025</v>
      </c>
      <c r="E243" s="104"/>
      <c r="F243" s="104" t="str">
        <f t="shared" si="44"/>
        <v>THURSDAY</v>
      </c>
      <c r="G243" s="104"/>
      <c r="H243" s="138">
        <v>4</v>
      </c>
      <c r="I243" s="140" t="str">
        <f t="shared" si="43"/>
        <v/>
      </c>
      <c r="J243" s="138" t="str">
        <f t="shared" si="50"/>
        <v>OFF4</v>
      </c>
      <c r="K243" s="138"/>
      <c r="L243" s="138">
        <v>2</v>
      </c>
      <c r="M243" s="140">
        <f t="shared" si="45"/>
        <v>13</v>
      </c>
      <c r="N243" s="138" t="str">
        <f t="shared" si="46"/>
        <v>OFF2</v>
      </c>
      <c r="O243" s="138" t="str">
        <f t="shared" si="47"/>
        <v>8OFF2</v>
      </c>
      <c r="P243" s="104"/>
      <c r="Q243" s="137" t="e">
        <f>VLOOKUP(C243,#REF!,2,FALSE)</f>
        <v>#REF!</v>
      </c>
      <c r="R243" s="138"/>
      <c r="S243" s="137" t="e">
        <f>VLOOKUP(C243,#REF!,2,FALSE)</f>
        <v>#REF!</v>
      </c>
      <c r="T243" s="104"/>
    </row>
    <row r="244" spans="1:20" x14ac:dyDescent="0.2">
      <c r="A244" s="140">
        <f>IF(A243=13,"8PAYDAY3",IF(A243="8PAYDAY3",1,IF(A243="8PAYDAY2",1,IF(A243="8PAYDAY1",1,(A243+1)))))</f>
        <v>9</v>
      </c>
      <c r="B244" s="103">
        <v>8</v>
      </c>
      <c r="C244" s="103">
        <v>29</v>
      </c>
      <c r="D244" s="104">
        <f t="shared" si="42"/>
        <v>2025</v>
      </c>
      <c r="E244" s="104">
        <v>3</v>
      </c>
      <c r="F244" s="104" t="str">
        <f t="shared" si="44"/>
        <v>FRIDAY</v>
      </c>
      <c r="G244" s="104"/>
      <c r="H244" s="138">
        <v>5</v>
      </c>
      <c r="I244" s="140" t="str">
        <f t="shared" si="43"/>
        <v>8OFF5</v>
      </c>
      <c r="J244" s="138" t="str">
        <f t="shared" si="50"/>
        <v>OFF5</v>
      </c>
      <c r="K244" s="138"/>
      <c r="L244" s="138">
        <v>3</v>
      </c>
      <c r="M244" s="140" t="str">
        <f t="shared" si="45"/>
        <v>8OFF3</v>
      </c>
      <c r="N244" s="138" t="str">
        <f t="shared" si="46"/>
        <v>OFF3</v>
      </c>
      <c r="O244" s="138" t="str">
        <f t="shared" si="47"/>
        <v>8OFF3</v>
      </c>
      <c r="P244" s="104"/>
      <c r="Q244" s="137" t="e">
        <f>VLOOKUP(C244,#REF!,2,FALSE)</f>
        <v>#REF!</v>
      </c>
      <c r="R244" s="138"/>
      <c r="S244" s="137" t="e">
        <f>VLOOKUP(C244,#REF!,2,FALSE)</f>
        <v>#REF!</v>
      </c>
      <c r="T244" s="104"/>
    </row>
    <row r="245" spans="1:20" x14ac:dyDescent="0.2">
      <c r="A245" s="140">
        <f>IF(A244=13,"8PAYDAY3",IF(A244="8PAYDAY3",1,IF(A244="8PAYDAY2",1,IF(A244="8PAYDAY1",1,(A244+1)))))</f>
        <v>10</v>
      </c>
      <c r="B245" s="103">
        <v>8</v>
      </c>
      <c r="C245" s="103">
        <v>30</v>
      </c>
      <c r="D245" s="104">
        <f t="shared" si="42"/>
        <v>2025</v>
      </c>
      <c r="E245" s="104"/>
      <c r="F245" s="104" t="str">
        <f t="shared" si="44"/>
        <v>SATURDAY</v>
      </c>
      <c r="G245" s="104"/>
      <c r="H245" s="138">
        <v>5</v>
      </c>
      <c r="I245" s="140" t="str">
        <f t="shared" si="43"/>
        <v/>
      </c>
      <c r="J245" s="138" t="str">
        <f t="shared" si="50"/>
        <v>OFF5</v>
      </c>
      <c r="K245" s="138"/>
      <c r="L245" s="138">
        <v>3</v>
      </c>
      <c r="M245" s="140">
        <f t="shared" si="45"/>
        <v>1</v>
      </c>
      <c r="N245" s="138" t="str">
        <f t="shared" si="46"/>
        <v>OFF3</v>
      </c>
      <c r="O245" s="138" t="str">
        <f t="shared" si="47"/>
        <v>8OFF3</v>
      </c>
      <c r="P245" s="104"/>
      <c r="Q245" s="137" t="e">
        <f>VLOOKUP(C245,#REF!,2,FALSE)</f>
        <v>#REF!</v>
      </c>
      <c r="R245" s="138"/>
      <c r="S245" s="137" t="e">
        <f>VLOOKUP(C245,#REF!,2,FALSE)</f>
        <v>#REF!</v>
      </c>
      <c r="T245" s="104"/>
    </row>
    <row r="246" spans="1:20" x14ac:dyDescent="0.2">
      <c r="A246" s="140">
        <f>IF(A245=13,"8PAYDAY3",IF(A245="8PAYDAY3",1,IF(A245="8PAYDAY2",1,IF(A245="8PAYDAY1",1,(A245+1)))))</f>
        <v>11</v>
      </c>
      <c r="B246" s="103">
        <v>8</v>
      </c>
      <c r="C246" s="103">
        <v>31</v>
      </c>
      <c r="D246" s="104">
        <f t="shared" si="42"/>
        <v>2025</v>
      </c>
      <c r="E246" s="104"/>
      <c r="F246" s="104" t="str">
        <f t="shared" si="44"/>
        <v>SUNDAY</v>
      </c>
      <c r="G246" s="104"/>
      <c r="H246" s="138">
        <v>5</v>
      </c>
      <c r="I246" s="140" t="str">
        <f t="shared" si="43"/>
        <v/>
      </c>
      <c r="J246" s="138" t="str">
        <f t="shared" si="50"/>
        <v>OFF5</v>
      </c>
      <c r="K246" s="138"/>
      <c r="L246" s="138">
        <v>3</v>
      </c>
      <c r="M246" s="140">
        <f t="shared" si="45"/>
        <v>2</v>
      </c>
      <c r="N246" s="138" t="str">
        <f t="shared" si="46"/>
        <v>OFF3</v>
      </c>
      <c r="O246" s="138" t="str">
        <f t="shared" si="47"/>
        <v>8OFF3</v>
      </c>
      <c r="P246" s="104"/>
      <c r="Q246" s="137" t="e">
        <f>VLOOKUP(C246,#REF!,2,FALSE)</f>
        <v>#REF!</v>
      </c>
      <c r="R246" s="138"/>
      <c r="S246" s="137" t="e">
        <f>VLOOKUP(C246,#REF!,2,FALSE)</f>
        <v>#REF!</v>
      </c>
      <c r="T246" s="104"/>
    </row>
    <row r="247" spans="1:20" x14ac:dyDescent="0.2">
      <c r="A247" s="140">
        <f t="shared" ref="A247:A260" si="52">IF(A246=13,"9PAYDAY1",IF(A246="9PAYDAY1",1,IF(A246="8PAYDAY3",1,IF(A246="8PAYDAY2",1,(A246+1)))))</f>
        <v>12</v>
      </c>
      <c r="B247" s="103">
        <v>9</v>
      </c>
      <c r="C247" s="103">
        <v>1</v>
      </c>
      <c r="D247" s="104">
        <f t="shared" si="42"/>
        <v>2025</v>
      </c>
      <c r="E247" s="104">
        <v>1</v>
      </c>
      <c r="F247" s="104" t="str">
        <f t="shared" si="44"/>
        <v>MONDAY</v>
      </c>
      <c r="G247" s="104"/>
      <c r="H247" s="138">
        <v>1</v>
      </c>
      <c r="I247" s="140" t="str">
        <f t="shared" si="43"/>
        <v/>
      </c>
      <c r="J247" s="138" t="str">
        <f t="shared" si="50"/>
        <v>OFF1</v>
      </c>
      <c r="K247" s="138"/>
      <c r="L247" s="138">
        <v>1</v>
      </c>
      <c r="M247" s="140">
        <f t="shared" si="45"/>
        <v>3</v>
      </c>
      <c r="N247" s="138" t="str">
        <f t="shared" si="46"/>
        <v>OFF1</v>
      </c>
      <c r="O247" s="138" t="str">
        <f t="shared" si="47"/>
        <v>9OFF1</v>
      </c>
      <c r="P247" s="104"/>
      <c r="Q247" s="137" t="e">
        <f>VLOOKUP(C247,#REF!,2,FALSE)</f>
        <v>#REF!</v>
      </c>
      <c r="R247" s="138"/>
      <c r="S247" s="137" t="e">
        <f>VLOOKUP(C247,#REF!,2,FALSE)</f>
        <v>#REF!</v>
      </c>
      <c r="T247" s="104"/>
    </row>
    <row r="248" spans="1:20" x14ac:dyDescent="0.2">
      <c r="A248" s="140">
        <f t="shared" si="52"/>
        <v>13</v>
      </c>
      <c r="B248" s="103">
        <v>9</v>
      </c>
      <c r="C248" s="103">
        <v>2</v>
      </c>
      <c r="D248" s="104">
        <f t="shared" si="42"/>
        <v>2025</v>
      </c>
      <c r="E248" s="104"/>
      <c r="F248" s="104" t="str">
        <f t="shared" si="44"/>
        <v>TUESDAY</v>
      </c>
      <c r="G248" s="104"/>
      <c r="H248" s="138">
        <v>1</v>
      </c>
      <c r="I248" s="140" t="str">
        <f t="shared" si="43"/>
        <v/>
      </c>
      <c r="J248" s="138" t="str">
        <f t="shared" si="50"/>
        <v>OFF1</v>
      </c>
      <c r="K248" s="138"/>
      <c r="L248" s="138">
        <v>1</v>
      </c>
      <c r="M248" s="140">
        <f t="shared" si="45"/>
        <v>4</v>
      </c>
      <c r="N248" s="138" t="str">
        <f t="shared" si="46"/>
        <v>OFF1</v>
      </c>
      <c r="O248" s="138" t="str">
        <f t="shared" si="47"/>
        <v>9OFF1</v>
      </c>
      <c r="P248" s="104"/>
      <c r="Q248" s="137" t="e">
        <f>VLOOKUP(C248,#REF!,2,FALSE)</f>
        <v>#REF!</v>
      </c>
      <c r="R248" s="138"/>
      <c r="S248" s="137" t="e">
        <f>VLOOKUP(C248,#REF!,2,FALSE)</f>
        <v>#REF!</v>
      </c>
      <c r="T248" s="104"/>
    </row>
    <row r="249" spans="1:20" x14ac:dyDescent="0.2">
      <c r="A249" s="140" t="str">
        <f t="shared" si="52"/>
        <v>9PAYDAY1</v>
      </c>
      <c r="B249" s="103">
        <v>9</v>
      </c>
      <c r="C249" s="103">
        <v>3</v>
      </c>
      <c r="D249" s="104">
        <f t="shared" si="42"/>
        <v>2025</v>
      </c>
      <c r="E249" s="104"/>
      <c r="F249" s="104" t="str">
        <f t="shared" si="44"/>
        <v>WEDNESDAY</v>
      </c>
      <c r="G249" s="104"/>
      <c r="H249" s="138">
        <v>1</v>
      </c>
      <c r="I249" s="140" t="str">
        <f t="shared" si="43"/>
        <v/>
      </c>
      <c r="J249" s="138" t="str">
        <f t="shared" si="50"/>
        <v>OFF1</v>
      </c>
      <c r="K249" s="138"/>
      <c r="L249" s="138">
        <v>1</v>
      </c>
      <c r="M249" s="140">
        <f t="shared" si="45"/>
        <v>5</v>
      </c>
      <c r="N249" s="138" t="str">
        <f t="shared" si="46"/>
        <v>OFF1</v>
      </c>
      <c r="O249" s="138" t="str">
        <f t="shared" si="47"/>
        <v>9OFF1</v>
      </c>
      <c r="P249" s="104"/>
      <c r="Q249" s="137" t="e">
        <f>VLOOKUP(C249,#REF!,2,FALSE)</f>
        <v>#REF!</v>
      </c>
      <c r="R249" s="138"/>
      <c r="S249" s="137" t="e">
        <f>VLOOKUP(C249,#REF!,2,FALSE)</f>
        <v>#REF!</v>
      </c>
      <c r="T249" s="104"/>
    </row>
    <row r="250" spans="1:20" x14ac:dyDescent="0.2">
      <c r="A250" s="140">
        <f t="shared" si="52"/>
        <v>1</v>
      </c>
      <c r="B250" s="103">
        <v>9</v>
      </c>
      <c r="C250" s="103">
        <v>4</v>
      </c>
      <c r="D250" s="104">
        <f t="shared" si="42"/>
        <v>2025</v>
      </c>
      <c r="E250" s="104"/>
      <c r="F250" s="104" t="str">
        <f t="shared" si="44"/>
        <v>THURSDAY</v>
      </c>
      <c r="G250" s="104"/>
      <c r="H250" s="138">
        <v>1</v>
      </c>
      <c r="I250" s="140" t="str">
        <f t="shared" si="43"/>
        <v/>
      </c>
      <c r="J250" s="138" t="str">
        <f t="shared" si="50"/>
        <v>OFF1</v>
      </c>
      <c r="K250" s="138"/>
      <c r="L250" s="138">
        <v>1</v>
      </c>
      <c r="M250" s="140">
        <f t="shared" si="45"/>
        <v>6</v>
      </c>
      <c r="N250" s="138" t="str">
        <f t="shared" si="46"/>
        <v>OFF1</v>
      </c>
      <c r="O250" s="138" t="str">
        <f t="shared" si="47"/>
        <v>9OFF1</v>
      </c>
      <c r="P250" s="104"/>
      <c r="Q250" s="137" t="e">
        <f>VLOOKUP(C250,#REF!,2,FALSE)</f>
        <v>#REF!</v>
      </c>
      <c r="R250" s="138"/>
      <c r="S250" s="137" t="e">
        <f>VLOOKUP(C250,#REF!,2,FALSE)</f>
        <v>#REF!</v>
      </c>
      <c r="T250" s="104"/>
    </row>
    <row r="251" spans="1:20" x14ac:dyDescent="0.2">
      <c r="A251" s="140">
        <f t="shared" si="52"/>
        <v>2</v>
      </c>
      <c r="B251" s="103">
        <v>9</v>
      </c>
      <c r="C251" s="103">
        <v>5</v>
      </c>
      <c r="D251" s="104">
        <f t="shared" si="42"/>
        <v>2025</v>
      </c>
      <c r="E251" s="104"/>
      <c r="F251" s="104" t="str">
        <f t="shared" si="44"/>
        <v>FRIDAY</v>
      </c>
      <c r="G251" s="104"/>
      <c r="H251" s="138">
        <v>1</v>
      </c>
      <c r="I251" s="140" t="str">
        <f t="shared" si="43"/>
        <v>9OFF1</v>
      </c>
      <c r="J251" s="138" t="str">
        <f t="shared" si="50"/>
        <v>OFF1</v>
      </c>
      <c r="K251" s="138"/>
      <c r="L251" s="138">
        <v>1</v>
      </c>
      <c r="M251" s="140">
        <f t="shared" si="45"/>
        <v>7</v>
      </c>
      <c r="N251" s="138" t="str">
        <f t="shared" si="46"/>
        <v>OFF1</v>
      </c>
      <c r="O251" s="138" t="str">
        <f t="shared" si="47"/>
        <v>9OFF1</v>
      </c>
      <c r="P251" s="104"/>
      <c r="Q251" s="137" t="e">
        <f>VLOOKUP(C251,#REF!,2,FALSE)</f>
        <v>#REF!</v>
      </c>
      <c r="R251" s="138"/>
      <c r="S251" s="137" t="e">
        <f>VLOOKUP(C251,#REF!,2,FALSE)</f>
        <v>#REF!</v>
      </c>
      <c r="T251" s="104"/>
    </row>
    <row r="252" spans="1:20" x14ac:dyDescent="0.2">
      <c r="A252" s="140">
        <f t="shared" si="52"/>
        <v>3</v>
      </c>
      <c r="B252" s="103">
        <v>9</v>
      </c>
      <c r="C252" s="103">
        <v>6</v>
      </c>
      <c r="D252" s="104">
        <f t="shared" si="42"/>
        <v>2025</v>
      </c>
      <c r="E252" s="104"/>
      <c r="F252" s="104" t="str">
        <f t="shared" si="44"/>
        <v>SATURDAY</v>
      </c>
      <c r="G252" s="104"/>
      <c r="H252" s="138">
        <v>1</v>
      </c>
      <c r="I252" s="140" t="str">
        <f t="shared" si="43"/>
        <v/>
      </c>
      <c r="J252" s="138" t="str">
        <f t="shared" si="50"/>
        <v>OFF1</v>
      </c>
      <c r="K252" s="138"/>
      <c r="L252" s="138">
        <v>1</v>
      </c>
      <c r="M252" s="140">
        <f t="shared" si="45"/>
        <v>8</v>
      </c>
      <c r="N252" s="138" t="str">
        <f t="shared" si="46"/>
        <v>OFF1</v>
      </c>
      <c r="O252" s="138" t="str">
        <f t="shared" si="47"/>
        <v>9OFF1</v>
      </c>
      <c r="P252" s="104"/>
      <c r="Q252" s="137" t="e">
        <f>VLOOKUP(C252,#REF!,2,FALSE)</f>
        <v>#REF!</v>
      </c>
      <c r="R252" s="138"/>
      <c r="S252" s="137" t="e">
        <f>VLOOKUP(C252,#REF!,2,FALSE)</f>
        <v>#REF!</v>
      </c>
      <c r="T252" s="104"/>
    </row>
    <row r="253" spans="1:20" x14ac:dyDescent="0.2">
      <c r="A253" s="140">
        <f t="shared" si="52"/>
        <v>4</v>
      </c>
      <c r="B253" s="103">
        <v>9</v>
      </c>
      <c r="C253" s="103">
        <v>7</v>
      </c>
      <c r="D253" s="104">
        <f t="shared" si="42"/>
        <v>2025</v>
      </c>
      <c r="E253" s="104"/>
      <c r="F253" s="104" t="str">
        <f t="shared" si="44"/>
        <v>SUNDAY</v>
      </c>
      <c r="G253" s="104"/>
      <c r="H253" s="138">
        <v>1</v>
      </c>
      <c r="I253" s="140" t="str">
        <f t="shared" si="43"/>
        <v/>
      </c>
      <c r="J253" s="138" t="str">
        <f t="shared" si="50"/>
        <v>OFF1</v>
      </c>
      <c r="K253" s="138"/>
      <c r="L253" s="138">
        <v>1</v>
      </c>
      <c r="M253" s="140">
        <f t="shared" si="45"/>
        <v>9</v>
      </c>
      <c r="N253" s="138" t="str">
        <f t="shared" si="46"/>
        <v>OFF1</v>
      </c>
      <c r="O253" s="138" t="str">
        <f t="shared" si="47"/>
        <v>9OFF1</v>
      </c>
      <c r="P253" s="104"/>
      <c r="Q253" s="137" t="e">
        <f>VLOOKUP(C253,#REF!,2,FALSE)</f>
        <v>#REF!</v>
      </c>
      <c r="R253" s="138"/>
      <c r="S253" s="137" t="e">
        <f>VLOOKUP(C253,#REF!,2,FALSE)</f>
        <v>#REF!</v>
      </c>
      <c r="T253" s="104"/>
    </row>
    <row r="254" spans="1:20" x14ac:dyDescent="0.2">
      <c r="A254" s="140">
        <f t="shared" si="52"/>
        <v>5</v>
      </c>
      <c r="B254" s="103">
        <v>9</v>
      </c>
      <c r="C254" s="103">
        <v>8</v>
      </c>
      <c r="D254" s="104">
        <f t="shared" si="42"/>
        <v>2025</v>
      </c>
      <c r="E254" s="104"/>
      <c r="F254" s="104" t="str">
        <f t="shared" si="44"/>
        <v>MONDAY</v>
      </c>
      <c r="G254" s="104"/>
      <c r="H254" s="138">
        <v>2</v>
      </c>
      <c r="I254" s="140" t="str">
        <f t="shared" si="43"/>
        <v/>
      </c>
      <c r="J254" s="138" t="str">
        <f t="shared" si="50"/>
        <v>OFF2</v>
      </c>
      <c r="K254" s="138"/>
      <c r="L254" s="138">
        <v>1</v>
      </c>
      <c r="M254" s="140">
        <f t="shared" si="45"/>
        <v>10</v>
      </c>
      <c r="N254" s="138" t="str">
        <f t="shared" si="46"/>
        <v>OFF1</v>
      </c>
      <c r="O254" s="138" t="str">
        <f t="shared" si="47"/>
        <v>9OFF1</v>
      </c>
      <c r="P254" s="104"/>
      <c r="Q254" s="137" t="e">
        <f>VLOOKUP(C254,#REF!,2,FALSE)</f>
        <v>#REF!</v>
      </c>
      <c r="R254" s="138"/>
      <c r="S254" s="137" t="e">
        <f>VLOOKUP(C254,#REF!,2,FALSE)</f>
        <v>#REF!</v>
      </c>
      <c r="T254" s="104"/>
    </row>
    <row r="255" spans="1:20" x14ac:dyDescent="0.2">
      <c r="A255" s="140">
        <f t="shared" si="52"/>
        <v>6</v>
      </c>
      <c r="B255" s="103">
        <v>9</v>
      </c>
      <c r="C255" s="103">
        <v>9</v>
      </c>
      <c r="D255" s="104">
        <f t="shared" ref="D255:D318" si="53">$W$4</f>
        <v>2025</v>
      </c>
      <c r="E255" s="104"/>
      <c r="F255" s="104" t="str">
        <f t="shared" si="44"/>
        <v>TUESDAY</v>
      </c>
      <c r="G255" s="104"/>
      <c r="H255" s="138">
        <v>2</v>
      </c>
      <c r="I255" s="140" t="str">
        <f t="shared" ref="I255:I318" si="54">IF($F255=$AA$6,CONCATENATE($B255,J255),"")</f>
        <v/>
      </c>
      <c r="J255" s="138" t="str">
        <f t="shared" si="50"/>
        <v>OFF2</v>
      </c>
      <c r="K255" s="138"/>
      <c r="L255" s="138">
        <v>1</v>
      </c>
      <c r="M255" s="140">
        <f t="shared" si="45"/>
        <v>11</v>
      </c>
      <c r="N255" s="138" t="str">
        <f t="shared" si="46"/>
        <v>OFF1</v>
      </c>
      <c r="O255" s="138" t="str">
        <f t="shared" si="47"/>
        <v>9OFF1</v>
      </c>
      <c r="P255" s="104"/>
      <c r="Q255" s="137" t="e">
        <f>VLOOKUP(C255,#REF!,2,FALSE)</f>
        <v>#REF!</v>
      </c>
      <c r="R255" s="138"/>
      <c r="S255" s="137" t="e">
        <f>VLOOKUP(C255,#REF!,2,FALSE)</f>
        <v>#REF!</v>
      </c>
      <c r="T255" s="104"/>
    </row>
    <row r="256" spans="1:20" x14ac:dyDescent="0.2">
      <c r="A256" s="140">
        <f t="shared" si="52"/>
        <v>7</v>
      </c>
      <c r="B256" s="103">
        <v>9</v>
      </c>
      <c r="C256" s="103">
        <v>10</v>
      </c>
      <c r="D256" s="104">
        <f t="shared" si="53"/>
        <v>2025</v>
      </c>
      <c r="E256" s="104"/>
      <c r="F256" s="104" t="str">
        <f t="shared" ref="F256:F319" si="55">IF(F255="SATURDAY",$X$11,IF(F255="SUNDAY",$X$12,IF(F255="MONDAY",$X$13,IF(F255="TUESDAY",$X$14,IF(F255="WEDNESDAY",$X$15,IF(F255="THURSDAY",$X$16,IF(F255="FRIDAY",$X$17,"")))))))</f>
        <v>WEDNESDAY</v>
      </c>
      <c r="G256" s="104"/>
      <c r="H256" s="138">
        <v>2</v>
      </c>
      <c r="I256" s="140" t="str">
        <f t="shared" si="54"/>
        <v/>
      </c>
      <c r="J256" s="138" t="str">
        <f t="shared" si="50"/>
        <v>OFF2</v>
      </c>
      <c r="K256" s="138"/>
      <c r="L256" s="138">
        <v>1</v>
      </c>
      <c r="M256" s="140">
        <f t="shared" ref="M256:M319" si="56">IF(M255=13,O256,IF(M255=O255,1,M255+1))</f>
        <v>12</v>
      </c>
      <c r="N256" s="138" t="str">
        <f t="shared" si="46"/>
        <v>OFF1</v>
      </c>
      <c r="O256" s="138" t="str">
        <f t="shared" si="47"/>
        <v>9OFF1</v>
      </c>
      <c r="P256" s="104"/>
      <c r="Q256" s="137" t="e">
        <f>VLOOKUP(C256,#REF!,2,FALSE)</f>
        <v>#REF!</v>
      </c>
      <c r="R256" s="138"/>
      <c r="S256" s="137" t="e">
        <f>VLOOKUP(C256,#REF!,2,FALSE)</f>
        <v>#REF!</v>
      </c>
      <c r="T256" s="104"/>
    </row>
    <row r="257" spans="1:20" x14ac:dyDescent="0.2">
      <c r="A257" s="140">
        <f t="shared" si="52"/>
        <v>8</v>
      </c>
      <c r="B257" s="103">
        <v>9</v>
      </c>
      <c r="C257" s="103">
        <v>11</v>
      </c>
      <c r="D257" s="104">
        <f t="shared" si="53"/>
        <v>2025</v>
      </c>
      <c r="E257" s="104"/>
      <c r="F257" s="104" t="str">
        <f t="shared" si="55"/>
        <v>THURSDAY</v>
      </c>
      <c r="G257" s="104"/>
      <c r="H257" s="138">
        <v>2</v>
      </c>
      <c r="I257" s="140" t="str">
        <f t="shared" si="54"/>
        <v/>
      </c>
      <c r="J257" s="138" t="str">
        <f t="shared" si="50"/>
        <v>OFF2</v>
      </c>
      <c r="K257" s="138"/>
      <c r="L257" s="138">
        <v>1</v>
      </c>
      <c r="M257" s="140">
        <f t="shared" si="56"/>
        <v>13</v>
      </c>
      <c r="N257" s="138" t="str">
        <f t="shared" ref="N257:N320" si="57">CONCATENATE("OFF",L257)</f>
        <v>OFF1</v>
      </c>
      <c r="O257" s="138" t="str">
        <f t="shared" si="47"/>
        <v>9OFF1</v>
      </c>
      <c r="P257" s="104"/>
      <c r="Q257" s="137" t="e">
        <f>VLOOKUP(C257,#REF!,2,FALSE)</f>
        <v>#REF!</v>
      </c>
      <c r="R257" s="138"/>
      <c r="S257" s="137" t="e">
        <f>VLOOKUP(C257,#REF!,2,FALSE)</f>
        <v>#REF!</v>
      </c>
      <c r="T257" s="104"/>
    </row>
    <row r="258" spans="1:20" x14ac:dyDescent="0.2">
      <c r="A258" s="140">
        <f t="shared" si="52"/>
        <v>9</v>
      </c>
      <c r="B258" s="103">
        <v>9</v>
      </c>
      <c r="C258" s="103">
        <v>12</v>
      </c>
      <c r="D258" s="104">
        <f t="shared" si="53"/>
        <v>2025</v>
      </c>
      <c r="E258" s="104"/>
      <c r="F258" s="104" t="str">
        <f t="shared" si="55"/>
        <v>FRIDAY</v>
      </c>
      <c r="G258" s="104"/>
      <c r="H258" s="138">
        <v>2</v>
      </c>
      <c r="I258" s="140" t="str">
        <f t="shared" si="54"/>
        <v>9OFF2</v>
      </c>
      <c r="J258" s="138" t="str">
        <f t="shared" si="50"/>
        <v>OFF2</v>
      </c>
      <c r="K258" s="138"/>
      <c r="L258" s="138">
        <v>1</v>
      </c>
      <c r="M258" s="140" t="str">
        <f t="shared" si="56"/>
        <v>9OFF1</v>
      </c>
      <c r="N258" s="138" t="str">
        <f t="shared" si="57"/>
        <v>OFF1</v>
      </c>
      <c r="O258" s="138" t="str">
        <f t="shared" si="47"/>
        <v>9OFF1</v>
      </c>
      <c r="P258" s="104"/>
      <c r="Q258" s="137" t="e">
        <f>VLOOKUP(C258,#REF!,2,FALSE)</f>
        <v>#REF!</v>
      </c>
      <c r="R258" s="138"/>
      <c r="S258" s="137" t="e">
        <f>VLOOKUP(C258,#REF!,2,FALSE)</f>
        <v>#REF!</v>
      </c>
      <c r="T258" s="104"/>
    </row>
    <row r="259" spans="1:20" x14ac:dyDescent="0.2">
      <c r="A259" s="140">
        <f t="shared" si="52"/>
        <v>10</v>
      </c>
      <c r="B259" s="103">
        <v>9</v>
      </c>
      <c r="C259" s="103">
        <v>13</v>
      </c>
      <c r="D259" s="104">
        <f t="shared" si="53"/>
        <v>2025</v>
      </c>
      <c r="E259" s="104"/>
      <c r="F259" s="104" t="str">
        <f t="shared" si="55"/>
        <v>SATURDAY</v>
      </c>
      <c r="G259" s="104"/>
      <c r="H259" s="138">
        <v>2</v>
      </c>
      <c r="I259" s="140" t="str">
        <f t="shared" si="54"/>
        <v/>
      </c>
      <c r="J259" s="138" t="str">
        <f t="shared" si="50"/>
        <v>OFF2</v>
      </c>
      <c r="K259" s="138"/>
      <c r="L259" s="138">
        <v>1</v>
      </c>
      <c r="M259" s="140">
        <f t="shared" si="56"/>
        <v>1</v>
      </c>
      <c r="N259" s="138" t="str">
        <f t="shared" si="57"/>
        <v>OFF1</v>
      </c>
      <c r="O259" s="138" t="str">
        <f t="shared" ref="O259:O322" si="58">CONCATENATE(B259,N259)</f>
        <v>9OFF1</v>
      </c>
      <c r="P259" s="104"/>
      <c r="Q259" s="137" t="e">
        <f>VLOOKUP(C259,#REF!,2,FALSE)</f>
        <v>#REF!</v>
      </c>
      <c r="R259" s="138"/>
      <c r="S259" s="137" t="e">
        <f>VLOOKUP(C259,#REF!,2,FALSE)</f>
        <v>#REF!</v>
      </c>
      <c r="T259" s="104"/>
    </row>
    <row r="260" spans="1:20" x14ac:dyDescent="0.2">
      <c r="A260" s="140">
        <f t="shared" si="52"/>
        <v>11</v>
      </c>
      <c r="B260" s="103">
        <v>9</v>
      </c>
      <c r="C260" s="103">
        <v>14</v>
      </c>
      <c r="D260" s="104">
        <f t="shared" si="53"/>
        <v>2025</v>
      </c>
      <c r="E260" s="104"/>
      <c r="F260" s="104" t="str">
        <f t="shared" si="55"/>
        <v>SUNDAY</v>
      </c>
      <c r="G260" s="104"/>
      <c r="H260" s="138">
        <v>2</v>
      </c>
      <c r="I260" s="140" t="str">
        <f t="shared" si="54"/>
        <v/>
      </c>
      <c r="J260" s="138" t="str">
        <f t="shared" si="50"/>
        <v>OFF2</v>
      </c>
      <c r="K260" s="138"/>
      <c r="L260" s="138">
        <v>1</v>
      </c>
      <c r="M260" s="140">
        <f t="shared" si="56"/>
        <v>2</v>
      </c>
      <c r="N260" s="138" t="str">
        <f t="shared" si="57"/>
        <v>OFF1</v>
      </c>
      <c r="O260" s="138" t="str">
        <f t="shared" si="58"/>
        <v>9OFF1</v>
      </c>
      <c r="P260" s="104"/>
      <c r="Q260" s="137" t="e">
        <f>VLOOKUP(C260,#REF!,2,FALSE)</f>
        <v>#REF!</v>
      </c>
      <c r="R260" s="138"/>
      <c r="S260" s="137" t="e">
        <f>VLOOKUP(C260,#REF!,2,FALSE)</f>
        <v>#REF!</v>
      </c>
      <c r="T260" s="104"/>
    </row>
    <row r="261" spans="1:20" x14ac:dyDescent="0.2">
      <c r="A261" s="140">
        <f t="shared" ref="A261:A274" si="59">IF(A260=13,"9PAYDAY2",IF(A260="9PAYDAY2",1,IF(A260="9PAYDAY1",1,IF(A260="8PAYDAY3",1,(A260+1)))))</f>
        <v>12</v>
      </c>
      <c r="B261" s="103">
        <v>9</v>
      </c>
      <c r="C261" s="103">
        <v>15</v>
      </c>
      <c r="D261" s="104">
        <f t="shared" si="53"/>
        <v>2025</v>
      </c>
      <c r="E261" s="104">
        <v>2</v>
      </c>
      <c r="F261" s="104" t="str">
        <f t="shared" si="55"/>
        <v>MONDAY</v>
      </c>
      <c r="G261" s="104"/>
      <c r="H261" s="138">
        <v>3</v>
      </c>
      <c r="I261" s="140" t="str">
        <f t="shared" si="54"/>
        <v/>
      </c>
      <c r="J261" s="138" t="str">
        <f t="shared" si="50"/>
        <v>OFF3</v>
      </c>
      <c r="K261" s="138"/>
      <c r="L261" s="138">
        <v>2</v>
      </c>
      <c r="M261" s="140">
        <f t="shared" si="56"/>
        <v>3</v>
      </c>
      <c r="N261" s="138" t="str">
        <f t="shared" si="57"/>
        <v>OFF2</v>
      </c>
      <c r="O261" s="138" t="str">
        <f t="shared" si="58"/>
        <v>9OFF2</v>
      </c>
      <c r="P261" s="104"/>
      <c r="Q261" s="137" t="e">
        <f>VLOOKUP(C261,#REF!,2,FALSE)</f>
        <v>#REF!</v>
      </c>
      <c r="R261" s="138"/>
      <c r="S261" s="137" t="e">
        <f>VLOOKUP(C261,#REF!,2,FALSE)</f>
        <v>#REF!</v>
      </c>
      <c r="T261" s="104"/>
    </row>
    <row r="262" spans="1:20" x14ac:dyDescent="0.2">
      <c r="A262" s="140">
        <f t="shared" si="59"/>
        <v>13</v>
      </c>
      <c r="B262" s="103">
        <v>9</v>
      </c>
      <c r="C262" s="103">
        <v>16</v>
      </c>
      <c r="D262" s="104">
        <f t="shared" si="53"/>
        <v>2025</v>
      </c>
      <c r="E262" s="104"/>
      <c r="F262" s="104" t="str">
        <f t="shared" si="55"/>
        <v>TUESDAY</v>
      </c>
      <c r="G262" s="104"/>
      <c r="H262" s="138">
        <v>3</v>
      </c>
      <c r="I262" s="140" t="str">
        <f t="shared" si="54"/>
        <v/>
      </c>
      <c r="J262" s="138" t="str">
        <f t="shared" si="50"/>
        <v>OFF3</v>
      </c>
      <c r="K262" s="138"/>
      <c r="L262" s="138">
        <v>2</v>
      </c>
      <c r="M262" s="140">
        <f t="shared" si="56"/>
        <v>4</v>
      </c>
      <c r="N262" s="138" t="str">
        <f t="shared" si="57"/>
        <v>OFF2</v>
      </c>
      <c r="O262" s="138" t="str">
        <f t="shared" si="58"/>
        <v>9OFF2</v>
      </c>
      <c r="P262" s="104"/>
      <c r="Q262" s="137" t="e">
        <f>VLOOKUP(C262,#REF!,2,FALSE)</f>
        <v>#REF!</v>
      </c>
      <c r="R262" s="138"/>
      <c r="S262" s="137" t="e">
        <f>VLOOKUP(C262,#REF!,2,FALSE)</f>
        <v>#REF!</v>
      </c>
      <c r="T262" s="104"/>
    </row>
    <row r="263" spans="1:20" x14ac:dyDescent="0.2">
      <c r="A263" s="140" t="str">
        <f t="shared" si="59"/>
        <v>9PAYDAY2</v>
      </c>
      <c r="B263" s="103">
        <v>9</v>
      </c>
      <c r="C263" s="103">
        <v>17</v>
      </c>
      <c r="D263" s="104">
        <f t="shared" si="53"/>
        <v>2025</v>
      </c>
      <c r="E263" s="104"/>
      <c r="F263" s="104" t="str">
        <f t="shared" si="55"/>
        <v>WEDNESDAY</v>
      </c>
      <c r="G263" s="104"/>
      <c r="H263" s="138">
        <v>3</v>
      </c>
      <c r="I263" s="140" t="str">
        <f t="shared" si="54"/>
        <v/>
      </c>
      <c r="J263" s="138" t="str">
        <f t="shared" si="50"/>
        <v>OFF3</v>
      </c>
      <c r="K263" s="138"/>
      <c r="L263" s="138">
        <v>2</v>
      </c>
      <c r="M263" s="140">
        <f t="shared" si="56"/>
        <v>5</v>
      </c>
      <c r="N263" s="138" t="str">
        <f t="shared" si="57"/>
        <v>OFF2</v>
      </c>
      <c r="O263" s="138" t="str">
        <f t="shared" si="58"/>
        <v>9OFF2</v>
      </c>
      <c r="P263" s="104"/>
      <c r="Q263" s="137" t="e">
        <f>VLOOKUP(C263,#REF!,2,FALSE)</f>
        <v>#REF!</v>
      </c>
      <c r="R263" s="138"/>
      <c r="S263" s="137" t="e">
        <f>VLOOKUP(C263,#REF!,2,FALSE)</f>
        <v>#REF!</v>
      </c>
      <c r="T263" s="104"/>
    </row>
    <row r="264" spans="1:20" x14ac:dyDescent="0.2">
      <c r="A264" s="140">
        <f t="shared" si="59"/>
        <v>1</v>
      </c>
      <c r="B264" s="103">
        <v>9</v>
      </c>
      <c r="C264" s="103">
        <v>18</v>
      </c>
      <c r="D264" s="104">
        <f t="shared" si="53"/>
        <v>2025</v>
      </c>
      <c r="E264" s="104"/>
      <c r="F264" s="104" t="str">
        <f t="shared" si="55"/>
        <v>THURSDAY</v>
      </c>
      <c r="G264" s="104"/>
      <c r="H264" s="138">
        <v>3</v>
      </c>
      <c r="I264" s="140" t="str">
        <f t="shared" si="54"/>
        <v/>
      </c>
      <c r="J264" s="138" t="str">
        <f t="shared" si="50"/>
        <v>OFF3</v>
      </c>
      <c r="K264" s="138"/>
      <c r="L264" s="138">
        <v>2</v>
      </c>
      <c r="M264" s="140">
        <f t="shared" si="56"/>
        <v>6</v>
      </c>
      <c r="N264" s="138" t="str">
        <f t="shared" si="57"/>
        <v>OFF2</v>
      </c>
      <c r="O264" s="138" t="str">
        <f t="shared" si="58"/>
        <v>9OFF2</v>
      </c>
      <c r="P264" s="104"/>
      <c r="Q264" s="137" t="e">
        <f>VLOOKUP(C264,#REF!,2,FALSE)</f>
        <v>#REF!</v>
      </c>
      <c r="R264" s="138"/>
      <c r="S264" s="137" t="e">
        <f>VLOOKUP(C264,#REF!,2,FALSE)</f>
        <v>#REF!</v>
      </c>
      <c r="T264" s="104"/>
    </row>
    <row r="265" spans="1:20" x14ac:dyDescent="0.2">
      <c r="A265" s="140">
        <f t="shared" si="59"/>
        <v>2</v>
      </c>
      <c r="B265" s="103">
        <v>9</v>
      </c>
      <c r="C265" s="103">
        <v>19</v>
      </c>
      <c r="D265" s="104">
        <f t="shared" si="53"/>
        <v>2025</v>
      </c>
      <c r="E265" s="104"/>
      <c r="F265" s="104" t="str">
        <f t="shared" si="55"/>
        <v>FRIDAY</v>
      </c>
      <c r="G265" s="104"/>
      <c r="H265" s="138">
        <v>3</v>
      </c>
      <c r="I265" s="140" t="str">
        <f t="shared" si="54"/>
        <v>9OFF3</v>
      </c>
      <c r="J265" s="138" t="str">
        <f t="shared" si="50"/>
        <v>OFF3</v>
      </c>
      <c r="K265" s="138"/>
      <c r="L265" s="138">
        <v>2</v>
      </c>
      <c r="M265" s="140">
        <f t="shared" si="56"/>
        <v>7</v>
      </c>
      <c r="N265" s="138" t="str">
        <f t="shared" si="57"/>
        <v>OFF2</v>
      </c>
      <c r="O265" s="138" t="str">
        <f t="shared" si="58"/>
        <v>9OFF2</v>
      </c>
      <c r="P265" s="104"/>
      <c r="Q265" s="137" t="e">
        <f>VLOOKUP(C265,#REF!,2,FALSE)</f>
        <v>#REF!</v>
      </c>
      <c r="R265" s="138"/>
      <c r="S265" s="137" t="e">
        <f>VLOOKUP(C265,#REF!,2,FALSE)</f>
        <v>#REF!</v>
      </c>
      <c r="T265" s="104"/>
    </row>
    <row r="266" spans="1:20" x14ac:dyDescent="0.2">
      <c r="A266" s="140">
        <f t="shared" si="59"/>
        <v>3</v>
      </c>
      <c r="B266" s="103">
        <v>9</v>
      </c>
      <c r="C266" s="103">
        <v>20</v>
      </c>
      <c r="D266" s="104">
        <f t="shared" si="53"/>
        <v>2025</v>
      </c>
      <c r="E266" s="104"/>
      <c r="F266" s="104" t="str">
        <f t="shared" si="55"/>
        <v>SATURDAY</v>
      </c>
      <c r="G266" s="104"/>
      <c r="H266" s="138">
        <v>3</v>
      </c>
      <c r="I266" s="140" t="str">
        <f t="shared" si="54"/>
        <v/>
      </c>
      <c r="J266" s="138" t="str">
        <f t="shared" si="50"/>
        <v>OFF3</v>
      </c>
      <c r="K266" s="138"/>
      <c r="L266" s="138">
        <v>2</v>
      </c>
      <c r="M266" s="140">
        <f t="shared" si="56"/>
        <v>8</v>
      </c>
      <c r="N266" s="138" t="str">
        <f t="shared" si="57"/>
        <v>OFF2</v>
      </c>
      <c r="O266" s="138" t="str">
        <f t="shared" si="58"/>
        <v>9OFF2</v>
      </c>
      <c r="P266" s="104"/>
      <c r="Q266" s="137" t="e">
        <f>VLOOKUP(C266,#REF!,2,FALSE)</f>
        <v>#REF!</v>
      </c>
      <c r="R266" s="138"/>
      <c r="S266" s="137" t="e">
        <f>VLOOKUP(C266,#REF!,2,FALSE)</f>
        <v>#REF!</v>
      </c>
      <c r="T266" s="104"/>
    </row>
    <row r="267" spans="1:20" x14ac:dyDescent="0.2">
      <c r="A267" s="140">
        <f t="shared" si="59"/>
        <v>4</v>
      </c>
      <c r="B267" s="103">
        <v>9</v>
      </c>
      <c r="C267" s="103">
        <v>21</v>
      </c>
      <c r="D267" s="104">
        <f t="shared" si="53"/>
        <v>2025</v>
      </c>
      <c r="E267" s="104"/>
      <c r="F267" s="104" t="str">
        <f t="shared" si="55"/>
        <v>SUNDAY</v>
      </c>
      <c r="G267" s="104"/>
      <c r="H267" s="138">
        <v>3</v>
      </c>
      <c r="I267" s="140" t="str">
        <f t="shared" si="54"/>
        <v/>
      </c>
      <c r="J267" s="138" t="str">
        <f t="shared" si="50"/>
        <v>OFF3</v>
      </c>
      <c r="K267" s="138"/>
      <c r="L267" s="138">
        <v>2</v>
      </c>
      <c r="M267" s="140">
        <f t="shared" si="56"/>
        <v>9</v>
      </c>
      <c r="N267" s="138" t="str">
        <f t="shared" si="57"/>
        <v>OFF2</v>
      </c>
      <c r="O267" s="138" t="str">
        <f t="shared" si="58"/>
        <v>9OFF2</v>
      </c>
      <c r="P267" s="104"/>
      <c r="Q267" s="137" t="e">
        <f>VLOOKUP(C267,#REF!,2,FALSE)</f>
        <v>#REF!</v>
      </c>
      <c r="R267" s="138"/>
      <c r="S267" s="137" t="e">
        <f>VLOOKUP(C267,#REF!,2,FALSE)</f>
        <v>#REF!</v>
      </c>
      <c r="T267" s="104"/>
    </row>
    <row r="268" spans="1:20" x14ac:dyDescent="0.2">
      <c r="A268" s="140">
        <f t="shared" si="59"/>
        <v>5</v>
      </c>
      <c r="B268" s="103">
        <v>9</v>
      </c>
      <c r="C268" s="103">
        <v>22</v>
      </c>
      <c r="D268" s="104">
        <f t="shared" si="53"/>
        <v>2025</v>
      </c>
      <c r="E268" s="104"/>
      <c r="F268" s="104" t="str">
        <f t="shared" si="55"/>
        <v>MONDAY</v>
      </c>
      <c r="G268" s="104"/>
      <c r="H268" s="138">
        <v>4</v>
      </c>
      <c r="I268" s="140" t="str">
        <f t="shared" si="54"/>
        <v/>
      </c>
      <c r="J268" s="138" t="str">
        <f t="shared" si="50"/>
        <v>OFF4</v>
      </c>
      <c r="K268" s="138"/>
      <c r="L268" s="138">
        <v>2</v>
      </c>
      <c r="M268" s="140">
        <f t="shared" si="56"/>
        <v>10</v>
      </c>
      <c r="N268" s="138" t="str">
        <f t="shared" si="57"/>
        <v>OFF2</v>
      </c>
      <c r="O268" s="138" t="str">
        <f t="shared" si="58"/>
        <v>9OFF2</v>
      </c>
      <c r="P268" s="104"/>
      <c r="Q268" s="137" t="e">
        <f>VLOOKUP(C268,#REF!,2,FALSE)</f>
        <v>#REF!</v>
      </c>
      <c r="R268" s="138"/>
      <c r="S268" s="137" t="e">
        <f>VLOOKUP(C268,#REF!,2,FALSE)</f>
        <v>#REF!</v>
      </c>
      <c r="T268" s="104"/>
    </row>
    <row r="269" spans="1:20" x14ac:dyDescent="0.2">
      <c r="A269" s="140">
        <f t="shared" si="59"/>
        <v>6</v>
      </c>
      <c r="B269" s="103">
        <v>9</v>
      </c>
      <c r="C269" s="103">
        <v>23</v>
      </c>
      <c r="D269" s="104">
        <f t="shared" si="53"/>
        <v>2025</v>
      </c>
      <c r="E269" s="104"/>
      <c r="F269" s="104" t="str">
        <f t="shared" si="55"/>
        <v>TUESDAY</v>
      </c>
      <c r="G269" s="104"/>
      <c r="H269" s="138">
        <v>4</v>
      </c>
      <c r="I269" s="140" t="str">
        <f t="shared" si="54"/>
        <v/>
      </c>
      <c r="J269" s="138" t="str">
        <f t="shared" si="50"/>
        <v>OFF4</v>
      </c>
      <c r="K269" s="138"/>
      <c r="L269" s="138">
        <v>2</v>
      </c>
      <c r="M269" s="140">
        <f t="shared" si="56"/>
        <v>11</v>
      </c>
      <c r="N269" s="138" t="str">
        <f t="shared" si="57"/>
        <v>OFF2</v>
      </c>
      <c r="O269" s="138" t="str">
        <f t="shared" si="58"/>
        <v>9OFF2</v>
      </c>
      <c r="P269" s="104"/>
      <c r="Q269" s="137" t="e">
        <f>VLOOKUP(C269,#REF!,2,FALSE)</f>
        <v>#REF!</v>
      </c>
      <c r="R269" s="138"/>
      <c r="S269" s="137" t="e">
        <f>VLOOKUP(C269,#REF!,2,FALSE)</f>
        <v>#REF!</v>
      </c>
      <c r="T269" s="104"/>
    </row>
    <row r="270" spans="1:20" x14ac:dyDescent="0.2">
      <c r="A270" s="140">
        <f t="shared" si="59"/>
        <v>7</v>
      </c>
      <c r="B270" s="103">
        <v>9</v>
      </c>
      <c r="C270" s="103">
        <v>24</v>
      </c>
      <c r="D270" s="104">
        <f t="shared" si="53"/>
        <v>2025</v>
      </c>
      <c r="E270" s="104"/>
      <c r="F270" s="104" t="str">
        <f t="shared" si="55"/>
        <v>WEDNESDAY</v>
      </c>
      <c r="G270" s="104"/>
      <c r="H270" s="138">
        <v>4</v>
      </c>
      <c r="I270" s="140" t="str">
        <f t="shared" si="54"/>
        <v/>
      </c>
      <c r="J270" s="138" t="str">
        <f t="shared" si="50"/>
        <v>OFF4</v>
      </c>
      <c r="K270" s="138"/>
      <c r="L270" s="138">
        <v>2</v>
      </c>
      <c r="M270" s="140">
        <f t="shared" si="56"/>
        <v>12</v>
      </c>
      <c r="N270" s="138" t="str">
        <f t="shared" si="57"/>
        <v>OFF2</v>
      </c>
      <c r="O270" s="138" t="str">
        <f t="shared" si="58"/>
        <v>9OFF2</v>
      </c>
      <c r="P270" s="104"/>
      <c r="Q270" s="137" t="e">
        <f>VLOOKUP(C270,#REF!,2,FALSE)</f>
        <v>#REF!</v>
      </c>
      <c r="R270" s="138"/>
      <c r="S270" s="137" t="e">
        <f>VLOOKUP(C270,#REF!,2,FALSE)</f>
        <v>#REF!</v>
      </c>
      <c r="T270" s="104"/>
    </row>
    <row r="271" spans="1:20" x14ac:dyDescent="0.2">
      <c r="A271" s="140">
        <f t="shared" si="59"/>
        <v>8</v>
      </c>
      <c r="B271" s="103">
        <v>9</v>
      </c>
      <c r="C271" s="103">
        <v>25</v>
      </c>
      <c r="D271" s="104">
        <f t="shared" si="53"/>
        <v>2025</v>
      </c>
      <c r="E271" s="104"/>
      <c r="F271" s="104" t="str">
        <f t="shared" si="55"/>
        <v>THURSDAY</v>
      </c>
      <c r="G271" s="104"/>
      <c r="H271" s="138">
        <v>4</v>
      </c>
      <c r="I271" s="140" t="str">
        <f t="shared" si="54"/>
        <v/>
      </c>
      <c r="J271" s="138" t="str">
        <f t="shared" si="50"/>
        <v>OFF4</v>
      </c>
      <c r="K271" s="138"/>
      <c r="L271" s="138">
        <v>2</v>
      </c>
      <c r="M271" s="140">
        <f t="shared" si="56"/>
        <v>13</v>
      </c>
      <c r="N271" s="138" t="str">
        <f t="shared" si="57"/>
        <v>OFF2</v>
      </c>
      <c r="O271" s="138" t="str">
        <f t="shared" si="58"/>
        <v>9OFF2</v>
      </c>
      <c r="P271" s="104"/>
      <c r="Q271" s="137" t="e">
        <f>VLOOKUP(C271,#REF!,2,FALSE)</f>
        <v>#REF!</v>
      </c>
      <c r="R271" s="138"/>
      <c r="S271" s="137" t="e">
        <f>VLOOKUP(C271,#REF!,2,FALSE)</f>
        <v>#REF!</v>
      </c>
      <c r="T271" s="104"/>
    </row>
    <row r="272" spans="1:20" x14ac:dyDescent="0.2">
      <c r="A272" s="140">
        <f t="shared" si="59"/>
        <v>9</v>
      </c>
      <c r="B272" s="103">
        <v>9</v>
      </c>
      <c r="C272" s="103">
        <v>26</v>
      </c>
      <c r="D272" s="104">
        <f t="shared" si="53"/>
        <v>2025</v>
      </c>
      <c r="E272" s="104"/>
      <c r="F272" s="104" t="str">
        <f t="shared" si="55"/>
        <v>FRIDAY</v>
      </c>
      <c r="G272" s="104"/>
      <c r="H272" s="138">
        <v>4</v>
      </c>
      <c r="I272" s="140" t="str">
        <f t="shared" si="54"/>
        <v>9OFF4</v>
      </c>
      <c r="J272" s="138" t="str">
        <f t="shared" si="50"/>
        <v>OFF4</v>
      </c>
      <c r="K272" s="138"/>
      <c r="L272" s="138">
        <v>2</v>
      </c>
      <c r="M272" s="140" t="str">
        <f t="shared" si="56"/>
        <v>9OFF2</v>
      </c>
      <c r="N272" s="138" t="str">
        <f t="shared" si="57"/>
        <v>OFF2</v>
      </c>
      <c r="O272" s="138" t="str">
        <f t="shared" si="58"/>
        <v>9OFF2</v>
      </c>
      <c r="P272" s="104"/>
      <c r="Q272" s="137" t="e">
        <f>VLOOKUP(C272,#REF!,2,FALSE)</f>
        <v>#REF!</v>
      </c>
      <c r="R272" s="138"/>
      <c r="S272" s="137" t="e">
        <f>VLOOKUP(C272,#REF!,2,FALSE)</f>
        <v>#REF!</v>
      </c>
      <c r="T272" s="104"/>
    </row>
    <row r="273" spans="1:20" x14ac:dyDescent="0.2">
      <c r="A273" s="140">
        <f t="shared" si="59"/>
        <v>10</v>
      </c>
      <c r="B273" s="103">
        <v>9</v>
      </c>
      <c r="C273" s="103">
        <v>27</v>
      </c>
      <c r="D273" s="104">
        <f t="shared" si="53"/>
        <v>2025</v>
      </c>
      <c r="E273" s="104"/>
      <c r="F273" s="104" t="str">
        <f t="shared" si="55"/>
        <v>SATURDAY</v>
      </c>
      <c r="G273" s="104"/>
      <c r="H273" s="138">
        <v>4</v>
      </c>
      <c r="I273" s="140" t="str">
        <f t="shared" si="54"/>
        <v/>
      </c>
      <c r="J273" s="138" t="str">
        <f t="shared" si="50"/>
        <v>OFF4</v>
      </c>
      <c r="K273" s="138"/>
      <c r="L273" s="138">
        <v>2</v>
      </c>
      <c r="M273" s="140">
        <f t="shared" si="56"/>
        <v>1</v>
      </c>
      <c r="N273" s="138" t="str">
        <f t="shared" si="57"/>
        <v>OFF2</v>
      </c>
      <c r="O273" s="138" t="str">
        <f t="shared" si="58"/>
        <v>9OFF2</v>
      </c>
      <c r="P273" s="104"/>
      <c r="Q273" s="137" t="e">
        <f>VLOOKUP(C273,#REF!,2,FALSE)</f>
        <v>#REF!</v>
      </c>
      <c r="R273" s="138"/>
      <c r="S273" s="137" t="e">
        <f>VLOOKUP(C273,#REF!,2,FALSE)</f>
        <v>#REF!</v>
      </c>
      <c r="T273" s="104"/>
    </row>
    <row r="274" spans="1:20" x14ac:dyDescent="0.2">
      <c r="A274" s="140">
        <f t="shared" si="59"/>
        <v>11</v>
      </c>
      <c r="B274" s="103">
        <v>9</v>
      </c>
      <c r="C274" s="103">
        <v>28</v>
      </c>
      <c r="D274" s="104">
        <f t="shared" si="53"/>
        <v>2025</v>
      </c>
      <c r="E274" s="104"/>
      <c r="F274" s="104" t="str">
        <f t="shared" si="55"/>
        <v>SUNDAY</v>
      </c>
      <c r="G274" s="104"/>
      <c r="H274" s="138">
        <v>4</v>
      </c>
      <c r="I274" s="140" t="str">
        <f t="shared" si="54"/>
        <v/>
      </c>
      <c r="J274" s="138" t="str">
        <f t="shared" si="50"/>
        <v>OFF4</v>
      </c>
      <c r="K274" s="138"/>
      <c r="L274" s="138">
        <v>2</v>
      </c>
      <c r="M274" s="140">
        <f t="shared" si="56"/>
        <v>2</v>
      </c>
      <c r="N274" s="138" t="str">
        <f t="shared" si="57"/>
        <v>OFF2</v>
      </c>
      <c r="O274" s="138" t="str">
        <f t="shared" si="58"/>
        <v>9OFF2</v>
      </c>
      <c r="P274" s="104"/>
      <c r="Q274" s="137" t="e">
        <f>VLOOKUP(C274,#REF!,2,FALSE)</f>
        <v>#REF!</v>
      </c>
      <c r="R274" s="138"/>
      <c r="S274" s="137" t="e">
        <f>VLOOKUP(C274,#REF!,2,FALSE)</f>
        <v>#REF!</v>
      </c>
      <c r="T274" s="104"/>
    </row>
    <row r="275" spans="1:20" x14ac:dyDescent="0.2">
      <c r="A275" s="140">
        <f>IF(A274=13,"9PAYDAY3",IF(A274="9PAYDAY3",1,IF(A274="9PAYDAY2",1,IF(A274="9PAYDAY1",1,(A274+1)))))</f>
        <v>12</v>
      </c>
      <c r="B275" s="103">
        <v>9</v>
      </c>
      <c r="C275" s="103">
        <v>29</v>
      </c>
      <c r="D275" s="104">
        <f t="shared" si="53"/>
        <v>2025</v>
      </c>
      <c r="E275" s="104">
        <v>3</v>
      </c>
      <c r="F275" s="104" t="str">
        <f t="shared" si="55"/>
        <v>MONDAY</v>
      </c>
      <c r="G275" s="104"/>
      <c r="H275" s="138">
        <v>5</v>
      </c>
      <c r="I275" s="140" t="str">
        <f t="shared" si="54"/>
        <v/>
      </c>
      <c r="J275" s="138" t="str">
        <f t="shared" si="50"/>
        <v>OFF5</v>
      </c>
      <c r="K275" s="138"/>
      <c r="L275" s="138">
        <v>3</v>
      </c>
      <c r="M275" s="140">
        <f t="shared" si="56"/>
        <v>3</v>
      </c>
      <c r="N275" s="138" t="str">
        <f t="shared" si="57"/>
        <v>OFF3</v>
      </c>
      <c r="O275" s="138" t="str">
        <f t="shared" si="58"/>
        <v>9OFF3</v>
      </c>
      <c r="P275" s="104"/>
      <c r="Q275" s="137" t="e">
        <f>VLOOKUP(C275,#REF!,2,FALSE)</f>
        <v>#REF!</v>
      </c>
      <c r="R275" s="138"/>
      <c r="S275" s="137" t="e">
        <f>VLOOKUP(C275,#REF!,2,FALSE)</f>
        <v>#REF!</v>
      </c>
      <c r="T275" s="104"/>
    </row>
    <row r="276" spans="1:20" x14ac:dyDescent="0.2">
      <c r="A276" s="140">
        <f>IF(A275=13,"9PAYDAY3",IF(A275="9PAYDAY3",1,IF(A275="9PAYDAY2",1,IF(A275="9PAYDAY1",1,(A275+1)))))</f>
        <v>13</v>
      </c>
      <c r="B276" s="103">
        <v>9</v>
      </c>
      <c r="C276" s="103">
        <v>30</v>
      </c>
      <c r="D276" s="104">
        <f t="shared" si="53"/>
        <v>2025</v>
      </c>
      <c r="E276" s="104"/>
      <c r="F276" s="104" t="str">
        <f t="shared" si="55"/>
        <v>TUESDAY</v>
      </c>
      <c r="G276" s="104"/>
      <c r="H276" s="138">
        <v>5</v>
      </c>
      <c r="I276" s="140" t="str">
        <f t="shared" si="54"/>
        <v/>
      </c>
      <c r="J276" s="138" t="str">
        <f t="shared" si="50"/>
        <v>OFF5</v>
      </c>
      <c r="K276" s="138"/>
      <c r="L276" s="138">
        <v>3</v>
      </c>
      <c r="M276" s="140">
        <f t="shared" si="56"/>
        <v>4</v>
      </c>
      <c r="N276" s="138" t="str">
        <f t="shared" si="57"/>
        <v>OFF3</v>
      </c>
      <c r="O276" s="138" t="str">
        <f t="shared" si="58"/>
        <v>9OFF3</v>
      </c>
      <c r="P276" s="104"/>
      <c r="Q276" s="137" t="e">
        <f>VLOOKUP(C276,#REF!,2,FALSE)</f>
        <v>#REF!</v>
      </c>
      <c r="R276" s="138"/>
      <c r="S276" s="137" t="e">
        <f>VLOOKUP(C276,#REF!,2,FALSE)</f>
        <v>#REF!</v>
      </c>
      <c r="T276" s="104"/>
    </row>
    <row r="277" spans="1:20" x14ac:dyDescent="0.2">
      <c r="A277" s="140" t="str">
        <f t="shared" ref="A277:A290" si="60">IF(A276=13,"10PAYDAY1",IF(A276="10PAYDAY1",1,IF(A276="9PAYDAY3",1,IF(A276="9PAYDAY2",1,(A276+1)))))</f>
        <v>10PAYDAY1</v>
      </c>
      <c r="B277" s="103">
        <v>10</v>
      </c>
      <c r="C277" s="103">
        <v>1</v>
      </c>
      <c r="D277" s="104">
        <f t="shared" si="53"/>
        <v>2025</v>
      </c>
      <c r="E277" s="104">
        <v>1</v>
      </c>
      <c r="F277" s="104" t="str">
        <f t="shared" si="55"/>
        <v>WEDNESDAY</v>
      </c>
      <c r="G277" s="104"/>
      <c r="H277" s="138">
        <v>1</v>
      </c>
      <c r="I277" s="140" t="str">
        <f t="shared" si="54"/>
        <v/>
      </c>
      <c r="J277" s="138" t="str">
        <f t="shared" si="50"/>
        <v>OFF1</v>
      </c>
      <c r="K277" s="138"/>
      <c r="L277" s="138">
        <v>1</v>
      </c>
      <c r="M277" s="140">
        <f t="shared" si="56"/>
        <v>5</v>
      </c>
      <c r="N277" s="138" t="str">
        <f t="shared" si="57"/>
        <v>OFF1</v>
      </c>
      <c r="O277" s="138" t="str">
        <f t="shared" si="58"/>
        <v>10OFF1</v>
      </c>
      <c r="P277" s="104"/>
      <c r="Q277" s="137" t="e">
        <f>VLOOKUP(C277,#REF!,2,FALSE)</f>
        <v>#REF!</v>
      </c>
      <c r="R277" s="138"/>
      <c r="S277" s="137" t="e">
        <f>VLOOKUP(C277,#REF!,2,FALSE)</f>
        <v>#REF!</v>
      </c>
      <c r="T277" s="104"/>
    </row>
    <row r="278" spans="1:20" x14ac:dyDescent="0.2">
      <c r="A278" s="140">
        <f t="shared" si="60"/>
        <v>1</v>
      </c>
      <c r="B278" s="103">
        <v>10</v>
      </c>
      <c r="C278" s="103">
        <v>2</v>
      </c>
      <c r="D278" s="104">
        <f t="shared" si="53"/>
        <v>2025</v>
      </c>
      <c r="E278" s="104"/>
      <c r="F278" s="104" t="str">
        <f t="shared" si="55"/>
        <v>THURSDAY</v>
      </c>
      <c r="G278" s="104"/>
      <c r="H278" s="138">
        <v>1</v>
      </c>
      <c r="I278" s="140" t="str">
        <f t="shared" si="54"/>
        <v/>
      </c>
      <c r="J278" s="138" t="str">
        <f t="shared" si="50"/>
        <v>OFF1</v>
      </c>
      <c r="K278" s="138"/>
      <c r="L278" s="138">
        <v>1</v>
      </c>
      <c r="M278" s="140">
        <f t="shared" si="56"/>
        <v>6</v>
      </c>
      <c r="N278" s="138" t="str">
        <f t="shared" si="57"/>
        <v>OFF1</v>
      </c>
      <c r="O278" s="138" t="str">
        <f t="shared" si="58"/>
        <v>10OFF1</v>
      </c>
      <c r="P278" s="104"/>
      <c r="Q278" s="137" t="e">
        <f>VLOOKUP(C278,#REF!,2,FALSE)</f>
        <v>#REF!</v>
      </c>
      <c r="R278" s="138"/>
      <c r="S278" s="137" t="e">
        <f>VLOOKUP(C278,#REF!,2,FALSE)</f>
        <v>#REF!</v>
      </c>
      <c r="T278" s="104"/>
    </row>
    <row r="279" spans="1:20" x14ac:dyDescent="0.2">
      <c r="A279" s="140">
        <f t="shared" si="60"/>
        <v>2</v>
      </c>
      <c r="B279" s="103">
        <v>10</v>
      </c>
      <c r="C279" s="103">
        <v>3</v>
      </c>
      <c r="D279" s="104">
        <f t="shared" si="53"/>
        <v>2025</v>
      </c>
      <c r="E279" s="104"/>
      <c r="F279" s="104" t="str">
        <f t="shared" si="55"/>
        <v>FRIDAY</v>
      </c>
      <c r="G279" s="104"/>
      <c r="H279" s="138">
        <v>1</v>
      </c>
      <c r="I279" s="140" t="str">
        <f t="shared" si="54"/>
        <v>10OFF1</v>
      </c>
      <c r="J279" s="138" t="str">
        <f t="shared" si="50"/>
        <v>OFF1</v>
      </c>
      <c r="K279" s="138"/>
      <c r="L279" s="138">
        <v>1</v>
      </c>
      <c r="M279" s="140">
        <f t="shared" si="56"/>
        <v>7</v>
      </c>
      <c r="N279" s="138" t="str">
        <f t="shared" si="57"/>
        <v>OFF1</v>
      </c>
      <c r="O279" s="138" t="str">
        <f t="shared" si="58"/>
        <v>10OFF1</v>
      </c>
      <c r="P279" s="104"/>
      <c r="Q279" s="137" t="e">
        <f>VLOOKUP(C279,#REF!,2,FALSE)</f>
        <v>#REF!</v>
      </c>
      <c r="R279" s="138"/>
      <c r="S279" s="137" t="e">
        <f>VLOOKUP(C279,#REF!,2,FALSE)</f>
        <v>#REF!</v>
      </c>
      <c r="T279" s="104"/>
    </row>
    <row r="280" spans="1:20" x14ac:dyDescent="0.2">
      <c r="A280" s="140">
        <f t="shared" si="60"/>
        <v>3</v>
      </c>
      <c r="B280" s="103">
        <v>10</v>
      </c>
      <c r="C280" s="103">
        <v>4</v>
      </c>
      <c r="D280" s="104">
        <f t="shared" si="53"/>
        <v>2025</v>
      </c>
      <c r="E280" s="104"/>
      <c r="F280" s="104" t="str">
        <f t="shared" si="55"/>
        <v>SATURDAY</v>
      </c>
      <c r="G280" s="104"/>
      <c r="H280" s="138">
        <v>1</v>
      </c>
      <c r="I280" s="140" t="str">
        <f t="shared" si="54"/>
        <v/>
      </c>
      <c r="J280" s="138" t="str">
        <f t="shared" si="50"/>
        <v>OFF1</v>
      </c>
      <c r="K280" s="138"/>
      <c r="L280" s="138">
        <v>1</v>
      </c>
      <c r="M280" s="140">
        <f t="shared" si="56"/>
        <v>8</v>
      </c>
      <c r="N280" s="138" t="str">
        <f t="shared" si="57"/>
        <v>OFF1</v>
      </c>
      <c r="O280" s="138" t="str">
        <f t="shared" si="58"/>
        <v>10OFF1</v>
      </c>
      <c r="P280" s="104"/>
      <c r="Q280" s="137" t="e">
        <f>VLOOKUP(C280,#REF!,2,FALSE)</f>
        <v>#REF!</v>
      </c>
      <c r="R280" s="138"/>
      <c r="S280" s="137" t="e">
        <f>VLOOKUP(C280,#REF!,2,FALSE)</f>
        <v>#REF!</v>
      </c>
      <c r="T280" s="104"/>
    </row>
    <row r="281" spans="1:20" x14ac:dyDescent="0.2">
      <c r="A281" s="140">
        <f t="shared" si="60"/>
        <v>4</v>
      </c>
      <c r="B281" s="103">
        <v>10</v>
      </c>
      <c r="C281" s="103">
        <v>5</v>
      </c>
      <c r="D281" s="104">
        <f t="shared" si="53"/>
        <v>2025</v>
      </c>
      <c r="E281" s="104"/>
      <c r="F281" s="104" t="str">
        <f t="shared" si="55"/>
        <v>SUNDAY</v>
      </c>
      <c r="G281" s="104"/>
      <c r="H281" s="138">
        <v>1</v>
      </c>
      <c r="I281" s="140" t="str">
        <f t="shared" si="54"/>
        <v/>
      </c>
      <c r="J281" s="138" t="str">
        <f t="shared" si="50"/>
        <v>OFF1</v>
      </c>
      <c r="K281" s="138"/>
      <c r="L281" s="138">
        <v>1</v>
      </c>
      <c r="M281" s="140">
        <f t="shared" si="56"/>
        <v>9</v>
      </c>
      <c r="N281" s="138" t="str">
        <f t="shared" si="57"/>
        <v>OFF1</v>
      </c>
      <c r="O281" s="138" t="str">
        <f t="shared" si="58"/>
        <v>10OFF1</v>
      </c>
      <c r="P281" s="104"/>
      <c r="Q281" s="137" t="e">
        <f>VLOOKUP(C281,#REF!,2,FALSE)</f>
        <v>#REF!</v>
      </c>
      <c r="R281" s="138"/>
      <c r="S281" s="137" t="e">
        <f>VLOOKUP(C281,#REF!,2,FALSE)</f>
        <v>#REF!</v>
      </c>
      <c r="T281" s="104"/>
    </row>
    <row r="282" spans="1:20" x14ac:dyDescent="0.2">
      <c r="A282" s="140">
        <f t="shared" si="60"/>
        <v>5</v>
      </c>
      <c r="B282" s="103">
        <v>10</v>
      </c>
      <c r="C282" s="103">
        <v>6</v>
      </c>
      <c r="D282" s="104">
        <f t="shared" si="53"/>
        <v>2025</v>
      </c>
      <c r="E282" s="104"/>
      <c r="F282" s="104" t="str">
        <f t="shared" si="55"/>
        <v>MONDAY</v>
      </c>
      <c r="G282" s="104"/>
      <c r="H282" s="138">
        <v>1</v>
      </c>
      <c r="I282" s="140" t="str">
        <f t="shared" si="54"/>
        <v/>
      </c>
      <c r="J282" s="138" t="str">
        <f t="shared" si="50"/>
        <v>OFF1</v>
      </c>
      <c r="K282" s="138"/>
      <c r="L282" s="138">
        <v>1</v>
      </c>
      <c r="M282" s="140">
        <f t="shared" si="56"/>
        <v>10</v>
      </c>
      <c r="N282" s="138" t="str">
        <f t="shared" si="57"/>
        <v>OFF1</v>
      </c>
      <c r="O282" s="138" t="str">
        <f t="shared" si="58"/>
        <v>10OFF1</v>
      </c>
      <c r="P282" s="104"/>
      <c r="Q282" s="137" t="e">
        <f>VLOOKUP(C282,#REF!,2,FALSE)</f>
        <v>#REF!</v>
      </c>
      <c r="R282" s="138"/>
      <c r="S282" s="137" t="e">
        <f>VLOOKUP(C282,#REF!,2,FALSE)</f>
        <v>#REF!</v>
      </c>
      <c r="T282" s="104"/>
    </row>
    <row r="283" spans="1:20" x14ac:dyDescent="0.2">
      <c r="A283" s="140">
        <f t="shared" si="60"/>
        <v>6</v>
      </c>
      <c r="B283" s="103">
        <v>10</v>
      </c>
      <c r="C283" s="103">
        <v>7</v>
      </c>
      <c r="D283" s="104">
        <f t="shared" si="53"/>
        <v>2025</v>
      </c>
      <c r="E283" s="104"/>
      <c r="F283" s="104" t="str">
        <f t="shared" si="55"/>
        <v>TUESDAY</v>
      </c>
      <c r="G283" s="104"/>
      <c r="H283" s="138">
        <v>1</v>
      </c>
      <c r="I283" s="140" t="str">
        <f t="shared" si="54"/>
        <v/>
      </c>
      <c r="J283" s="138" t="str">
        <f t="shared" si="50"/>
        <v>OFF1</v>
      </c>
      <c r="K283" s="138"/>
      <c r="L283" s="138">
        <v>1</v>
      </c>
      <c r="M283" s="140">
        <f t="shared" si="56"/>
        <v>11</v>
      </c>
      <c r="N283" s="138" t="str">
        <f t="shared" si="57"/>
        <v>OFF1</v>
      </c>
      <c r="O283" s="138" t="str">
        <f t="shared" si="58"/>
        <v>10OFF1</v>
      </c>
      <c r="P283" s="104"/>
      <c r="Q283" s="137" t="e">
        <f>VLOOKUP(C283,#REF!,2,FALSE)</f>
        <v>#REF!</v>
      </c>
      <c r="R283" s="138"/>
      <c r="S283" s="137" t="e">
        <f>VLOOKUP(C283,#REF!,2,FALSE)</f>
        <v>#REF!</v>
      </c>
      <c r="T283" s="104"/>
    </row>
    <row r="284" spans="1:20" x14ac:dyDescent="0.2">
      <c r="A284" s="140">
        <f t="shared" si="60"/>
        <v>7</v>
      </c>
      <c r="B284" s="103">
        <v>10</v>
      </c>
      <c r="C284" s="103">
        <v>8</v>
      </c>
      <c r="D284" s="104">
        <f t="shared" si="53"/>
        <v>2025</v>
      </c>
      <c r="E284" s="104"/>
      <c r="F284" s="104" t="str">
        <f t="shared" si="55"/>
        <v>WEDNESDAY</v>
      </c>
      <c r="G284" s="104"/>
      <c r="H284" s="138">
        <v>2</v>
      </c>
      <c r="I284" s="140" t="str">
        <f t="shared" si="54"/>
        <v/>
      </c>
      <c r="J284" s="138" t="str">
        <f t="shared" si="50"/>
        <v>OFF2</v>
      </c>
      <c r="K284" s="138"/>
      <c r="L284" s="138">
        <v>1</v>
      </c>
      <c r="M284" s="140">
        <f t="shared" si="56"/>
        <v>12</v>
      </c>
      <c r="N284" s="138" t="str">
        <f t="shared" si="57"/>
        <v>OFF1</v>
      </c>
      <c r="O284" s="138" t="str">
        <f t="shared" si="58"/>
        <v>10OFF1</v>
      </c>
      <c r="P284" s="104"/>
      <c r="Q284" s="137" t="e">
        <f>VLOOKUP(C284,#REF!,2,FALSE)</f>
        <v>#REF!</v>
      </c>
      <c r="R284" s="138"/>
      <c r="S284" s="137" t="e">
        <f>VLOOKUP(C284,#REF!,2,FALSE)</f>
        <v>#REF!</v>
      </c>
      <c r="T284" s="104"/>
    </row>
    <row r="285" spans="1:20" x14ac:dyDescent="0.2">
      <c r="A285" s="140">
        <f t="shared" si="60"/>
        <v>8</v>
      </c>
      <c r="B285" s="103">
        <v>10</v>
      </c>
      <c r="C285" s="103">
        <v>9</v>
      </c>
      <c r="D285" s="104">
        <f t="shared" si="53"/>
        <v>2025</v>
      </c>
      <c r="E285" s="104"/>
      <c r="F285" s="104" t="str">
        <f t="shared" si="55"/>
        <v>THURSDAY</v>
      </c>
      <c r="G285" s="104"/>
      <c r="H285" s="138">
        <v>2</v>
      </c>
      <c r="I285" s="140" t="str">
        <f t="shared" si="54"/>
        <v/>
      </c>
      <c r="J285" s="138" t="str">
        <f t="shared" si="50"/>
        <v>OFF2</v>
      </c>
      <c r="K285" s="138"/>
      <c r="L285" s="138">
        <v>1</v>
      </c>
      <c r="M285" s="140">
        <f t="shared" si="56"/>
        <v>13</v>
      </c>
      <c r="N285" s="138" t="str">
        <f t="shared" si="57"/>
        <v>OFF1</v>
      </c>
      <c r="O285" s="138" t="str">
        <f t="shared" si="58"/>
        <v>10OFF1</v>
      </c>
      <c r="P285" s="104"/>
      <c r="Q285" s="137" t="e">
        <f>VLOOKUP(C285,#REF!,2,FALSE)</f>
        <v>#REF!</v>
      </c>
      <c r="R285" s="138"/>
      <c r="S285" s="137" t="e">
        <f>VLOOKUP(C285,#REF!,2,FALSE)</f>
        <v>#REF!</v>
      </c>
      <c r="T285" s="104"/>
    </row>
    <row r="286" spans="1:20" x14ac:dyDescent="0.2">
      <c r="A286" s="140">
        <f t="shared" si="60"/>
        <v>9</v>
      </c>
      <c r="B286" s="103">
        <v>10</v>
      </c>
      <c r="C286" s="103">
        <v>10</v>
      </c>
      <c r="D286" s="104">
        <f t="shared" si="53"/>
        <v>2025</v>
      </c>
      <c r="E286" s="104"/>
      <c r="F286" s="104" t="str">
        <f t="shared" si="55"/>
        <v>FRIDAY</v>
      </c>
      <c r="G286" s="104"/>
      <c r="H286" s="138">
        <v>2</v>
      </c>
      <c r="I286" s="140" t="str">
        <f t="shared" si="54"/>
        <v>10OFF2</v>
      </c>
      <c r="J286" s="138" t="str">
        <f t="shared" ref="J286:J349" si="61">CONCATENATE("OFF",H286)</f>
        <v>OFF2</v>
      </c>
      <c r="K286" s="138"/>
      <c r="L286" s="138">
        <v>1</v>
      </c>
      <c r="M286" s="140" t="str">
        <f t="shared" si="56"/>
        <v>10OFF1</v>
      </c>
      <c r="N286" s="138" t="str">
        <f t="shared" si="57"/>
        <v>OFF1</v>
      </c>
      <c r="O286" s="138" t="str">
        <f t="shared" si="58"/>
        <v>10OFF1</v>
      </c>
      <c r="P286" s="104"/>
      <c r="Q286" s="137" t="e">
        <f>VLOOKUP(C286,#REF!,2,FALSE)</f>
        <v>#REF!</v>
      </c>
      <c r="R286" s="138"/>
      <c r="S286" s="137" t="e">
        <f>VLOOKUP(C286,#REF!,2,FALSE)</f>
        <v>#REF!</v>
      </c>
      <c r="T286" s="104"/>
    </row>
    <row r="287" spans="1:20" x14ac:dyDescent="0.2">
      <c r="A287" s="140">
        <f t="shared" si="60"/>
        <v>10</v>
      </c>
      <c r="B287" s="103">
        <v>10</v>
      </c>
      <c r="C287" s="103">
        <v>11</v>
      </c>
      <c r="D287" s="104">
        <f t="shared" si="53"/>
        <v>2025</v>
      </c>
      <c r="E287" s="104"/>
      <c r="F287" s="104" t="str">
        <f t="shared" si="55"/>
        <v>SATURDAY</v>
      </c>
      <c r="G287" s="104"/>
      <c r="H287" s="138">
        <v>2</v>
      </c>
      <c r="I287" s="140" t="str">
        <f t="shared" si="54"/>
        <v/>
      </c>
      <c r="J287" s="138" t="str">
        <f t="shared" si="61"/>
        <v>OFF2</v>
      </c>
      <c r="K287" s="138"/>
      <c r="L287" s="138">
        <v>1</v>
      </c>
      <c r="M287" s="140">
        <f t="shared" si="56"/>
        <v>1</v>
      </c>
      <c r="N287" s="138" t="str">
        <f t="shared" si="57"/>
        <v>OFF1</v>
      </c>
      <c r="O287" s="138" t="str">
        <f t="shared" si="58"/>
        <v>10OFF1</v>
      </c>
      <c r="P287" s="104"/>
      <c r="Q287" s="137" t="e">
        <f>VLOOKUP(C287,#REF!,2,FALSE)</f>
        <v>#REF!</v>
      </c>
      <c r="R287" s="138"/>
      <c r="S287" s="137" t="e">
        <f>VLOOKUP(C287,#REF!,2,FALSE)</f>
        <v>#REF!</v>
      </c>
      <c r="T287" s="104"/>
    </row>
    <row r="288" spans="1:20" x14ac:dyDescent="0.2">
      <c r="A288" s="140">
        <f t="shared" si="60"/>
        <v>11</v>
      </c>
      <c r="B288" s="103">
        <v>10</v>
      </c>
      <c r="C288" s="103">
        <v>12</v>
      </c>
      <c r="D288" s="104">
        <f t="shared" si="53"/>
        <v>2025</v>
      </c>
      <c r="E288" s="104"/>
      <c r="F288" s="104" t="str">
        <f t="shared" si="55"/>
        <v>SUNDAY</v>
      </c>
      <c r="G288" s="104"/>
      <c r="H288" s="138">
        <v>2</v>
      </c>
      <c r="I288" s="140" t="str">
        <f t="shared" si="54"/>
        <v/>
      </c>
      <c r="J288" s="138" t="str">
        <f t="shared" si="61"/>
        <v>OFF2</v>
      </c>
      <c r="K288" s="138"/>
      <c r="L288" s="138">
        <v>1</v>
      </c>
      <c r="M288" s="140">
        <f t="shared" si="56"/>
        <v>2</v>
      </c>
      <c r="N288" s="138" t="str">
        <f t="shared" si="57"/>
        <v>OFF1</v>
      </c>
      <c r="O288" s="138" t="str">
        <f t="shared" si="58"/>
        <v>10OFF1</v>
      </c>
      <c r="P288" s="104"/>
      <c r="Q288" s="137" t="e">
        <f>VLOOKUP(C288,#REF!,2,FALSE)</f>
        <v>#REF!</v>
      </c>
      <c r="R288" s="138"/>
      <c r="S288" s="137" t="e">
        <f>VLOOKUP(C288,#REF!,2,FALSE)</f>
        <v>#REF!</v>
      </c>
      <c r="T288" s="104"/>
    </row>
    <row r="289" spans="1:20" x14ac:dyDescent="0.2">
      <c r="A289" s="140">
        <f t="shared" si="60"/>
        <v>12</v>
      </c>
      <c r="B289" s="103">
        <v>10</v>
      </c>
      <c r="C289" s="103">
        <v>13</v>
      </c>
      <c r="D289" s="104">
        <f t="shared" si="53"/>
        <v>2025</v>
      </c>
      <c r="E289" s="104"/>
      <c r="F289" s="104" t="str">
        <f t="shared" si="55"/>
        <v>MONDAY</v>
      </c>
      <c r="G289" s="104"/>
      <c r="H289" s="138">
        <v>2</v>
      </c>
      <c r="I289" s="140" t="str">
        <f t="shared" si="54"/>
        <v/>
      </c>
      <c r="J289" s="138" t="str">
        <f t="shared" si="61"/>
        <v>OFF2</v>
      </c>
      <c r="K289" s="138"/>
      <c r="L289" s="138">
        <v>1</v>
      </c>
      <c r="M289" s="140">
        <f t="shared" si="56"/>
        <v>3</v>
      </c>
      <c r="N289" s="138" t="str">
        <f t="shared" si="57"/>
        <v>OFF1</v>
      </c>
      <c r="O289" s="138" t="str">
        <f t="shared" si="58"/>
        <v>10OFF1</v>
      </c>
      <c r="P289" s="104"/>
      <c r="Q289" s="137" t="e">
        <f>VLOOKUP(C289,#REF!,2,FALSE)</f>
        <v>#REF!</v>
      </c>
      <c r="R289" s="138"/>
      <c r="S289" s="137" t="e">
        <f>VLOOKUP(C289,#REF!,2,FALSE)</f>
        <v>#REF!</v>
      </c>
      <c r="T289" s="104"/>
    </row>
    <row r="290" spans="1:20" x14ac:dyDescent="0.2">
      <c r="A290" s="140">
        <f t="shared" si="60"/>
        <v>13</v>
      </c>
      <c r="B290" s="103">
        <v>10</v>
      </c>
      <c r="C290" s="103">
        <v>14</v>
      </c>
      <c r="D290" s="104">
        <f t="shared" si="53"/>
        <v>2025</v>
      </c>
      <c r="E290" s="104"/>
      <c r="F290" s="104" t="str">
        <f t="shared" si="55"/>
        <v>TUESDAY</v>
      </c>
      <c r="G290" s="104"/>
      <c r="H290" s="138">
        <v>2</v>
      </c>
      <c r="I290" s="140" t="str">
        <f t="shared" si="54"/>
        <v/>
      </c>
      <c r="J290" s="138" t="str">
        <f t="shared" si="61"/>
        <v>OFF2</v>
      </c>
      <c r="K290" s="138"/>
      <c r="L290" s="138">
        <v>1</v>
      </c>
      <c r="M290" s="140">
        <f t="shared" si="56"/>
        <v>4</v>
      </c>
      <c r="N290" s="138" t="str">
        <f t="shared" si="57"/>
        <v>OFF1</v>
      </c>
      <c r="O290" s="138" t="str">
        <f t="shared" si="58"/>
        <v>10OFF1</v>
      </c>
      <c r="P290" s="104"/>
      <c r="Q290" s="137" t="e">
        <f>VLOOKUP(C290,#REF!,2,FALSE)</f>
        <v>#REF!</v>
      </c>
      <c r="R290" s="138"/>
      <c r="S290" s="137" t="e">
        <f>VLOOKUP(C290,#REF!,2,FALSE)</f>
        <v>#REF!</v>
      </c>
      <c r="T290" s="104"/>
    </row>
    <row r="291" spans="1:20" x14ac:dyDescent="0.2">
      <c r="A291" s="140" t="str">
        <f t="shared" ref="A291:A304" si="62">IF(A290=13,"10PAYDAY2",IF(A290="10PAYDAY2",1,IF(A290="10PAYDAY1",1,IF(A290="9PAYDAY3",1,(A290+1)))))</f>
        <v>10PAYDAY2</v>
      </c>
      <c r="B291" s="103">
        <v>10</v>
      </c>
      <c r="C291" s="103">
        <v>15</v>
      </c>
      <c r="D291" s="104">
        <f t="shared" si="53"/>
        <v>2025</v>
      </c>
      <c r="E291" s="104">
        <v>2</v>
      </c>
      <c r="F291" s="104" t="str">
        <f t="shared" si="55"/>
        <v>WEDNESDAY</v>
      </c>
      <c r="G291" s="104"/>
      <c r="H291" s="138">
        <v>3</v>
      </c>
      <c r="I291" s="140" t="str">
        <f t="shared" si="54"/>
        <v/>
      </c>
      <c r="J291" s="138" t="str">
        <f t="shared" si="61"/>
        <v>OFF3</v>
      </c>
      <c r="K291" s="138"/>
      <c r="L291" s="138">
        <v>2</v>
      </c>
      <c r="M291" s="140">
        <f t="shared" si="56"/>
        <v>5</v>
      </c>
      <c r="N291" s="138" t="str">
        <f t="shared" si="57"/>
        <v>OFF2</v>
      </c>
      <c r="O291" s="138" t="str">
        <f t="shared" si="58"/>
        <v>10OFF2</v>
      </c>
      <c r="P291" s="104"/>
      <c r="Q291" s="137" t="e">
        <f>VLOOKUP(C291,#REF!,2,FALSE)</f>
        <v>#REF!</v>
      </c>
      <c r="R291" s="138"/>
      <c r="S291" s="137" t="e">
        <f>VLOOKUP(C291,#REF!,2,FALSE)</f>
        <v>#REF!</v>
      </c>
      <c r="T291" s="104"/>
    </row>
    <row r="292" spans="1:20" x14ac:dyDescent="0.2">
      <c r="A292" s="140">
        <f t="shared" si="62"/>
        <v>1</v>
      </c>
      <c r="B292" s="103">
        <v>10</v>
      </c>
      <c r="C292" s="103">
        <v>16</v>
      </c>
      <c r="D292" s="104">
        <f t="shared" si="53"/>
        <v>2025</v>
      </c>
      <c r="E292" s="104"/>
      <c r="F292" s="104" t="str">
        <f t="shared" si="55"/>
        <v>THURSDAY</v>
      </c>
      <c r="G292" s="104"/>
      <c r="H292" s="138">
        <v>3</v>
      </c>
      <c r="I292" s="140" t="str">
        <f t="shared" si="54"/>
        <v/>
      </c>
      <c r="J292" s="138" t="str">
        <f t="shared" si="61"/>
        <v>OFF3</v>
      </c>
      <c r="K292" s="138"/>
      <c r="L292" s="138">
        <v>2</v>
      </c>
      <c r="M292" s="140">
        <f t="shared" si="56"/>
        <v>6</v>
      </c>
      <c r="N292" s="138" t="str">
        <f t="shared" si="57"/>
        <v>OFF2</v>
      </c>
      <c r="O292" s="138" t="str">
        <f t="shared" si="58"/>
        <v>10OFF2</v>
      </c>
      <c r="P292" s="104"/>
      <c r="Q292" s="137" t="e">
        <f>VLOOKUP(C292,#REF!,2,FALSE)</f>
        <v>#REF!</v>
      </c>
      <c r="R292" s="138"/>
      <c r="S292" s="137" t="e">
        <f>VLOOKUP(C292,#REF!,2,FALSE)</f>
        <v>#REF!</v>
      </c>
      <c r="T292" s="104"/>
    </row>
    <row r="293" spans="1:20" x14ac:dyDescent="0.2">
      <c r="A293" s="140">
        <f t="shared" si="62"/>
        <v>2</v>
      </c>
      <c r="B293" s="103">
        <v>10</v>
      </c>
      <c r="C293" s="103">
        <v>17</v>
      </c>
      <c r="D293" s="104">
        <f t="shared" si="53"/>
        <v>2025</v>
      </c>
      <c r="E293" s="104"/>
      <c r="F293" s="104" t="str">
        <f t="shared" si="55"/>
        <v>FRIDAY</v>
      </c>
      <c r="G293" s="104"/>
      <c r="H293" s="138">
        <v>3</v>
      </c>
      <c r="I293" s="140" t="str">
        <f t="shared" si="54"/>
        <v>10OFF3</v>
      </c>
      <c r="J293" s="138" t="str">
        <f t="shared" si="61"/>
        <v>OFF3</v>
      </c>
      <c r="K293" s="138"/>
      <c r="L293" s="138">
        <v>2</v>
      </c>
      <c r="M293" s="140">
        <f t="shared" si="56"/>
        <v>7</v>
      </c>
      <c r="N293" s="138" t="str">
        <f t="shared" si="57"/>
        <v>OFF2</v>
      </c>
      <c r="O293" s="138" t="str">
        <f t="shared" si="58"/>
        <v>10OFF2</v>
      </c>
      <c r="P293" s="104"/>
      <c r="Q293" s="137" t="e">
        <f>VLOOKUP(C293,#REF!,2,FALSE)</f>
        <v>#REF!</v>
      </c>
      <c r="R293" s="138"/>
      <c r="S293" s="137" t="e">
        <f>VLOOKUP(C293,#REF!,2,FALSE)</f>
        <v>#REF!</v>
      </c>
      <c r="T293" s="104"/>
    </row>
    <row r="294" spans="1:20" x14ac:dyDescent="0.2">
      <c r="A294" s="140">
        <f t="shared" si="62"/>
        <v>3</v>
      </c>
      <c r="B294" s="103">
        <v>10</v>
      </c>
      <c r="C294" s="103">
        <v>18</v>
      </c>
      <c r="D294" s="104">
        <f t="shared" si="53"/>
        <v>2025</v>
      </c>
      <c r="E294" s="104"/>
      <c r="F294" s="104" t="str">
        <f t="shared" si="55"/>
        <v>SATURDAY</v>
      </c>
      <c r="G294" s="104"/>
      <c r="H294" s="138">
        <v>3</v>
      </c>
      <c r="I294" s="140" t="str">
        <f t="shared" si="54"/>
        <v/>
      </c>
      <c r="J294" s="138" t="str">
        <f t="shared" si="61"/>
        <v>OFF3</v>
      </c>
      <c r="K294" s="138"/>
      <c r="L294" s="138">
        <v>2</v>
      </c>
      <c r="M294" s="140">
        <f t="shared" si="56"/>
        <v>8</v>
      </c>
      <c r="N294" s="138" t="str">
        <f t="shared" si="57"/>
        <v>OFF2</v>
      </c>
      <c r="O294" s="138" t="str">
        <f t="shared" si="58"/>
        <v>10OFF2</v>
      </c>
      <c r="P294" s="104"/>
      <c r="Q294" s="137" t="e">
        <f>VLOOKUP(C294,#REF!,2,FALSE)</f>
        <v>#REF!</v>
      </c>
      <c r="R294" s="138"/>
      <c r="S294" s="137" t="e">
        <f>VLOOKUP(C294,#REF!,2,FALSE)</f>
        <v>#REF!</v>
      </c>
      <c r="T294" s="104"/>
    </row>
    <row r="295" spans="1:20" x14ac:dyDescent="0.2">
      <c r="A295" s="140">
        <f t="shared" si="62"/>
        <v>4</v>
      </c>
      <c r="B295" s="103">
        <v>10</v>
      </c>
      <c r="C295" s="103">
        <v>19</v>
      </c>
      <c r="D295" s="104">
        <f t="shared" si="53"/>
        <v>2025</v>
      </c>
      <c r="E295" s="104"/>
      <c r="F295" s="104" t="str">
        <f t="shared" si="55"/>
        <v>SUNDAY</v>
      </c>
      <c r="G295" s="104"/>
      <c r="H295" s="138">
        <v>3</v>
      </c>
      <c r="I295" s="140" t="str">
        <f t="shared" si="54"/>
        <v/>
      </c>
      <c r="J295" s="138" t="str">
        <f t="shared" si="61"/>
        <v>OFF3</v>
      </c>
      <c r="K295" s="138"/>
      <c r="L295" s="138">
        <v>2</v>
      </c>
      <c r="M295" s="140">
        <f t="shared" si="56"/>
        <v>9</v>
      </c>
      <c r="N295" s="138" t="str">
        <f t="shared" si="57"/>
        <v>OFF2</v>
      </c>
      <c r="O295" s="138" t="str">
        <f t="shared" si="58"/>
        <v>10OFF2</v>
      </c>
      <c r="P295" s="104"/>
      <c r="Q295" s="137" t="e">
        <f>VLOOKUP(C295,#REF!,2,FALSE)</f>
        <v>#REF!</v>
      </c>
      <c r="R295" s="138"/>
      <c r="S295" s="137" t="e">
        <f>VLOOKUP(C295,#REF!,2,FALSE)</f>
        <v>#REF!</v>
      </c>
      <c r="T295" s="104"/>
    </row>
    <row r="296" spans="1:20" x14ac:dyDescent="0.2">
      <c r="A296" s="140">
        <f t="shared" si="62"/>
        <v>5</v>
      </c>
      <c r="B296" s="103">
        <v>10</v>
      </c>
      <c r="C296" s="103">
        <v>20</v>
      </c>
      <c r="D296" s="104">
        <f t="shared" si="53"/>
        <v>2025</v>
      </c>
      <c r="E296" s="104"/>
      <c r="F296" s="104" t="str">
        <f t="shared" si="55"/>
        <v>MONDAY</v>
      </c>
      <c r="G296" s="104"/>
      <c r="H296" s="138">
        <v>3</v>
      </c>
      <c r="I296" s="140" t="str">
        <f t="shared" si="54"/>
        <v/>
      </c>
      <c r="J296" s="138" t="str">
        <f t="shared" si="61"/>
        <v>OFF3</v>
      </c>
      <c r="K296" s="138"/>
      <c r="L296" s="138">
        <v>2</v>
      </c>
      <c r="M296" s="140">
        <f t="shared" si="56"/>
        <v>10</v>
      </c>
      <c r="N296" s="138" t="str">
        <f t="shared" si="57"/>
        <v>OFF2</v>
      </c>
      <c r="O296" s="138" t="str">
        <f t="shared" si="58"/>
        <v>10OFF2</v>
      </c>
      <c r="P296" s="104"/>
      <c r="Q296" s="137" t="e">
        <f>VLOOKUP(C296,#REF!,2,FALSE)</f>
        <v>#REF!</v>
      </c>
      <c r="R296" s="138"/>
      <c r="S296" s="137" t="e">
        <f>VLOOKUP(C296,#REF!,2,FALSE)</f>
        <v>#REF!</v>
      </c>
      <c r="T296" s="104"/>
    </row>
    <row r="297" spans="1:20" x14ac:dyDescent="0.2">
      <c r="A297" s="140">
        <f t="shared" si="62"/>
        <v>6</v>
      </c>
      <c r="B297" s="103">
        <v>10</v>
      </c>
      <c r="C297" s="103">
        <v>21</v>
      </c>
      <c r="D297" s="104">
        <f t="shared" si="53"/>
        <v>2025</v>
      </c>
      <c r="E297" s="104"/>
      <c r="F297" s="104" t="str">
        <f t="shared" si="55"/>
        <v>TUESDAY</v>
      </c>
      <c r="G297" s="104"/>
      <c r="H297" s="138">
        <v>3</v>
      </c>
      <c r="I297" s="140" t="str">
        <f t="shared" si="54"/>
        <v/>
      </c>
      <c r="J297" s="138" t="str">
        <f t="shared" si="61"/>
        <v>OFF3</v>
      </c>
      <c r="K297" s="138"/>
      <c r="L297" s="138">
        <v>2</v>
      </c>
      <c r="M297" s="140">
        <f t="shared" si="56"/>
        <v>11</v>
      </c>
      <c r="N297" s="138" t="str">
        <f t="shared" si="57"/>
        <v>OFF2</v>
      </c>
      <c r="O297" s="138" t="str">
        <f t="shared" si="58"/>
        <v>10OFF2</v>
      </c>
      <c r="P297" s="104"/>
      <c r="Q297" s="137" t="e">
        <f>VLOOKUP(C297,#REF!,2,FALSE)</f>
        <v>#REF!</v>
      </c>
      <c r="R297" s="138"/>
      <c r="S297" s="137" t="e">
        <f>VLOOKUP(C297,#REF!,2,FALSE)</f>
        <v>#REF!</v>
      </c>
      <c r="T297" s="104"/>
    </row>
    <row r="298" spans="1:20" x14ac:dyDescent="0.2">
      <c r="A298" s="140">
        <f t="shared" si="62"/>
        <v>7</v>
      </c>
      <c r="B298" s="103">
        <v>10</v>
      </c>
      <c r="C298" s="103">
        <v>22</v>
      </c>
      <c r="D298" s="104">
        <f t="shared" si="53"/>
        <v>2025</v>
      </c>
      <c r="E298" s="104"/>
      <c r="F298" s="104" t="str">
        <f t="shared" si="55"/>
        <v>WEDNESDAY</v>
      </c>
      <c r="G298" s="104"/>
      <c r="H298" s="138">
        <v>4</v>
      </c>
      <c r="I298" s="140" t="str">
        <f t="shared" si="54"/>
        <v/>
      </c>
      <c r="J298" s="138" t="str">
        <f t="shared" si="61"/>
        <v>OFF4</v>
      </c>
      <c r="K298" s="138"/>
      <c r="L298" s="138">
        <v>2</v>
      </c>
      <c r="M298" s="140">
        <f t="shared" si="56"/>
        <v>12</v>
      </c>
      <c r="N298" s="138" t="str">
        <f t="shared" si="57"/>
        <v>OFF2</v>
      </c>
      <c r="O298" s="138" t="str">
        <f t="shared" si="58"/>
        <v>10OFF2</v>
      </c>
      <c r="P298" s="104"/>
      <c r="Q298" s="137" t="e">
        <f>VLOOKUP(C298,#REF!,2,FALSE)</f>
        <v>#REF!</v>
      </c>
      <c r="R298" s="138"/>
      <c r="S298" s="137" t="e">
        <f>VLOOKUP(C298,#REF!,2,FALSE)</f>
        <v>#REF!</v>
      </c>
      <c r="T298" s="104"/>
    </row>
    <row r="299" spans="1:20" x14ac:dyDescent="0.2">
      <c r="A299" s="140">
        <f t="shared" si="62"/>
        <v>8</v>
      </c>
      <c r="B299" s="103">
        <v>10</v>
      </c>
      <c r="C299" s="103">
        <v>23</v>
      </c>
      <c r="D299" s="104">
        <f t="shared" si="53"/>
        <v>2025</v>
      </c>
      <c r="E299" s="104"/>
      <c r="F299" s="104" t="str">
        <f t="shared" si="55"/>
        <v>THURSDAY</v>
      </c>
      <c r="G299" s="104"/>
      <c r="H299" s="138">
        <v>4</v>
      </c>
      <c r="I299" s="140" t="str">
        <f t="shared" si="54"/>
        <v/>
      </c>
      <c r="J299" s="138" t="str">
        <f t="shared" si="61"/>
        <v>OFF4</v>
      </c>
      <c r="K299" s="138"/>
      <c r="L299" s="138">
        <v>2</v>
      </c>
      <c r="M299" s="140">
        <f t="shared" si="56"/>
        <v>13</v>
      </c>
      <c r="N299" s="138" t="str">
        <f t="shared" si="57"/>
        <v>OFF2</v>
      </c>
      <c r="O299" s="138" t="str">
        <f t="shared" si="58"/>
        <v>10OFF2</v>
      </c>
      <c r="P299" s="104"/>
      <c r="Q299" s="137" t="e">
        <f>VLOOKUP(C299,#REF!,2,FALSE)</f>
        <v>#REF!</v>
      </c>
      <c r="R299" s="138"/>
      <c r="S299" s="137" t="e">
        <f>VLOOKUP(C299,#REF!,2,FALSE)</f>
        <v>#REF!</v>
      </c>
      <c r="T299" s="104"/>
    </row>
    <row r="300" spans="1:20" x14ac:dyDescent="0.2">
      <c r="A300" s="140">
        <f t="shared" si="62"/>
        <v>9</v>
      </c>
      <c r="B300" s="103">
        <v>10</v>
      </c>
      <c r="C300" s="103">
        <v>24</v>
      </c>
      <c r="D300" s="104">
        <f t="shared" si="53"/>
        <v>2025</v>
      </c>
      <c r="E300" s="104"/>
      <c r="F300" s="104" t="str">
        <f t="shared" si="55"/>
        <v>FRIDAY</v>
      </c>
      <c r="G300" s="104"/>
      <c r="H300" s="138">
        <v>4</v>
      </c>
      <c r="I300" s="140" t="str">
        <f t="shared" si="54"/>
        <v>10OFF4</v>
      </c>
      <c r="J300" s="138" t="str">
        <f t="shared" si="61"/>
        <v>OFF4</v>
      </c>
      <c r="K300" s="138"/>
      <c r="L300" s="138">
        <v>2</v>
      </c>
      <c r="M300" s="140" t="str">
        <f t="shared" si="56"/>
        <v>10OFF2</v>
      </c>
      <c r="N300" s="138" t="str">
        <f t="shared" si="57"/>
        <v>OFF2</v>
      </c>
      <c r="O300" s="138" t="str">
        <f t="shared" si="58"/>
        <v>10OFF2</v>
      </c>
      <c r="P300" s="104"/>
      <c r="Q300" s="137" t="e">
        <f>VLOOKUP(C300,#REF!,2,FALSE)</f>
        <v>#REF!</v>
      </c>
      <c r="R300" s="138"/>
      <c r="S300" s="137" t="e">
        <f>VLOOKUP(C300,#REF!,2,FALSE)</f>
        <v>#REF!</v>
      </c>
      <c r="T300" s="104"/>
    </row>
    <row r="301" spans="1:20" x14ac:dyDescent="0.2">
      <c r="A301" s="140">
        <f t="shared" si="62"/>
        <v>10</v>
      </c>
      <c r="B301" s="103">
        <v>10</v>
      </c>
      <c r="C301" s="103">
        <v>25</v>
      </c>
      <c r="D301" s="104">
        <f t="shared" si="53"/>
        <v>2025</v>
      </c>
      <c r="E301" s="104"/>
      <c r="F301" s="104" t="str">
        <f t="shared" si="55"/>
        <v>SATURDAY</v>
      </c>
      <c r="G301" s="104"/>
      <c r="H301" s="138">
        <v>4</v>
      </c>
      <c r="I301" s="140" t="str">
        <f t="shared" si="54"/>
        <v/>
      </c>
      <c r="J301" s="138" t="str">
        <f t="shared" si="61"/>
        <v>OFF4</v>
      </c>
      <c r="K301" s="138"/>
      <c r="L301" s="138">
        <v>2</v>
      </c>
      <c r="M301" s="140">
        <f t="shared" si="56"/>
        <v>1</v>
      </c>
      <c r="N301" s="138" t="str">
        <f t="shared" si="57"/>
        <v>OFF2</v>
      </c>
      <c r="O301" s="138" t="str">
        <f t="shared" si="58"/>
        <v>10OFF2</v>
      </c>
      <c r="P301" s="104"/>
      <c r="Q301" s="137" t="e">
        <f>VLOOKUP(C301,#REF!,2,FALSE)</f>
        <v>#REF!</v>
      </c>
      <c r="R301" s="138"/>
      <c r="S301" s="137" t="e">
        <f>VLOOKUP(C301,#REF!,2,FALSE)</f>
        <v>#REF!</v>
      </c>
      <c r="T301" s="104"/>
    </row>
    <row r="302" spans="1:20" x14ac:dyDescent="0.2">
      <c r="A302" s="140">
        <f t="shared" si="62"/>
        <v>11</v>
      </c>
      <c r="B302" s="103">
        <v>10</v>
      </c>
      <c r="C302" s="103">
        <v>26</v>
      </c>
      <c r="D302" s="104">
        <f t="shared" si="53"/>
        <v>2025</v>
      </c>
      <c r="E302" s="104"/>
      <c r="F302" s="104" t="str">
        <f t="shared" si="55"/>
        <v>SUNDAY</v>
      </c>
      <c r="G302" s="104"/>
      <c r="H302" s="138">
        <v>4</v>
      </c>
      <c r="I302" s="140" t="str">
        <f t="shared" si="54"/>
        <v/>
      </c>
      <c r="J302" s="138" t="str">
        <f t="shared" si="61"/>
        <v>OFF4</v>
      </c>
      <c r="K302" s="138"/>
      <c r="L302" s="138">
        <v>2</v>
      </c>
      <c r="M302" s="140">
        <f t="shared" si="56"/>
        <v>2</v>
      </c>
      <c r="N302" s="138" t="str">
        <f t="shared" si="57"/>
        <v>OFF2</v>
      </c>
      <c r="O302" s="138" t="str">
        <f t="shared" si="58"/>
        <v>10OFF2</v>
      </c>
      <c r="P302" s="104"/>
      <c r="Q302" s="137" t="e">
        <f>VLOOKUP(C302,#REF!,2,FALSE)</f>
        <v>#REF!</v>
      </c>
      <c r="R302" s="138"/>
      <c r="S302" s="137" t="e">
        <f>VLOOKUP(C302,#REF!,2,FALSE)</f>
        <v>#REF!</v>
      </c>
      <c r="T302" s="104"/>
    </row>
    <row r="303" spans="1:20" x14ac:dyDescent="0.2">
      <c r="A303" s="140">
        <f t="shared" si="62"/>
        <v>12</v>
      </c>
      <c r="B303" s="103">
        <v>10</v>
      </c>
      <c r="C303" s="103">
        <v>27</v>
      </c>
      <c r="D303" s="104">
        <f t="shared" si="53"/>
        <v>2025</v>
      </c>
      <c r="E303" s="104"/>
      <c r="F303" s="104" t="str">
        <f t="shared" si="55"/>
        <v>MONDAY</v>
      </c>
      <c r="G303" s="104"/>
      <c r="H303" s="138">
        <v>4</v>
      </c>
      <c r="I303" s="140" t="str">
        <f t="shared" si="54"/>
        <v/>
      </c>
      <c r="J303" s="138" t="str">
        <f t="shared" si="61"/>
        <v>OFF4</v>
      </c>
      <c r="K303" s="138"/>
      <c r="L303" s="138">
        <v>2</v>
      </c>
      <c r="M303" s="140">
        <f t="shared" si="56"/>
        <v>3</v>
      </c>
      <c r="N303" s="138" t="str">
        <f t="shared" si="57"/>
        <v>OFF2</v>
      </c>
      <c r="O303" s="138" t="str">
        <f t="shared" si="58"/>
        <v>10OFF2</v>
      </c>
      <c r="P303" s="104"/>
      <c r="Q303" s="137" t="e">
        <f>VLOOKUP(C303,#REF!,2,FALSE)</f>
        <v>#REF!</v>
      </c>
      <c r="R303" s="138"/>
      <c r="S303" s="137" t="e">
        <f>VLOOKUP(C303,#REF!,2,FALSE)</f>
        <v>#REF!</v>
      </c>
      <c r="T303" s="104"/>
    </row>
    <row r="304" spans="1:20" x14ac:dyDescent="0.2">
      <c r="A304" s="140">
        <f t="shared" si="62"/>
        <v>13</v>
      </c>
      <c r="B304" s="103">
        <v>10</v>
      </c>
      <c r="C304" s="103">
        <v>28</v>
      </c>
      <c r="D304" s="104">
        <f t="shared" si="53"/>
        <v>2025</v>
      </c>
      <c r="E304" s="104"/>
      <c r="F304" s="104" t="str">
        <f t="shared" si="55"/>
        <v>TUESDAY</v>
      </c>
      <c r="G304" s="104"/>
      <c r="H304" s="138">
        <v>4</v>
      </c>
      <c r="I304" s="140" t="str">
        <f t="shared" si="54"/>
        <v/>
      </c>
      <c r="J304" s="138" t="str">
        <f t="shared" si="61"/>
        <v>OFF4</v>
      </c>
      <c r="K304" s="138"/>
      <c r="L304" s="138">
        <v>2</v>
      </c>
      <c r="M304" s="140">
        <f t="shared" si="56"/>
        <v>4</v>
      </c>
      <c r="N304" s="138" t="str">
        <f t="shared" si="57"/>
        <v>OFF2</v>
      </c>
      <c r="O304" s="138" t="str">
        <f t="shared" si="58"/>
        <v>10OFF2</v>
      </c>
      <c r="P304" s="104"/>
      <c r="Q304" s="137" t="e">
        <f>VLOOKUP(C304,#REF!,2,FALSE)</f>
        <v>#REF!</v>
      </c>
      <c r="R304" s="138"/>
      <c r="S304" s="137" t="e">
        <f>VLOOKUP(C304,#REF!,2,FALSE)</f>
        <v>#REF!</v>
      </c>
      <c r="T304" s="104"/>
    </row>
    <row r="305" spans="1:20" x14ac:dyDescent="0.2">
      <c r="A305" s="140" t="str">
        <f>IF(A304=13,"10PAYDAY3",IF(A304="10PAYDAY3",1,IF(A304="10PAYDAY2",1,IF(A304="10PAYDAY1",1,(A304+1)))))</f>
        <v>10PAYDAY3</v>
      </c>
      <c r="B305" s="103">
        <v>10</v>
      </c>
      <c r="C305" s="103">
        <v>29</v>
      </c>
      <c r="D305" s="104">
        <f t="shared" si="53"/>
        <v>2025</v>
      </c>
      <c r="E305" s="104">
        <v>3</v>
      </c>
      <c r="F305" s="104" t="str">
        <f t="shared" si="55"/>
        <v>WEDNESDAY</v>
      </c>
      <c r="G305" s="104"/>
      <c r="H305" s="138">
        <v>5</v>
      </c>
      <c r="I305" s="140" t="str">
        <f t="shared" si="54"/>
        <v/>
      </c>
      <c r="J305" s="138" t="str">
        <f t="shared" si="61"/>
        <v>OFF5</v>
      </c>
      <c r="K305" s="138"/>
      <c r="L305" s="138">
        <v>3</v>
      </c>
      <c r="M305" s="140">
        <f t="shared" si="56"/>
        <v>5</v>
      </c>
      <c r="N305" s="138" t="str">
        <f t="shared" si="57"/>
        <v>OFF3</v>
      </c>
      <c r="O305" s="138" t="str">
        <f t="shared" si="58"/>
        <v>10OFF3</v>
      </c>
      <c r="P305" s="104"/>
      <c r="Q305" s="137" t="e">
        <f>VLOOKUP(C305,#REF!,2,FALSE)</f>
        <v>#REF!</v>
      </c>
      <c r="R305" s="138"/>
      <c r="S305" s="137" t="e">
        <f>VLOOKUP(C305,#REF!,2,FALSE)</f>
        <v>#REF!</v>
      </c>
      <c r="T305" s="104"/>
    </row>
    <row r="306" spans="1:20" x14ac:dyDescent="0.2">
      <c r="A306" s="140">
        <f>IF(A305=13,"10PAYDAY3",IF(A305="10PAYDAY3",1,IF(A305="10PAYDAY2",1,IF(A305="10PAYDAY1",1,(A305+1)))))</f>
        <v>1</v>
      </c>
      <c r="B306" s="103">
        <v>10</v>
      </c>
      <c r="C306" s="103">
        <v>30</v>
      </c>
      <c r="D306" s="104">
        <f t="shared" si="53"/>
        <v>2025</v>
      </c>
      <c r="E306" s="104"/>
      <c r="F306" s="104" t="str">
        <f t="shared" si="55"/>
        <v>THURSDAY</v>
      </c>
      <c r="G306" s="104"/>
      <c r="H306" s="138">
        <v>5</v>
      </c>
      <c r="I306" s="140" t="str">
        <f t="shared" si="54"/>
        <v/>
      </c>
      <c r="J306" s="138" t="str">
        <f t="shared" si="61"/>
        <v>OFF5</v>
      </c>
      <c r="K306" s="138"/>
      <c r="L306" s="138">
        <v>3</v>
      </c>
      <c r="M306" s="140">
        <f t="shared" si="56"/>
        <v>6</v>
      </c>
      <c r="N306" s="138" t="str">
        <f t="shared" si="57"/>
        <v>OFF3</v>
      </c>
      <c r="O306" s="138" t="str">
        <f t="shared" si="58"/>
        <v>10OFF3</v>
      </c>
      <c r="P306" s="104"/>
      <c r="Q306" s="137" t="e">
        <f>VLOOKUP(C306,#REF!,2,FALSE)</f>
        <v>#REF!</v>
      </c>
      <c r="R306" s="138"/>
      <c r="S306" s="137" t="e">
        <f>VLOOKUP(C306,#REF!,2,FALSE)</f>
        <v>#REF!</v>
      </c>
      <c r="T306" s="104"/>
    </row>
    <row r="307" spans="1:20" x14ac:dyDescent="0.2">
      <c r="A307" s="140">
        <f>IF(A306=13,"10PAYDAY3",IF(A306="10PAYDAY3",1,IF(A306="10PAYDAY2",1,IF(A306="10PAYDAY1",1,(A306+1)))))</f>
        <v>2</v>
      </c>
      <c r="B307" s="103">
        <v>10</v>
      </c>
      <c r="C307" s="103">
        <v>31</v>
      </c>
      <c r="D307" s="104">
        <f t="shared" si="53"/>
        <v>2025</v>
      </c>
      <c r="E307" s="104"/>
      <c r="F307" s="104" t="str">
        <f t="shared" si="55"/>
        <v>FRIDAY</v>
      </c>
      <c r="G307" s="104"/>
      <c r="H307" s="138">
        <v>5</v>
      </c>
      <c r="I307" s="140" t="str">
        <f t="shared" si="54"/>
        <v>10OFF5</v>
      </c>
      <c r="J307" s="138" t="str">
        <f t="shared" si="61"/>
        <v>OFF5</v>
      </c>
      <c r="K307" s="138"/>
      <c r="L307" s="138">
        <v>3</v>
      </c>
      <c r="M307" s="140">
        <f t="shared" si="56"/>
        <v>7</v>
      </c>
      <c r="N307" s="138" t="str">
        <f t="shared" si="57"/>
        <v>OFF3</v>
      </c>
      <c r="O307" s="138" t="str">
        <f t="shared" si="58"/>
        <v>10OFF3</v>
      </c>
      <c r="P307" s="104"/>
      <c r="Q307" s="137" t="e">
        <f>VLOOKUP(C307,#REF!,2,FALSE)</f>
        <v>#REF!</v>
      </c>
      <c r="R307" s="138"/>
      <c r="S307" s="137" t="e">
        <f>VLOOKUP(C307,#REF!,2,FALSE)</f>
        <v>#REF!</v>
      </c>
      <c r="T307" s="104"/>
    </row>
    <row r="308" spans="1:20" x14ac:dyDescent="0.2">
      <c r="A308" s="140">
        <f t="shared" ref="A308:A321" si="63">IF(A307=13,"11PAYDAY1",IF(A307="11PAYDAY1",1,IF(A307="10PAYDAY3",1,IF(A307="10PAYDAY2",1,(A307+1)))))</f>
        <v>3</v>
      </c>
      <c r="B308" s="103">
        <v>11</v>
      </c>
      <c r="C308" s="103">
        <v>1</v>
      </c>
      <c r="D308" s="104">
        <f t="shared" si="53"/>
        <v>2025</v>
      </c>
      <c r="E308" s="104">
        <v>1</v>
      </c>
      <c r="F308" s="104" t="str">
        <f t="shared" si="55"/>
        <v>SATURDAY</v>
      </c>
      <c r="G308" s="104"/>
      <c r="H308" s="138">
        <v>1</v>
      </c>
      <c r="I308" s="140" t="str">
        <f t="shared" si="54"/>
        <v/>
      </c>
      <c r="J308" s="138" t="str">
        <f t="shared" si="61"/>
        <v>OFF1</v>
      </c>
      <c r="K308" s="138"/>
      <c r="L308" s="138">
        <v>1</v>
      </c>
      <c r="M308" s="140">
        <f t="shared" si="56"/>
        <v>8</v>
      </c>
      <c r="N308" s="138" t="str">
        <f t="shared" si="57"/>
        <v>OFF1</v>
      </c>
      <c r="O308" s="138" t="str">
        <f t="shared" si="58"/>
        <v>11OFF1</v>
      </c>
      <c r="P308" s="104"/>
      <c r="Q308" s="137" t="e">
        <f>VLOOKUP(C308,#REF!,2,FALSE)</f>
        <v>#REF!</v>
      </c>
      <c r="R308" s="138"/>
      <c r="S308" s="137" t="e">
        <f>VLOOKUP(C308,#REF!,2,FALSE)</f>
        <v>#REF!</v>
      </c>
      <c r="T308" s="104"/>
    </row>
    <row r="309" spans="1:20" x14ac:dyDescent="0.2">
      <c r="A309" s="140">
        <f t="shared" si="63"/>
        <v>4</v>
      </c>
      <c r="B309" s="103">
        <v>11</v>
      </c>
      <c r="C309" s="103">
        <v>2</v>
      </c>
      <c r="D309" s="104">
        <f t="shared" si="53"/>
        <v>2025</v>
      </c>
      <c r="E309" s="104"/>
      <c r="F309" s="104" t="str">
        <f t="shared" si="55"/>
        <v>SUNDAY</v>
      </c>
      <c r="G309" s="104"/>
      <c r="H309" s="138">
        <v>1</v>
      </c>
      <c r="I309" s="140" t="str">
        <f t="shared" si="54"/>
        <v/>
      </c>
      <c r="J309" s="138" t="str">
        <f t="shared" si="61"/>
        <v>OFF1</v>
      </c>
      <c r="K309" s="138"/>
      <c r="L309" s="138">
        <v>1</v>
      </c>
      <c r="M309" s="140">
        <f t="shared" si="56"/>
        <v>9</v>
      </c>
      <c r="N309" s="138" t="str">
        <f t="shared" si="57"/>
        <v>OFF1</v>
      </c>
      <c r="O309" s="138" t="str">
        <f t="shared" si="58"/>
        <v>11OFF1</v>
      </c>
      <c r="P309" s="104"/>
      <c r="Q309" s="137" t="e">
        <f>VLOOKUP(C309,#REF!,2,FALSE)</f>
        <v>#REF!</v>
      </c>
      <c r="R309" s="138"/>
      <c r="S309" s="137" t="e">
        <f>VLOOKUP(C309,#REF!,2,FALSE)</f>
        <v>#REF!</v>
      </c>
      <c r="T309" s="104"/>
    </row>
    <row r="310" spans="1:20" x14ac:dyDescent="0.2">
      <c r="A310" s="140">
        <f t="shared" si="63"/>
        <v>5</v>
      </c>
      <c r="B310" s="103">
        <v>11</v>
      </c>
      <c r="C310" s="103">
        <v>3</v>
      </c>
      <c r="D310" s="104">
        <f t="shared" si="53"/>
        <v>2025</v>
      </c>
      <c r="E310" s="104"/>
      <c r="F310" s="104" t="str">
        <f t="shared" si="55"/>
        <v>MONDAY</v>
      </c>
      <c r="G310" s="104"/>
      <c r="H310" s="138">
        <v>1</v>
      </c>
      <c r="I310" s="140" t="str">
        <f t="shared" si="54"/>
        <v/>
      </c>
      <c r="J310" s="138" t="str">
        <f t="shared" si="61"/>
        <v>OFF1</v>
      </c>
      <c r="K310" s="138"/>
      <c r="L310" s="138">
        <v>1</v>
      </c>
      <c r="M310" s="140">
        <f t="shared" si="56"/>
        <v>10</v>
      </c>
      <c r="N310" s="138" t="str">
        <f t="shared" si="57"/>
        <v>OFF1</v>
      </c>
      <c r="O310" s="138" t="str">
        <f t="shared" si="58"/>
        <v>11OFF1</v>
      </c>
      <c r="P310" s="104"/>
      <c r="Q310" s="137" t="e">
        <f>VLOOKUP(C310,#REF!,2,FALSE)</f>
        <v>#REF!</v>
      </c>
      <c r="R310" s="138"/>
      <c r="S310" s="137" t="e">
        <f>VLOOKUP(C310,#REF!,2,FALSE)</f>
        <v>#REF!</v>
      </c>
      <c r="T310" s="104"/>
    </row>
    <row r="311" spans="1:20" x14ac:dyDescent="0.2">
      <c r="A311" s="140">
        <f t="shared" si="63"/>
        <v>6</v>
      </c>
      <c r="B311" s="103">
        <v>11</v>
      </c>
      <c r="C311" s="103">
        <v>4</v>
      </c>
      <c r="D311" s="104">
        <f t="shared" si="53"/>
        <v>2025</v>
      </c>
      <c r="E311" s="104"/>
      <c r="F311" s="104" t="str">
        <f t="shared" si="55"/>
        <v>TUESDAY</v>
      </c>
      <c r="G311" s="104"/>
      <c r="H311" s="138">
        <v>1</v>
      </c>
      <c r="I311" s="140" t="str">
        <f t="shared" si="54"/>
        <v/>
      </c>
      <c r="J311" s="138" t="str">
        <f t="shared" si="61"/>
        <v>OFF1</v>
      </c>
      <c r="K311" s="138"/>
      <c r="L311" s="138">
        <v>1</v>
      </c>
      <c r="M311" s="140">
        <f t="shared" si="56"/>
        <v>11</v>
      </c>
      <c r="N311" s="138" t="str">
        <f t="shared" si="57"/>
        <v>OFF1</v>
      </c>
      <c r="O311" s="138" t="str">
        <f t="shared" si="58"/>
        <v>11OFF1</v>
      </c>
      <c r="P311" s="104"/>
      <c r="Q311" s="137" t="e">
        <f>VLOOKUP(C311,#REF!,2,FALSE)</f>
        <v>#REF!</v>
      </c>
      <c r="R311" s="138"/>
      <c r="S311" s="137" t="e">
        <f>VLOOKUP(C311,#REF!,2,FALSE)</f>
        <v>#REF!</v>
      </c>
      <c r="T311" s="104"/>
    </row>
    <row r="312" spans="1:20" x14ac:dyDescent="0.2">
      <c r="A312" s="140">
        <f t="shared" si="63"/>
        <v>7</v>
      </c>
      <c r="B312" s="103">
        <v>11</v>
      </c>
      <c r="C312" s="103">
        <v>5</v>
      </c>
      <c r="D312" s="104">
        <f t="shared" si="53"/>
        <v>2025</v>
      </c>
      <c r="E312" s="104"/>
      <c r="F312" s="104" t="str">
        <f t="shared" si="55"/>
        <v>WEDNESDAY</v>
      </c>
      <c r="G312" s="104"/>
      <c r="H312" s="138">
        <v>1</v>
      </c>
      <c r="I312" s="140" t="str">
        <f t="shared" si="54"/>
        <v/>
      </c>
      <c r="J312" s="138" t="str">
        <f t="shared" si="61"/>
        <v>OFF1</v>
      </c>
      <c r="K312" s="138"/>
      <c r="L312" s="138">
        <v>1</v>
      </c>
      <c r="M312" s="140">
        <f t="shared" si="56"/>
        <v>12</v>
      </c>
      <c r="N312" s="138" t="str">
        <f t="shared" si="57"/>
        <v>OFF1</v>
      </c>
      <c r="O312" s="138" t="str">
        <f t="shared" si="58"/>
        <v>11OFF1</v>
      </c>
      <c r="P312" s="104"/>
      <c r="Q312" s="137" t="e">
        <f>VLOOKUP(C312,#REF!,2,FALSE)</f>
        <v>#REF!</v>
      </c>
      <c r="R312" s="138"/>
      <c r="S312" s="137" t="e">
        <f>VLOOKUP(C312,#REF!,2,FALSE)</f>
        <v>#REF!</v>
      </c>
      <c r="T312" s="104"/>
    </row>
    <row r="313" spans="1:20" x14ac:dyDescent="0.2">
      <c r="A313" s="140">
        <f t="shared" si="63"/>
        <v>8</v>
      </c>
      <c r="B313" s="103">
        <v>11</v>
      </c>
      <c r="C313" s="103">
        <v>6</v>
      </c>
      <c r="D313" s="104">
        <f t="shared" si="53"/>
        <v>2025</v>
      </c>
      <c r="E313" s="104"/>
      <c r="F313" s="104" t="str">
        <f t="shared" si="55"/>
        <v>THURSDAY</v>
      </c>
      <c r="G313" s="104"/>
      <c r="H313" s="138">
        <v>1</v>
      </c>
      <c r="I313" s="140" t="str">
        <f t="shared" si="54"/>
        <v/>
      </c>
      <c r="J313" s="138" t="str">
        <f t="shared" si="61"/>
        <v>OFF1</v>
      </c>
      <c r="K313" s="138"/>
      <c r="L313" s="138">
        <v>1</v>
      </c>
      <c r="M313" s="140">
        <f t="shared" si="56"/>
        <v>13</v>
      </c>
      <c r="N313" s="138" t="str">
        <f t="shared" si="57"/>
        <v>OFF1</v>
      </c>
      <c r="O313" s="138" t="str">
        <f t="shared" si="58"/>
        <v>11OFF1</v>
      </c>
      <c r="P313" s="104"/>
      <c r="Q313" s="137" t="e">
        <f>VLOOKUP(C313,#REF!,2,FALSE)</f>
        <v>#REF!</v>
      </c>
      <c r="R313" s="138"/>
      <c r="S313" s="137" t="e">
        <f>VLOOKUP(C313,#REF!,2,FALSE)</f>
        <v>#REF!</v>
      </c>
      <c r="T313" s="104"/>
    </row>
    <row r="314" spans="1:20" x14ac:dyDescent="0.2">
      <c r="A314" s="140">
        <f t="shared" si="63"/>
        <v>9</v>
      </c>
      <c r="B314" s="103">
        <v>11</v>
      </c>
      <c r="C314" s="103">
        <v>7</v>
      </c>
      <c r="D314" s="104">
        <f t="shared" si="53"/>
        <v>2025</v>
      </c>
      <c r="E314" s="104"/>
      <c r="F314" s="104" t="str">
        <f t="shared" si="55"/>
        <v>FRIDAY</v>
      </c>
      <c r="G314" s="104"/>
      <c r="H314" s="138">
        <v>1</v>
      </c>
      <c r="I314" s="140" t="str">
        <f t="shared" si="54"/>
        <v>11OFF1</v>
      </c>
      <c r="J314" s="138" t="str">
        <f t="shared" si="61"/>
        <v>OFF1</v>
      </c>
      <c r="K314" s="138"/>
      <c r="L314" s="138">
        <v>1</v>
      </c>
      <c r="M314" s="140" t="str">
        <f t="shared" si="56"/>
        <v>11OFF1</v>
      </c>
      <c r="N314" s="138" t="str">
        <f t="shared" si="57"/>
        <v>OFF1</v>
      </c>
      <c r="O314" s="138" t="str">
        <f t="shared" si="58"/>
        <v>11OFF1</v>
      </c>
      <c r="P314" s="104"/>
      <c r="Q314" s="137" t="e">
        <f>VLOOKUP(C314,#REF!,2,FALSE)</f>
        <v>#REF!</v>
      </c>
      <c r="R314" s="138"/>
      <c r="S314" s="137" t="e">
        <f>VLOOKUP(C314,#REF!,2,FALSE)</f>
        <v>#REF!</v>
      </c>
      <c r="T314" s="104"/>
    </row>
    <row r="315" spans="1:20" x14ac:dyDescent="0.2">
      <c r="A315" s="140">
        <f t="shared" si="63"/>
        <v>10</v>
      </c>
      <c r="B315" s="103">
        <v>11</v>
      </c>
      <c r="C315" s="103">
        <v>8</v>
      </c>
      <c r="D315" s="104">
        <f t="shared" si="53"/>
        <v>2025</v>
      </c>
      <c r="E315" s="104"/>
      <c r="F315" s="104" t="str">
        <f t="shared" si="55"/>
        <v>SATURDAY</v>
      </c>
      <c r="G315" s="104"/>
      <c r="H315" s="138">
        <v>2</v>
      </c>
      <c r="I315" s="140" t="str">
        <f t="shared" si="54"/>
        <v/>
      </c>
      <c r="J315" s="138" t="str">
        <f t="shared" si="61"/>
        <v>OFF2</v>
      </c>
      <c r="K315" s="138"/>
      <c r="L315" s="138">
        <v>1</v>
      </c>
      <c r="M315" s="140">
        <f t="shared" si="56"/>
        <v>1</v>
      </c>
      <c r="N315" s="138" t="str">
        <f t="shared" si="57"/>
        <v>OFF1</v>
      </c>
      <c r="O315" s="138" t="str">
        <f t="shared" si="58"/>
        <v>11OFF1</v>
      </c>
      <c r="P315" s="104"/>
      <c r="Q315" s="137" t="e">
        <f>VLOOKUP(C315,#REF!,2,FALSE)</f>
        <v>#REF!</v>
      </c>
      <c r="R315" s="138"/>
      <c r="S315" s="137" t="e">
        <f>VLOOKUP(C315,#REF!,2,FALSE)</f>
        <v>#REF!</v>
      </c>
      <c r="T315" s="104"/>
    </row>
    <row r="316" spans="1:20" x14ac:dyDescent="0.2">
      <c r="A316" s="140">
        <f t="shared" si="63"/>
        <v>11</v>
      </c>
      <c r="B316" s="103">
        <v>11</v>
      </c>
      <c r="C316" s="103">
        <v>9</v>
      </c>
      <c r="D316" s="104">
        <f t="shared" si="53"/>
        <v>2025</v>
      </c>
      <c r="E316" s="104"/>
      <c r="F316" s="104" t="str">
        <f t="shared" si="55"/>
        <v>SUNDAY</v>
      </c>
      <c r="G316" s="104"/>
      <c r="H316" s="138">
        <v>2</v>
      </c>
      <c r="I316" s="140" t="str">
        <f t="shared" si="54"/>
        <v/>
      </c>
      <c r="J316" s="138" t="str">
        <f t="shared" si="61"/>
        <v>OFF2</v>
      </c>
      <c r="K316" s="138"/>
      <c r="L316" s="138">
        <v>1</v>
      </c>
      <c r="M316" s="140">
        <f t="shared" si="56"/>
        <v>2</v>
      </c>
      <c r="N316" s="138" t="str">
        <f t="shared" si="57"/>
        <v>OFF1</v>
      </c>
      <c r="O316" s="138" t="str">
        <f t="shared" si="58"/>
        <v>11OFF1</v>
      </c>
      <c r="P316" s="104"/>
      <c r="Q316" s="137" t="e">
        <f>VLOOKUP(C316,#REF!,2,FALSE)</f>
        <v>#REF!</v>
      </c>
      <c r="R316" s="138"/>
      <c r="S316" s="137" t="e">
        <f>VLOOKUP(C316,#REF!,2,FALSE)</f>
        <v>#REF!</v>
      </c>
      <c r="T316" s="104"/>
    </row>
    <row r="317" spans="1:20" x14ac:dyDescent="0.2">
      <c r="A317" s="140">
        <f t="shared" si="63"/>
        <v>12</v>
      </c>
      <c r="B317" s="103">
        <v>11</v>
      </c>
      <c r="C317" s="103">
        <v>10</v>
      </c>
      <c r="D317" s="104">
        <f t="shared" si="53"/>
        <v>2025</v>
      </c>
      <c r="E317" s="104"/>
      <c r="F317" s="104" t="str">
        <f t="shared" si="55"/>
        <v>MONDAY</v>
      </c>
      <c r="G317" s="104"/>
      <c r="H317" s="138">
        <v>2</v>
      </c>
      <c r="I317" s="140" t="str">
        <f t="shared" si="54"/>
        <v/>
      </c>
      <c r="J317" s="138" t="str">
        <f t="shared" si="61"/>
        <v>OFF2</v>
      </c>
      <c r="K317" s="138"/>
      <c r="L317" s="138">
        <v>1</v>
      </c>
      <c r="M317" s="140">
        <f t="shared" si="56"/>
        <v>3</v>
      </c>
      <c r="N317" s="138" t="str">
        <f t="shared" si="57"/>
        <v>OFF1</v>
      </c>
      <c r="O317" s="138" t="str">
        <f t="shared" si="58"/>
        <v>11OFF1</v>
      </c>
      <c r="P317" s="104"/>
      <c r="Q317" s="137" t="e">
        <f>VLOOKUP(C317,#REF!,2,FALSE)</f>
        <v>#REF!</v>
      </c>
      <c r="R317" s="138"/>
      <c r="S317" s="137" t="e">
        <f>VLOOKUP(C317,#REF!,2,FALSE)</f>
        <v>#REF!</v>
      </c>
      <c r="T317" s="104"/>
    </row>
    <row r="318" spans="1:20" x14ac:dyDescent="0.2">
      <c r="A318" s="140">
        <f t="shared" si="63"/>
        <v>13</v>
      </c>
      <c r="B318" s="103">
        <v>11</v>
      </c>
      <c r="C318" s="103">
        <v>11</v>
      </c>
      <c r="D318" s="104">
        <f t="shared" si="53"/>
        <v>2025</v>
      </c>
      <c r="E318" s="104"/>
      <c r="F318" s="104" t="str">
        <f t="shared" si="55"/>
        <v>TUESDAY</v>
      </c>
      <c r="G318" s="104"/>
      <c r="H318" s="138">
        <v>2</v>
      </c>
      <c r="I318" s="140" t="str">
        <f t="shared" si="54"/>
        <v/>
      </c>
      <c r="J318" s="138" t="str">
        <f t="shared" si="61"/>
        <v>OFF2</v>
      </c>
      <c r="K318" s="138"/>
      <c r="L318" s="138">
        <v>1</v>
      </c>
      <c r="M318" s="140">
        <f t="shared" si="56"/>
        <v>4</v>
      </c>
      <c r="N318" s="138" t="str">
        <f t="shared" si="57"/>
        <v>OFF1</v>
      </c>
      <c r="O318" s="138" t="str">
        <f t="shared" si="58"/>
        <v>11OFF1</v>
      </c>
      <c r="P318" s="104"/>
      <c r="Q318" s="137" t="e">
        <f>VLOOKUP(C318,#REF!,2,FALSE)</f>
        <v>#REF!</v>
      </c>
      <c r="R318" s="138"/>
      <c r="S318" s="137" t="e">
        <f>VLOOKUP(C318,#REF!,2,FALSE)</f>
        <v>#REF!</v>
      </c>
      <c r="T318" s="104"/>
    </row>
    <row r="319" spans="1:20" x14ac:dyDescent="0.2">
      <c r="A319" s="140" t="str">
        <f t="shared" si="63"/>
        <v>11PAYDAY1</v>
      </c>
      <c r="B319" s="103">
        <v>11</v>
      </c>
      <c r="C319" s="103">
        <v>12</v>
      </c>
      <c r="D319" s="104">
        <f t="shared" ref="D319:D368" si="64">$W$4</f>
        <v>2025</v>
      </c>
      <c r="E319" s="104"/>
      <c r="F319" s="104" t="str">
        <f t="shared" si="55"/>
        <v>WEDNESDAY</v>
      </c>
      <c r="G319" s="104"/>
      <c r="H319" s="138">
        <v>2</v>
      </c>
      <c r="I319" s="140" t="str">
        <f t="shared" ref="I319:I368" si="65">IF($F319=$AA$6,CONCATENATE($B319,J319),"")</f>
        <v/>
      </c>
      <c r="J319" s="138" t="str">
        <f t="shared" si="61"/>
        <v>OFF2</v>
      </c>
      <c r="K319" s="138"/>
      <c r="L319" s="138">
        <v>1</v>
      </c>
      <c r="M319" s="140">
        <f t="shared" si="56"/>
        <v>5</v>
      </c>
      <c r="N319" s="138" t="str">
        <f t="shared" si="57"/>
        <v>OFF1</v>
      </c>
      <c r="O319" s="138" t="str">
        <f t="shared" si="58"/>
        <v>11OFF1</v>
      </c>
      <c r="P319" s="104"/>
      <c r="Q319" s="137" t="e">
        <f>VLOOKUP(C319,#REF!,2,FALSE)</f>
        <v>#REF!</v>
      </c>
      <c r="R319" s="138"/>
      <c r="S319" s="137" t="e">
        <f>VLOOKUP(C319,#REF!,2,FALSE)</f>
        <v>#REF!</v>
      </c>
      <c r="T319" s="104"/>
    </row>
    <row r="320" spans="1:20" x14ac:dyDescent="0.2">
      <c r="A320" s="140">
        <f t="shared" si="63"/>
        <v>1</v>
      </c>
      <c r="B320" s="103">
        <v>11</v>
      </c>
      <c r="C320" s="103">
        <v>13</v>
      </c>
      <c r="D320" s="104">
        <f t="shared" si="64"/>
        <v>2025</v>
      </c>
      <c r="E320" s="104"/>
      <c r="F320" s="104" t="str">
        <f t="shared" ref="F320:F383" si="66">IF(F319="SATURDAY",$X$11,IF(F319="SUNDAY",$X$12,IF(F319="MONDAY",$X$13,IF(F319="TUESDAY",$X$14,IF(F319="WEDNESDAY",$X$15,IF(F319="THURSDAY",$X$16,IF(F319="FRIDAY",$X$17,"")))))))</f>
        <v>THURSDAY</v>
      </c>
      <c r="G320" s="104"/>
      <c r="H320" s="138">
        <v>2</v>
      </c>
      <c r="I320" s="140" t="str">
        <f t="shared" si="65"/>
        <v/>
      </c>
      <c r="J320" s="138" t="str">
        <f t="shared" si="61"/>
        <v>OFF2</v>
      </c>
      <c r="K320" s="138"/>
      <c r="L320" s="138">
        <v>1</v>
      </c>
      <c r="M320" s="140">
        <f t="shared" ref="M320:M368" si="67">IF(M319=13,O320,IF(M319=O319,1,M319+1))</f>
        <v>6</v>
      </c>
      <c r="N320" s="138" t="str">
        <f t="shared" si="57"/>
        <v>OFF1</v>
      </c>
      <c r="O320" s="138" t="str">
        <f t="shared" si="58"/>
        <v>11OFF1</v>
      </c>
      <c r="P320" s="104"/>
      <c r="Q320" s="137" t="e">
        <f>VLOOKUP(C320,#REF!,2,FALSE)</f>
        <v>#REF!</v>
      </c>
      <c r="R320" s="138"/>
      <c r="S320" s="137" t="e">
        <f>VLOOKUP(C320,#REF!,2,FALSE)</f>
        <v>#REF!</v>
      </c>
      <c r="T320" s="104"/>
    </row>
    <row r="321" spans="1:20" x14ac:dyDescent="0.2">
      <c r="A321" s="140">
        <f t="shared" si="63"/>
        <v>2</v>
      </c>
      <c r="B321" s="103">
        <v>11</v>
      </c>
      <c r="C321" s="103">
        <v>14</v>
      </c>
      <c r="D321" s="104">
        <f t="shared" si="64"/>
        <v>2025</v>
      </c>
      <c r="E321" s="104"/>
      <c r="F321" s="104" t="str">
        <f t="shared" si="66"/>
        <v>FRIDAY</v>
      </c>
      <c r="G321" s="104"/>
      <c r="H321" s="138">
        <v>2</v>
      </c>
      <c r="I321" s="140" t="str">
        <f t="shared" si="65"/>
        <v>11OFF2</v>
      </c>
      <c r="J321" s="138" t="str">
        <f t="shared" si="61"/>
        <v>OFF2</v>
      </c>
      <c r="K321" s="138"/>
      <c r="L321" s="138">
        <v>1</v>
      </c>
      <c r="M321" s="140">
        <f t="shared" si="67"/>
        <v>7</v>
      </c>
      <c r="N321" s="138" t="str">
        <f t="shared" ref="N321:N368" si="68">CONCATENATE("OFF",L321)</f>
        <v>OFF1</v>
      </c>
      <c r="O321" s="138" t="str">
        <f t="shared" si="58"/>
        <v>11OFF1</v>
      </c>
      <c r="P321" s="104"/>
      <c r="Q321" s="137" t="e">
        <f>VLOOKUP(C321,#REF!,2,FALSE)</f>
        <v>#REF!</v>
      </c>
      <c r="R321" s="138"/>
      <c r="S321" s="137" t="e">
        <f>VLOOKUP(C321,#REF!,2,FALSE)</f>
        <v>#REF!</v>
      </c>
      <c r="T321" s="104"/>
    </row>
    <row r="322" spans="1:20" x14ac:dyDescent="0.2">
      <c r="A322" s="140">
        <f t="shared" ref="A322:A335" si="69">IF(A321=13,"11PAYDAY2",IF(A321="11PAYDAY2",1,IF(A321="11PAYDAY1",1,IF(A321="10PAYDAY3",1,(A321+1)))))</f>
        <v>3</v>
      </c>
      <c r="B322" s="103">
        <v>11</v>
      </c>
      <c r="C322" s="103">
        <v>15</v>
      </c>
      <c r="D322" s="104">
        <f t="shared" si="64"/>
        <v>2025</v>
      </c>
      <c r="E322" s="104">
        <v>2</v>
      </c>
      <c r="F322" s="104" t="str">
        <f t="shared" si="66"/>
        <v>SATURDAY</v>
      </c>
      <c r="G322" s="104"/>
      <c r="H322" s="138">
        <v>3</v>
      </c>
      <c r="I322" s="140" t="str">
        <f t="shared" si="65"/>
        <v/>
      </c>
      <c r="J322" s="138" t="str">
        <f t="shared" si="61"/>
        <v>OFF3</v>
      </c>
      <c r="K322" s="138"/>
      <c r="L322" s="138">
        <v>2</v>
      </c>
      <c r="M322" s="140">
        <f t="shared" si="67"/>
        <v>8</v>
      </c>
      <c r="N322" s="138" t="str">
        <f t="shared" si="68"/>
        <v>OFF2</v>
      </c>
      <c r="O322" s="138" t="str">
        <f t="shared" si="58"/>
        <v>11OFF2</v>
      </c>
      <c r="P322" s="104"/>
      <c r="Q322" s="137" t="e">
        <f>VLOOKUP(C322,#REF!,2,FALSE)</f>
        <v>#REF!</v>
      </c>
      <c r="R322" s="138"/>
      <c r="S322" s="137" t="e">
        <f>VLOOKUP(C322,#REF!,2,FALSE)</f>
        <v>#REF!</v>
      </c>
      <c r="T322" s="104"/>
    </row>
    <row r="323" spans="1:20" x14ac:dyDescent="0.2">
      <c r="A323" s="140">
        <f t="shared" si="69"/>
        <v>4</v>
      </c>
      <c r="B323" s="103">
        <v>11</v>
      </c>
      <c r="C323" s="103">
        <v>16</v>
      </c>
      <c r="D323" s="104">
        <f t="shared" si="64"/>
        <v>2025</v>
      </c>
      <c r="E323" s="104"/>
      <c r="F323" s="104" t="str">
        <f t="shared" si="66"/>
        <v>SUNDAY</v>
      </c>
      <c r="G323" s="104"/>
      <c r="H323" s="138">
        <v>3</v>
      </c>
      <c r="I323" s="140" t="str">
        <f t="shared" si="65"/>
        <v/>
      </c>
      <c r="J323" s="138" t="str">
        <f t="shared" si="61"/>
        <v>OFF3</v>
      </c>
      <c r="K323" s="138"/>
      <c r="L323" s="138">
        <v>2</v>
      </c>
      <c r="M323" s="140">
        <f t="shared" si="67"/>
        <v>9</v>
      </c>
      <c r="N323" s="138" t="str">
        <f t="shared" si="68"/>
        <v>OFF2</v>
      </c>
      <c r="O323" s="138" t="str">
        <f t="shared" ref="O323:O368" si="70">CONCATENATE(B323,N323)</f>
        <v>11OFF2</v>
      </c>
      <c r="P323" s="104"/>
      <c r="Q323" s="137" t="e">
        <f>VLOOKUP(C323,#REF!,2,FALSE)</f>
        <v>#REF!</v>
      </c>
      <c r="R323" s="138"/>
      <c r="S323" s="137" t="e">
        <f>VLOOKUP(C323,#REF!,2,FALSE)</f>
        <v>#REF!</v>
      </c>
      <c r="T323" s="104"/>
    </row>
    <row r="324" spans="1:20" x14ac:dyDescent="0.2">
      <c r="A324" s="140">
        <f t="shared" si="69"/>
        <v>5</v>
      </c>
      <c r="B324" s="103">
        <v>11</v>
      </c>
      <c r="C324" s="103">
        <v>17</v>
      </c>
      <c r="D324" s="104">
        <f t="shared" si="64"/>
        <v>2025</v>
      </c>
      <c r="E324" s="104"/>
      <c r="F324" s="104" t="str">
        <f t="shared" si="66"/>
        <v>MONDAY</v>
      </c>
      <c r="G324" s="104"/>
      <c r="H324" s="138">
        <v>3</v>
      </c>
      <c r="I324" s="140" t="str">
        <f t="shared" si="65"/>
        <v/>
      </c>
      <c r="J324" s="138" t="str">
        <f t="shared" si="61"/>
        <v>OFF3</v>
      </c>
      <c r="K324" s="138"/>
      <c r="L324" s="138">
        <v>2</v>
      </c>
      <c r="M324" s="140">
        <f t="shared" si="67"/>
        <v>10</v>
      </c>
      <c r="N324" s="138" t="str">
        <f t="shared" si="68"/>
        <v>OFF2</v>
      </c>
      <c r="O324" s="138" t="str">
        <f t="shared" si="70"/>
        <v>11OFF2</v>
      </c>
      <c r="P324" s="104"/>
      <c r="Q324" s="137" t="e">
        <f>VLOOKUP(C324,#REF!,2,FALSE)</f>
        <v>#REF!</v>
      </c>
      <c r="R324" s="138"/>
      <c r="S324" s="137" t="e">
        <f>VLOOKUP(C324,#REF!,2,FALSE)</f>
        <v>#REF!</v>
      </c>
      <c r="T324" s="104"/>
    </row>
    <row r="325" spans="1:20" x14ac:dyDescent="0.2">
      <c r="A325" s="140">
        <f t="shared" si="69"/>
        <v>6</v>
      </c>
      <c r="B325" s="103">
        <v>11</v>
      </c>
      <c r="C325" s="103">
        <v>18</v>
      </c>
      <c r="D325" s="104">
        <f t="shared" si="64"/>
        <v>2025</v>
      </c>
      <c r="E325" s="104"/>
      <c r="F325" s="104" t="str">
        <f t="shared" si="66"/>
        <v>TUESDAY</v>
      </c>
      <c r="G325" s="104"/>
      <c r="H325" s="138">
        <v>3</v>
      </c>
      <c r="I325" s="140" t="str">
        <f t="shared" si="65"/>
        <v/>
      </c>
      <c r="J325" s="138" t="str">
        <f t="shared" si="61"/>
        <v>OFF3</v>
      </c>
      <c r="K325" s="138"/>
      <c r="L325" s="138">
        <v>2</v>
      </c>
      <c r="M325" s="140">
        <f t="shared" si="67"/>
        <v>11</v>
      </c>
      <c r="N325" s="138" t="str">
        <f t="shared" si="68"/>
        <v>OFF2</v>
      </c>
      <c r="O325" s="138" t="str">
        <f t="shared" si="70"/>
        <v>11OFF2</v>
      </c>
      <c r="P325" s="104"/>
      <c r="Q325" s="137" t="e">
        <f>VLOOKUP(C325,#REF!,2,FALSE)</f>
        <v>#REF!</v>
      </c>
      <c r="R325" s="138"/>
      <c r="S325" s="137" t="e">
        <f>VLOOKUP(C325,#REF!,2,FALSE)</f>
        <v>#REF!</v>
      </c>
      <c r="T325" s="104"/>
    </row>
    <row r="326" spans="1:20" x14ac:dyDescent="0.2">
      <c r="A326" s="140">
        <f t="shared" si="69"/>
        <v>7</v>
      </c>
      <c r="B326" s="103">
        <v>11</v>
      </c>
      <c r="C326" s="103">
        <v>19</v>
      </c>
      <c r="D326" s="104">
        <f t="shared" si="64"/>
        <v>2025</v>
      </c>
      <c r="E326" s="104"/>
      <c r="F326" s="104" t="str">
        <f t="shared" si="66"/>
        <v>WEDNESDAY</v>
      </c>
      <c r="G326" s="104"/>
      <c r="H326" s="138">
        <v>3</v>
      </c>
      <c r="I326" s="140" t="str">
        <f t="shared" si="65"/>
        <v/>
      </c>
      <c r="J326" s="138" t="str">
        <f t="shared" si="61"/>
        <v>OFF3</v>
      </c>
      <c r="K326" s="138"/>
      <c r="L326" s="138">
        <v>2</v>
      </c>
      <c r="M326" s="140">
        <f t="shared" si="67"/>
        <v>12</v>
      </c>
      <c r="N326" s="138" t="str">
        <f t="shared" si="68"/>
        <v>OFF2</v>
      </c>
      <c r="O326" s="138" t="str">
        <f t="shared" si="70"/>
        <v>11OFF2</v>
      </c>
      <c r="P326" s="104"/>
      <c r="Q326" s="137" t="e">
        <f>VLOOKUP(C326,#REF!,2,FALSE)</f>
        <v>#REF!</v>
      </c>
      <c r="R326" s="138"/>
      <c r="S326" s="137" t="e">
        <f>VLOOKUP(C326,#REF!,2,FALSE)</f>
        <v>#REF!</v>
      </c>
      <c r="T326" s="104"/>
    </row>
    <row r="327" spans="1:20" x14ac:dyDescent="0.2">
      <c r="A327" s="140">
        <f t="shared" si="69"/>
        <v>8</v>
      </c>
      <c r="B327" s="103">
        <v>11</v>
      </c>
      <c r="C327" s="103">
        <v>20</v>
      </c>
      <c r="D327" s="104">
        <f t="shared" si="64"/>
        <v>2025</v>
      </c>
      <c r="E327" s="104"/>
      <c r="F327" s="104" t="str">
        <f t="shared" si="66"/>
        <v>THURSDAY</v>
      </c>
      <c r="G327" s="104"/>
      <c r="H327" s="138">
        <v>3</v>
      </c>
      <c r="I327" s="140" t="str">
        <f t="shared" si="65"/>
        <v/>
      </c>
      <c r="J327" s="138" t="str">
        <f t="shared" si="61"/>
        <v>OFF3</v>
      </c>
      <c r="K327" s="138"/>
      <c r="L327" s="138">
        <v>2</v>
      </c>
      <c r="M327" s="140">
        <f t="shared" si="67"/>
        <v>13</v>
      </c>
      <c r="N327" s="138" t="str">
        <f t="shared" si="68"/>
        <v>OFF2</v>
      </c>
      <c r="O327" s="138" t="str">
        <f t="shared" si="70"/>
        <v>11OFF2</v>
      </c>
      <c r="P327" s="104"/>
      <c r="Q327" s="137" t="e">
        <f>VLOOKUP(C327,#REF!,2,FALSE)</f>
        <v>#REF!</v>
      </c>
      <c r="R327" s="138"/>
      <c r="S327" s="137" t="e">
        <f>VLOOKUP(C327,#REF!,2,FALSE)</f>
        <v>#REF!</v>
      </c>
      <c r="T327" s="104"/>
    </row>
    <row r="328" spans="1:20" x14ac:dyDescent="0.2">
      <c r="A328" s="140">
        <f t="shared" si="69"/>
        <v>9</v>
      </c>
      <c r="B328" s="103">
        <v>11</v>
      </c>
      <c r="C328" s="103">
        <v>21</v>
      </c>
      <c r="D328" s="104">
        <f t="shared" si="64"/>
        <v>2025</v>
      </c>
      <c r="E328" s="104"/>
      <c r="F328" s="104" t="str">
        <f t="shared" si="66"/>
        <v>FRIDAY</v>
      </c>
      <c r="G328" s="104"/>
      <c r="H328" s="138">
        <v>3</v>
      </c>
      <c r="I328" s="140" t="str">
        <f t="shared" si="65"/>
        <v>11OFF3</v>
      </c>
      <c r="J328" s="138" t="str">
        <f t="shared" si="61"/>
        <v>OFF3</v>
      </c>
      <c r="K328" s="138"/>
      <c r="L328" s="138">
        <v>2</v>
      </c>
      <c r="M328" s="140" t="str">
        <f t="shared" si="67"/>
        <v>11OFF2</v>
      </c>
      <c r="N328" s="138" t="str">
        <f t="shared" si="68"/>
        <v>OFF2</v>
      </c>
      <c r="O328" s="138" t="str">
        <f t="shared" si="70"/>
        <v>11OFF2</v>
      </c>
      <c r="P328" s="104"/>
      <c r="Q328" s="137" t="e">
        <f>VLOOKUP(C328,#REF!,2,FALSE)</f>
        <v>#REF!</v>
      </c>
      <c r="R328" s="138"/>
      <c r="S328" s="137" t="e">
        <f>VLOOKUP(C328,#REF!,2,FALSE)</f>
        <v>#REF!</v>
      </c>
      <c r="T328" s="104"/>
    </row>
    <row r="329" spans="1:20" x14ac:dyDescent="0.2">
      <c r="A329" s="140">
        <f t="shared" si="69"/>
        <v>10</v>
      </c>
      <c r="B329" s="103">
        <v>11</v>
      </c>
      <c r="C329" s="103">
        <v>22</v>
      </c>
      <c r="D329" s="104">
        <f t="shared" si="64"/>
        <v>2025</v>
      </c>
      <c r="E329" s="104"/>
      <c r="F329" s="104" t="str">
        <f t="shared" si="66"/>
        <v>SATURDAY</v>
      </c>
      <c r="G329" s="104"/>
      <c r="H329" s="138">
        <v>4</v>
      </c>
      <c r="I329" s="140" t="str">
        <f t="shared" si="65"/>
        <v/>
      </c>
      <c r="J329" s="138" t="str">
        <f t="shared" si="61"/>
        <v>OFF4</v>
      </c>
      <c r="K329" s="138"/>
      <c r="L329" s="138">
        <v>2</v>
      </c>
      <c r="M329" s="140">
        <f t="shared" si="67"/>
        <v>1</v>
      </c>
      <c r="N329" s="138" t="str">
        <f t="shared" si="68"/>
        <v>OFF2</v>
      </c>
      <c r="O329" s="138" t="str">
        <f t="shared" si="70"/>
        <v>11OFF2</v>
      </c>
      <c r="P329" s="104"/>
      <c r="Q329" s="137" t="e">
        <f>VLOOKUP(C329,#REF!,2,FALSE)</f>
        <v>#REF!</v>
      </c>
      <c r="R329" s="138"/>
      <c r="S329" s="137" t="e">
        <f>VLOOKUP(C329,#REF!,2,FALSE)</f>
        <v>#REF!</v>
      </c>
      <c r="T329" s="104"/>
    </row>
    <row r="330" spans="1:20" x14ac:dyDescent="0.2">
      <c r="A330" s="140">
        <f t="shared" si="69"/>
        <v>11</v>
      </c>
      <c r="B330" s="103">
        <v>11</v>
      </c>
      <c r="C330" s="103">
        <v>23</v>
      </c>
      <c r="D330" s="104">
        <f t="shared" si="64"/>
        <v>2025</v>
      </c>
      <c r="E330" s="104"/>
      <c r="F330" s="104" t="str">
        <f t="shared" si="66"/>
        <v>SUNDAY</v>
      </c>
      <c r="G330" s="104"/>
      <c r="H330" s="138">
        <v>4</v>
      </c>
      <c r="I330" s="140" t="str">
        <f t="shared" si="65"/>
        <v/>
      </c>
      <c r="J330" s="138" t="str">
        <f t="shared" si="61"/>
        <v>OFF4</v>
      </c>
      <c r="K330" s="138"/>
      <c r="L330" s="138">
        <v>2</v>
      </c>
      <c r="M330" s="140">
        <f t="shared" si="67"/>
        <v>2</v>
      </c>
      <c r="N330" s="138" t="str">
        <f t="shared" si="68"/>
        <v>OFF2</v>
      </c>
      <c r="O330" s="138" t="str">
        <f t="shared" si="70"/>
        <v>11OFF2</v>
      </c>
      <c r="P330" s="104"/>
      <c r="Q330" s="137" t="e">
        <f>VLOOKUP(C330,#REF!,2,FALSE)</f>
        <v>#REF!</v>
      </c>
      <c r="R330" s="138"/>
      <c r="S330" s="137" t="e">
        <f>VLOOKUP(C330,#REF!,2,FALSE)</f>
        <v>#REF!</v>
      </c>
      <c r="T330" s="104"/>
    </row>
    <row r="331" spans="1:20" x14ac:dyDescent="0.2">
      <c r="A331" s="140">
        <f t="shared" si="69"/>
        <v>12</v>
      </c>
      <c r="B331" s="103">
        <v>11</v>
      </c>
      <c r="C331" s="103">
        <v>24</v>
      </c>
      <c r="D331" s="104">
        <f t="shared" si="64"/>
        <v>2025</v>
      </c>
      <c r="E331" s="104"/>
      <c r="F331" s="104" t="str">
        <f t="shared" si="66"/>
        <v>MONDAY</v>
      </c>
      <c r="G331" s="104"/>
      <c r="H331" s="138">
        <v>4</v>
      </c>
      <c r="I331" s="140" t="str">
        <f t="shared" si="65"/>
        <v/>
      </c>
      <c r="J331" s="138" t="str">
        <f t="shared" si="61"/>
        <v>OFF4</v>
      </c>
      <c r="K331" s="138"/>
      <c r="L331" s="138">
        <v>2</v>
      </c>
      <c r="M331" s="140">
        <f t="shared" si="67"/>
        <v>3</v>
      </c>
      <c r="N331" s="138" t="str">
        <f t="shared" si="68"/>
        <v>OFF2</v>
      </c>
      <c r="O331" s="138" t="str">
        <f t="shared" si="70"/>
        <v>11OFF2</v>
      </c>
      <c r="P331" s="104"/>
      <c r="Q331" s="137" t="e">
        <f>VLOOKUP(C331,#REF!,2,FALSE)</f>
        <v>#REF!</v>
      </c>
      <c r="R331" s="138"/>
      <c r="S331" s="137" t="e">
        <f>VLOOKUP(C331,#REF!,2,FALSE)</f>
        <v>#REF!</v>
      </c>
      <c r="T331" s="104"/>
    </row>
    <row r="332" spans="1:20" x14ac:dyDescent="0.2">
      <c r="A332" s="140">
        <f t="shared" si="69"/>
        <v>13</v>
      </c>
      <c r="B332" s="103">
        <v>11</v>
      </c>
      <c r="C332" s="103">
        <v>25</v>
      </c>
      <c r="D332" s="104">
        <f t="shared" si="64"/>
        <v>2025</v>
      </c>
      <c r="E332" s="104"/>
      <c r="F332" s="104" t="str">
        <f t="shared" si="66"/>
        <v>TUESDAY</v>
      </c>
      <c r="G332" s="104"/>
      <c r="H332" s="138">
        <v>4</v>
      </c>
      <c r="I332" s="140" t="str">
        <f t="shared" si="65"/>
        <v/>
      </c>
      <c r="J332" s="138" t="str">
        <f t="shared" si="61"/>
        <v>OFF4</v>
      </c>
      <c r="K332" s="138"/>
      <c r="L332" s="138">
        <v>2</v>
      </c>
      <c r="M332" s="140">
        <f t="shared" si="67"/>
        <v>4</v>
      </c>
      <c r="N332" s="138" t="str">
        <f t="shared" si="68"/>
        <v>OFF2</v>
      </c>
      <c r="O332" s="138" t="str">
        <f t="shared" si="70"/>
        <v>11OFF2</v>
      </c>
      <c r="P332" s="104"/>
      <c r="Q332" s="137" t="e">
        <f>VLOOKUP(C332,#REF!,2,FALSE)</f>
        <v>#REF!</v>
      </c>
      <c r="R332" s="138"/>
      <c r="S332" s="137" t="e">
        <f>VLOOKUP(C332,#REF!,2,FALSE)</f>
        <v>#REF!</v>
      </c>
      <c r="T332" s="104"/>
    </row>
    <row r="333" spans="1:20" x14ac:dyDescent="0.2">
      <c r="A333" s="140" t="str">
        <f t="shared" si="69"/>
        <v>11PAYDAY2</v>
      </c>
      <c r="B333" s="103">
        <v>11</v>
      </c>
      <c r="C333" s="103">
        <v>26</v>
      </c>
      <c r="D333" s="104">
        <f t="shared" si="64"/>
        <v>2025</v>
      </c>
      <c r="E333" s="104"/>
      <c r="F333" s="104" t="str">
        <f t="shared" si="66"/>
        <v>WEDNESDAY</v>
      </c>
      <c r="G333" s="104"/>
      <c r="H333" s="138">
        <v>4</v>
      </c>
      <c r="I333" s="140" t="str">
        <f t="shared" si="65"/>
        <v/>
      </c>
      <c r="J333" s="138" t="str">
        <f t="shared" si="61"/>
        <v>OFF4</v>
      </c>
      <c r="K333" s="138"/>
      <c r="L333" s="138">
        <v>2</v>
      </c>
      <c r="M333" s="140">
        <f t="shared" si="67"/>
        <v>5</v>
      </c>
      <c r="N333" s="138" t="str">
        <f t="shared" si="68"/>
        <v>OFF2</v>
      </c>
      <c r="O333" s="138" t="str">
        <f t="shared" si="70"/>
        <v>11OFF2</v>
      </c>
      <c r="P333" s="104"/>
      <c r="Q333" s="137" t="e">
        <f>VLOOKUP(C333,#REF!,2,FALSE)</f>
        <v>#REF!</v>
      </c>
      <c r="R333" s="138"/>
      <c r="S333" s="137" t="e">
        <f>VLOOKUP(C333,#REF!,2,FALSE)</f>
        <v>#REF!</v>
      </c>
      <c r="T333" s="104"/>
    </row>
    <row r="334" spans="1:20" x14ac:dyDescent="0.2">
      <c r="A334" s="140">
        <f t="shared" si="69"/>
        <v>1</v>
      </c>
      <c r="B334" s="103">
        <v>11</v>
      </c>
      <c r="C334" s="103">
        <v>27</v>
      </c>
      <c r="D334" s="104">
        <f t="shared" si="64"/>
        <v>2025</v>
      </c>
      <c r="E334" s="104"/>
      <c r="F334" s="104" t="str">
        <f t="shared" si="66"/>
        <v>THURSDAY</v>
      </c>
      <c r="G334" s="104"/>
      <c r="H334" s="138">
        <v>4</v>
      </c>
      <c r="I334" s="140" t="str">
        <f t="shared" si="65"/>
        <v/>
      </c>
      <c r="J334" s="138" t="str">
        <f t="shared" si="61"/>
        <v>OFF4</v>
      </c>
      <c r="K334" s="138"/>
      <c r="L334" s="138">
        <v>2</v>
      </c>
      <c r="M334" s="140">
        <f t="shared" si="67"/>
        <v>6</v>
      </c>
      <c r="N334" s="138" t="str">
        <f t="shared" si="68"/>
        <v>OFF2</v>
      </c>
      <c r="O334" s="138" t="str">
        <f t="shared" si="70"/>
        <v>11OFF2</v>
      </c>
      <c r="P334" s="104"/>
      <c r="Q334" s="137" t="e">
        <f>VLOOKUP(C334,#REF!,2,FALSE)</f>
        <v>#REF!</v>
      </c>
      <c r="R334" s="138"/>
      <c r="S334" s="137" t="e">
        <f>VLOOKUP(C334,#REF!,2,FALSE)</f>
        <v>#REF!</v>
      </c>
      <c r="T334" s="104"/>
    </row>
    <row r="335" spans="1:20" x14ac:dyDescent="0.2">
      <c r="A335" s="140">
        <f t="shared" si="69"/>
        <v>2</v>
      </c>
      <c r="B335" s="103">
        <v>11</v>
      </c>
      <c r="C335" s="103">
        <v>28</v>
      </c>
      <c r="D335" s="104">
        <f t="shared" si="64"/>
        <v>2025</v>
      </c>
      <c r="E335" s="104"/>
      <c r="F335" s="104" t="str">
        <f t="shared" si="66"/>
        <v>FRIDAY</v>
      </c>
      <c r="G335" s="104"/>
      <c r="H335" s="138">
        <v>4</v>
      </c>
      <c r="I335" s="140" t="str">
        <f t="shared" si="65"/>
        <v>11OFF4</v>
      </c>
      <c r="J335" s="138" t="str">
        <f t="shared" si="61"/>
        <v>OFF4</v>
      </c>
      <c r="K335" s="138"/>
      <c r="L335" s="138">
        <v>2</v>
      </c>
      <c r="M335" s="140">
        <f t="shared" si="67"/>
        <v>7</v>
      </c>
      <c r="N335" s="138" t="str">
        <f t="shared" si="68"/>
        <v>OFF2</v>
      </c>
      <c r="O335" s="138" t="str">
        <f t="shared" si="70"/>
        <v>11OFF2</v>
      </c>
      <c r="P335" s="104"/>
      <c r="Q335" s="137" t="e">
        <f>VLOOKUP(C335,#REF!,2,FALSE)</f>
        <v>#REF!</v>
      </c>
      <c r="R335" s="138"/>
      <c r="S335" s="137" t="e">
        <f>VLOOKUP(C335,#REF!,2,FALSE)</f>
        <v>#REF!</v>
      </c>
      <c r="T335" s="104"/>
    </row>
    <row r="336" spans="1:20" x14ac:dyDescent="0.2">
      <c r="A336" s="140">
        <f>IF(A335=13,"11PAYDAY3",IF(A335="11PAYDAY3",1,IF(A335="11PAYDAY2",1,IF(A335="11PAYDAY1",1,(A335+1)))))</f>
        <v>3</v>
      </c>
      <c r="B336" s="103">
        <v>11</v>
      </c>
      <c r="C336" s="103">
        <v>29</v>
      </c>
      <c r="D336" s="104">
        <f t="shared" si="64"/>
        <v>2025</v>
      </c>
      <c r="E336" s="104">
        <v>3</v>
      </c>
      <c r="F336" s="104" t="str">
        <f t="shared" si="66"/>
        <v>SATURDAY</v>
      </c>
      <c r="G336" s="104"/>
      <c r="H336" s="138">
        <v>5</v>
      </c>
      <c r="I336" s="140" t="str">
        <f t="shared" si="65"/>
        <v/>
      </c>
      <c r="J336" s="138" t="str">
        <f t="shared" si="61"/>
        <v>OFF5</v>
      </c>
      <c r="K336" s="138"/>
      <c r="L336" s="138">
        <v>3</v>
      </c>
      <c r="M336" s="140">
        <f t="shared" si="67"/>
        <v>8</v>
      </c>
      <c r="N336" s="138" t="str">
        <f t="shared" si="68"/>
        <v>OFF3</v>
      </c>
      <c r="O336" s="138" t="str">
        <f t="shared" si="70"/>
        <v>11OFF3</v>
      </c>
      <c r="P336" s="104"/>
      <c r="Q336" s="137" t="e">
        <f>VLOOKUP(C336,#REF!,2,FALSE)</f>
        <v>#REF!</v>
      </c>
      <c r="R336" s="138"/>
      <c r="S336" s="137" t="e">
        <f>VLOOKUP(C336,#REF!,2,FALSE)</f>
        <v>#REF!</v>
      </c>
      <c r="T336" s="104"/>
    </row>
    <row r="337" spans="1:20" x14ac:dyDescent="0.2">
      <c r="A337" s="140">
        <f>IF(A336=13,"11PAYDAY3",IF(A336="11PAYDAY3",1,IF(A336="11PAYDAY2",1,IF(A336="11PAYDAY1",1,(A336+1)))))</f>
        <v>4</v>
      </c>
      <c r="B337" s="103">
        <v>11</v>
      </c>
      <c r="C337" s="103">
        <v>30</v>
      </c>
      <c r="D337" s="104">
        <f t="shared" si="64"/>
        <v>2025</v>
      </c>
      <c r="E337" s="104"/>
      <c r="F337" s="104" t="str">
        <f t="shared" si="66"/>
        <v>SUNDAY</v>
      </c>
      <c r="G337" s="104"/>
      <c r="H337" s="138">
        <v>5</v>
      </c>
      <c r="I337" s="140" t="str">
        <f t="shared" si="65"/>
        <v/>
      </c>
      <c r="J337" s="138" t="str">
        <f t="shared" si="61"/>
        <v>OFF5</v>
      </c>
      <c r="K337" s="138"/>
      <c r="L337" s="138">
        <v>3</v>
      </c>
      <c r="M337" s="140">
        <f t="shared" si="67"/>
        <v>9</v>
      </c>
      <c r="N337" s="138" t="str">
        <f t="shared" si="68"/>
        <v>OFF3</v>
      </c>
      <c r="O337" s="138" t="str">
        <f t="shared" si="70"/>
        <v>11OFF3</v>
      </c>
      <c r="P337" s="104"/>
      <c r="Q337" s="137" t="e">
        <f>VLOOKUP(C337,#REF!,2,FALSE)</f>
        <v>#REF!</v>
      </c>
      <c r="R337" s="138"/>
      <c r="S337" s="137" t="e">
        <f>VLOOKUP(C337,#REF!,2,FALSE)</f>
        <v>#REF!</v>
      </c>
      <c r="T337" s="104"/>
    </row>
    <row r="338" spans="1:20" x14ac:dyDescent="0.2">
      <c r="A338" s="140">
        <f t="shared" ref="A338:A351" si="71">IF(A337=13,"12PAYDAY1",IF(A337="12PAYDAY1",1,IF(A337="11PAYDAY3",1,IF(A337="11PAYDAY2",1,(A337+1)))))</f>
        <v>5</v>
      </c>
      <c r="B338" s="103">
        <v>12</v>
      </c>
      <c r="C338" s="103">
        <v>1</v>
      </c>
      <c r="D338" s="104">
        <f t="shared" si="64"/>
        <v>2025</v>
      </c>
      <c r="E338" s="104">
        <v>1</v>
      </c>
      <c r="F338" s="104" t="str">
        <f t="shared" si="66"/>
        <v>MONDAY</v>
      </c>
      <c r="G338" s="104"/>
      <c r="H338" s="138">
        <v>1</v>
      </c>
      <c r="I338" s="140" t="str">
        <f t="shared" si="65"/>
        <v/>
      </c>
      <c r="J338" s="138" t="str">
        <f t="shared" si="61"/>
        <v>OFF1</v>
      </c>
      <c r="K338" s="138"/>
      <c r="L338" s="138">
        <v>1</v>
      </c>
      <c r="M338" s="140">
        <f t="shared" si="67"/>
        <v>10</v>
      </c>
      <c r="N338" s="138" t="str">
        <f t="shared" si="68"/>
        <v>OFF1</v>
      </c>
      <c r="O338" s="138" t="str">
        <f t="shared" si="70"/>
        <v>12OFF1</v>
      </c>
      <c r="P338" s="104"/>
      <c r="Q338" s="137" t="e">
        <f>VLOOKUP(C338,#REF!,2,FALSE)</f>
        <v>#REF!</v>
      </c>
      <c r="R338" s="138"/>
      <c r="S338" s="137" t="e">
        <f>VLOOKUP(C338,#REF!,2,FALSE)</f>
        <v>#REF!</v>
      </c>
      <c r="T338" s="104"/>
    </row>
    <row r="339" spans="1:20" x14ac:dyDescent="0.2">
      <c r="A339" s="140">
        <f t="shared" si="71"/>
        <v>6</v>
      </c>
      <c r="B339" s="103">
        <v>12</v>
      </c>
      <c r="C339" s="103">
        <v>2</v>
      </c>
      <c r="D339" s="104">
        <f t="shared" si="64"/>
        <v>2025</v>
      </c>
      <c r="E339" s="104"/>
      <c r="F339" s="104" t="str">
        <f t="shared" si="66"/>
        <v>TUESDAY</v>
      </c>
      <c r="G339" s="104"/>
      <c r="H339" s="138">
        <v>1</v>
      </c>
      <c r="I339" s="140" t="str">
        <f t="shared" si="65"/>
        <v/>
      </c>
      <c r="J339" s="138" t="str">
        <f t="shared" si="61"/>
        <v>OFF1</v>
      </c>
      <c r="K339" s="138"/>
      <c r="L339" s="138">
        <v>1</v>
      </c>
      <c r="M339" s="140">
        <f t="shared" si="67"/>
        <v>11</v>
      </c>
      <c r="N339" s="138" t="str">
        <f t="shared" si="68"/>
        <v>OFF1</v>
      </c>
      <c r="O339" s="138" t="str">
        <f t="shared" si="70"/>
        <v>12OFF1</v>
      </c>
      <c r="P339" s="104"/>
      <c r="Q339" s="137" t="e">
        <f>VLOOKUP(C339,#REF!,2,FALSE)</f>
        <v>#REF!</v>
      </c>
      <c r="R339" s="138"/>
      <c r="S339" s="137" t="e">
        <f>VLOOKUP(C339,#REF!,2,FALSE)</f>
        <v>#REF!</v>
      </c>
      <c r="T339" s="104"/>
    </row>
    <row r="340" spans="1:20" x14ac:dyDescent="0.2">
      <c r="A340" s="140">
        <f t="shared" si="71"/>
        <v>7</v>
      </c>
      <c r="B340" s="103">
        <v>12</v>
      </c>
      <c r="C340" s="103">
        <v>3</v>
      </c>
      <c r="D340" s="104">
        <f t="shared" si="64"/>
        <v>2025</v>
      </c>
      <c r="E340" s="104"/>
      <c r="F340" s="104" t="str">
        <f t="shared" si="66"/>
        <v>WEDNESDAY</v>
      </c>
      <c r="G340" s="104"/>
      <c r="H340" s="138">
        <v>1</v>
      </c>
      <c r="I340" s="140" t="str">
        <f t="shared" si="65"/>
        <v/>
      </c>
      <c r="J340" s="138" t="str">
        <f t="shared" si="61"/>
        <v>OFF1</v>
      </c>
      <c r="K340" s="138"/>
      <c r="L340" s="138">
        <v>1</v>
      </c>
      <c r="M340" s="140">
        <f t="shared" si="67"/>
        <v>12</v>
      </c>
      <c r="N340" s="138" t="str">
        <f t="shared" si="68"/>
        <v>OFF1</v>
      </c>
      <c r="O340" s="138" t="str">
        <f t="shared" si="70"/>
        <v>12OFF1</v>
      </c>
      <c r="P340" s="104"/>
      <c r="Q340" s="137" t="e">
        <f>VLOOKUP(C340,#REF!,2,FALSE)</f>
        <v>#REF!</v>
      </c>
      <c r="R340" s="138"/>
      <c r="S340" s="137" t="e">
        <f>VLOOKUP(C340,#REF!,2,FALSE)</f>
        <v>#REF!</v>
      </c>
      <c r="T340" s="104"/>
    </row>
    <row r="341" spans="1:20" x14ac:dyDescent="0.2">
      <c r="A341" s="140">
        <f t="shared" si="71"/>
        <v>8</v>
      </c>
      <c r="B341" s="103">
        <v>12</v>
      </c>
      <c r="C341" s="103">
        <v>4</v>
      </c>
      <c r="D341" s="104">
        <f t="shared" si="64"/>
        <v>2025</v>
      </c>
      <c r="E341" s="104"/>
      <c r="F341" s="104" t="str">
        <f t="shared" si="66"/>
        <v>THURSDAY</v>
      </c>
      <c r="G341" s="104"/>
      <c r="H341" s="138">
        <v>1</v>
      </c>
      <c r="I341" s="140" t="str">
        <f t="shared" si="65"/>
        <v/>
      </c>
      <c r="J341" s="138" t="str">
        <f t="shared" si="61"/>
        <v>OFF1</v>
      </c>
      <c r="K341" s="138"/>
      <c r="L341" s="138">
        <v>1</v>
      </c>
      <c r="M341" s="140">
        <f t="shared" si="67"/>
        <v>13</v>
      </c>
      <c r="N341" s="138" t="str">
        <f t="shared" si="68"/>
        <v>OFF1</v>
      </c>
      <c r="O341" s="138" t="str">
        <f t="shared" si="70"/>
        <v>12OFF1</v>
      </c>
      <c r="P341" s="104"/>
      <c r="Q341" s="137" t="e">
        <f>VLOOKUP(C341,#REF!,2,FALSE)</f>
        <v>#REF!</v>
      </c>
      <c r="R341" s="138"/>
      <c r="S341" s="137" t="e">
        <f>VLOOKUP(C341,#REF!,2,FALSE)</f>
        <v>#REF!</v>
      </c>
      <c r="T341" s="104"/>
    </row>
    <row r="342" spans="1:20" x14ac:dyDescent="0.2">
      <c r="A342" s="140">
        <f t="shared" si="71"/>
        <v>9</v>
      </c>
      <c r="B342" s="103">
        <v>12</v>
      </c>
      <c r="C342" s="103">
        <v>5</v>
      </c>
      <c r="D342" s="104">
        <f t="shared" si="64"/>
        <v>2025</v>
      </c>
      <c r="E342" s="104"/>
      <c r="F342" s="104" t="str">
        <f t="shared" si="66"/>
        <v>FRIDAY</v>
      </c>
      <c r="G342" s="104"/>
      <c r="H342" s="138">
        <v>1</v>
      </c>
      <c r="I342" s="140" t="str">
        <f t="shared" si="65"/>
        <v>12OFF1</v>
      </c>
      <c r="J342" s="138" t="str">
        <f t="shared" si="61"/>
        <v>OFF1</v>
      </c>
      <c r="K342" s="138"/>
      <c r="L342" s="138">
        <v>1</v>
      </c>
      <c r="M342" s="140" t="str">
        <f t="shared" si="67"/>
        <v>12OFF1</v>
      </c>
      <c r="N342" s="138" t="str">
        <f t="shared" si="68"/>
        <v>OFF1</v>
      </c>
      <c r="O342" s="138" t="str">
        <f t="shared" si="70"/>
        <v>12OFF1</v>
      </c>
      <c r="P342" s="104"/>
      <c r="Q342" s="137" t="e">
        <f>VLOOKUP(C342,#REF!,2,FALSE)</f>
        <v>#REF!</v>
      </c>
      <c r="R342" s="138"/>
      <c r="S342" s="137" t="e">
        <f>VLOOKUP(C342,#REF!,2,FALSE)</f>
        <v>#REF!</v>
      </c>
      <c r="T342" s="104"/>
    </row>
    <row r="343" spans="1:20" x14ac:dyDescent="0.2">
      <c r="A343" s="140">
        <f t="shared" si="71"/>
        <v>10</v>
      </c>
      <c r="B343" s="103">
        <v>12</v>
      </c>
      <c r="C343" s="103">
        <v>6</v>
      </c>
      <c r="D343" s="104">
        <f t="shared" si="64"/>
        <v>2025</v>
      </c>
      <c r="E343" s="104"/>
      <c r="F343" s="104" t="str">
        <f t="shared" si="66"/>
        <v>SATURDAY</v>
      </c>
      <c r="G343" s="104"/>
      <c r="H343" s="138">
        <v>1</v>
      </c>
      <c r="I343" s="140" t="str">
        <f t="shared" si="65"/>
        <v/>
      </c>
      <c r="J343" s="138" t="str">
        <f t="shared" si="61"/>
        <v>OFF1</v>
      </c>
      <c r="K343" s="138"/>
      <c r="L343" s="138">
        <v>1</v>
      </c>
      <c r="M343" s="140">
        <f t="shared" si="67"/>
        <v>1</v>
      </c>
      <c r="N343" s="138" t="str">
        <f t="shared" si="68"/>
        <v>OFF1</v>
      </c>
      <c r="O343" s="138" t="str">
        <f t="shared" si="70"/>
        <v>12OFF1</v>
      </c>
      <c r="P343" s="104"/>
      <c r="Q343" s="137" t="e">
        <f>VLOOKUP(C343,#REF!,2,FALSE)</f>
        <v>#REF!</v>
      </c>
      <c r="R343" s="138"/>
      <c r="S343" s="137" t="e">
        <f>VLOOKUP(C343,#REF!,2,FALSE)</f>
        <v>#REF!</v>
      </c>
      <c r="T343" s="104"/>
    </row>
    <row r="344" spans="1:20" x14ac:dyDescent="0.2">
      <c r="A344" s="140">
        <f t="shared" si="71"/>
        <v>11</v>
      </c>
      <c r="B344" s="103">
        <v>12</v>
      </c>
      <c r="C344" s="103">
        <v>7</v>
      </c>
      <c r="D344" s="104">
        <f t="shared" si="64"/>
        <v>2025</v>
      </c>
      <c r="E344" s="104"/>
      <c r="F344" s="104" t="str">
        <f t="shared" si="66"/>
        <v>SUNDAY</v>
      </c>
      <c r="G344" s="104"/>
      <c r="H344" s="138">
        <v>1</v>
      </c>
      <c r="I344" s="140" t="str">
        <f t="shared" si="65"/>
        <v/>
      </c>
      <c r="J344" s="138" t="str">
        <f t="shared" si="61"/>
        <v>OFF1</v>
      </c>
      <c r="K344" s="138"/>
      <c r="L344" s="138">
        <v>1</v>
      </c>
      <c r="M344" s="140">
        <f t="shared" si="67"/>
        <v>2</v>
      </c>
      <c r="N344" s="138" t="str">
        <f t="shared" si="68"/>
        <v>OFF1</v>
      </c>
      <c r="O344" s="138" t="str">
        <f t="shared" si="70"/>
        <v>12OFF1</v>
      </c>
      <c r="P344" s="104"/>
      <c r="Q344" s="137" t="e">
        <f>VLOOKUP(C344,#REF!,2,FALSE)</f>
        <v>#REF!</v>
      </c>
      <c r="R344" s="138"/>
      <c r="S344" s="137" t="e">
        <f>VLOOKUP(C344,#REF!,2,FALSE)</f>
        <v>#REF!</v>
      </c>
      <c r="T344" s="104"/>
    </row>
    <row r="345" spans="1:20" x14ac:dyDescent="0.2">
      <c r="A345" s="140">
        <f t="shared" si="71"/>
        <v>12</v>
      </c>
      <c r="B345" s="103">
        <v>12</v>
      </c>
      <c r="C345" s="103">
        <v>8</v>
      </c>
      <c r="D345" s="104">
        <f t="shared" si="64"/>
        <v>2025</v>
      </c>
      <c r="E345" s="104"/>
      <c r="F345" s="104" t="str">
        <f t="shared" si="66"/>
        <v>MONDAY</v>
      </c>
      <c r="G345" s="104"/>
      <c r="H345" s="138">
        <v>2</v>
      </c>
      <c r="I345" s="140" t="str">
        <f t="shared" si="65"/>
        <v/>
      </c>
      <c r="J345" s="138" t="str">
        <f t="shared" si="61"/>
        <v>OFF2</v>
      </c>
      <c r="K345" s="138"/>
      <c r="L345" s="138">
        <v>1</v>
      </c>
      <c r="M345" s="140">
        <f t="shared" si="67"/>
        <v>3</v>
      </c>
      <c r="N345" s="138" t="str">
        <f t="shared" si="68"/>
        <v>OFF1</v>
      </c>
      <c r="O345" s="138" t="str">
        <f t="shared" si="70"/>
        <v>12OFF1</v>
      </c>
      <c r="P345" s="104"/>
      <c r="Q345" s="137" t="e">
        <f>VLOOKUP(C345,#REF!,2,FALSE)</f>
        <v>#REF!</v>
      </c>
      <c r="R345" s="138"/>
      <c r="S345" s="137" t="e">
        <f>VLOOKUP(C345,#REF!,2,FALSE)</f>
        <v>#REF!</v>
      </c>
      <c r="T345" s="104"/>
    </row>
    <row r="346" spans="1:20" x14ac:dyDescent="0.2">
      <c r="A346" s="140">
        <f t="shared" si="71"/>
        <v>13</v>
      </c>
      <c r="B346" s="103">
        <v>12</v>
      </c>
      <c r="C346" s="103">
        <v>9</v>
      </c>
      <c r="D346" s="104">
        <f t="shared" si="64"/>
        <v>2025</v>
      </c>
      <c r="E346" s="104"/>
      <c r="F346" s="104" t="str">
        <f t="shared" si="66"/>
        <v>TUESDAY</v>
      </c>
      <c r="G346" s="104"/>
      <c r="H346" s="138">
        <v>2</v>
      </c>
      <c r="I346" s="140" t="str">
        <f t="shared" si="65"/>
        <v/>
      </c>
      <c r="J346" s="138" t="str">
        <f t="shared" si="61"/>
        <v>OFF2</v>
      </c>
      <c r="K346" s="138"/>
      <c r="L346" s="138">
        <v>1</v>
      </c>
      <c r="M346" s="140">
        <f t="shared" si="67"/>
        <v>4</v>
      </c>
      <c r="N346" s="138" t="str">
        <f t="shared" si="68"/>
        <v>OFF1</v>
      </c>
      <c r="O346" s="138" t="str">
        <f t="shared" si="70"/>
        <v>12OFF1</v>
      </c>
      <c r="P346" s="104"/>
      <c r="Q346" s="137" t="e">
        <f>VLOOKUP(C346,#REF!,2,FALSE)</f>
        <v>#REF!</v>
      </c>
      <c r="R346" s="138"/>
      <c r="S346" s="137" t="e">
        <f>VLOOKUP(C346,#REF!,2,FALSE)</f>
        <v>#REF!</v>
      </c>
      <c r="T346" s="104"/>
    </row>
    <row r="347" spans="1:20" x14ac:dyDescent="0.2">
      <c r="A347" s="140" t="str">
        <f t="shared" si="71"/>
        <v>12PAYDAY1</v>
      </c>
      <c r="B347" s="103">
        <v>12</v>
      </c>
      <c r="C347" s="103">
        <v>10</v>
      </c>
      <c r="D347" s="104">
        <f t="shared" si="64"/>
        <v>2025</v>
      </c>
      <c r="E347" s="104"/>
      <c r="F347" s="104" t="str">
        <f t="shared" si="66"/>
        <v>WEDNESDAY</v>
      </c>
      <c r="G347" s="104"/>
      <c r="H347" s="138">
        <v>2</v>
      </c>
      <c r="I347" s="140" t="str">
        <f t="shared" si="65"/>
        <v/>
      </c>
      <c r="J347" s="138" t="str">
        <f t="shared" si="61"/>
        <v>OFF2</v>
      </c>
      <c r="K347" s="138"/>
      <c r="L347" s="138">
        <v>1</v>
      </c>
      <c r="M347" s="140">
        <f t="shared" si="67"/>
        <v>5</v>
      </c>
      <c r="N347" s="138" t="str">
        <f t="shared" si="68"/>
        <v>OFF1</v>
      </c>
      <c r="O347" s="138" t="str">
        <f t="shared" si="70"/>
        <v>12OFF1</v>
      </c>
      <c r="P347" s="104"/>
      <c r="Q347" s="137" t="e">
        <f>VLOOKUP(C347,#REF!,2,FALSE)</f>
        <v>#REF!</v>
      </c>
      <c r="R347" s="138"/>
      <c r="S347" s="137" t="e">
        <f>VLOOKUP(C347,#REF!,2,FALSE)</f>
        <v>#REF!</v>
      </c>
      <c r="T347" s="104"/>
    </row>
    <row r="348" spans="1:20" x14ac:dyDescent="0.2">
      <c r="A348" s="140">
        <f t="shared" si="71"/>
        <v>1</v>
      </c>
      <c r="B348" s="103">
        <v>12</v>
      </c>
      <c r="C348" s="103">
        <v>11</v>
      </c>
      <c r="D348" s="104">
        <f t="shared" si="64"/>
        <v>2025</v>
      </c>
      <c r="E348" s="104"/>
      <c r="F348" s="104" t="str">
        <f t="shared" si="66"/>
        <v>THURSDAY</v>
      </c>
      <c r="G348" s="104"/>
      <c r="H348" s="138">
        <v>2</v>
      </c>
      <c r="I348" s="140" t="str">
        <f t="shared" si="65"/>
        <v/>
      </c>
      <c r="J348" s="138" t="str">
        <f t="shared" si="61"/>
        <v>OFF2</v>
      </c>
      <c r="K348" s="138"/>
      <c r="L348" s="138">
        <v>1</v>
      </c>
      <c r="M348" s="140">
        <f t="shared" si="67"/>
        <v>6</v>
      </c>
      <c r="N348" s="138" t="str">
        <f t="shared" si="68"/>
        <v>OFF1</v>
      </c>
      <c r="O348" s="138" t="str">
        <f t="shared" si="70"/>
        <v>12OFF1</v>
      </c>
      <c r="P348" s="104"/>
      <c r="Q348" s="137" t="e">
        <f>VLOOKUP(C348,#REF!,2,FALSE)</f>
        <v>#REF!</v>
      </c>
      <c r="R348" s="138"/>
      <c r="S348" s="137" t="e">
        <f>VLOOKUP(C348,#REF!,2,FALSE)</f>
        <v>#REF!</v>
      </c>
      <c r="T348" s="104"/>
    </row>
    <row r="349" spans="1:20" x14ac:dyDescent="0.2">
      <c r="A349" s="140">
        <f t="shared" si="71"/>
        <v>2</v>
      </c>
      <c r="B349" s="103">
        <v>12</v>
      </c>
      <c r="C349" s="103">
        <v>12</v>
      </c>
      <c r="D349" s="104">
        <f t="shared" si="64"/>
        <v>2025</v>
      </c>
      <c r="E349" s="104"/>
      <c r="F349" s="104" t="str">
        <f t="shared" si="66"/>
        <v>FRIDAY</v>
      </c>
      <c r="G349" s="104"/>
      <c r="H349" s="138">
        <v>2</v>
      </c>
      <c r="I349" s="140" t="str">
        <f t="shared" si="65"/>
        <v>12OFF2</v>
      </c>
      <c r="J349" s="138" t="str">
        <f t="shared" si="61"/>
        <v>OFF2</v>
      </c>
      <c r="K349" s="138"/>
      <c r="L349" s="138">
        <v>1</v>
      </c>
      <c r="M349" s="140">
        <f t="shared" si="67"/>
        <v>7</v>
      </c>
      <c r="N349" s="138" t="str">
        <f t="shared" si="68"/>
        <v>OFF1</v>
      </c>
      <c r="O349" s="138" t="str">
        <f t="shared" si="70"/>
        <v>12OFF1</v>
      </c>
      <c r="P349" s="104"/>
      <c r="Q349" s="137" t="e">
        <f>VLOOKUP(C349,#REF!,2,FALSE)</f>
        <v>#REF!</v>
      </c>
      <c r="R349" s="138"/>
      <c r="S349" s="137" t="e">
        <f>VLOOKUP(C349,#REF!,2,FALSE)</f>
        <v>#REF!</v>
      </c>
      <c r="T349" s="104"/>
    </row>
    <row r="350" spans="1:20" x14ac:dyDescent="0.2">
      <c r="A350" s="140">
        <f t="shared" si="71"/>
        <v>3</v>
      </c>
      <c r="B350" s="103">
        <v>12</v>
      </c>
      <c r="C350" s="103">
        <v>13</v>
      </c>
      <c r="D350" s="104">
        <f t="shared" si="64"/>
        <v>2025</v>
      </c>
      <c r="E350" s="104"/>
      <c r="F350" s="104" t="str">
        <f t="shared" si="66"/>
        <v>SATURDAY</v>
      </c>
      <c r="G350" s="104"/>
      <c r="H350" s="138">
        <v>2</v>
      </c>
      <c r="I350" s="140" t="str">
        <f t="shared" si="65"/>
        <v/>
      </c>
      <c r="J350" s="138" t="str">
        <f t="shared" ref="J350:J368" si="72">CONCATENATE("OFF",H350)</f>
        <v>OFF2</v>
      </c>
      <c r="K350" s="138"/>
      <c r="L350" s="138">
        <v>1</v>
      </c>
      <c r="M350" s="140">
        <f t="shared" si="67"/>
        <v>8</v>
      </c>
      <c r="N350" s="138" t="str">
        <f t="shared" si="68"/>
        <v>OFF1</v>
      </c>
      <c r="O350" s="138" t="str">
        <f t="shared" si="70"/>
        <v>12OFF1</v>
      </c>
      <c r="P350" s="104"/>
      <c r="Q350" s="137" t="e">
        <f>VLOOKUP(C350,#REF!,2,FALSE)</f>
        <v>#REF!</v>
      </c>
      <c r="R350" s="138"/>
      <c r="S350" s="137" t="e">
        <f>VLOOKUP(C350,#REF!,2,FALSE)</f>
        <v>#REF!</v>
      </c>
      <c r="T350" s="104"/>
    </row>
    <row r="351" spans="1:20" x14ac:dyDescent="0.2">
      <c r="A351" s="140">
        <f t="shared" si="71"/>
        <v>4</v>
      </c>
      <c r="B351" s="103">
        <v>12</v>
      </c>
      <c r="C351" s="103">
        <v>14</v>
      </c>
      <c r="D351" s="104">
        <f t="shared" si="64"/>
        <v>2025</v>
      </c>
      <c r="E351" s="104"/>
      <c r="F351" s="104" t="str">
        <f t="shared" si="66"/>
        <v>SUNDAY</v>
      </c>
      <c r="G351" s="104"/>
      <c r="H351" s="138">
        <v>2</v>
      </c>
      <c r="I351" s="140" t="str">
        <f t="shared" si="65"/>
        <v/>
      </c>
      <c r="J351" s="138" t="str">
        <f t="shared" si="72"/>
        <v>OFF2</v>
      </c>
      <c r="K351" s="138"/>
      <c r="L351" s="138">
        <v>1</v>
      </c>
      <c r="M351" s="140">
        <f t="shared" si="67"/>
        <v>9</v>
      </c>
      <c r="N351" s="138" t="str">
        <f t="shared" si="68"/>
        <v>OFF1</v>
      </c>
      <c r="O351" s="138" t="str">
        <f t="shared" si="70"/>
        <v>12OFF1</v>
      </c>
      <c r="P351" s="104"/>
      <c r="Q351" s="137" t="e">
        <f>VLOOKUP(C351,#REF!,2,FALSE)</f>
        <v>#REF!</v>
      </c>
      <c r="R351" s="138"/>
      <c r="S351" s="137" t="e">
        <f>VLOOKUP(C351,#REF!,2,FALSE)</f>
        <v>#REF!</v>
      </c>
      <c r="T351" s="104"/>
    </row>
    <row r="352" spans="1:20" x14ac:dyDescent="0.2">
      <c r="A352" s="140">
        <f t="shared" ref="A352:A365" si="73">IF(A351=13,"12PAYDAY2",IF(A351="12PAYDAY2",1,IF(A351="12PAYDAY1",1,IF(A351="11PAYDAY3",1,(A351+1)))))</f>
        <v>5</v>
      </c>
      <c r="B352" s="103">
        <v>12</v>
      </c>
      <c r="C352" s="103">
        <v>15</v>
      </c>
      <c r="D352" s="104">
        <f t="shared" si="64"/>
        <v>2025</v>
      </c>
      <c r="E352" s="104">
        <v>2</v>
      </c>
      <c r="F352" s="104" t="str">
        <f t="shared" si="66"/>
        <v>MONDAY</v>
      </c>
      <c r="G352" s="104"/>
      <c r="H352" s="138">
        <v>3</v>
      </c>
      <c r="I352" s="140" t="str">
        <f t="shared" si="65"/>
        <v/>
      </c>
      <c r="J352" s="138" t="str">
        <f t="shared" si="72"/>
        <v>OFF3</v>
      </c>
      <c r="K352" s="138"/>
      <c r="L352" s="138">
        <v>2</v>
      </c>
      <c r="M352" s="140">
        <f t="shared" si="67"/>
        <v>10</v>
      </c>
      <c r="N352" s="138" t="str">
        <f t="shared" si="68"/>
        <v>OFF2</v>
      </c>
      <c r="O352" s="138" t="str">
        <f t="shared" si="70"/>
        <v>12OFF2</v>
      </c>
      <c r="P352" s="104"/>
      <c r="Q352" s="137" t="e">
        <f>VLOOKUP(C352,#REF!,2,FALSE)</f>
        <v>#REF!</v>
      </c>
      <c r="R352" s="138"/>
      <c r="S352" s="137" t="e">
        <f>VLOOKUP(C352,#REF!,2,FALSE)</f>
        <v>#REF!</v>
      </c>
      <c r="T352" s="104"/>
    </row>
    <row r="353" spans="1:20" x14ac:dyDescent="0.2">
      <c r="A353" s="140">
        <f t="shared" si="73"/>
        <v>6</v>
      </c>
      <c r="B353" s="103">
        <v>12</v>
      </c>
      <c r="C353" s="103">
        <v>16</v>
      </c>
      <c r="D353" s="104">
        <f t="shared" si="64"/>
        <v>2025</v>
      </c>
      <c r="E353" s="104"/>
      <c r="F353" s="104" t="str">
        <f t="shared" si="66"/>
        <v>TUESDAY</v>
      </c>
      <c r="G353" s="104"/>
      <c r="H353" s="138">
        <v>3</v>
      </c>
      <c r="I353" s="140" t="str">
        <f t="shared" si="65"/>
        <v/>
      </c>
      <c r="J353" s="138" t="str">
        <f t="shared" si="72"/>
        <v>OFF3</v>
      </c>
      <c r="K353" s="138"/>
      <c r="L353" s="138">
        <v>2</v>
      </c>
      <c r="M353" s="140">
        <f t="shared" si="67"/>
        <v>11</v>
      </c>
      <c r="N353" s="138" t="str">
        <f t="shared" si="68"/>
        <v>OFF2</v>
      </c>
      <c r="O353" s="138" t="str">
        <f t="shared" si="70"/>
        <v>12OFF2</v>
      </c>
      <c r="P353" s="104"/>
      <c r="Q353" s="137" t="e">
        <f>VLOOKUP(C353,#REF!,2,FALSE)</f>
        <v>#REF!</v>
      </c>
      <c r="R353" s="138"/>
      <c r="S353" s="137" t="e">
        <f>VLOOKUP(C353,#REF!,2,FALSE)</f>
        <v>#REF!</v>
      </c>
      <c r="T353" s="104"/>
    </row>
    <row r="354" spans="1:20" x14ac:dyDescent="0.2">
      <c r="A354" s="140">
        <f t="shared" si="73"/>
        <v>7</v>
      </c>
      <c r="B354" s="103">
        <v>12</v>
      </c>
      <c r="C354" s="103">
        <v>17</v>
      </c>
      <c r="D354" s="104">
        <f t="shared" si="64"/>
        <v>2025</v>
      </c>
      <c r="E354" s="104"/>
      <c r="F354" s="104" t="str">
        <f t="shared" si="66"/>
        <v>WEDNESDAY</v>
      </c>
      <c r="G354" s="104"/>
      <c r="H354" s="138">
        <v>3</v>
      </c>
      <c r="I354" s="140" t="str">
        <f t="shared" si="65"/>
        <v/>
      </c>
      <c r="J354" s="138" t="str">
        <f t="shared" si="72"/>
        <v>OFF3</v>
      </c>
      <c r="K354" s="138"/>
      <c r="L354" s="138">
        <v>2</v>
      </c>
      <c r="M354" s="140">
        <f t="shared" si="67"/>
        <v>12</v>
      </c>
      <c r="N354" s="138" t="str">
        <f t="shared" si="68"/>
        <v>OFF2</v>
      </c>
      <c r="O354" s="138" t="str">
        <f t="shared" si="70"/>
        <v>12OFF2</v>
      </c>
      <c r="P354" s="104"/>
      <c r="Q354" s="137" t="e">
        <f>VLOOKUP(C354,#REF!,2,FALSE)</f>
        <v>#REF!</v>
      </c>
      <c r="R354" s="138"/>
      <c r="S354" s="137" t="e">
        <f>VLOOKUP(C354,#REF!,2,FALSE)</f>
        <v>#REF!</v>
      </c>
      <c r="T354" s="104"/>
    </row>
    <row r="355" spans="1:20" x14ac:dyDescent="0.2">
      <c r="A355" s="140">
        <f t="shared" si="73"/>
        <v>8</v>
      </c>
      <c r="B355" s="103">
        <v>12</v>
      </c>
      <c r="C355" s="103">
        <v>18</v>
      </c>
      <c r="D355" s="104">
        <f t="shared" si="64"/>
        <v>2025</v>
      </c>
      <c r="E355" s="104"/>
      <c r="F355" s="104" t="str">
        <f t="shared" si="66"/>
        <v>THURSDAY</v>
      </c>
      <c r="G355" s="104"/>
      <c r="H355" s="138">
        <v>3</v>
      </c>
      <c r="I355" s="140" t="str">
        <f t="shared" si="65"/>
        <v/>
      </c>
      <c r="J355" s="138" t="str">
        <f t="shared" si="72"/>
        <v>OFF3</v>
      </c>
      <c r="K355" s="138"/>
      <c r="L355" s="138">
        <v>2</v>
      </c>
      <c r="M355" s="140">
        <f t="shared" si="67"/>
        <v>13</v>
      </c>
      <c r="N355" s="138" t="str">
        <f t="shared" si="68"/>
        <v>OFF2</v>
      </c>
      <c r="O355" s="138" t="str">
        <f t="shared" si="70"/>
        <v>12OFF2</v>
      </c>
      <c r="P355" s="104"/>
      <c r="Q355" s="137" t="e">
        <f>VLOOKUP(C355,#REF!,2,FALSE)</f>
        <v>#REF!</v>
      </c>
      <c r="R355" s="138"/>
      <c r="S355" s="137" t="e">
        <f>VLOOKUP(C355,#REF!,2,FALSE)</f>
        <v>#REF!</v>
      </c>
      <c r="T355" s="104"/>
    </row>
    <row r="356" spans="1:20" x14ac:dyDescent="0.2">
      <c r="A356" s="140">
        <f t="shared" si="73"/>
        <v>9</v>
      </c>
      <c r="B356" s="103">
        <v>12</v>
      </c>
      <c r="C356" s="103">
        <v>19</v>
      </c>
      <c r="D356" s="104">
        <f t="shared" si="64"/>
        <v>2025</v>
      </c>
      <c r="E356" s="104"/>
      <c r="F356" s="104" t="str">
        <f t="shared" si="66"/>
        <v>FRIDAY</v>
      </c>
      <c r="G356" s="104"/>
      <c r="H356" s="138">
        <v>3</v>
      </c>
      <c r="I356" s="140" t="str">
        <f t="shared" si="65"/>
        <v>12OFF3</v>
      </c>
      <c r="J356" s="138" t="str">
        <f t="shared" si="72"/>
        <v>OFF3</v>
      </c>
      <c r="K356" s="138"/>
      <c r="L356" s="138">
        <v>2</v>
      </c>
      <c r="M356" s="140" t="str">
        <f t="shared" si="67"/>
        <v>12OFF2</v>
      </c>
      <c r="N356" s="138" t="str">
        <f t="shared" si="68"/>
        <v>OFF2</v>
      </c>
      <c r="O356" s="138" t="str">
        <f t="shared" si="70"/>
        <v>12OFF2</v>
      </c>
      <c r="P356" s="104"/>
      <c r="Q356" s="137" t="e">
        <f>VLOOKUP(C356,#REF!,2,FALSE)</f>
        <v>#REF!</v>
      </c>
      <c r="R356" s="138"/>
      <c r="S356" s="137" t="e">
        <f>VLOOKUP(C356,#REF!,2,FALSE)</f>
        <v>#REF!</v>
      </c>
      <c r="T356" s="104"/>
    </row>
    <row r="357" spans="1:20" x14ac:dyDescent="0.2">
      <c r="A357" s="140">
        <f t="shared" si="73"/>
        <v>10</v>
      </c>
      <c r="B357" s="103">
        <v>12</v>
      </c>
      <c r="C357" s="103">
        <v>20</v>
      </c>
      <c r="D357" s="104">
        <f t="shared" si="64"/>
        <v>2025</v>
      </c>
      <c r="E357" s="104"/>
      <c r="F357" s="104" t="str">
        <f t="shared" si="66"/>
        <v>SATURDAY</v>
      </c>
      <c r="G357" s="104"/>
      <c r="H357" s="138">
        <v>3</v>
      </c>
      <c r="I357" s="140" t="str">
        <f t="shared" si="65"/>
        <v/>
      </c>
      <c r="J357" s="138" t="str">
        <f t="shared" si="72"/>
        <v>OFF3</v>
      </c>
      <c r="K357" s="138"/>
      <c r="L357" s="138">
        <v>2</v>
      </c>
      <c r="M357" s="140">
        <f t="shared" si="67"/>
        <v>1</v>
      </c>
      <c r="N357" s="138" t="str">
        <f t="shared" si="68"/>
        <v>OFF2</v>
      </c>
      <c r="O357" s="138" t="str">
        <f t="shared" si="70"/>
        <v>12OFF2</v>
      </c>
      <c r="P357" s="104"/>
      <c r="Q357" s="137" t="e">
        <f>VLOOKUP(C357,#REF!,2,FALSE)</f>
        <v>#REF!</v>
      </c>
      <c r="R357" s="138"/>
      <c r="S357" s="137" t="e">
        <f>VLOOKUP(C357,#REF!,2,FALSE)</f>
        <v>#REF!</v>
      </c>
      <c r="T357" s="104"/>
    </row>
    <row r="358" spans="1:20" x14ac:dyDescent="0.2">
      <c r="A358" s="140">
        <f t="shared" si="73"/>
        <v>11</v>
      </c>
      <c r="B358" s="103">
        <v>12</v>
      </c>
      <c r="C358" s="103">
        <v>21</v>
      </c>
      <c r="D358" s="104">
        <f t="shared" si="64"/>
        <v>2025</v>
      </c>
      <c r="E358" s="104"/>
      <c r="F358" s="104" t="str">
        <f t="shared" si="66"/>
        <v>SUNDAY</v>
      </c>
      <c r="G358" s="104"/>
      <c r="H358" s="138">
        <v>3</v>
      </c>
      <c r="I358" s="140" t="str">
        <f t="shared" si="65"/>
        <v/>
      </c>
      <c r="J358" s="138" t="str">
        <f t="shared" si="72"/>
        <v>OFF3</v>
      </c>
      <c r="K358" s="138"/>
      <c r="L358" s="138">
        <v>2</v>
      </c>
      <c r="M358" s="140">
        <f t="shared" si="67"/>
        <v>2</v>
      </c>
      <c r="N358" s="138" t="str">
        <f t="shared" si="68"/>
        <v>OFF2</v>
      </c>
      <c r="O358" s="138" t="str">
        <f t="shared" si="70"/>
        <v>12OFF2</v>
      </c>
      <c r="P358" s="104"/>
      <c r="Q358" s="137" t="e">
        <f>VLOOKUP(C358,#REF!,2,FALSE)</f>
        <v>#REF!</v>
      </c>
      <c r="R358" s="138"/>
      <c r="S358" s="137" t="e">
        <f>VLOOKUP(C358,#REF!,2,FALSE)</f>
        <v>#REF!</v>
      </c>
      <c r="T358" s="104"/>
    </row>
    <row r="359" spans="1:20" x14ac:dyDescent="0.2">
      <c r="A359" s="140">
        <f t="shared" si="73"/>
        <v>12</v>
      </c>
      <c r="B359" s="103">
        <v>12</v>
      </c>
      <c r="C359" s="103">
        <v>22</v>
      </c>
      <c r="D359" s="104">
        <f t="shared" si="64"/>
        <v>2025</v>
      </c>
      <c r="E359" s="104"/>
      <c r="F359" s="104" t="str">
        <f t="shared" si="66"/>
        <v>MONDAY</v>
      </c>
      <c r="G359" s="104"/>
      <c r="H359" s="138">
        <v>4</v>
      </c>
      <c r="I359" s="140" t="str">
        <f t="shared" si="65"/>
        <v/>
      </c>
      <c r="J359" s="138" t="str">
        <f t="shared" si="72"/>
        <v>OFF4</v>
      </c>
      <c r="K359" s="138"/>
      <c r="L359" s="138">
        <v>2</v>
      </c>
      <c r="M359" s="140">
        <f t="shared" si="67"/>
        <v>3</v>
      </c>
      <c r="N359" s="138" t="str">
        <f t="shared" si="68"/>
        <v>OFF2</v>
      </c>
      <c r="O359" s="138" t="str">
        <f t="shared" si="70"/>
        <v>12OFF2</v>
      </c>
      <c r="P359" s="104"/>
      <c r="Q359" s="137" t="e">
        <f>VLOOKUP(C359,#REF!,2,FALSE)</f>
        <v>#REF!</v>
      </c>
      <c r="R359" s="138"/>
      <c r="S359" s="137" t="e">
        <f>VLOOKUP(C359,#REF!,2,FALSE)</f>
        <v>#REF!</v>
      </c>
      <c r="T359" s="104"/>
    </row>
    <row r="360" spans="1:20" x14ac:dyDescent="0.2">
      <c r="A360" s="140">
        <f t="shared" si="73"/>
        <v>13</v>
      </c>
      <c r="B360" s="103">
        <v>12</v>
      </c>
      <c r="C360" s="103">
        <v>23</v>
      </c>
      <c r="D360" s="104">
        <f t="shared" si="64"/>
        <v>2025</v>
      </c>
      <c r="E360" s="104"/>
      <c r="F360" s="104" t="str">
        <f t="shared" si="66"/>
        <v>TUESDAY</v>
      </c>
      <c r="G360" s="104"/>
      <c r="H360" s="138">
        <v>4</v>
      </c>
      <c r="I360" s="140" t="str">
        <f t="shared" si="65"/>
        <v/>
      </c>
      <c r="J360" s="138" t="str">
        <f t="shared" si="72"/>
        <v>OFF4</v>
      </c>
      <c r="K360" s="138"/>
      <c r="L360" s="138">
        <v>2</v>
      </c>
      <c r="M360" s="140">
        <f t="shared" si="67"/>
        <v>4</v>
      </c>
      <c r="N360" s="138" t="str">
        <f t="shared" si="68"/>
        <v>OFF2</v>
      </c>
      <c r="O360" s="138" t="str">
        <f t="shared" si="70"/>
        <v>12OFF2</v>
      </c>
      <c r="P360" s="104"/>
      <c r="Q360" s="137" t="e">
        <f>VLOOKUP(C360,#REF!,2,FALSE)</f>
        <v>#REF!</v>
      </c>
      <c r="R360" s="138"/>
      <c r="S360" s="137" t="e">
        <f>VLOOKUP(C360,#REF!,2,FALSE)</f>
        <v>#REF!</v>
      </c>
      <c r="T360" s="104"/>
    </row>
    <row r="361" spans="1:20" x14ac:dyDescent="0.2">
      <c r="A361" s="140" t="str">
        <f t="shared" si="73"/>
        <v>12PAYDAY2</v>
      </c>
      <c r="B361" s="103">
        <v>12</v>
      </c>
      <c r="C361" s="103">
        <v>24</v>
      </c>
      <c r="D361" s="104">
        <f t="shared" si="64"/>
        <v>2025</v>
      </c>
      <c r="E361" s="104"/>
      <c r="F361" s="104" t="str">
        <f t="shared" si="66"/>
        <v>WEDNESDAY</v>
      </c>
      <c r="G361" s="104"/>
      <c r="H361" s="138">
        <v>4</v>
      </c>
      <c r="I361" s="140" t="str">
        <f t="shared" si="65"/>
        <v/>
      </c>
      <c r="J361" s="138" t="str">
        <f t="shared" si="72"/>
        <v>OFF4</v>
      </c>
      <c r="K361" s="138"/>
      <c r="L361" s="138">
        <v>2</v>
      </c>
      <c r="M361" s="140">
        <f t="shared" si="67"/>
        <v>5</v>
      </c>
      <c r="N361" s="138" t="str">
        <f t="shared" si="68"/>
        <v>OFF2</v>
      </c>
      <c r="O361" s="138" t="str">
        <f t="shared" si="70"/>
        <v>12OFF2</v>
      </c>
      <c r="P361" s="104"/>
      <c r="Q361" s="137" t="e">
        <f>VLOOKUP(C361,#REF!,2,FALSE)</f>
        <v>#REF!</v>
      </c>
      <c r="R361" s="138"/>
      <c r="S361" s="137" t="e">
        <f>VLOOKUP(C361,#REF!,2,FALSE)</f>
        <v>#REF!</v>
      </c>
      <c r="T361" s="104"/>
    </row>
    <row r="362" spans="1:20" x14ac:dyDescent="0.2">
      <c r="A362" s="140">
        <f t="shared" si="73"/>
        <v>1</v>
      </c>
      <c r="B362" s="103">
        <v>12</v>
      </c>
      <c r="C362" s="103">
        <v>25</v>
      </c>
      <c r="D362" s="104">
        <f t="shared" si="64"/>
        <v>2025</v>
      </c>
      <c r="E362" s="104"/>
      <c r="F362" s="104" t="str">
        <f t="shared" si="66"/>
        <v>THURSDAY</v>
      </c>
      <c r="G362" s="104"/>
      <c r="H362" s="138">
        <v>4</v>
      </c>
      <c r="I362" s="140" t="str">
        <f t="shared" si="65"/>
        <v/>
      </c>
      <c r="J362" s="138" t="str">
        <f t="shared" si="72"/>
        <v>OFF4</v>
      </c>
      <c r="K362" s="138"/>
      <c r="L362" s="138">
        <v>2</v>
      </c>
      <c r="M362" s="140">
        <f t="shared" si="67"/>
        <v>6</v>
      </c>
      <c r="N362" s="138" t="str">
        <f t="shared" si="68"/>
        <v>OFF2</v>
      </c>
      <c r="O362" s="138" t="str">
        <f t="shared" si="70"/>
        <v>12OFF2</v>
      </c>
      <c r="P362" s="104"/>
      <c r="Q362" s="137" t="e">
        <f>VLOOKUP(C362,#REF!,2,FALSE)</f>
        <v>#REF!</v>
      </c>
      <c r="R362" s="138"/>
      <c r="S362" s="137" t="e">
        <f>VLOOKUP(C362,#REF!,2,FALSE)</f>
        <v>#REF!</v>
      </c>
      <c r="T362" s="104"/>
    </row>
    <row r="363" spans="1:20" x14ac:dyDescent="0.2">
      <c r="A363" s="140">
        <f t="shared" si="73"/>
        <v>2</v>
      </c>
      <c r="B363" s="103">
        <v>12</v>
      </c>
      <c r="C363" s="103">
        <v>26</v>
      </c>
      <c r="D363" s="104">
        <f t="shared" si="64"/>
        <v>2025</v>
      </c>
      <c r="E363" s="104"/>
      <c r="F363" s="104" t="str">
        <f t="shared" si="66"/>
        <v>FRIDAY</v>
      </c>
      <c r="G363" s="104"/>
      <c r="H363" s="138">
        <v>4</v>
      </c>
      <c r="I363" s="140" t="str">
        <f t="shared" si="65"/>
        <v>12OFF4</v>
      </c>
      <c r="J363" s="138" t="str">
        <f t="shared" si="72"/>
        <v>OFF4</v>
      </c>
      <c r="K363" s="138"/>
      <c r="L363" s="138">
        <v>2</v>
      </c>
      <c r="M363" s="140">
        <f t="shared" si="67"/>
        <v>7</v>
      </c>
      <c r="N363" s="138" t="str">
        <f t="shared" si="68"/>
        <v>OFF2</v>
      </c>
      <c r="O363" s="138" t="str">
        <f t="shared" si="70"/>
        <v>12OFF2</v>
      </c>
      <c r="P363" s="104"/>
      <c r="Q363" s="137" t="e">
        <f>VLOOKUP(C363,#REF!,2,FALSE)</f>
        <v>#REF!</v>
      </c>
      <c r="R363" s="138"/>
      <c r="S363" s="137" t="e">
        <f>VLOOKUP(C363,#REF!,2,FALSE)</f>
        <v>#REF!</v>
      </c>
      <c r="T363" s="104"/>
    </row>
    <row r="364" spans="1:20" x14ac:dyDescent="0.2">
      <c r="A364" s="140">
        <f t="shared" si="73"/>
        <v>3</v>
      </c>
      <c r="B364" s="103">
        <v>12</v>
      </c>
      <c r="C364" s="103">
        <v>27</v>
      </c>
      <c r="D364" s="104">
        <f t="shared" si="64"/>
        <v>2025</v>
      </c>
      <c r="E364" s="104"/>
      <c r="F364" s="104" t="str">
        <f t="shared" si="66"/>
        <v>SATURDAY</v>
      </c>
      <c r="G364" s="104"/>
      <c r="H364" s="138">
        <v>4</v>
      </c>
      <c r="I364" s="140" t="str">
        <f t="shared" si="65"/>
        <v/>
      </c>
      <c r="J364" s="138" t="str">
        <f t="shared" si="72"/>
        <v>OFF4</v>
      </c>
      <c r="K364" s="138"/>
      <c r="L364" s="138">
        <v>2</v>
      </c>
      <c r="M364" s="140">
        <f t="shared" si="67"/>
        <v>8</v>
      </c>
      <c r="N364" s="138" t="str">
        <f t="shared" si="68"/>
        <v>OFF2</v>
      </c>
      <c r="O364" s="138" t="str">
        <f t="shared" si="70"/>
        <v>12OFF2</v>
      </c>
      <c r="P364" s="104"/>
      <c r="Q364" s="137" t="e">
        <f>VLOOKUP(C364,#REF!,2,FALSE)</f>
        <v>#REF!</v>
      </c>
      <c r="R364" s="138"/>
      <c r="S364" s="137" t="e">
        <f>VLOOKUP(C364,#REF!,2,FALSE)</f>
        <v>#REF!</v>
      </c>
      <c r="T364" s="104"/>
    </row>
    <row r="365" spans="1:20" x14ac:dyDescent="0.2">
      <c r="A365" s="140">
        <f t="shared" si="73"/>
        <v>4</v>
      </c>
      <c r="B365" s="103">
        <v>12</v>
      </c>
      <c r="C365" s="103">
        <v>28</v>
      </c>
      <c r="D365" s="104">
        <f t="shared" si="64"/>
        <v>2025</v>
      </c>
      <c r="E365" s="104"/>
      <c r="F365" s="104" t="str">
        <f t="shared" si="66"/>
        <v>SUNDAY</v>
      </c>
      <c r="G365" s="104"/>
      <c r="H365" s="138">
        <v>4</v>
      </c>
      <c r="I365" s="140" t="str">
        <f t="shared" si="65"/>
        <v/>
      </c>
      <c r="J365" s="138" t="str">
        <f t="shared" si="72"/>
        <v>OFF4</v>
      </c>
      <c r="K365" s="138"/>
      <c r="L365" s="138">
        <v>2</v>
      </c>
      <c r="M365" s="140">
        <f t="shared" si="67"/>
        <v>9</v>
      </c>
      <c r="N365" s="138" t="str">
        <f t="shared" si="68"/>
        <v>OFF2</v>
      </c>
      <c r="O365" s="138" t="str">
        <f t="shared" si="70"/>
        <v>12OFF2</v>
      </c>
      <c r="P365" s="104"/>
      <c r="Q365" s="137" t="e">
        <f>VLOOKUP(C365,#REF!,2,FALSE)</f>
        <v>#REF!</v>
      </c>
      <c r="R365" s="138"/>
      <c r="S365" s="137" t="e">
        <f>VLOOKUP(C365,#REF!,2,FALSE)</f>
        <v>#REF!</v>
      </c>
      <c r="T365" s="104"/>
    </row>
    <row r="366" spans="1:20" x14ac:dyDescent="0.2">
      <c r="A366" s="140">
        <f>IF(A365=13,"12PAYDAY3",IF(A365="12PAYDAY3",1,IF(A365="12PAYDAY2",1,IF(A365="12PAYDAY1",1,(A365+1)))))</f>
        <v>5</v>
      </c>
      <c r="B366" s="103">
        <v>12</v>
      </c>
      <c r="C366" s="103">
        <v>29</v>
      </c>
      <c r="D366" s="104">
        <f t="shared" si="64"/>
        <v>2025</v>
      </c>
      <c r="E366" s="104">
        <v>3</v>
      </c>
      <c r="F366" s="104" t="str">
        <f t="shared" si="66"/>
        <v>MONDAY</v>
      </c>
      <c r="G366" s="104"/>
      <c r="H366" s="138">
        <v>5</v>
      </c>
      <c r="I366" s="140" t="str">
        <f t="shared" si="65"/>
        <v/>
      </c>
      <c r="J366" s="138" t="str">
        <f t="shared" si="72"/>
        <v>OFF5</v>
      </c>
      <c r="K366" s="138"/>
      <c r="L366" s="138">
        <v>3</v>
      </c>
      <c r="M366" s="140">
        <f t="shared" si="67"/>
        <v>10</v>
      </c>
      <c r="N366" s="138" t="str">
        <f t="shared" si="68"/>
        <v>OFF3</v>
      </c>
      <c r="O366" s="138" t="str">
        <f t="shared" si="70"/>
        <v>12OFF3</v>
      </c>
      <c r="P366" s="104"/>
      <c r="Q366" s="137" t="e">
        <f>VLOOKUP(C366,#REF!,2,FALSE)</f>
        <v>#REF!</v>
      </c>
      <c r="R366" s="138"/>
      <c r="S366" s="137" t="e">
        <f>VLOOKUP(C366,#REF!,2,FALSE)</f>
        <v>#REF!</v>
      </c>
      <c r="T366" s="104"/>
    </row>
    <row r="367" spans="1:20" x14ac:dyDescent="0.2">
      <c r="A367" s="140">
        <f>IF(A366=13,"12PAYDAY3",IF(A366="12PAYDAY3",1,IF(A366="12PAYDAY2",1,IF(A366="12PAYDAY1",1,(A366+1)))))</f>
        <v>6</v>
      </c>
      <c r="B367" s="103">
        <v>12</v>
      </c>
      <c r="C367" s="103">
        <v>30</v>
      </c>
      <c r="D367" s="104">
        <f t="shared" si="64"/>
        <v>2025</v>
      </c>
      <c r="E367" s="104"/>
      <c r="F367" s="104" t="str">
        <f t="shared" si="66"/>
        <v>TUESDAY</v>
      </c>
      <c r="G367" s="104"/>
      <c r="H367" s="138">
        <v>5</v>
      </c>
      <c r="I367" s="140" t="str">
        <f t="shared" si="65"/>
        <v/>
      </c>
      <c r="J367" s="138" t="str">
        <f t="shared" si="72"/>
        <v>OFF5</v>
      </c>
      <c r="K367" s="138"/>
      <c r="L367" s="138">
        <v>3</v>
      </c>
      <c r="M367" s="140">
        <f t="shared" si="67"/>
        <v>11</v>
      </c>
      <c r="N367" s="138" t="str">
        <f t="shared" si="68"/>
        <v>OFF3</v>
      </c>
      <c r="O367" s="138" t="str">
        <f t="shared" si="70"/>
        <v>12OFF3</v>
      </c>
      <c r="P367" s="104"/>
      <c r="Q367" s="137" t="e">
        <f>VLOOKUP(C367,#REF!,2,FALSE)</f>
        <v>#REF!</v>
      </c>
      <c r="R367" s="138"/>
      <c r="S367" s="137" t="e">
        <f>VLOOKUP(C367,#REF!,2,FALSE)</f>
        <v>#REF!</v>
      </c>
      <c r="T367" s="104"/>
    </row>
    <row r="368" spans="1:20" x14ac:dyDescent="0.2">
      <c r="A368" s="140">
        <f>IF(A367=13,"12PAYDAY3",IF(A367="12PAYDAY3",1,IF(A367="12PAYDAY2",1,IF(A367="12PAYDAY1",1,(A367+1)))))</f>
        <v>7</v>
      </c>
      <c r="B368" s="103">
        <v>12</v>
      </c>
      <c r="C368" s="103">
        <v>31</v>
      </c>
      <c r="D368" s="104">
        <f t="shared" si="64"/>
        <v>2025</v>
      </c>
      <c r="E368" s="104"/>
      <c r="F368" s="104" t="str">
        <f t="shared" si="66"/>
        <v>WEDNESDAY</v>
      </c>
      <c r="G368" s="104"/>
      <c r="H368" s="138">
        <v>5</v>
      </c>
      <c r="I368" s="140" t="str">
        <f t="shared" si="65"/>
        <v/>
      </c>
      <c r="J368" s="138" t="str">
        <f t="shared" si="72"/>
        <v>OFF5</v>
      </c>
      <c r="K368" s="138"/>
      <c r="L368" s="138">
        <v>3</v>
      </c>
      <c r="M368" s="140">
        <f t="shared" si="67"/>
        <v>12</v>
      </c>
      <c r="N368" s="138" t="str">
        <f t="shared" si="68"/>
        <v>OFF3</v>
      </c>
      <c r="O368" s="138" t="str">
        <f t="shared" si="70"/>
        <v>12OFF3</v>
      </c>
      <c r="P368" s="104"/>
      <c r="Q368" s="137" t="e">
        <f>VLOOKUP(C368,#REF!,2,FALSE)</f>
        <v>#REF!</v>
      </c>
      <c r="R368" s="138"/>
      <c r="S368" s="137" t="e">
        <f>VLOOKUP(C368,#REF!,2,FALSE)</f>
        <v>#REF!</v>
      </c>
      <c r="T368" s="104"/>
    </row>
    <row r="369" spans="1:20" x14ac:dyDescent="0.2">
      <c r="A369" s="140"/>
      <c r="B369" s="103">
        <v>1</v>
      </c>
      <c r="C369" s="103">
        <v>1</v>
      </c>
      <c r="D369" s="104">
        <f>D368+1</f>
        <v>2026</v>
      </c>
      <c r="E369" s="104">
        <v>1</v>
      </c>
      <c r="F369" s="104" t="str">
        <f t="shared" si="66"/>
        <v>THURSDAY</v>
      </c>
      <c r="H369" s="138"/>
      <c r="I369" s="140"/>
      <c r="J369" s="138"/>
      <c r="K369" s="138"/>
      <c r="L369" s="138"/>
      <c r="M369" s="140"/>
      <c r="N369" s="138"/>
      <c r="O369" s="138"/>
      <c r="P369" s="104"/>
      <c r="Q369" s="138"/>
      <c r="R369" s="138"/>
      <c r="T369" s="104"/>
    </row>
    <row r="370" spans="1:20" x14ac:dyDescent="0.2">
      <c r="A370" s="140"/>
      <c r="B370" s="103">
        <v>1</v>
      </c>
      <c r="C370" s="103">
        <v>2</v>
      </c>
      <c r="D370" s="104">
        <f>D369</f>
        <v>2026</v>
      </c>
      <c r="E370" s="104"/>
      <c r="F370" s="104" t="str">
        <f t="shared" si="66"/>
        <v>FRIDAY</v>
      </c>
      <c r="H370" s="138"/>
      <c r="I370" s="140"/>
      <c r="J370" s="138"/>
      <c r="K370" s="138"/>
      <c r="L370" s="138"/>
      <c r="M370" s="140"/>
      <c r="N370" s="138"/>
      <c r="O370" s="138"/>
      <c r="P370" s="104"/>
      <c r="Q370" s="138"/>
      <c r="R370" s="138"/>
      <c r="T370" s="104"/>
    </row>
    <row r="371" spans="1:20" x14ac:dyDescent="0.2">
      <c r="A371" s="140"/>
      <c r="B371" s="103">
        <v>1</v>
      </c>
      <c r="C371" s="103">
        <v>3</v>
      </c>
      <c r="D371" s="104">
        <f t="shared" ref="D371:D399" si="74">D370</f>
        <v>2026</v>
      </c>
      <c r="E371" s="104"/>
      <c r="F371" s="104" t="str">
        <f t="shared" si="66"/>
        <v>SATURDAY</v>
      </c>
      <c r="H371" s="138"/>
      <c r="I371" s="140"/>
      <c r="J371" s="138"/>
      <c r="K371" s="138"/>
      <c r="L371" s="138"/>
      <c r="M371" s="140"/>
      <c r="N371" s="138"/>
      <c r="O371" s="138"/>
      <c r="P371" s="104"/>
      <c r="Q371" s="138"/>
      <c r="R371" s="138"/>
      <c r="T371" s="104"/>
    </row>
    <row r="372" spans="1:20" x14ac:dyDescent="0.2">
      <c r="A372" s="140"/>
      <c r="B372" s="103">
        <v>1</v>
      </c>
      <c r="C372" s="103">
        <v>4</v>
      </c>
      <c r="D372" s="104">
        <f t="shared" si="74"/>
        <v>2026</v>
      </c>
      <c r="E372" s="104"/>
      <c r="F372" s="104" t="str">
        <f t="shared" si="66"/>
        <v>SUNDAY</v>
      </c>
      <c r="H372" s="138"/>
      <c r="I372" s="140"/>
      <c r="J372" s="138"/>
      <c r="K372" s="138"/>
      <c r="L372" s="138"/>
      <c r="M372" s="140"/>
      <c r="N372" s="138"/>
      <c r="O372" s="138"/>
      <c r="P372" s="104"/>
      <c r="Q372" s="138"/>
      <c r="R372" s="138"/>
      <c r="T372" s="104"/>
    </row>
    <row r="373" spans="1:20" x14ac:dyDescent="0.2">
      <c r="A373" s="140"/>
      <c r="B373" s="103">
        <v>1</v>
      </c>
      <c r="C373" s="103">
        <v>5</v>
      </c>
      <c r="D373" s="104">
        <f t="shared" si="74"/>
        <v>2026</v>
      </c>
      <c r="E373" s="104"/>
      <c r="F373" s="104" t="str">
        <f t="shared" si="66"/>
        <v>MONDAY</v>
      </c>
      <c r="H373" s="138"/>
      <c r="I373" s="140"/>
      <c r="J373" s="138"/>
      <c r="K373" s="138"/>
      <c r="L373" s="138"/>
      <c r="M373" s="140"/>
      <c r="N373" s="138"/>
      <c r="O373" s="138"/>
      <c r="P373" s="104"/>
      <c r="Q373" s="138"/>
      <c r="R373" s="138"/>
      <c r="T373" s="104"/>
    </row>
    <row r="374" spans="1:20" x14ac:dyDescent="0.2">
      <c r="A374" s="140"/>
      <c r="B374" s="103">
        <v>1</v>
      </c>
      <c r="C374" s="103">
        <v>6</v>
      </c>
      <c r="D374" s="104">
        <f t="shared" si="74"/>
        <v>2026</v>
      </c>
      <c r="E374" s="104"/>
      <c r="F374" s="104" t="str">
        <f t="shared" si="66"/>
        <v>TUESDAY</v>
      </c>
      <c r="H374" s="138"/>
      <c r="I374" s="140"/>
      <c r="J374" s="138"/>
      <c r="K374" s="138"/>
      <c r="L374" s="138"/>
      <c r="M374" s="140"/>
      <c r="N374" s="138"/>
      <c r="O374" s="138"/>
      <c r="P374" s="104"/>
      <c r="Q374" s="138"/>
      <c r="R374" s="138"/>
      <c r="T374" s="104"/>
    </row>
    <row r="375" spans="1:20" x14ac:dyDescent="0.2">
      <c r="A375" s="140"/>
      <c r="B375" s="103">
        <v>1</v>
      </c>
      <c r="C375" s="103">
        <v>7</v>
      </c>
      <c r="D375" s="104">
        <f t="shared" si="74"/>
        <v>2026</v>
      </c>
      <c r="E375" s="104"/>
      <c r="F375" s="104" t="str">
        <f t="shared" si="66"/>
        <v>WEDNESDAY</v>
      </c>
      <c r="H375" s="138"/>
      <c r="I375" s="140"/>
      <c r="J375" s="138"/>
      <c r="K375" s="138"/>
      <c r="L375" s="138"/>
      <c r="M375" s="140"/>
      <c r="N375" s="138"/>
      <c r="O375" s="138"/>
      <c r="P375" s="104"/>
      <c r="Q375" s="138"/>
      <c r="R375" s="138"/>
      <c r="T375" s="104"/>
    </row>
    <row r="376" spans="1:20" x14ac:dyDescent="0.2">
      <c r="A376" s="140"/>
      <c r="B376" s="103">
        <v>1</v>
      </c>
      <c r="C376" s="103">
        <v>8</v>
      </c>
      <c r="D376" s="104">
        <f t="shared" si="74"/>
        <v>2026</v>
      </c>
      <c r="E376" s="104"/>
      <c r="F376" s="104" t="str">
        <f t="shared" si="66"/>
        <v>THURSDAY</v>
      </c>
      <c r="H376" s="138"/>
      <c r="I376" s="140"/>
      <c r="J376" s="138"/>
      <c r="K376" s="138"/>
      <c r="L376" s="138"/>
      <c r="M376" s="140"/>
      <c r="N376" s="138"/>
      <c r="O376" s="138"/>
      <c r="P376" s="104"/>
      <c r="Q376" s="138"/>
      <c r="R376" s="138"/>
      <c r="T376" s="104"/>
    </row>
    <row r="377" spans="1:20" x14ac:dyDescent="0.2">
      <c r="A377" s="140"/>
      <c r="B377" s="103">
        <v>1</v>
      </c>
      <c r="C377" s="103">
        <v>9</v>
      </c>
      <c r="D377" s="104">
        <f t="shared" si="74"/>
        <v>2026</v>
      </c>
      <c r="E377" s="104"/>
      <c r="F377" s="104" t="str">
        <f t="shared" si="66"/>
        <v>FRIDAY</v>
      </c>
      <c r="H377" s="138"/>
      <c r="I377" s="140"/>
      <c r="J377" s="138"/>
      <c r="K377" s="138"/>
      <c r="L377" s="138"/>
      <c r="M377" s="140"/>
      <c r="N377" s="138"/>
      <c r="O377" s="138"/>
      <c r="P377" s="104"/>
      <c r="Q377" s="138"/>
      <c r="R377" s="138"/>
      <c r="T377" s="104"/>
    </row>
    <row r="378" spans="1:20" x14ac:dyDescent="0.2">
      <c r="A378" s="140"/>
      <c r="B378" s="103">
        <v>1</v>
      </c>
      <c r="C378" s="103">
        <v>10</v>
      </c>
      <c r="D378" s="104">
        <f t="shared" si="74"/>
        <v>2026</v>
      </c>
      <c r="E378" s="104"/>
      <c r="F378" s="104" t="str">
        <f t="shared" si="66"/>
        <v>SATURDAY</v>
      </c>
      <c r="H378" s="138"/>
      <c r="I378" s="140"/>
      <c r="J378" s="138"/>
      <c r="K378" s="138"/>
      <c r="L378" s="138"/>
      <c r="M378" s="140"/>
      <c r="N378" s="138"/>
      <c r="O378" s="138"/>
      <c r="P378" s="104"/>
      <c r="Q378" s="138"/>
      <c r="R378" s="138"/>
      <c r="T378" s="104"/>
    </row>
    <row r="379" spans="1:20" x14ac:dyDescent="0.2">
      <c r="A379" s="140"/>
      <c r="B379" s="103">
        <v>1</v>
      </c>
      <c r="C379" s="103">
        <v>11</v>
      </c>
      <c r="D379" s="104">
        <f t="shared" si="74"/>
        <v>2026</v>
      </c>
      <c r="E379" s="104"/>
      <c r="F379" s="104" t="str">
        <f t="shared" si="66"/>
        <v>SUNDAY</v>
      </c>
      <c r="H379" s="138"/>
      <c r="I379" s="140"/>
      <c r="J379" s="138"/>
      <c r="K379" s="138"/>
      <c r="L379" s="138"/>
      <c r="M379" s="140"/>
      <c r="N379" s="138"/>
      <c r="O379" s="138"/>
      <c r="P379" s="104"/>
      <c r="Q379" s="138"/>
      <c r="R379" s="138"/>
      <c r="T379" s="104"/>
    </row>
    <row r="380" spans="1:20" x14ac:dyDescent="0.2">
      <c r="A380" s="140"/>
      <c r="B380" s="103">
        <v>1</v>
      </c>
      <c r="C380" s="103">
        <v>12</v>
      </c>
      <c r="D380" s="104">
        <f t="shared" si="74"/>
        <v>2026</v>
      </c>
      <c r="E380" s="104"/>
      <c r="F380" s="104" t="str">
        <f t="shared" si="66"/>
        <v>MONDAY</v>
      </c>
      <c r="H380" s="138"/>
      <c r="I380" s="140"/>
      <c r="J380" s="138"/>
      <c r="K380" s="138"/>
      <c r="L380" s="138"/>
      <c r="M380" s="140"/>
      <c r="N380" s="138"/>
      <c r="O380" s="138"/>
      <c r="P380" s="104"/>
      <c r="Q380" s="138"/>
      <c r="R380" s="138"/>
      <c r="T380" s="104"/>
    </row>
    <row r="381" spans="1:20" x14ac:dyDescent="0.2">
      <c r="A381" s="140"/>
      <c r="B381" s="103">
        <v>1</v>
      </c>
      <c r="C381" s="103">
        <v>13</v>
      </c>
      <c r="D381" s="104">
        <f t="shared" si="74"/>
        <v>2026</v>
      </c>
      <c r="E381" s="104"/>
      <c r="F381" s="104" t="str">
        <f t="shared" si="66"/>
        <v>TUESDAY</v>
      </c>
    </row>
    <row r="382" spans="1:20" x14ac:dyDescent="0.2">
      <c r="A382" s="140"/>
      <c r="B382" s="103">
        <v>1</v>
      </c>
      <c r="C382" s="103">
        <v>14</v>
      </c>
      <c r="D382" s="104">
        <f t="shared" si="74"/>
        <v>2026</v>
      </c>
      <c r="E382" s="104"/>
      <c r="F382" s="104" t="str">
        <f t="shared" si="66"/>
        <v>WEDNESDAY</v>
      </c>
    </row>
    <row r="383" spans="1:20" x14ac:dyDescent="0.2">
      <c r="A383" s="140"/>
      <c r="B383" s="103">
        <v>1</v>
      </c>
      <c r="C383" s="103">
        <v>15</v>
      </c>
      <c r="D383" s="104">
        <f t="shared" si="74"/>
        <v>2026</v>
      </c>
      <c r="E383" s="104">
        <v>2</v>
      </c>
      <c r="F383" s="104" t="str">
        <f t="shared" si="66"/>
        <v>THURSDAY</v>
      </c>
    </row>
    <row r="384" spans="1:20" x14ac:dyDescent="0.2">
      <c r="A384" s="140"/>
      <c r="B384" s="103">
        <v>1</v>
      </c>
      <c r="C384" s="103">
        <v>16</v>
      </c>
      <c r="D384" s="104">
        <f t="shared" si="74"/>
        <v>2026</v>
      </c>
      <c r="E384" s="104"/>
      <c r="F384" s="104" t="str">
        <f t="shared" ref="F384:F399" si="75">IF(F383="SATURDAY",$X$11,IF(F383="SUNDAY",$X$12,IF(F383="MONDAY",$X$13,IF(F383="TUESDAY",$X$14,IF(F383="WEDNESDAY",$X$15,IF(F383="THURSDAY",$X$16,IF(F383="FRIDAY",$X$17,"")))))))</f>
        <v>FRIDAY</v>
      </c>
    </row>
    <row r="385" spans="1:6" x14ac:dyDescent="0.2">
      <c r="A385" s="140"/>
      <c r="B385" s="103">
        <v>1</v>
      </c>
      <c r="C385" s="103">
        <v>17</v>
      </c>
      <c r="D385" s="104">
        <f t="shared" si="74"/>
        <v>2026</v>
      </c>
      <c r="E385" s="104"/>
      <c r="F385" s="104" t="str">
        <f t="shared" si="75"/>
        <v>SATURDAY</v>
      </c>
    </row>
    <row r="386" spans="1:6" x14ac:dyDescent="0.2">
      <c r="A386" s="140"/>
      <c r="B386" s="103">
        <v>1</v>
      </c>
      <c r="C386" s="103">
        <v>18</v>
      </c>
      <c r="D386" s="104">
        <f t="shared" si="74"/>
        <v>2026</v>
      </c>
      <c r="E386" s="104"/>
      <c r="F386" s="104" t="str">
        <f t="shared" si="75"/>
        <v>SUNDAY</v>
      </c>
    </row>
    <row r="387" spans="1:6" x14ac:dyDescent="0.2">
      <c r="A387" s="140"/>
      <c r="B387" s="103">
        <v>1</v>
      </c>
      <c r="C387" s="103">
        <v>19</v>
      </c>
      <c r="D387" s="104">
        <f t="shared" si="74"/>
        <v>2026</v>
      </c>
      <c r="E387" s="104"/>
      <c r="F387" s="104" t="str">
        <f t="shared" si="75"/>
        <v>MONDAY</v>
      </c>
    </row>
    <row r="388" spans="1:6" x14ac:dyDescent="0.2">
      <c r="A388" s="140"/>
      <c r="B388" s="103">
        <v>1</v>
      </c>
      <c r="C388" s="103">
        <v>20</v>
      </c>
      <c r="D388" s="104">
        <f t="shared" si="74"/>
        <v>2026</v>
      </c>
      <c r="E388" s="104"/>
      <c r="F388" s="104" t="str">
        <f t="shared" si="75"/>
        <v>TUESDAY</v>
      </c>
    </row>
    <row r="389" spans="1:6" x14ac:dyDescent="0.2">
      <c r="A389" s="140"/>
      <c r="B389" s="103">
        <v>1</v>
      </c>
      <c r="C389" s="103">
        <v>21</v>
      </c>
      <c r="D389" s="104">
        <f t="shared" si="74"/>
        <v>2026</v>
      </c>
      <c r="E389" s="104"/>
      <c r="F389" s="104" t="str">
        <f t="shared" si="75"/>
        <v>WEDNESDAY</v>
      </c>
    </row>
    <row r="390" spans="1:6" x14ac:dyDescent="0.2">
      <c r="A390" s="140"/>
      <c r="B390" s="103">
        <v>1</v>
      </c>
      <c r="C390" s="103">
        <v>22</v>
      </c>
      <c r="D390" s="104">
        <f t="shared" si="74"/>
        <v>2026</v>
      </c>
      <c r="E390" s="104"/>
      <c r="F390" s="104" t="str">
        <f t="shared" si="75"/>
        <v>THURSDAY</v>
      </c>
    </row>
    <row r="391" spans="1:6" x14ac:dyDescent="0.2">
      <c r="A391" s="140"/>
      <c r="B391" s="103">
        <v>1</v>
      </c>
      <c r="C391" s="103">
        <v>23</v>
      </c>
      <c r="D391" s="104">
        <f t="shared" si="74"/>
        <v>2026</v>
      </c>
      <c r="E391" s="104"/>
      <c r="F391" s="104" t="str">
        <f t="shared" si="75"/>
        <v>FRIDAY</v>
      </c>
    </row>
    <row r="392" spans="1:6" x14ac:dyDescent="0.2">
      <c r="A392" s="140"/>
      <c r="B392" s="103">
        <v>1</v>
      </c>
      <c r="C392" s="103">
        <v>24</v>
      </c>
      <c r="D392" s="104">
        <f t="shared" si="74"/>
        <v>2026</v>
      </c>
      <c r="E392" s="104"/>
      <c r="F392" s="104" t="str">
        <f t="shared" si="75"/>
        <v>SATURDAY</v>
      </c>
    </row>
    <row r="393" spans="1:6" x14ac:dyDescent="0.2">
      <c r="A393" s="140"/>
      <c r="B393" s="103">
        <v>1</v>
      </c>
      <c r="C393" s="103">
        <v>25</v>
      </c>
      <c r="D393" s="104">
        <f t="shared" si="74"/>
        <v>2026</v>
      </c>
      <c r="E393" s="104"/>
      <c r="F393" s="104" t="str">
        <f t="shared" si="75"/>
        <v>SUNDAY</v>
      </c>
    </row>
    <row r="394" spans="1:6" x14ac:dyDescent="0.2">
      <c r="A394" s="140"/>
      <c r="B394" s="103">
        <v>1</v>
      </c>
      <c r="C394" s="103">
        <v>26</v>
      </c>
      <c r="D394" s="104">
        <f t="shared" si="74"/>
        <v>2026</v>
      </c>
      <c r="E394" s="104"/>
      <c r="F394" s="104" t="str">
        <f t="shared" si="75"/>
        <v>MONDAY</v>
      </c>
    </row>
    <row r="395" spans="1:6" x14ac:dyDescent="0.2">
      <c r="A395" s="140"/>
      <c r="B395" s="103">
        <v>1</v>
      </c>
      <c r="C395" s="103">
        <v>27</v>
      </c>
      <c r="D395" s="104">
        <f t="shared" si="74"/>
        <v>2026</v>
      </c>
      <c r="E395" s="104"/>
      <c r="F395" s="104" t="str">
        <f t="shared" si="75"/>
        <v>TUESDAY</v>
      </c>
    </row>
    <row r="396" spans="1:6" x14ac:dyDescent="0.2">
      <c r="A396" s="140"/>
      <c r="B396" s="103">
        <v>1</v>
      </c>
      <c r="C396" s="103">
        <v>28</v>
      </c>
      <c r="D396" s="104">
        <f t="shared" si="74"/>
        <v>2026</v>
      </c>
      <c r="E396" s="104"/>
      <c r="F396" s="104" t="str">
        <f t="shared" si="75"/>
        <v>WEDNESDAY</v>
      </c>
    </row>
    <row r="397" spans="1:6" x14ac:dyDescent="0.2">
      <c r="A397" s="140"/>
      <c r="B397" s="103">
        <v>1</v>
      </c>
      <c r="C397" s="103">
        <v>29</v>
      </c>
      <c r="D397" s="104">
        <f t="shared" si="74"/>
        <v>2026</v>
      </c>
      <c r="E397" s="104">
        <v>3</v>
      </c>
      <c r="F397" s="104" t="str">
        <f t="shared" si="75"/>
        <v>THURSDAY</v>
      </c>
    </row>
    <row r="398" spans="1:6" x14ac:dyDescent="0.2">
      <c r="A398" s="140"/>
      <c r="B398" s="103">
        <v>1</v>
      </c>
      <c r="C398" s="103">
        <v>30</v>
      </c>
      <c r="D398" s="104">
        <f t="shared" si="74"/>
        <v>2026</v>
      </c>
      <c r="E398" s="104"/>
      <c r="F398" s="104" t="str">
        <f t="shared" si="75"/>
        <v>FRIDAY</v>
      </c>
    </row>
    <row r="399" spans="1:6" x14ac:dyDescent="0.2">
      <c r="A399" s="140"/>
      <c r="B399" s="103">
        <v>1</v>
      </c>
      <c r="C399" s="103">
        <v>31</v>
      </c>
      <c r="D399" s="104">
        <f t="shared" si="74"/>
        <v>2026</v>
      </c>
      <c r="E399" s="104"/>
      <c r="F399" s="104" t="str">
        <f t="shared" si="75"/>
        <v>SATURDAY</v>
      </c>
    </row>
  </sheetData>
  <sheetProtection sheet="1" objects="1" scenarios="1"/>
  <mergeCells count="4">
    <mergeCell ref="U3:X3"/>
    <mergeCell ref="A1:E1"/>
    <mergeCell ref="H1:J1"/>
    <mergeCell ref="L1:O1"/>
  </mergeCells>
  <phoneticPr fontId="8" type="noConversion"/>
  <pageMargins left="0.75" right="0.75" top="1" bottom="1" header="0.5" footer="0.5"/>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D8D764F-2894-4037-BBB7-8F7D188FF8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53</vt:i4>
      </vt:variant>
    </vt:vector>
  </HeadingPairs>
  <TitlesOfParts>
    <vt:vector size="86" baseType="lpstr">
      <vt:lpstr>YEAR SELECTION</vt:lpstr>
      <vt:lpstr>JANUARY - MILEAGE LOG</vt:lpstr>
      <vt:lpstr>FEBRUARY - MILEAGE LOG</vt:lpstr>
      <vt:lpstr>MARCH - MILEAGE LOG</vt:lpstr>
      <vt:lpstr>APRIL - MILEAGE LOG</vt:lpstr>
      <vt:lpstr>MAY - MILEAGE LOG</vt:lpstr>
      <vt:lpstr>JUNE - MILEAGE LOG</vt:lpstr>
      <vt:lpstr>JULY - MILEAGE LOG</vt:lpstr>
      <vt:lpstr>AUGUST - MILEAGE LOG</vt:lpstr>
      <vt:lpstr>SEPTEMBER - MILEAGE LOG</vt:lpstr>
      <vt:lpstr>OCTOBER - MILEAGE LOG</vt:lpstr>
      <vt:lpstr>NOVEMBER - TRIP LOG</vt:lpstr>
      <vt:lpstr>DECEMBER - MILEAGE LOG</vt:lpstr>
      <vt:lpstr>JANUARY NEW YEAR - MILEAGE LOG</vt:lpstr>
      <vt:lpstr>PROCESS JAN - LOG</vt:lpstr>
      <vt:lpstr>PROCESS FEB - LOG</vt:lpstr>
      <vt:lpstr>PROCESS MAR - LOG</vt:lpstr>
      <vt:lpstr>PROCESS APR - LOG</vt:lpstr>
      <vt:lpstr>PROCESS MAY - LOG</vt:lpstr>
      <vt:lpstr>PROCESS JUN - LOG</vt:lpstr>
      <vt:lpstr>PROCESS JUL - LOG</vt:lpstr>
      <vt:lpstr>PROCESS AUG - LOG</vt:lpstr>
      <vt:lpstr>PROCESS SEP - LOG</vt:lpstr>
      <vt:lpstr>PROCESS OCT - LOG</vt:lpstr>
      <vt:lpstr>PROCESS NOV - LOG</vt:lpstr>
      <vt:lpstr>PROCESS DEC - LOG </vt:lpstr>
      <vt:lpstr>PROCESS JANNEW - LOG</vt:lpstr>
      <vt:lpstr>PROCESS</vt:lpstr>
      <vt:lpstr>HD</vt:lpstr>
      <vt:lpstr>Leap</vt:lpstr>
      <vt:lpstr>First Day of Year</vt:lpstr>
      <vt:lpstr>PD</vt:lpstr>
      <vt:lpstr>PD-410-980-OC-VAC</vt:lpstr>
      <vt:lpstr>'PROCESS APR - LOG'!DATE_ONLY_JAN</vt:lpstr>
      <vt:lpstr>'PROCESS AUG - LOG'!DATE_ONLY_JAN</vt:lpstr>
      <vt:lpstr>'PROCESS DEC - LOG '!DATE_ONLY_JAN</vt:lpstr>
      <vt:lpstr>'PROCESS FEB - LOG'!DATE_ONLY_JAN</vt:lpstr>
      <vt:lpstr>'PROCESS JANNEW - LOG'!DATE_ONLY_JAN</vt:lpstr>
      <vt:lpstr>'PROCESS JUL - LOG'!DATE_ONLY_JAN</vt:lpstr>
      <vt:lpstr>'PROCESS JUN - LOG'!DATE_ONLY_JAN</vt:lpstr>
      <vt:lpstr>'PROCESS MAR - LOG'!DATE_ONLY_JAN</vt:lpstr>
      <vt:lpstr>'PROCESS MAY - LOG'!DATE_ONLY_JAN</vt:lpstr>
      <vt:lpstr>'PROCESS NOV - LOG'!DATE_ONLY_JAN</vt:lpstr>
      <vt:lpstr>'PROCESS OCT - LOG'!DATE_ONLY_JAN</vt:lpstr>
      <vt:lpstr>'PROCESS SEP - LOG'!DATE_ONLY_JAN</vt:lpstr>
      <vt:lpstr>DATE_ONLY_JAN</vt:lpstr>
      <vt:lpstr>'APRIL - MILEAGE LOG'!Print_Area</vt:lpstr>
      <vt:lpstr>'AUGUST - MILEAGE LOG'!Print_Area</vt:lpstr>
      <vt:lpstr>'DECEMBER - MILEAGE LOG'!Print_Area</vt:lpstr>
      <vt:lpstr>'FEBRUARY - MILEAGE LOG'!Print_Area</vt:lpstr>
      <vt:lpstr>'JANUARY - MILEAGE LOG'!Print_Area</vt:lpstr>
      <vt:lpstr>'JANUARY NEW YEAR - MILEAGE LOG'!Print_Area</vt:lpstr>
      <vt:lpstr>'JULY - MILEAGE LOG'!Print_Area</vt:lpstr>
      <vt:lpstr>'JUNE - MILEAGE LOG'!Print_Area</vt:lpstr>
      <vt:lpstr>'MARCH - MILEAGE LOG'!Print_Area</vt:lpstr>
      <vt:lpstr>'MAY - MILEAGE LOG'!Print_Area</vt:lpstr>
      <vt:lpstr>'NOVEMBER - TRIP LOG'!Print_Area</vt:lpstr>
      <vt:lpstr>'OCTOBER - MILEAGE LOG'!Print_Area</vt:lpstr>
      <vt:lpstr>'SEPTEMBER - MILEAGE LOG'!Print_Area</vt:lpstr>
      <vt:lpstr>'YEAR SELECTION'!Print_Area</vt:lpstr>
      <vt:lpstr>'APRIL - MILEAGE LOG'!Print_Titles</vt:lpstr>
      <vt:lpstr>'AUGUST - MILEAGE LOG'!Print_Titles</vt:lpstr>
      <vt:lpstr>'DECEMBER - MILEAGE LOG'!Print_Titles</vt:lpstr>
      <vt:lpstr>'FEBRUARY - MILEAGE LOG'!Print_Titles</vt:lpstr>
      <vt:lpstr>'JANUARY - MILEAGE LOG'!Print_Titles</vt:lpstr>
      <vt:lpstr>'JANUARY NEW YEAR - MILEAGE LOG'!Print_Titles</vt:lpstr>
      <vt:lpstr>'JULY - MILEAGE LOG'!Print_Titles</vt:lpstr>
      <vt:lpstr>'JUNE - MILEAGE LOG'!Print_Titles</vt:lpstr>
      <vt:lpstr>'MARCH - MILEAGE LOG'!Print_Titles</vt:lpstr>
      <vt:lpstr>'MAY - MILEAGE LOG'!Print_Titles</vt:lpstr>
      <vt:lpstr>'NOVEMBER - TRIP LOG'!Print_Titles</vt:lpstr>
      <vt:lpstr>'OCTOBER - MILEAGE LOG'!Print_Titles</vt:lpstr>
      <vt:lpstr>'SEPTEMBER - MILEAGE LOG'!Print_Titles</vt:lpstr>
      <vt:lpstr>'PROCESS APR - LOG'!WEEKDAY_ONLY_JAN</vt:lpstr>
      <vt:lpstr>'PROCESS AUG - LOG'!WEEKDAY_ONLY_JAN</vt:lpstr>
      <vt:lpstr>'PROCESS DEC - LOG '!WEEKDAY_ONLY_JAN</vt:lpstr>
      <vt:lpstr>'PROCESS FEB - LOG'!WEEKDAY_ONLY_JAN</vt:lpstr>
      <vt:lpstr>'PROCESS JANNEW - LOG'!WEEKDAY_ONLY_JAN</vt:lpstr>
      <vt:lpstr>'PROCESS JUL - LOG'!WEEKDAY_ONLY_JAN</vt:lpstr>
      <vt:lpstr>'PROCESS JUN - LOG'!WEEKDAY_ONLY_JAN</vt:lpstr>
      <vt:lpstr>'PROCESS MAR - LOG'!WEEKDAY_ONLY_JAN</vt:lpstr>
      <vt:lpstr>'PROCESS MAY - LOG'!WEEKDAY_ONLY_JAN</vt:lpstr>
      <vt:lpstr>'PROCESS NOV - LOG'!WEEKDAY_ONLY_JAN</vt:lpstr>
      <vt:lpstr>'PROCESS OCT - LOG'!WEEKDAY_ONLY_JAN</vt:lpstr>
      <vt:lpstr>'PROCESS SEP - LOG'!WEEKDAY_ONLY_JAN</vt:lpstr>
      <vt:lpstr>WEEKDAY_ONLY_JAN</vt:lpstr>
    </vt:vector>
  </TitlesOfParts>
  <Company>County of Riverside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Calendar_v2_2_Oncall_Red_Text</dc:title>
  <dc:creator>Patrick Sandefur</dc:creator>
  <cp:lastModifiedBy>Sandefur, CC</cp:lastModifiedBy>
  <cp:lastPrinted>2024-11-12T23:49:41Z</cp:lastPrinted>
  <dcterms:created xsi:type="dcterms:W3CDTF">2002-11-14T18:32:43Z</dcterms:created>
  <dcterms:modified xsi:type="dcterms:W3CDTF">2024-11-12T23:51:10Z</dcterms:modified>
</cp:coreProperties>
</file>